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Rafael/lab files/Nanomouse paper/Figures/"/>
    </mc:Choice>
  </mc:AlternateContent>
  <xr:revisionPtr revIDLastSave="0" documentId="13_ncr:1_{857F35BB-0CE5-A748-ABDF-3FC61555E810}" xr6:coauthVersionLast="47" xr6:coauthVersionMax="47" xr10:uidLastSave="{00000000-0000-0000-0000-000000000000}"/>
  <bookViews>
    <workbookView xWindow="0" yWindow="460" windowWidth="28800" windowHeight="17540" xr2:uid="{E14A4684-A4ED-A84E-A4EB-3322922B6C3B}"/>
  </bookViews>
  <sheets>
    <sheet name="Fig. 1d SHM pre-immunization" sheetId="2" r:id="rId1"/>
    <sheet name="Fig. 1d SHM post-immunization" sheetId="1" r:id="rId2"/>
    <sheet name="Fig. 2c VHH usage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2" i="4" l="1"/>
  <c r="G12" i="4"/>
  <c r="H12" i="4"/>
  <c r="F20" i="4"/>
  <c r="G20" i="4"/>
  <c r="H20" i="4"/>
  <c r="F28" i="4"/>
  <c r="G28" i="4"/>
  <c r="H28" i="4"/>
  <c r="C35" i="4"/>
  <c r="F5" i="4" s="1"/>
  <c r="D35" i="4"/>
  <c r="G22" i="4" s="1"/>
  <c r="E35" i="4"/>
  <c r="H30" i="4" s="1"/>
  <c r="H27" i="4" l="1"/>
  <c r="H19" i="4"/>
  <c r="H11" i="4"/>
  <c r="G27" i="4"/>
  <c r="G11" i="4"/>
  <c r="F27" i="4"/>
  <c r="H18" i="4"/>
  <c r="G10" i="4"/>
  <c r="F34" i="4"/>
  <c r="F18" i="4"/>
  <c r="H25" i="4"/>
  <c r="F25" i="4"/>
  <c r="H24" i="4"/>
  <c r="H8" i="4"/>
  <c r="G24" i="4"/>
  <c r="F32" i="4"/>
  <c r="F8" i="4"/>
  <c r="H31" i="4"/>
  <c r="H7" i="4"/>
  <c r="G7" i="4"/>
  <c r="F15" i="4"/>
  <c r="H6" i="4"/>
  <c r="G14" i="4"/>
  <c r="H13" i="4"/>
  <c r="H5" i="4"/>
  <c r="F11" i="4"/>
  <c r="H34" i="4"/>
  <c r="H10" i="4"/>
  <c r="G34" i="4"/>
  <c r="G26" i="4"/>
  <c r="F10" i="4"/>
  <c r="H33" i="4"/>
  <c r="F9" i="4"/>
  <c r="H16" i="4"/>
  <c r="G32" i="4"/>
  <c r="G8" i="4"/>
  <c r="F16" i="4"/>
  <c r="H15" i="4"/>
  <c r="G31" i="4"/>
  <c r="G15" i="4"/>
  <c r="F31" i="4"/>
  <c r="F7" i="4"/>
  <c r="H22" i="4"/>
  <c r="H14" i="4"/>
  <c r="G30" i="4"/>
  <c r="G6" i="4"/>
  <c r="F30" i="4"/>
  <c r="F22" i="4"/>
  <c r="F14" i="4"/>
  <c r="F6" i="4"/>
  <c r="H29" i="4"/>
  <c r="H21" i="4"/>
  <c r="G29" i="4"/>
  <c r="G21" i="4"/>
  <c r="G13" i="4"/>
  <c r="G5" i="4"/>
  <c r="G19" i="4"/>
  <c r="F19" i="4"/>
  <c r="H26" i="4"/>
  <c r="G18" i="4"/>
  <c r="F26" i="4"/>
  <c r="H17" i="4"/>
  <c r="H9" i="4"/>
  <c r="G33" i="4"/>
  <c r="G25" i="4"/>
  <c r="G17" i="4"/>
  <c r="G9" i="4"/>
  <c r="F33" i="4"/>
  <c r="F17" i="4"/>
  <c r="H32" i="4"/>
  <c r="G16" i="4"/>
  <c r="F24" i="4"/>
  <c r="H23" i="4"/>
  <c r="G23" i="4"/>
  <c r="F23" i="4"/>
  <c r="F29" i="4"/>
  <c r="F21" i="4"/>
  <c r="F13" i="4"/>
  <c r="C16" i="2"/>
  <c r="C15" i="2"/>
  <c r="C14" i="2"/>
  <c r="B40" i="2"/>
  <c r="B17" i="2"/>
  <c r="O24" i="1" l="1"/>
  <c r="N27" i="1"/>
  <c r="L28" i="1"/>
  <c r="K26" i="1"/>
  <c r="S18" i="1"/>
  <c r="X3" i="1"/>
  <c r="X4" i="1"/>
  <c r="X5" i="1"/>
  <c r="X6" i="1"/>
  <c r="X7" i="1"/>
  <c r="X8" i="1"/>
  <c r="X9" i="1"/>
  <c r="X10" i="1"/>
  <c r="X11" i="1"/>
  <c r="X12" i="1"/>
  <c r="X13" i="1"/>
  <c r="X14" i="1"/>
  <c r="X15" i="1"/>
  <c r="X16" i="1"/>
  <c r="X17" i="1"/>
  <c r="X18" i="1"/>
  <c r="X19" i="1"/>
  <c r="X2" i="1"/>
  <c r="X20" i="1" l="1"/>
  <c r="Z3" i="1"/>
  <c r="Z4" i="1"/>
  <c r="Z5" i="1"/>
  <c r="Z6" i="1"/>
  <c r="Z7" i="1"/>
  <c r="Z8" i="1"/>
  <c r="Z9" i="1"/>
  <c r="Z10" i="1"/>
  <c r="Z11" i="1"/>
  <c r="Z12" i="1"/>
  <c r="Z13" i="1"/>
  <c r="Z14" i="1"/>
  <c r="Z15" i="1"/>
  <c r="Z16" i="1"/>
  <c r="Z17" i="1"/>
  <c r="Z18" i="1"/>
  <c r="Z19" i="1"/>
  <c r="Z2" i="1"/>
  <c r="V20" i="1"/>
  <c r="S15" i="1"/>
  <c r="I3" i="1"/>
  <c r="H3" i="1" s="1"/>
  <c r="I4" i="1"/>
  <c r="H4" i="1" s="1"/>
  <c r="I5" i="1"/>
  <c r="H5" i="1" s="1"/>
  <c r="I6" i="1"/>
  <c r="H6" i="1" s="1"/>
  <c r="I7" i="1"/>
  <c r="H7" i="1" s="1"/>
  <c r="I8" i="1"/>
  <c r="H8" i="1" s="1"/>
  <c r="I9" i="1"/>
  <c r="H9" i="1" s="1"/>
  <c r="I10" i="1"/>
  <c r="H10" i="1" s="1"/>
  <c r="I11" i="1"/>
  <c r="H11" i="1" s="1"/>
  <c r="I12" i="1"/>
  <c r="H12" i="1" s="1"/>
  <c r="I13" i="1"/>
  <c r="H13" i="1" s="1"/>
  <c r="I2" i="1"/>
  <c r="H2" i="1" s="1"/>
  <c r="K14" i="1"/>
  <c r="L14" i="1"/>
  <c r="M14" i="1"/>
  <c r="O14" i="1"/>
  <c r="G6" i="1" l="1"/>
  <c r="G7" i="1"/>
  <c r="G8" i="1"/>
  <c r="G5" i="1"/>
  <c r="Q14" i="1" l="1"/>
  <c r="P14" i="1"/>
  <c r="S17" i="1" l="1"/>
  <c r="I15" i="1"/>
  <c r="I14" i="1"/>
  <c r="H14" i="1" s="1"/>
</calcChain>
</file>

<file path=xl/sharedStrings.xml><?xml version="1.0" encoding="utf-8"?>
<sst xmlns="http://schemas.openxmlformats.org/spreadsheetml/2006/main" count="134" uniqueCount="103">
  <si>
    <t>G to A</t>
  </si>
  <si>
    <t>C to T</t>
  </si>
  <si>
    <t>T to A</t>
  </si>
  <si>
    <t>A to G</t>
  </si>
  <si>
    <t>T to G</t>
  </si>
  <si>
    <t>C to G</t>
  </si>
  <si>
    <t>T to C</t>
  </si>
  <si>
    <t>A to T</t>
  </si>
  <si>
    <t>G to T</t>
  </si>
  <si>
    <t>A to C</t>
  </si>
  <si>
    <t>G to C</t>
  </si>
  <si>
    <t>C to A</t>
  </si>
  <si>
    <t>repetitions</t>
  </si>
  <si>
    <t>mutations</t>
  </si>
  <si>
    <t>%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</si>
  <si>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</si>
  <si>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</si>
  <si>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</si>
  <si>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</si>
  <si>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</si>
  <si>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</si>
  <si>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</si>
  <si>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</si>
  <si>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</si>
  <si>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</si>
  <si>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</si>
  <si>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</si>
  <si>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</si>
  <si>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</si>
  <si>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</si>
  <si>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</si>
  <si>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</si>
  <si>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</si>
  <si>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T</t>
  </si>
  <si>
    <t>total mutations</t>
  </si>
  <si>
    <t>percentage</t>
  </si>
  <si>
    <t>bases</t>
  </si>
  <si>
    <t xml:space="preserve">VHH1 </t>
  </si>
  <si>
    <t xml:space="preserve">VHH2 </t>
  </si>
  <si>
    <t xml:space="preserve">VHH6 </t>
  </si>
  <si>
    <t xml:space="preserve">VHH16 </t>
  </si>
  <si>
    <t xml:space="preserve">VHH9 </t>
  </si>
  <si>
    <t xml:space="preserve">VHH14 </t>
  </si>
  <si>
    <t xml:space="preserve">VHH19 </t>
  </si>
  <si>
    <t>SHM frequency</t>
  </si>
  <si>
    <t>total bases</t>
  </si>
  <si>
    <t>number of clones</t>
  </si>
  <si>
    <t>mutations/clone</t>
  </si>
  <si>
    <t>Mutations</t>
  </si>
  <si>
    <t>N of Mt</t>
  </si>
  <si>
    <t>VHH 1</t>
  </si>
  <si>
    <t>VHH  2</t>
  </si>
  <si>
    <t>VHH  6</t>
  </si>
  <si>
    <t>VHH 9</t>
  </si>
  <si>
    <t>VHH 13</t>
  </si>
  <si>
    <t>VHH 14</t>
  </si>
  <si>
    <t>VHH 16</t>
  </si>
  <si>
    <t>Total</t>
  </si>
  <si>
    <t>N of colonies</t>
  </si>
  <si>
    <t>Analyzed clones 84</t>
  </si>
  <si>
    <t>Number of mutations</t>
  </si>
  <si>
    <t>Number of clones</t>
  </si>
  <si>
    <t>Percentages</t>
  </si>
  <si>
    <t>Raw numbers</t>
  </si>
  <si>
    <t>Total mutations</t>
  </si>
  <si>
    <t>Total seq bp</t>
  </si>
  <si>
    <t>Frequency</t>
  </si>
  <si>
    <t>VHH30</t>
  </si>
  <si>
    <t>VHH29</t>
  </si>
  <si>
    <t>VHH28</t>
  </si>
  <si>
    <t>VHH27</t>
  </si>
  <si>
    <t>VHH26</t>
  </si>
  <si>
    <t>VHH25</t>
  </si>
  <si>
    <t>VHH24</t>
  </si>
  <si>
    <t>VHH23</t>
  </si>
  <si>
    <t>VHH22</t>
  </si>
  <si>
    <t>VHH21</t>
  </si>
  <si>
    <t>VHH20</t>
  </si>
  <si>
    <t>VHH19</t>
  </si>
  <si>
    <t>VHH18</t>
  </si>
  <si>
    <t>VHH17</t>
  </si>
  <si>
    <t>VHH16</t>
  </si>
  <si>
    <t>VHH15</t>
  </si>
  <si>
    <t>VHH14</t>
  </si>
  <si>
    <t>VHH13</t>
  </si>
  <si>
    <t>VHH12</t>
  </si>
  <si>
    <t>VHH11</t>
  </si>
  <si>
    <t>VHH10</t>
  </si>
  <si>
    <t>VHH9</t>
  </si>
  <si>
    <t>VHH8</t>
  </si>
  <si>
    <t>VHH7</t>
  </si>
  <si>
    <t>VHH6</t>
  </si>
  <si>
    <t>VHH5</t>
  </si>
  <si>
    <t>VHH4</t>
  </si>
  <si>
    <t>VHH3</t>
  </si>
  <si>
    <t>VHH2</t>
  </si>
  <si>
    <t>VHH1</t>
  </si>
  <si>
    <t>Nanomouse 3</t>
  </si>
  <si>
    <t>Nanomouse 2</t>
  </si>
  <si>
    <t>Nanomouse 1</t>
  </si>
  <si>
    <t>Reads amount</t>
  </si>
  <si>
    <t>All reads</t>
  </si>
  <si>
    <r>
      <t xml:space="preserve">SI Table 5. </t>
    </r>
    <r>
      <rPr>
        <sz val="12"/>
        <rFont val="Helvetica"/>
        <family val="2"/>
      </rPr>
      <t>Raw data used to generate Fig.1d (tabs 1 and 2 of this file) and Fig. 2c (tab 3 of this file)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</si>
</sst>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  <charset val="1"/>
    </font>
    <font>
      <sz val="16"/>
      <name val="Arial"/>
      <family val="2"/>
      <charset val="1"/>
    </font>
    <font>
      <b/>
      <sz val="12"/>
      <name val="Helvetica"/>
      <family val="2"/>
    </font>
    <font>
      <sz val="12"/>
      <name val="Helvetic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/>
    </xf>
    <xf numFmtId="164" fontId="0" fillId="0" borderId="0" xfId="0" applyNumberForma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 applyAlignment="1">
      <alignment horizontal="right"/>
    </xf>
    <xf numFmtId="0" fontId="0" fillId="5" borderId="0" xfId="0" applyFill="1" applyAlignment="1">
      <alignment horizontal="left"/>
    </xf>
    <xf numFmtId="0" fontId="0" fillId="5" borderId="1" xfId="0" applyFill="1" applyBorder="1" applyAlignment="1">
      <alignment horizontal="left"/>
    </xf>
    <xf numFmtId="0" fontId="0" fillId="0" borderId="0" xfId="0" applyBorder="1" applyAlignment="1">
      <alignment horizontal="left"/>
    </xf>
    <xf numFmtId="0" fontId="2" fillId="0" borderId="0" xfId="0" applyFont="1"/>
    <xf numFmtId="0" fontId="0" fillId="3" borderId="0" xfId="0" applyFill="1"/>
    <xf numFmtId="0" fontId="0" fillId="5" borderId="0" xfId="0" applyFill="1"/>
    <xf numFmtId="1" fontId="0" fillId="0" borderId="0" xfId="0" applyNumberFormat="1"/>
    <xf numFmtId="0" fontId="3" fillId="0" borderId="0" xfId="1"/>
    <xf numFmtId="0" fontId="4" fillId="0" borderId="0" xfId="1" applyFont="1"/>
    <xf numFmtId="0" fontId="4" fillId="0" borderId="2" xfId="1" applyFont="1" applyBorder="1" applyAlignment="1">
      <alignment horizontal="center"/>
    </xf>
    <xf numFmtId="0" fontId="4" fillId="0" borderId="3" xfId="1" applyFont="1" applyBorder="1" applyAlignment="1">
      <alignment horizontal="center"/>
    </xf>
    <xf numFmtId="0" fontId="4" fillId="0" borderId="4" xfId="1" applyFont="1" applyBorder="1" applyAlignment="1">
      <alignment horizontal="center"/>
    </xf>
    <xf numFmtId="0" fontId="4" fillId="0" borderId="5" xfId="1" applyFont="1" applyBorder="1" applyAlignment="1">
      <alignment horizontal="center"/>
    </xf>
    <xf numFmtId="0" fontId="4" fillId="0" borderId="6" xfId="1" applyFont="1" applyBorder="1" applyAlignment="1">
      <alignment horizontal="center"/>
    </xf>
    <xf numFmtId="0" fontId="4" fillId="0" borderId="7" xfId="1" applyFont="1" applyBorder="1" applyAlignment="1">
      <alignment horizontal="center"/>
    </xf>
    <xf numFmtId="0" fontId="4" fillId="0" borderId="8" xfId="1" applyFont="1" applyBorder="1" applyAlignment="1">
      <alignment horizontal="center"/>
    </xf>
    <xf numFmtId="0" fontId="4" fillId="0" borderId="9" xfId="1" applyFont="1" applyBorder="1" applyAlignment="1">
      <alignment horizontal="center"/>
    </xf>
    <xf numFmtId="2" fontId="4" fillId="2" borderId="6" xfId="1" applyNumberFormat="1" applyFont="1" applyFill="1" applyBorder="1" applyAlignment="1">
      <alignment horizontal="center"/>
    </xf>
    <xf numFmtId="2" fontId="4" fillId="2" borderId="7" xfId="1" applyNumberFormat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0" borderId="13" xfId="1" applyFont="1" applyBorder="1" applyAlignment="1">
      <alignment horizontal="center"/>
    </xf>
    <xf numFmtId="0" fontId="4" fillId="2" borderId="12" xfId="1" applyFont="1" applyFill="1" applyBorder="1" applyAlignment="1">
      <alignment horizontal="center" vertical="center"/>
    </xf>
    <xf numFmtId="0" fontId="4" fillId="2" borderId="11" xfId="1" applyFont="1" applyFill="1" applyBorder="1" applyAlignment="1">
      <alignment horizontal="center" vertical="center"/>
    </xf>
    <xf numFmtId="0" fontId="4" fillId="2" borderId="10" xfId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/>
    </xf>
    <xf numFmtId="0" fontId="4" fillId="2" borderId="7" xfId="1" applyFont="1" applyFill="1" applyBorder="1" applyAlignment="1">
      <alignment horizontal="center" vertical="center"/>
    </xf>
    <xf numFmtId="0" fontId="4" fillId="2" borderId="6" xfId="1" applyFont="1" applyFill="1" applyBorder="1" applyAlignment="1">
      <alignment horizontal="center" vertical="center"/>
    </xf>
    <xf numFmtId="0" fontId="5" fillId="0" borderId="14" xfId="0" applyFont="1" applyBorder="1" applyAlignment="1"/>
  </cellXfs>
  <cellStyles count="2">
    <cellStyle name="Normal" xfId="0" builtinId="0"/>
    <cellStyle name="Normal 2" xfId="1" xr:uid="{CFC97FBA-C079-7B4B-95FF-09D3027FB9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17E-7845-BBAA-734D4523AA5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17E-7845-BBAA-734D4523AA5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17E-7845-BBAA-734D4523AA5E}"/>
              </c:ext>
            </c:extLst>
          </c:dPt>
          <c:val>
            <c:numRef>
              <c:f>'Fig. 1d SHM pre-immunization'!$C$14:$C$16</c:f>
              <c:numCache>
                <c:formatCode>0</c:formatCode>
                <c:ptCount val="3"/>
                <c:pt idx="0">
                  <c:v>82.142857142857139</c:v>
                </c:pt>
                <c:pt idx="1">
                  <c:v>16.666666666666668</c:v>
                </c:pt>
                <c:pt idx="2">
                  <c:v>1.1904761904761905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8A-A047-96E1-916DE8E9AD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743-F04E-BDAA-3EAA06CA945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743-F04E-BDAA-3EAA06CA945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743-F04E-BDAA-3EAA06CA945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8743-F04E-BDAA-3EAA06CA945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8743-F04E-BDAA-3EAA06CA945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8743-F04E-BDAA-3EAA06CA9457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8743-F04E-BDAA-3EAA06CA9457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8743-F04E-BDAA-3EAA06CA9457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8743-F04E-BDAA-3EAA06CA9457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8743-F04E-BDAA-3EAA06CA9457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8743-F04E-BDAA-3EAA06CA9457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8743-F04E-BDAA-3EAA06CA9457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8743-F04E-BDAA-3EAA06CA9457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8743-F04E-BDAA-3EAA06CA9457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8743-F04E-BDAA-3EAA06CA9457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8743-F04E-BDAA-3EAA06CA9457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8743-F04E-BDAA-3EAA06CA9457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8743-F04E-BDAA-3EAA06CA9457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8743-F04E-BDAA-3EAA06CA9457}"/>
              </c:ext>
            </c:extLst>
          </c:dPt>
          <c:cat>
            <c:strRef>
              <c:f>'Fig. 1d SHM post-immunization'!$Y$2:$Y$20</c:f>
              <c:strCache>
                <c:ptCount val="18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  <c:pt idx="5">
                  <c:v>F</c:v>
                </c:pt>
                <c:pt idx="6">
                  <c:v>G</c:v>
                </c:pt>
                <c:pt idx="7">
                  <c:v>H</c:v>
                </c:pt>
                <c:pt idx="8">
                  <c:v>I</c:v>
                </c:pt>
                <c:pt idx="9">
                  <c:v>J</c:v>
                </c:pt>
                <c:pt idx="10">
                  <c:v>K</c:v>
                </c:pt>
                <c:pt idx="11">
                  <c:v>L</c:v>
                </c:pt>
                <c:pt idx="12">
                  <c:v>M</c:v>
                </c:pt>
                <c:pt idx="13">
                  <c:v>N</c:v>
                </c:pt>
                <c:pt idx="14">
                  <c:v>O</c:v>
                </c:pt>
                <c:pt idx="15">
                  <c:v>P</c:v>
                </c:pt>
                <c:pt idx="16">
                  <c:v>Q</c:v>
                </c:pt>
                <c:pt idx="17">
                  <c:v>R</c:v>
                </c:pt>
              </c:strCache>
            </c:strRef>
          </c:cat>
          <c:val>
            <c:numRef>
              <c:f>'Fig. 1d SHM post-immunization'!$Z$2:$Z$20</c:f>
              <c:numCache>
                <c:formatCode>0.0</c:formatCode>
                <c:ptCount val="19"/>
                <c:pt idx="0">
                  <c:v>25.581395348837209</c:v>
                </c:pt>
                <c:pt idx="1">
                  <c:v>2.3255813953488373</c:v>
                </c:pt>
                <c:pt idx="2">
                  <c:v>2.3255813953488373</c:v>
                </c:pt>
                <c:pt idx="3">
                  <c:v>9.3023255813953494</c:v>
                </c:pt>
                <c:pt idx="4">
                  <c:v>4.6511627906976747</c:v>
                </c:pt>
                <c:pt idx="5">
                  <c:v>2.3255813953488373</c:v>
                </c:pt>
                <c:pt idx="6">
                  <c:v>4.6511627906976747</c:v>
                </c:pt>
                <c:pt idx="7">
                  <c:v>6.9767441860465116</c:v>
                </c:pt>
                <c:pt idx="8">
                  <c:v>6.9767441860465116</c:v>
                </c:pt>
                <c:pt idx="9">
                  <c:v>2.3255813953488373</c:v>
                </c:pt>
                <c:pt idx="10">
                  <c:v>4.6511627906976747</c:v>
                </c:pt>
                <c:pt idx="11">
                  <c:v>4.6511627906976747</c:v>
                </c:pt>
                <c:pt idx="12">
                  <c:v>6.9767441860465116</c:v>
                </c:pt>
                <c:pt idx="13">
                  <c:v>4.6511627906976747</c:v>
                </c:pt>
                <c:pt idx="14">
                  <c:v>2.3255813953488373</c:v>
                </c:pt>
                <c:pt idx="15">
                  <c:v>4.6511627906976747</c:v>
                </c:pt>
                <c:pt idx="16">
                  <c:v>2.3255813953488373</c:v>
                </c:pt>
                <c:pt idx="17">
                  <c:v>2.3255813953488373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3B-6C46-9F18-04EEFC5CC8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/>
            </a:pPr>
            <a:r>
              <a:rPr lang="en-US" sz="2000" b="1" i="0" baseline="0">
                <a:effectLst/>
              </a:rPr>
              <a:t>VHH(D)J recombination events</a:t>
            </a:r>
            <a:endParaRPr lang="en-US" sz="2000">
              <a:effectLst/>
            </a:endParaRPr>
          </a:p>
        </c:rich>
      </c:tx>
      <c:layout>
        <c:manualLayout>
          <c:xMode val="edge"/>
          <c:yMode val="edge"/>
          <c:x val="0.39555113314855134"/>
          <c:y val="6.1168762870801759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1453393691196639"/>
          <c:y val="1.9060722843040764E-2"/>
          <c:w val="0.85210910451053523"/>
          <c:h val="0.8725599426808625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'Fig. 2c VHH usage'!$F$4</c:f>
              <c:strCache>
                <c:ptCount val="1"/>
                <c:pt idx="0">
                  <c:v>Nanomouse 1</c:v>
                </c:pt>
              </c:strCache>
            </c:strRef>
          </c:tx>
          <c:spPr>
            <a:solidFill>
              <a:srgbClr val="004586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'Fig. 2c VHH usage'!$B$5:$B$34</c:f>
              <c:strCache>
                <c:ptCount val="30"/>
                <c:pt idx="0">
                  <c:v>VHH1</c:v>
                </c:pt>
                <c:pt idx="1">
                  <c:v>VHH2</c:v>
                </c:pt>
                <c:pt idx="2">
                  <c:v>VHH3</c:v>
                </c:pt>
                <c:pt idx="3">
                  <c:v>VHH4</c:v>
                </c:pt>
                <c:pt idx="4">
                  <c:v>VHH5</c:v>
                </c:pt>
                <c:pt idx="5">
                  <c:v>VHH6</c:v>
                </c:pt>
                <c:pt idx="6">
                  <c:v>VHH7</c:v>
                </c:pt>
                <c:pt idx="7">
                  <c:v>VHH8</c:v>
                </c:pt>
                <c:pt idx="8">
                  <c:v>VHH9</c:v>
                </c:pt>
                <c:pt idx="9">
                  <c:v>VHH10</c:v>
                </c:pt>
                <c:pt idx="10">
                  <c:v>VHH11</c:v>
                </c:pt>
                <c:pt idx="11">
                  <c:v>VHH12</c:v>
                </c:pt>
                <c:pt idx="12">
                  <c:v>VHH13</c:v>
                </c:pt>
                <c:pt idx="13">
                  <c:v>VHH14</c:v>
                </c:pt>
                <c:pt idx="14">
                  <c:v>VHH15</c:v>
                </c:pt>
                <c:pt idx="15">
                  <c:v>VHH16</c:v>
                </c:pt>
                <c:pt idx="16">
                  <c:v>VHH17</c:v>
                </c:pt>
                <c:pt idx="17">
                  <c:v>VHH18</c:v>
                </c:pt>
                <c:pt idx="18">
                  <c:v>VHH19</c:v>
                </c:pt>
                <c:pt idx="19">
                  <c:v>VHH20</c:v>
                </c:pt>
                <c:pt idx="20">
                  <c:v>VHH21</c:v>
                </c:pt>
                <c:pt idx="21">
                  <c:v>VHH22</c:v>
                </c:pt>
                <c:pt idx="22">
                  <c:v>VHH23</c:v>
                </c:pt>
                <c:pt idx="23">
                  <c:v>VHH24</c:v>
                </c:pt>
                <c:pt idx="24">
                  <c:v>VHH25</c:v>
                </c:pt>
                <c:pt idx="25">
                  <c:v>VHH26</c:v>
                </c:pt>
                <c:pt idx="26">
                  <c:v>VHH27</c:v>
                </c:pt>
                <c:pt idx="27">
                  <c:v>VHH28</c:v>
                </c:pt>
                <c:pt idx="28">
                  <c:v>VHH29</c:v>
                </c:pt>
                <c:pt idx="29">
                  <c:v>VHH30</c:v>
                </c:pt>
              </c:strCache>
            </c:strRef>
          </c:cat>
          <c:val>
            <c:numRef>
              <c:f>'Fig. 2c VHH usage'!$F$5:$F$34</c:f>
              <c:numCache>
                <c:formatCode>0.00</c:formatCode>
                <c:ptCount val="30"/>
                <c:pt idx="0">
                  <c:v>9.1141303457244867</c:v>
                </c:pt>
                <c:pt idx="1">
                  <c:v>3.629404482704341</c:v>
                </c:pt>
                <c:pt idx="2">
                  <c:v>4.8352665494438698</c:v>
                </c:pt>
                <c:pt idx="3">
                  <c:v>3.4759654369859606E-3</c:v>
                </c:pt>
                <c:pt idx="4">
                  <c:v>1.4400428238941837E-3</c:v>
                </c:pt>
                <c:pt idx="5">
                  <c:v>11.294851747591281</c:v>
                </c:pt>
                <c:pt idx="6">
                  <c:v>1.2490633514563552</c:v>
                </c:pt>
                <c:pt idx="7">
                  <c:v>4.5778464805105097</c:v>
                </c:pt>
                <c:pt idx="8">
                  <c:v>4.2195241006063577</c:v>
                </c:pt>
                <c:pt idx="9">
                  <c:v>5.462231400977938E-4</c:v>
                </c:pt>
                <c:pt idx="10">
                  <c:v>0.34273019208681571</c:v>
                </c:pt>
                <c:pt idx="11">
                  <c:v>0.78839861775751563</c:v>
                </c:pt>
                <c:pt idx="12">
                  <c:v>0.12652514190628897</c:v>
                </c:pt>
                <c:pt idx="13">
                  <c:v>3.0005030218553808</c:v>
                </c:pt>
                <c:pt idx="14">
                  <c:v>1.3722118412238578</c:v>
                </c:pt>
                <c:pt idx="15">
                  <c:v>24.220477508269074</c:v>
                </c:pt>
                <c:pt idx="16">
                  <c:v>2.9793989459879662E-4</c:v>
                </c:pt>
                <c:pt idx="17">
                  <c:v>4.9656649099799437E-5</c:v>
                </c:pt>
                <c:pt idx="18">
                  <c:v>2.4203643904224239</c:v>
                </c:pt>
                <c:pt idx="19">
                  <c:v>14.935428976343076</c:v>
                </c:pt>
                <c:pt idx="20">
                  <c:v>0.25379513354907496</c:v>
                </c:pt>
                <c:pt idx="21">
                  <c:v>3.2738132185006772</c:v>
                </c:pt>
                <c:pt idx="22">
                  <c:v>1.4698368133540633E-2</c:v>
                </c:pt>
                <c:pt idx="23">
                  <c:v>0.43692885542913523</c:v>
                </c:pt>
                <c:pt idx="24">
                  <c:v>6.9022742248721217E-3</c:v>
                </c:pt>
                <c:pt idx="25">
                  <c:v>1.0412502749736943</c:v>
                </c:pt>
                <c:pt idx="26">
                  <c:v>0.72250424440208183</c:v>
                </c:pt>
                <c:pt idx="27">
                  <c:v>6.1072712727843328</c:v>
                </c:pt>
                <c:pt idx="28">
                  <c:v>2.0102501255071807</c:v>
                </c:pt>
                <c:pt idx="29">
                  <c:v>4.9656649099799437E-5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DF-1F49-AE5B-B5A36A7B74A5}"/>
            </c:ext>
          </c:extLst>
        </c:ser>
        <c:ser>
          <c:idx val="1"/>
          <c:order val="1"/>
          <c:tx>
            <c:strRef>
              <c:f>'Fig. 2c VHH usage'!$G$4</c:f>
              <c:strCache>
                <c:ptCount val="1"/>
                <c:pt idx="0">
                  <c:v>Nanomouse 2</c:v>
                </c:pt>
              </c:strCache>
            </c:strRef>
          </c:tx>
          <c:spPr>
            <a:solidFill>
              <a:srgbClr val="FF420E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'Fig. 2c VHH usage'!$B$5:$B$34</c:f>
              <c:strCache>
                <c:ptCount val="30"/>
                <c:pt idx="0">
                  <c:v>VHH1</c:v>
                </c:pt>
                <c:pt idx="1">
                  <c:v>VHH2</c:v>
                </c:pt>
                <c:pt idx="2">
                  <c:v>VHH3</c:v>
                </c:pt>
                <c:pt idx="3">
                  <c:v>VHH4</c:v>
                </c:pt>
                <c:pt idx="4">
                  <c:v>VHH5</c:v>
                </c:pt>
                <c:pt idx="5">
                  <c:v>VHH6</c:v>
                </c:pt>
                <c:pt idx="6">
                  <c:v>VHH7</c:v>
                </c:pt>
                <c:pt idx="7">
                  <c:v>VHH8</c:v>
                </c:pt>
                <c:pt idx="8">
                  <c:v>VHH9</c:v>
                </c:pt>
                <c:pt idx="9">
                  <c:v>VHH10</c:v>
                </c:pt>
                <c:pt idx="10">
                  <c:v>VHH11</c:v>
                </c:pt>
                <c:pt idx="11">
                  <c:v>VHH12</c:v>
                </c:pt>
                <c:pt idx="12">
                  <c:v>VHH13</c:v>
                </c:pt>
                <c:pt idx="13">
                  <c:v>VHH14</c:v>
                </c:pt>
                <c:pt idx="14">
                  <c:v>VHH15</c:v>
                </c:pt>
                <c:pt idx="15">
                  <c:v>VHH16</c:v>
                </c:pt>
                <c:pt idx="16">
                  <c:v>VHH17</c:v>
                </c:pt>
                <c:pt idx="17">
                  <c:v>VHH18</c:v>
                </c:pt>
                <c:pt idx="18">
                  <c:v>VHH19</c:v>
                </c:pt>
                <c:pt idx="19">
                  <c:v>VHH20</c:v>
                </c:pt>
                <c:pt idx="20">
                  <c:v>VHH21</c:v>
                </c:pt>
                <c:pt idx="21">
                  <c:v>VHH22</c:v>
                </c:pt>
                <c:pt idx="22">
                  <c:v>VHH23</c:v>
                </c:pt>
                <c:pt idx="23">
                  <c:v>VHH24</c:v>
                </c:pt>
                <c:pt idx="24">
                  <c:v>VHH25</c:v>
                </c:pt>
                <c:pt idx="25">
                  <c:v>VHH26</c:v>
                </c:pt>
                <c:pt idx="26">
                  <c:v>VHH27</c:v>
                </c:pt>
                <c:pt idx="27">
                  <c:v>VHH28</c:v>
                </c:pt>
                <c:pt idx="28">
                  <c:v>VHH29</c:v>
                </c:pt>
                <c:pt idx="29">
                  <c:v>VHH30</c:v>
                </c:pt>
              </c:strCache>
            </c:strRef>
          </c:cat>
          <c:val>
            <c:numRef>
              <c:f>'Fig. 2c VHH usage'!$G$5:$G$34</c:f>
              <c:numCache>
                <c:formatCode>0.00</c:formatCode>
                <c:ptCount val="30"/>
                <c:pt idx="0">
                  <c:v>6.7956567008775854</c:v>
                </c:pt>
                <c:pt idx="1">
                  <c:v>4.7415737022162725</c:v>
                </c:pt>
                <c:pt idx="2">
                  <c:v>5.4883831622787449</c:v>
                </c:pt>
                <c:pt idx="3">
                  <c:v>7.3181615350290056E-3</c:v>
                </c:pt>
                <c:pt idx="4">
                  <c:v>1.2256433139967276E-2</c:v>
                </c:pt>
                <c:pt idx="5">
                  <c:v>12.807972631265804</c:v>
                </c:pt>
                <c:pt idx="6">
                  <c:v>3.4733898557191729</c:v>
                </c:pt>
                <c:pt idx="7">
                  <c:v>4.9378551242005058</c:v>
                </c:pt>
                <c:pt idx="8">
                  <c:v>4.8149338093113192</c:v>
                </c:pt>
                <c:pt idx="9">
                  <c:v>1.1899449650453667E-4</c:v>
                </c:pt>
                <c:pt idx="10">
                  <c:v>1.1899449650453667E-4</c:v>
                </c:pt>
                <c:pt idx="11">
                  <c:v>0.82814219842332282</c:v>
                </c:pt>
                <c:pt idx="12">
                  <c:v>0.2098467945857504</c:v>
                </c:pt>
                <c:pt idx="13">
                  <c:v>3.7532054142495905</c:v>
                </c:pt>
                <c:pt idx="14">
                  <c:v>1.2254648222519708</c:v>
                </c:pt>
                <c:pt idx="15">
                  <c:v>26.882760672318906</c:v>
                </c:pt>
                <c:pt idx="16">
                  <c:v>5.539193812286182E-2</c:v>
                </c:pt>
                <c:pt idx="17">
                  <c:v>2.3798899300907334E-4</c:v>
                </c:pt>
                <c:pt idx="18">
                  <c:v>1.6258813029897365</c:v>
                </c:pt>
                <c:pt idx="19">
                  <c:v>12.418920124944222</c:v>
                </c:pt>
                <c:pt idx="20">
                  <c:v>0.32693737914621446</c:v>
                </c:pt>
                <c:pt idx="21">
                  <c:v>1.623025435073628</c:v>
                </c:pt>
                <c:pt idx="22">
                  <c:v>3.8078238881451734E-3</c:v>
                </c:pt>
                <c:pt idx="23">
                  <c:v>0.73717090584560463</c:v>
                </c:pt>
                <c:pt idx="24">
                  <c:v>9.2815707273538606E-3</c:v>
                </c:pt>
                <c:pt idx="25">
                  <c:v>1.9003421091774504</c:v>
                </c:pt>
                <c:pt idx="26">
                  <c:v>1.2891268778818978</c:v>
                </c:pt>
                <c:pt idx="27">
                  <c:v>2.2444146958203182</c:v>
                </c:pt>
                <c:pt idx="28">
                  <c:v>1.7862858842778522</c:v>
                </c:pt>
                <c:pt idx="29">
                  <c:v>1.78491744756805E-4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2DF-1F49-AE5B-B5A36A7B74A5}"/>
            </c:ext>
          </c:extLst>
        </c:ser>
        <c:ser>
          <c:idx val="2"/>
          <c:order val="2"/>
          <c:tx>
            <c:strRef>
              <c:f>'Fig. 2c VHH usage'!$H$4</c:f>
              <c:strCache>
                <c:ptCount val="1"/>
                <c:pt idx="0">
                  <c:v>Nanomouse 3</c:v>
                </c:pt>
              </c:strCache>
            </c:strRef>
          </c:tx>
          <c:spPr>
            <a:solidFill>
              <a:srgbClr val="FFD320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'Fig. 2c VHH usage'!$B$5:$B$34</c:f>
              <c:strCache>
                <c:ptCount val="30"/>
                <c:pt idx="0">
                  <c:v>VHH1</c:v>
                </c:pt>
                <c:pt idx="1">
                  <c:v>VHH2</c:v>
                </c:pt>
                <c:pt idx="2">
                  <c:v>VHH3</c:v>
                </c:pt>
                <c:pt idx="3">
                  <c:v>VHH4</c:v>
                </c:pt>
                <c:pt idx="4">
                  <c:v>VHH5</c:v>
                </c:pt>
                <c:pt idx="5">
                  <c:v>VHH6</c:v>
                </c:pt>
                <c:pt idx="6">
                  <c:v>VHH7</c:v>
                </c:pt>
                <c:pt idx="7">
                  <c:v>VHH8</c:v>
                </c:pt>
                <c:pt idx="8">
                  <c:v>VHH9</c:v>
                </c:pt>
                <c:pt idx="9">
                  <c:v>VHH10</c:v>
                </c:pt>
                <c:pt idx="10">
                  <c:v>VHH11</c:v>
                </c:pt>
                <c:pt idx="11">
                  <c:v>VHH12</c:v>
                </c:pt>
                <c:pt idx="12">
                  <c:v>VHH13</c:v>
                </c:pt>
                <c:pt idx="13">
                  <c:v>VHH14</c:v>
                </c:pt>
                <c:pt idx="14">
                  <c:v>VHH15</c:v>
                </c:pt>
                <c:pt idx="15">
                  <c:v>VHH16</c:v>
                </c:pt>
                <c:pt idx="16">
                  <c:v>VHH17</c:v>
                </c:pt>
                <c:pt idx="17">
                  <c:v>VHH18</c:v>
                </c:pt>
                <c:pt idx="18">
                  <c:v>VHH19</c:v>
                </c:pt>
                <c:pt idx="19">
                  <c:v>VHH20</c:v>
                </c:pt>
                <c:pt idx="20">
                  <c:v>VHH21</c:v>
                </c:pt>
                <c:pt idx="21">
                  <c:v>VHH22</c:v>
                </c:pt>
                <c:pt idx="22">
                  <c:v>VHH23</c:v>
                </c:pt>
                <c:pt idx="23">
                  <c:v>VHH24</c:v>
                </c:pt>
                <c:pt idx="24">
                  <c:v>VHH25</c:v>
                </c:pt>
                <c:pt idx="25">
                  <c:v>VHH26</c:v>
                </c:pt>
                <c:pt idx="26">
                  <c:v>VHH27</c:v>
                </c:pt>
                <c:pt idx="27">
                  <c:v>VHH28</c:v>
                </c:pt>
                <c:pt idx="28">
                  <c:v>VHH29</c:v>
                </c:pt>
                <c:pt idx="29">
                  <c:v>VHH30</c:v>
                </c:pt>
              </c:strCache>
            </c:strRef>
          </c:cat>
          <c:val>
            <c:numRef>
              <c:f>'Fig. 2c VHH usage'!$H$5:$H$34</c:f>
              <c:numCache>
                <c:formatCode>0.00</c:formatCode>
                <c:ptCount val="30"/>
                <c:pt idx="0">
                  <c:v>6.9902025419718221</c:v>
                </c:pt>
                <c:pt idx="1">
                  <c:v>3.1807643261662957</c:v>
                </c:pt>
                <c:pt idx="2">
                  <c:v>6.8866281572746866</c:v>
                </c:pt>
                <c:pt idx="3">
                  <c:v>2.0802864887592254E-2</c:v>
                </c:pt>
                <c:pt idx="4">
                  <c:v>0.23090551539883364</c:v>
                </c:pt>
                <c:pt idx="5">
                  <c:v>10.584070284772993</c:v>
                </c:pt>
                <c:pt idx="6">
                  <c:v>1.18456917643909</c:v>
                </c:pt>
                <c:pt idx="7">
                  <c:v>6.3672478689633198</c:v>
                </c:pt>
                <c:pt idx="8">
                  <c:v>4.7520405347907486</c:v>
                </c:pt>
                <c:pt idx="9">
                  <c:v>6.0963078371493919E-3</c:v>
                </c:pt>
                <c:pt idx="10">
                  <c:v>1.9671591268327418E-2</c:v>
                </c:pt>
                <c:pt idx="11">
                  <c:v>2.2529942613003238</c:v>
                </c:pt>
                <c:pt idx="12">
                  <c:v>0.43139234014632394</c:v>
                </c:pt>
                <c:pt idx="13">
                  <c:v>1.3030386637898799</c:v>
                </c:pt>
                <c:pt idx="14">
                  <c:v>0.59247313382275579</c:v>
                </c:pt>
                <c:pt idx="15">
                  <c:v>21.99573007057262</c:v>
                </c:pt>
                <c:pt idx="16">
                  <c:v>0</c:v>
                </c:pt>
                <c:pt idx="17">
                  <c:v>8.1703094724682574E-4</c:v>
                </c:pt>
                <c:pt idx="18">
                  <c:v>2.0638830212798851</c:v>
                </c:pt>
                <c:pt idx="19">
                  <c:v>23.370981700392239</c:v>
                </c:pt>
                <c:pt idx="20">
                  <c:v>0.24831455942863143</c:v>
                </c:pt>
                <c:pt idx="21">
                  <c:v>1.4567661789410902</c:v>
                </c:pt>
                <c:pt idx="22">
                  <c:v>1.2946798087142006E-2</c:v>
                </c:pt>
                <c:pt idx="23">
                  <c:v>0.65808700374011631</c:v>
                </c:pt>
                <c:pt idx="24">
                  <c:v>0.20513761629335683</c:v>
                </c:pt>
                <c:pt idx="25">
                  <c:v>0.77951037220787533</c:v>
                </c:pt>
                <c:pt idx="26">
                  <c:v>1.2046807074482426</c:v>
                </c:pt>
                <c:pt idx="27">
                  <c:v>0.97371234351500535</c:v>
                </c:pt>
                <c:pt idx="28">
                  <c:v>2.2261579371099858</c:v>
                </c:pt>
                <c:pt idx="29">
                  <c:v>3.7709120642161187E-4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2DF-1F49-AE5B-B5A36A7B74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52883489"/>
        <c:axId val="2597770"/>
      </c:barChart>
      <c:catAx>
        <c:axId val="5288348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rgbClr val="B3B3B3"/>
            </a:solidFill>
          </a:ln>
        </c:spPr>
        <c:crossAx val="2597770"/>
        <c:crosses val="autoZero"/>
        <c:auto val="1"/>
        <c:lblAlgn val="ctr"/>
        <c:lblOffset val="100"/>
        <c:noMultiLvlLbl val="0"/>
      </c:catAx>
      <c:valAx>
        <c:axId val="2597770"/>
        <c:scaling>
          <c:orientation val="minMax"/>
          <c:max val="40"/>
        </c:scaling>
        <c:delete val="0"/>
        <c:axPos val="l"/>
        <c:majorGridlines>
          <c:spPr>
            <a:ln>
              <a:solidFill>
                <a:srgbClr val="B3B3B3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VHH usage (%)</a:t>
                </a:r>
              </a:p>
            </c:rich>
          </c:tx>
          <c:layout>
            <c:manualLayout>
              <c:xMode val="edge"/>
              <c:yMode val="edge"/>
              <c:x val="1.8324449844747241E-2"/>
              <c:y val="0.37595829822566706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spPr>
          <a:ln>
            <a:solidFill>
              <a:srgbClr val="B3B3B3"/>
            </a:solidFill>
          </a:ln>
        </c:spPr>
        <c:crossAx val="52883489"/>
        <c:crosses val="autoZero"/>
        <c:crossBetween val="between"/>
        <c:majorUnit val="10"/>
      </c:valAx>
      <c:spPr>
        <a:noFill/>
        <a:ln>
          <a:solidFill>
            <a:srgbClr val="B3B3B3"/>
          </a:solidFill>
        </a:ln>
      </c:spPr>
    </c:plotArea>
    <c:legend>
      <c:legendPos val="r"/>
      <c:layout>
        <c:manualLayout>
          <c:xMode val="edge"/>
          <c:yMode val="edge"/>
          <c:x val="0.74758869057323984"/>
          <c:y val="9.3453346927729636E-2"/>
          <c:w val="0.17397167894160498"/>
          <c:h val="0.11524589376046447"/>
        </c:manualLayout>
      </c:layout>
      <c:overlay val="0"/>
      <c:spPr>
        <a:noFill/>
        <a:ln>
          <a:noFill/>
        </a:ln>
      </c:spPr>
    </c:legend>
    <c:plotVisOnly val="1"/>
    <c:dispBlanksAs val="gap"/>
    <c:showDLblsOverMax val="1"/>
  </c:chart>
  <c:spPr>
    <a:solidFill>
      <a:srgbClr val="FFFFFF"/>
    </a:solidFill>
    <a:ln w="9360">
      <a:noFill/>
    </a:ln>
  </c:spPr>
  <c:txPr>
    <a:bodyPr/>
    <a:lstStyle/>
    <a:p>
      <a:pPr>
        <a:defRPr sz="18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641350</xdr:colOff>
      <xdr:row>12</xdr:row>
      <xdr:rowOff>44450</xdr:rowOff>
    </xdr:from>
    <xdr:to>
      <xdr:col>13</xdr:col>
      <xdr:colOff>260350</xdr:colOff>
      <xdr:row>25</xdr:row>
      <xdr:rowOff>146050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CE4BFED-05E4-414B-A564-D9FA848537B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306308</xdr:colOff>
      <xdr:row>4</xdr:row>
      <xdr:rowOff>25880</xdr:rowOff>
    </xdr:from>
    <xdr:to>
      <xdr:col>31</xdr:col>
      <xdr:colOff>741674</xdr:colOff>
      <xdr:row>17</xdr:row>
      <xdr:rowOff>142489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C5672D3-9608-6143-B19E-FCFE59FEF1B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254000</xdr:colOff>
      <xdr:row>3</xdr:row>
      <xdr:rowOff>190500</xdr:rowOff>
    </xdr:from>
    <xdr:ext cx="10426700" cy="664391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496D9BA-D2F6-6444-BE63-22B13EFAA7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3966B-F3FF-D54E-B859-2C558F4246CD}">
  <dimension ref="A1:I40"/>
  <sheetViews>
    <sheetView tabSelected="1" zoomScale="158" zoomScaleNormal="158" workbookViewId="0"/>
  </sheetViews>
  <sheetFormatPr baseColWidth="10" defaultRowHeight="16" x14ac:dyDescent="0.2"/>
  <cols>
    <col min="1" max="1" width="14.33203125" customWidth="1"/>
  </cols>
  <sheetData>
    <row r="1" spans="1:9" x14ac:dyDescent="0.2">
      <c r="A1" s="40" t="s">
        <v>102</v>
      </c>
      <c r="B1" s="40"/>
      <c r="C1" s="40"/>
      <c r="D1" s="40"/>
    </row>
    <row r="3" spans="1:9" x14ac:dyDescent="0.2">
      <c r="A3" s="15" t="s">
        <v>49</v>
      </c>
      <c r="B3" t="s">
        <v>50</v>
      </c>
      <c r="C3" t="s">
        <v>51</v>
      </c>
      <c r="D3" t="s">
        <v>52</v>
      </c>
      <c r="E3" t="s">
        <v>53</v>
      </c>
      <c r="F3" t="s">
        <v>54</v>
      </c>
      <c r="G3" t="s">
        <v>55</v>
      </c>
      <c r="H3" t="s">
        <v>56</v>
      </c>
      <c r="I3" s="15" t="s">
        <v>57</v>
      </c>
    </row>
    <row r="4" spans="1:9" x14ac:dyDescent="0.2">
      <c r="A4">
        <v>0</v>
      </c>
      <c r="B4">
        <v>12</v>
      </c>
      <c r="D4">
        <v>11</v>
      </c>
      <c r="E4">
        <v>1</v>
      </c>
      <c r="G4">
        <v>10</v>
      </c>
      <c r="H4">
        <v>35</v>
      </c>
      <c r="I4">
        <v>69</v>
      </c>
    </row>
    <row r="5" spans="1:9" x14ac:dyDescent="0.2">
      <c r="A5">
        <v>1</v>
      </c>
      <c r="C5">
        <v>1</v>
      </c>
      <c r="D5">
        <v>3</v>
      </c>
      <c r="F5">
        <v>1</v>
      </c>
      <c r="H5">
        <v>9</v>
      </c>
      <c r="I5">
        <v>14</v>
      </c>
    </row>
    <row r="6" spans="1:9" x14ac:dyDescent="0.2">
      <c r="A6">
        <v>2</v>
      </c>
      <c r="C6">
        <v>1</v>
      </c>
      <c r="I6">
        <v>1</v>
      </c>
    </row>
    <row r="9" spans="1:9" x14ac:dyDescent="0.2">
      <c r="A9" s="15" t="s">
        <v>58</v>
      </c>
      <c r="B9">
        <v>12</v>
      </c>
      <c r="C9">
        <v>2</v>
      </c>
      <c r="D9">
        <v>14</v>
      </c>
      <c r="E9">
        <v>1</v>
      </c>
      <c r="F9">
        <v>1</v>
      </c>
      <c r="G9">
        <v>10</v>
      </c>
      <c r="H9">
        <v>44</v>
      </c>
      <c r="I9" s="15" t="s">
        <v>59</v>
      </c>
    </row>
    <row r="13" spans="1:9" x14ac:dyDescent="0.2">
      <c r="A13" s="15" t="s">
        <v>60</v>
      </c>
      <c r="B13" s="15" t="s">
        <v>61</v>
      </c>
      <c r="C13" s="15" t="s">
        <v>14</v>
      </c>
    </row>
    <row r="14" spans="1:9" x14ac:dyDescent="0.2">
      <c r="A14">
        <v>0</v>
      </c>
      <c r="B14">
        <v>69</v>
      </c>
      <c r="C14" s="18">
        <f>B14*100/84</f>
        <v>82.142857142857139</v>
      </c>
    </row>
    <row r="15" spans="1:9" x14ac:dyDescent="0.2">
      <c r="A15">
        <v>1</v>
      </c>
      <c r="B15">
        <v>14</v>
      </c>
      <c r="C15" s="18">
        <f>B15*100/84</f>
        <v>16.666666666666668</v>
      </c>
    </row>
    <row r="16" spans="1:9" x14ac:dyDescent="0.2">
      <c r="A16">
        <v>2</v>
      </c>
      <c r="B16">
        <v>1</v>
      </c>
      <c r="C16" s="18">
        <f>B16*100/84</f>
        <v>1.1904761904761905</v>
      </c>
    </row>
    <row r="17" spans="1:7" x14ac:dyDescent="0.2">
      <c r="B17" s="17">
        <f>SUM(B14:B16)</f>
        <v>84</v>
      </c>
      <c r="C17">
        <v>100</v>
      </c>
    </row>
    <row r="21" spans="1:7" x14ac:dyDescent="0.2">
      <c r="A21" s="15"/>
      <c r="B21" s="15" t="s">
        <v>21</v>
      </c>
      <c r="C21" s="15" t="s">
        <v>15</v>
      </c>
      <c r="D21" s="15" t="s">
        <v>33</v>
      </c>
      <c r="E21" s="15" t="s">
        <v>17</v>
      </c>
      <c r="G21" s="15" t="s">
        <v>62</v>
      </c>
    </row>
    <row r="22" spans="1:7" x14ac:dyDescent="0.2">
      <c r="A22" s="15" t="s">
        <v>21</v>
      </c>
      <c r="B22" s="16"/>
      <c r="C22">
        <v>18.8</v>
      </c>
    </row>
    <row r="23" spans="1:7" x14ac:dyDescent="0.2">
      <c r="A23" s="15" t="s">
        <v>15</v>
      </c>
      <c r="B23">
        <v>31.3</v>
      </c>
      <c r="C23" s="16"/>
      <c r="E23">
        <v>6.2</v>
      </c>
    </row>
    <row r="24" spans="1:7" x14ac:dyDescent="0.2">
      <c r="A24" s="15" t="s">
        <v>33</v>
      </c>
      <c r="B24">
        <v>25</v>
      </c>
      <c r="D24" s="16"/>
    </row>
    <row r="25" spans="1:7" x14ac:dyDescent="0.2">
      <c r="A25" s="15" t="s">
        <v>17</v>
      </c>
      <c r="B25">
        <v>6.2</v>
      </c>
      <c r="D25">
        <v>12.5</v>
      </c>
      <c r="E25" s="16"/>
    </row>
    <row r="29" spans="1:7" x14ac:dyDescent="0.2">
      <c r="B29" s="15" t="s">
        <v>21</v>
      </c>
      <c r="C29" s="15" t="s">
        <v>15</v>
      </c>
      <c r="D29" s="15" t="s">
        <v>33</v>
      </c>
      <c r="E29" s="15" t="s">
        <v>17</v>
      </c>
      <c r="G29" s="15" t="s">
        <v>63</v>
      </c>
    </row>
    <row r="30" spans="1:7" x14ac:dyDescent="0.2">
      <c r="A30" s="15" t="s">
        <v>21</v>
      </c>
      <c r="B30" s="16"/>
      <c r="C30">
        <v>3</v>
      </c>
      <c r="D30">
        <v>0</v>
      </c>
      <c r="E30">
        <v>0</v>
      </c>
    </row>
    <row r="31" spans="1:7" x14ac:dyDescent="0.2">
      <c r="A31" s="15" t="s">
        <v>15</v>
      </c>
      <c r="B31">
        <v>5</v>
      </c>
      <c r="C31" s="16"/>
      <c r="D31">
        <v>0</v>
      </c>
      <c r="E31">
        <v>1</v>
      </c>
    </row>
    <row r="32" spans="1:7" x14ac:dyDescent="0.2">
      <c r="A32" s="15" t="s">
        <v>33</v>
      </c>
      <c r="B32">
        <v>4</v>
      </c>
      <c r="C32">
        <v>0</v>
      </c>
      <c r="D32" s="16"/>
      <c r="E32">
        <v>0</v>
      </c>
    </row>
    <row r="33" spans="1:5" x14ac:dyDescent="0.2">
      <c r="A33" s="15" t="s">
        <v>17</v>
      </c>
      <c r="B33">
        <v>1</v>
      </c>
      <c r="C33">
        <v>0</v>
      </c>
      <c r="D33">
        <v>2</v>
      </c>
      <c r="E33" s="16"/>
    </row>
    <row r="36" spans="1:5" x14ac:dyDescent="0.2">
      <c r="A36" s="15" t="s">
        <v>64</v>
      </c>
      <c r="B36" s="17">
        <v>16</v>
      </c>
    </row>
    <row r="38" spans="1:5" x14ac:dyDescent="0.2">
      <c r="A38" s="15" t="s">
        <v>65</v>
      </c>
      <c r="B38" s="17">
        <v>21294</v>
      </c>
    </row>
    <row r="40" spans="1:5" x14ac:dyDescent="0.2">
      <c r="A40" s="15" t="s">
        <v>66</v>
      </c>
      <c r="B40">
        <f>B36/B38</f>
        <v>7.5138536676998215E-4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CF34C-9903-1C48-B586-4EFAFAE94623}">
  <dimension ref="B1:Z45"/>
  <sheetViews>
    <sheetView showGridLines="0" zoomScale="158" zoomScaleNormal="158" workbookViewId="0"/>
  </sheetViews>
  <sheetFormatPr baseColWidth="10" defaultRowHeight="16" x14ac:dyDescent="0.2"/>
  <cols>
    <col min="1" max="1" width="4.1640625" customWidth="1"/>
    <col min="2" max="2" width="4.5" style="2" customWidth="1"/>
    <col min="3" max="6" width="5.83203125" customWidth="1"/>
    <col min="7" max="7" width="10.83203125" style="2"/>
    <col min="8" max="9" width="12.33203125" style="1" customWidth="1"/>
    <col min="10" max="10" width="13.83203125" style="3" customWidth="1"/>
    <col min="11" max="15" width="12.33203125" style="1" customWidth="1"/>
    <col min="16" max="16" width="12.33203125" style="3" customWidth="1"/>
    <col min="17" max="17" width="12.33203125" style="1" customWidth="1"/>
    <col min="18" max="18" width="16.1640625" style="2" customWidth="1"/>
    <col min="22" max="22" width="11.1640625" style="1" customWidth="1"/>
    <col min="23" max="24" width="11.83203125" customWidth="1"/>
    <col min="25" max="26" width="5.33203125" customWidth="1"/>
  </cols>
  <sheetData>
    <row r="1" spans="2:26" x14ac:dyDescent="0.2">
      <c r="H1" s="7" t="s">
        <v>35</v>
      </c>
      <c r="I1" s="1" t="s">
        <v>34</v>
      </c>
      <c r="K1" s="1" t="s">
        <v>40</v>
      </c>
      <c r="L1" s="1" t="s">
        <v>41</v>
      </c>
      <c r="M1" s="1" t="s">
        <v>39</v>
      </c>
      <c r="N1" s="1" t="s">
        <v>37</v>
      </c>
      <c r="O1" s="1" t="s">
        <v>38</v>
      </c>
      <c r="P1" s="1" t="s">
        <v>42</v>
      </c>
      <c r="Q1" s="1" t="s">
        <v>43</v>
      </c>
      <c r="U1" s="1" t="s">
        <v>48</v>
      </c>
      <c r="V1" s="1" t="s">
        <v>12</v>
      </c>
      <c r="W1" s="1" t="s">
        <v>13</v>
      </c>
      <c r="X1" s="1"/>
      <c r="Y1" s="1"/>
      <c r="Z1" t="s">
        <v>14</v>
      </c>
    </row>
    <row r="2" spans="2:26" x14ac:dyDescent="0.2">
      <c r="H2" s="8">
        <f t="shared" ref="H2:H14" si="0">I2*100/406</f>
        <v>13.300492610837438</v>
      </c>
      <c r="I2" s="12">
        <f t="shared" ref="I2:I13" si="1">SUM(K2:Q2)</f>
        <v>54</v>
      </c>
      <c r="J2" s="3" t="s">
        <v>3</v>
      </c>
      <c r="K2" s="1">
        <v>5</v>
      </c>
      <c r="L2" s="1">
        <v>18</v>
      </c>
      <c r="M2" s="1">
        <v>0</v>
      </c>
      <c r="N2" s="1">
        <v>10</v>
      </c>
      <c r="O2" s="1">
        <v>20</v>
      </c>
      <c r="P2" s="1">
        <v>1</v>
      </c>
      <c r="Q2" s="1">
        <v>0</v>
      </c>
      <c r="U2" s="1">
        <v>0</v>
      </c>
      <c r="V2" s="1">
        <v>11</v>
      </c>
      <c r="W2" s="1">
        <v>0</v>
      </c>
      <c r="X2" s="1">
        <f t="shared" ref="X2:X19" si="2">V2*W2</f>
        <v>0</v>
      </c>
      <c r="Y2" s="1" t="s">
        <v>15</v>
      </c>
      <c r="Z2" s="6">
        <f t="shared" ref="Z2:Z19" si="3">V2*100/43</f>
        <v>25.581395348837209</v>
      </c>
    </row>
    <row r="3" spans="2:26" x14ac:dyDescent="0.2">
      <c r="H3" s="8">
        <f t="shared" si="0"/>
        <v>7.1428571428571432</v>
      </c>
      <c r="I3" s="12">
        <f t="shared" si="1"/>
        <v>29</v>
      </c>
      <c r="J3" s="3" t="s">
        <v>7</v>
      </c>
      <c r="K3" s="1">
        <v>2</v>
      </c>
      <c r="L3" s="1">
        <v>12</v>
      </c>
      <c r="M3" s="1">
        <v>1</v>
      </c>
      <c r="N3" s="1">
        <v>4</v>
      </c>
      <c r="O3" s="1">
        <v>10</v>
      </c>
      <c r="P3" s="1">
        <v>0</v>
      </c>
      <c r="Q3" s="1">
        <v>0</v>
      </c>
      <c r="U3" s="1">
        <v>0</v>
      </c>
      <c r="V3" s="1">
        <v>1</v>
      </c>
      <c r="W3" s="1">
        <v>2</v>
      </c>
      <c r="X3" s="1">
        <f t="shared" si="2"/>
        <v>2</v>
      </c>
      <c r="Y3" s="1" t="s">
        <v>16</v>
      </c>
      <c r="Z3" s="6">
        <f t="shared" si="3"/>
        <v>2.3255813953488373</v>
      </c>
    </row>
    <row r="4" spans="2:26" x14ac:dyDescent="0.2">
      <c r="C4" s="10" t="s">
        <v>21</v>
      </c>
      <c r="D4" s="10" t="s">
        <v>15</v>
      </c>
      <c r="E4" s="10" t="s">
        <v>33</v>
      </c>
      <c r="F4" s="10" t="s">
        <v>17</v>
      </c>
      <c r="H4" s="8">
        <f t="shared" si="0"/>
        <v>6.1576354679802954</v>
      </c>
      <c r="I4" s="12">
        <f t="shared" si="1"/>
        <v>25</v>
      </c>
      <c r="J4" s="3" t="s">
        <v>9</v>
      </c>
      <c r="K4" s="1">
        <v>1</v>
      </c>
      <c r="L4" s="1">
        <v>11</v>
      </c>
      <c r="M4" s="1">
        <v>1</v>
      </c>
      <c r="N4" s="1">
        <v>5</v>
      </c>
      <c r="O4" s="1">
        <v>7</v>
      </c>
      <c r="P4" s="1">
        <v>0</v>
      </c>
      <c r="Q4" s="1">
        <v>0</v>
      </c>
      <c r="U4" s="1">
        <v>0</v>
      </c>
      <c r="V4" s="1">
        <v>1</v>
      </c>
      <c r="W4" s="1">
        <v>2</v>
      </c>
      <c r="X4" s="1">
        <f t="shared" si="2"/>
        <v>2</v>
      </c>
      <c r="Y4" s="1" t="s">
        <v>17</v>
      </c>
      <c r="Z4" s="6">
        <f t="shared" si="3"/>
        <v>2.3255813953488373</v>
      </c>
    </row>
    <row r="5" spans="2:26" x14ac:dyDescent="0.2">
      <c r="B5" s="11" t="s">
        <v>21</v>
      </c>
      <c r="C5" s="9"/>
      <c r="D5" s="3">
        <v>18</v>
      </c>
      <c r="E5" s="3">
        <v>7</v>
      </c>
      <c r="F5" s="3">
        <v>7</v>
      </c>
      <c r="G5" s="2">
        <f>SUM(C5:F5)</f>
        <v>32</v>
      </c>
      <c r="H5" s="8">
        <f t="shared" si="0"/>
        <v>2.7093596059113301</v>
      </c>
      <c r="I5" s="12">
        <f t="shared" si="1"/>
        <v>11</v>
      </c>
      <c r="J5" s="3" t="s">
        <v>11</v>
      </c>
      <c r="L5" s="1">
        <v>7</v>
      </c>
      <c r="M5" s="1">
        <v>2</v>
      </c>
      <c r="N5" s="1">
        <v>1</v>
      </c>
      <c r="O5" s="1">
        <v>1</v>
      </c>
      <c r="P5" s="1">
        <v>0</v>
      </c>
      <c r="Q5" s="1">
        <v>0</v>
      </c>
      <c r="U5" s="1">
        <v>0</v>
      </c>
      <c r="V5" s="1">
        <v>4</v>
      </c>
      <c r="W5" s="1">
        <v>3</v>
      </c>
      <c r="X5" s="1">
        <f t="shared" si="2"/>
        <v>12</v>
      </c>
      <c r="Y5" s="1" t="s">
        <v>18</v>
      </c>
      <c r="Z5" s="6">
        <f t="shared" si="3"/>
        <v>9.3023255813953494</v>
      </c>
    </row>
    <row r="6" spans="2:26" x14ac:dyDescent="0.2">
      <c r="B6" s="11" t="s">
        <v>15</v>
      </c>
      <c r="C6" s="3">
        <v>13</v>
      </c>
      <c r="D6" s="9"/>
      <c r="E6" s="3">
        <v>7</v>
      </c>
      <c r="F6" s="3">
        <v>6</v>
      </c>
      <c r="G6" s="2">
        <f>SUM(C6:F6)</f>
        <v>26</v>
      </c>
      <c r="H6" s="8">
        <f t="shared" si="0"/>
        <v>3.9408866995073892</v>
      </c>
      <c r="I6" s="12">
        <f t="shared" si="1"/>
        <v>16</v>
      </c>
      <c r="J6" s="3" t="s">
        <v>5</v>
      </c>
      <c r="L6" s="1">
        <v>9</v>
      </c>
      <c r="M6" s="1">
        <v>0</v>
      </c>
      <c r="N6" s="1">
        <v>7</v>
      </c>
      <c r="O6" s="1">
        <v>0</v>
      </c>
      <c r="P6" s="1">
        <v>0</v>
      </c>
      <c r="Q6" s="1">
        <v>0</v>
      </c>
      <c r="U6" s="1">
        <v>0</v>
      </c>
      <c r="V6" s="1">
        <v>2</v>
      </c>
      <c r="W6" s="1">
        <v>4</v>
      </c>
      <c r="X6" s="1">
        <f t="shared" si="2"/>
        <v>8</v>
      </c>
      <c r="Y6" s="1" t="s">
        <v>19</v>
      </c>
      <c r="Z6" s="6">
        <f t="shared" si="3"/>
        <v>4.6511627906976747</v>
      </c>
    </row>
    <row r="7" spans="2:26" x14ac:dyDescent="0.2">
      <c r="B7" s="11" t="s">
        <v>33</v>
      </c>
      <c r="C7" s="3">
        <v>5</v>
      </c>
      <c r="D7" s="3">
        <v>5</v>
      </c>
      <c r="E7" s="9"/>
      <c r="F7" s="3">
        <v>9</v>
      </c>
      <c r="G7" s="2">
        <f>SUM(C7:F7)</f>
        <v>19</v>
      </c>
      <c r="H7" s="8">
        <f t="shared" si="0"/>
        <v>12.068965517241379</v>
      </c>
      <c r="I7" s="12">
        <f t="shared" si="1"/>
        <v>49</v>
      </c>
      <c r="J7" s="3" t="s">
        <v>1</v>
      </c>
      <c r="K7" s="1">
        <v>4</v>
      </c>
      <c r="L7" s="1">
        <v>28</v>
      </c>
      <c r="M7" s="1">
        <v>0</v>
      </c>
      <c r="N7" s="1">
        <v>13</v>
      </c>
      <c r="O7" s="1">
        <v>4</v>
      </c>
      <c r="P7" s="1">
        <v>0</v>
      </c>
      <c r="Q7" s="1">
        <v>0</v>
      </c>
      <c r="U7" s="1">
        <v>0</v>
      </c>
      <c r="V7" s="1">
        <v>1</v>
      </c>
      <c r="W7" s="1">
        <v>8</v>
      </c>
      <c r="X7" s="1">
        <f t="shared" si="2"/>
        <v>8</v>
      </c>
      <c r="Y7" s="1" t="s">
        <v>20</v>
      </c>
      <c r="Z7" s="6">
        <f t="shared" si="3"/>
        <v>2.3255813953488373</v>
      </c>
    </row>
    <row r="8" spans="2:26" x14ac:dyDescent="0.2">
      <c r="B8" s="11" t="s">
        <v>17</v>
      </c>
      <c r="C8" s="3">
        <v>4</v>
      </c>
      <c r="D8" s="3">
        <v>3</v>
      </c>
      <c r="E8" s="3">
        <v>12</v>
      </c>
      <c r="F8" s="9"/>
      <c r="G8" s="2">
        <f>SUM(C8:F8)</f>
        <v>19</v>
      </c>
      <c r="H8" s="8">
        <f t="shared" si="0"/>
        <v>18.226600985221676</v>
      </c>
      <c r="I8" s="12">
        <f t="shared" si="1"/>
        <v>74</v>
      </c>
      <c r="J8" s="3" t="s">
        <v>0</v>
      </c>
      <c r="K8" s="1">
        <v>3</v>
      </c>
      <c r="L8" s="1">
        <v>15</v>
      </c>
      <c r="M8" s="1">
        <v>2</v>
      </c>
      <c r="N8" s="1">
        <v>23</v>
      </c>
      <c r="O8" s="1">
        <v>31</v>
      </c>
      <c r="P8" s="1">
        <v>0</v>
      </c>
      <c r="Q8" s="1">
        <v>0</v>
      </c>
      <c r="U8" s="1">
        <v>0</v>
      </c>
      <c r="V8" s="1">
        <v>2</v>
      </c>
      <c r="W8" s="1">
        <v>9</v>
      </c>
      <c r="X8" s="1">
        <f t="shared" si="2"/>
        <v>18</v>
      </c>
      <c r="Y8" s="1" t="s">
        <v>21</v>
      </c>
      <c r="Z8" s="6">
        <f t="shared" si="3"/>
        <v>4.6511627906976747</v>
      </c>
    </row>
    <row r="9" spans="2:26" x14ac:dyDescent="0.2">
      <c r="H9" s="8">
        <f t="shared" si="0"/>
        <v>7.389162561576355</v>
      </c>
      <c r="I9" s="12">
        <f t="shared" si="1"/>
        <v>30</v>
      </c>
      <c r="J9" s="3" t="s">
        <v>8</v>
      </c>
      <c r="K9" s="1">
        <v>1</v>
      </c>
      <c r="L9" s="1">
        <v>16</v>
      </c>
      <c r="M9" s="1">
        <v>2</v>
      </c>
      <c r="N9" s="1">
        <v>5</v>
      </c>
      <c r="O9" s="1">
        <v>6</v>
      </c>
      <c r="P9" s="1">
        <v>0</v>
      </c>
      <c r="Q9" s="1">
        <v>0</v>
      </c>
      <c r="U9" s="1">
        <v>0</v>
      </c>
      <c r="V9" s="1">
        <v>3</v>
      </c>
      <c r="W9" s="1">
        <v>10</v>
      </c>
      <c r="X9" s="1">
        <f t="shared" si="2"/>
        <v>30</v>
      </c>
      <c r="Y9" s="1" t="s">
        <v>22</v>
      </c>
      <c r="Z9" s="6">
        <f t="shared" si="3"/>
        <v>6.9767441860465116</v>
      </c>
    </row>
    <row r="10" spans="2:26" x14ac:dyDescent="0.2">
      <c r="H10" s="8">
        <f t="shared" si="0"/>
        <v>7.389162561576355</v>
      </c>
      <c r="I10" s="12">
        <f t="shared" si="1"/>
        <v>30</v>
      </c>
      <c r="J10" s="3" t="s">
        <v>10</v>
      </c>
      <c r="K10" s="1">
        <v>5</v>
      </c>
      <c r="L10" s="1">
        <v>15</v>
      </c>
      <c r="M10" s="1">
        <v>4</v>
      </c>
      <c r="N10" s="1">
        <v>0</v>
      </c>
      <c r="O10" s="1">
        <v>6</v>
      </c>
      <c r="P10" s="1">
        <v>0</v>
      </c>
      <c r="Q10" s="1">
        <v>0</v>
      </c>
      <c r="U10" s="1">
        <v>0</v>
      </c>
      <c r="V10" s="1">
        <v>3</v>
      </c>
      <c r="W10" s="1">
        <v>11</v>
      </c>
      <c r="X10" s="1">
        <f t="shared" si="2"/>
        <v>33</v>
      </c>
      <c r="Y10" s="1" t="s">
        <v>23</v>
      </c>
      <c r="Z10" s="6">
        <f t="shared" si="3"/>
        <v>6.9767441860465116</v>
      </c>
    </row>
    <row r="11" spans="2:26" x14ac:dyDescent="0.2">
      <c r="H11" s="8">
        <f t="shared" si="0"/>
        <v>4.9261083743842367</v>
      </c>
      <c r="I11" s="12">
        <f t="shared" si="1"/>
        <v>20</v>
      </c>
      <c r="J11" s="3" t="s">
        <v>2</v>
      </c>
      <c r="L11" s="1">
        <v>6</v>
      </c>
      <c r="M11" s="1">
        <v>0</v>
      </c>
      <c r="N11" s="1">
        <v>7</v>
      </c>
      <c r="O11" s="1">
        <v>7</v>
      </c>
      <c r="P11" s="1">
        <v>0</v>
      </c>
      <c r="Q11" s="1">
        <v>0</v>
      </c>
      <c r="U11" s="1">
        <v>0</v>
      </c>
      <c r="V11" s="1">
        <v>1</v>
      </c>
      <c r="W11" s="1">
        <v>12</v>
      </c>
      <c r="X11" s="1">
        <f t="shared" si="2"/>
        <v>12</v>
      </c>
      <c r="Y11" s="1" t="s">
        <v>24</v>
      </c>
      <c r="Z11" s="6">
        <f t="shared" si="3"/>
        <v>2.3255813953488373</v>
      </c>
    </row>
    <row r="12" spans="2:26" x14ac:dyDescent="0.2">
      <c r="H12" s="8">
        <f t="shared" si="0"/>
        <v>9.3596059113300498</v>
      </c>
      <c r="I12" s="12">
        <f t="shared" si="1"/>
        <v>38</v>
      </c>
      <c r="J12" s="3" t="s">
        <v>6</v>
      </c>
      <c r="L12" s="1">
        <v>11</v>
      </c>
      <c r="M12" s="1">
        <v>1</v>
      </c>
      <c r="N12" s="1">
        <v>15</v>
      </c>
      <c r="O12" s="1">
        <v>11</v>
      </c>
      <c r="P12" s="1">
        <v>0</v>
      </c>
      <c r="Q12" s="1">
        <v>0</v>
      </c>
      <c r="U12" s="1">
        <v>0</v>
      </c>
      <c r="V12" s="1">
        <v>2</v>
      </c>
      <c r="W12" s="1">
        <v>13</v>
      </c>
      <c r="X12" s="1">
        <f t="shared" si="2"/>
        <v>26</v>
      </c>
      <c r="Y12" s="1" t="s">
        <v>25</v>
      </c>
      <c r="Z12" s="6">
        <f t="shared" si="3"/>
        <v>4.6511627906976747</v>
      </c>
    </row>
    <row r="13" spans="2:26" x14ac:dyDescent="0.2">
      <c r="H13" s="8">
        <f t="shared" si="0"/>
        <v>5.1724137931034484</v>
      </c>
      <c r="I13" s="12">
        <f t="shared" si="1"/>
        <v>21</v>
      </c>
      <c r="J13" s="3" t="s">
        <v>4</v>
      </c>
      <c r="K13" s="1">
        <v>1</v>
      </c>
      <c r="L13" s="1">
        <v>12</v>
      </c>
      <c r="M13" s="1">
        <v>0</v>
      </c>
      <c r="N13" s="1">
        <v>8</v>
      </c>
      <c r="O13" s="1">
        <v>0</v>
      </c>
      <c r="P13" s="1">
        <v>0</v>
      </c>
      <c r="Q13" s="1">
        <v>0</v>
      </c>
      <c r="U13" s="1">
        <v>1</v>
      </c>
      <c r="V13" s="1">
        <v>2</v>
      </c>
      <c r="W13" s="1">
        <v>14</v>
      </c>
      <c r="X13" s="1">
        <f t="shared" si="2"/>
        <v>28</v>
      </c>
      <c r="Y13" s="1" t="s">
        <v>26</v>
      </c>
      <c r="Z13" s="6">
        <f t="shared" si="3"/>
        <v>4.6511627906976747</v>
      </c>
    </row>
    <row r="14" spans="2:26" x14ac:dyDescent="0.2">
      <c r="H14" s="8">
        <f t="shared" si="0"/>
        <v>47.290640394088669</v>
      </c>
      <c r="I14" s="1">
        <f>SUM(N14:Q14)</f>
        <v>192</v>
      </c>
      <c r="J14" s="5" t="s">
        <v>13</v>
      </c>
      <c r="K14" s="1">
        <f>SUM(K2:K13)</f>
        <v>22</v>
      </c>
      <c r="L14" s="1">
        <f>SUM(L17:L27)</f>
        <v>164</v>
      </c>
      <c r="M14" s="1">
        <f>SUM(M2:M13)</f>
        <v>13</v>
      </c>
      <c r="N14" s="1">
        <v>98</v>
      </c>
      <c r="O14" s="1">
        <f>SUM(O17:O23)</f>
        <v>93</v>
      </c>
      <c r="P14" s="1">
        <f>SUM(P17:P34)</f>
        <v>1</v>
      </c>
      <c r="Q14" s="1">
        <f>SUM(Q17:Q26)</f>
        <v>0</v>
      </c>
      <c r="R14" s="2" t="s">
        <v>34</v>
      </c>
      <c r="S14" s="4">
        <v>395</v>
      </c>
      <c r="U14" s="1">
        <v>1</v>
      </c>
      <c r="V14" s="1">
        <v>3</v>
      </c>
      <c r="W14" s="1">
        <v>17</v>
      </c>
      <c r="X14" s="1">
        <f t="shared" si="2"/>
        <v>51</v>
      </c>
      <c r="Y14" s="1" t="s">
        <v>27</v>
      </c>
      <c r="Z14" s="6">
        <f t="shared" si="3"/>
        <v>6.9767441860465116</v>
      </c>
    </row>
    <row r="15" spans="2:26" x14ac:dyDescent="0.2">
      <c r="I15" s="1">
        <f>SUM(N15:Q15)</f>
        <v>4681</v>
      </c>
      <c r="J15" s="5" t="s">
        <v>36</v>
      </c>
      <c r="K15" s="1">
        <v>1054</v>
      </c>
      <c r="L15" s="1">
        <v>26300</v>
      </c>
      <c r="M15" s="1">
        <v>1480</v>
      </c>
      <c r="N15" s="1">
        <v>2403</v>
      </c>
      <c r="O15" s="1">
        <v>1737</v>
      </c>
      <c r="P15" s="1">
        <v>273</v>
      </c>
      <c r="Q15" s="1">
        <v>268</v>
      </c>
      <c r="R15" s="2" t="s">
        <v>45</v>
      </c>
      <c r="S15" s="4">
        <f>SUM(K15:Q15)</f>
        <v>33515</v>
      </c>
      <c r="U15" s="1">
        <v>2</v>
      </c>
      <c r="V15" s="1">
        <v>2</v>
      </c>
      <c r="W15" s="1">
        <v>19</v>
      </c>
      <c r="X15" s="1">
        <f t="shared" si="2"/>
        <v>38</v>
      </c>
      <c r="Y15" s="1" t="s">
        <v>28</v>
      </c>
      <c r="Z15" s="6">
        <f t="shared" si="3"/>
        <v>4.6511627906976747</v>
      </c>
    </row>
    <row r="16" spans="2:26" ht="17" thickBot="1" x14ac:dyDescent="0.25">
      <c r="J16" s="5"/>
      <c r="P16" s="1"/>
      <c r="R16" s="2" t="s">
        <v>46</v>
      </c>
      <c r="S16" s="4">
        <v>43</v>
      </c>
      <c r="U16" s="1">
        <v>3</v>
      </c>
      <c r="V16" s="1">
        <v>1</v>
      </c>
      <c r="W16" s="1">
        <v>20</v>
      </c>
      <c r="X16" s="1">
        <f t="shared" si="2"/>
        <v>20</v>
      </c>
      <c r="Y16" s="1" t="s">
        <v>29</v>
      </c>
      <c r="Z16" s="6">
        <f t="shared" si="3"/>
        <v>2.3255813953488373</v>
      </c>
    </row>
    <row r="17" spans="11:26" ht="17" thickBot="1" x14ac:dyDescent="0.25">
      <c r="K17" s="1">
        <v>13</v>
      </c>
      <c r="L17" s="1">
        <v>8</v>
      </c>
      <c r="M17" s="1">
        <v>13</v>
      </c>
      <c r="N17" s="1">
        <v>14</v>
      </c>
      <c r="O17" s="1">
        <v>12</v>
      </c>
      <c r="P17" s="13">
        <v>1</v>
      </c>
      <c r="Q17" s="13">
        <v>0</v>
      </c>
      <c r="R17" s="5" t="s">
        <v>44</v>
      </c>
      <c r="S17" s="4">
        <f>S14/S15</f>
        <v>1.1785767566761151E-2</v>
      </c>
      <c r="U17" s="1">
        <v>3</v>
      </c>
      <c r="V17" s="1">
        <v>2</v>
      </c>
      <c r="W17" s="1">
        <v>23</v>
      </c>
      <c r="X17" s="1">
        <f t="shared" si="2"/>
        <v>46</v>
      </c>
      <c r="Y17" s="1" t="s">
        <v>30</v>
      </c>
      <c r="Z17" s="6">
        <f t="shared" si="3"/>
        <v>4.6511627906976747</v>
      </c>
    </row>
    <row r="18" spans="11:26" x14ac:dyDescent="0.2">
      <c r="K18" s="1">
        <v>1</v>
      </c>
      <c r="L18" s="1">
        <v>25</v>
      </c>
      <c r="M18" s="1">
        <v>0</v>
      </c>
      <c r="N18" s="1">
        <v>11</v>
      </c>
      <c r="O18" s="1">
        <v>11</v>
      </c>
      <c r="P18" s="14"/>
      <c r="Q18" s="14"/>
      <c r="R18" s="2" t="s">
        <v>47</v>
      </c>
      <c r="S18">
        <f>S14/S16</f>
        <v>9.1860465116279073</v>
      </c>
      <c r="U18" s="1">
        <v>3</v>
      </c>
      <c r="V18" s="1">
        <v>1</v>
      </c>
      <c r="W18" s="1">
        <v>25</v>
      </c>
      <c r="X18" s="1">
        <f t="shared" si="2"/>
        <v>25</v>
      </c>
      <c r="Y18" s="1" t="s">
        <v>31</v>
      </c>
      <c r="Z18" s="6">
        <f t="shared" si="3"/>
        <v>2.3255813953488373</v>
      </c>
    </row>
    <row r="19" spans="11:26" x14ac:dyDescent="0.2">
      <c r="K19" s="1">
        <v>9</v>
      </c>
      <c r="L19" s="1">
        <v>17</v>
      </c>
      <c r="M19" s="1">
        <v>0</v>
      </c>
      <c r="N19" s="1">
        <v>11</v>
      </c>
      <c r="O19" s="1">
        <v>17</v>
      </c>
      <c r="P19" s="1"/>
      <c r="U19" s="1">
        <v>3</v>
      </c>
      <c r="V19" s="1">
        <v>1</v>
      </c>
      <c r="W19" s="1">
        <v>36</v>
      </c>
      <c r="X19" s="1">
        <f t="shared" si="2"/>
        <v>36</v>
      </c>
      <c r="Y19" s="1" t="s">
        <v>32</v>
      </c>
      <c r="Z19" s="6">
        <f t="shared" si="3"/>
        <v>2.3255813953488373</v>
      </c>
    </row>
    <row r="20" spans="11:26" x14ac:dyDescent="0.2">
      <c r="K20" s="1">
        <v>0</v>
      </c>
      <c r="L20" s="1">
        <v>36</v>
      </c>
      <c r="M20" s="1">
        <v>0</v>
      </c>
      <c r="N20" s="1">
        <v>10</v>
      </c>
      <c r="O20" s="1">
        <v>14</v>
      </c>
      <c r="P20" s="1"/>
      <c r="U20" s="1">
        <v>4</v>
      </c>
      <c r="V20" s="1">
        <f>SUM(V2:V19)</f>
        <v>43</v>
      </c>
      <c r="X20" s="12">
        <f>SUM(X2:X19)</f>
        <v>395</v>
      </c>
      <c r="Y20" s="1"/>
    </row>
    <row r="21" spans="11:26" x14ac:dyDescent="0.2">
      <c r="K21" s="1">
        <v>0</v>
      </c>
      <c r="L21" s="1">
        <v>3</v>
      </c>
      <c r="M21" s="1">
        <v>0</v>
      </c>
      <c r="N21" s="1">
        <v>9</v>
      </c>
      <c r="O21" s="1">
        <v>19</v>
      </c>
      <c r="P21" s="1"/>
      <c r="U21" s="1">
        <v>4</v>
      </c>
      <c r="Y21" s="1"/>
    </row>
    <row r="22" spans="11:26" ht="17" thickBot="1" x14ac:dyDescent="0.25">
      <c r="K22" s="1">
        <v>0</v>
      </c>
      <c r="L22" s="1">
        <v>2</v>
      </c>
      <c r="M22" s="1">
        <v>0</v>
      </c>
      <c r="N22" s="1">
        <v>4</v>
      </c>
      <c r="O22" s="1">
        <v>17</v>
      </c>
      <c r="P22" s="1"/>
      <c r="U22" s="1">
        <v>8</v>
      </c>
    </row>
    <row r="23" spans="11:26" ht="17" thickBot="1" x14ac:dyDescent="0.25">
      <c r="K23" s="1">
        <v>0</v>
      </c>
      <c r="L23" s="1">
        <v>23</v>
      </c>
      <c r="M23" s="13">
        <v>13</v>
      </c>
      <c r="N23" s="1">
        <v>10</v>
      </c>
      <c r="O23" s="1">
        <v>3</v>
      </c>
      <c r="P23" s="1"/>
      <c r="U23" s="1">
        <v>9</v>
      </c>
    </row>
    <row r="24" spans="11:26" ht="17" thickBot="1" x14ac:dyDescent="0.25">
      <c r="K24" s="1">
        <v>0</v>
      </c>
      <c r="L24" s="1">
        <v>20</v>
      </c>
      <c r="M24" s="14"/>
      <c r="N24" s="1">
        <v>19</v>
      </c>
      <c r="O24" s="13">
        <f>SUM(O17:O23)</f>
        <v>93</v>
      </c>
      <c r="P24" s="1"/>
      <c r="U24" s="1">
        <v>9</v>
      </c>
    </row>
    <row r="25" spans="11:26" ht="17" thickBot="1" x14ac:dyDescent="0.25">
      <c r="K25" s="1">
        <v>0</v>
      </c>
      <c r="L25" s="1">
        <v>23</v>
      </c>
      <c r="N25" s="1">
        <v>10</v>
      </c>
      <c r="O25" s="14"/>
      <c r="P25" s="1"/>
      <c r="U25" s="1">
        <v>10</v>
      </c>
    </row>
    <row r="26" spans="11:26" ht="17" thickBot="1" x14ac:dyDescent="0.25">
      <c r="K26" s="13">
        <f>SUM(K17:K25)</f>
        <v>23</v>
      </c>
      <c r="L26" s="1">
        <v>4</v>
      </c>
      <c r="N26" s="1">
        <v>3</v>
      </c>
      <c r="P26" s="1"/>
      <c r="U26" s="1">
        <v>10</v>
      </c>
    </row>
    <row r="27" spans="11:26" ht="17" thickBot="1" x14ac:dyDescent="0.25">
      <c r="K27" s="14"/>
      <c r="L27" s="1">
        <v>3</v>
      </c>
      <c r="N27" s="13">
        <f>SUM(N17:N26)</f>
        <v>101</v>
      </c>
      <c r="P27" s="1"/>
      <c r="U27" s="1">
        <v>10</v>
      </c>
    </row>
    <row r="28" spans="11:26" ht="17" thickBot="1" x14ac:dyDescent="0.25">
      <c r="L28" s="13">
        <f>SUM(L17:L27)</f>
        <v>164</v>
      </c>
      <c r="N28" s="14"/>
      <c r="P28" s="1"/>
      <c r="U28" s="1">
        <v>11</v>
      </c>
    </row>
    <row r="29" spans="11:26" x14ac:dyDescent="0.2">
      <c r="L29" s="14"/>
      <c r="P29" s="1"/>
      <c r="U29" s="1">
        <v>11</v>
      </c>
    </row>
    <row r="30" spans="11:26" x14ac:dyDescent="0.2">
      <c r="P30" s="1"/>
      <c r="U30" s="1">
        <v>11</v>
      </c>
    </row>
    <row r="31" spans="11:26" x14ac:dyDescent="0.2">
      <c r="P31" s="1"/>
      <c r="U31" s="1">
        <v>12</v>
      </c>
    </row>
    <row r="32" spans="11:26" x14ac:dyDescent="0.2">
      <c r="P32" s="1"/>
      <c r="U32" s="1">
        <v>13</v>
      </c>
    </row>
    <row r="33" spans="16:21" x14ac:dyDescent="0.2">
      <c r="P33" s="1"/>
      <c r="U33" s="1">
        <v>13</v>
      </c>
    </row>
    <row r="34" spans="16:21" x14ac:dyDescent="0.2">
      <c r="U34" s="1">
        <v>14</v>
      </c>
    </row>
    <row r="35" spans="16:21" x14ac:dyDescent="0.2">
      <c r="U35" s="1">
        <v>14</v>
      </c>
    </row>
    <row r="36" spans="16:21" x14ac:dyDescent="0.2">
      <c r="U36" s="1">
        <v>17</v>
      </c>
    </row>
    <row r="37" spans="16:21" x14ac:dyDescent="0.2">
      <c r="U37" s="1">
        <v>17</v>
      </c>
    </row>
    <row r="38" spans="16:21" x14ac:dyDescent="0.2">
      <c r="U38" s="1">
        <v>17</v>
      </c>
    </row>
    <row r="39" spans="16:21" x14ac:dyDescent="0.2">
      <c r="U39" s="1">
        <v>19</v>
      </c>
    </row>
    <row r="40" spans="16:21" x14ac:dyDescent="0.2">
      <c r="U40" s="1">
        <v>19</v>
      </c>
    </row>
    <row r="41" spans="16:21" x14ac:dyDescent="0.2">
      <c r="U41" s="1">
        <v>20</v>
      </c>
    </row>
    <row r="42" spans="16:21" x14ac:dyDescent="0.2">
      <c r="U42" s="1">
        <v>23</v>
      </c>
    </row>
    <row r="43" spans="16:21" x14ac:dyDescent="0.2">
      <c r="U43" s="1">
        <v>23</v>
      </c>
    </row>
    <row r="44" spans="16:21" x14ac:dyDescent="0.2">
      <c r="U44" s="1">
        <v>25</v>
      </c>
    </row>
    <row r="45" spans="16:21" x14ac:dyDescent="0.2">
      <c r="U45" s="1">
        <v>36</v>
      </c>
    </row>
  </sheetData>
  <sortState xmlns:xlrd2="http://schemas.microsoft.com/office/spreadsheetml/2017/richdata2" ref="U2:U45">
    <sortCondition ref="U2:U45"/>
  </sortState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99F00-998A-5F42-B77C-FD358854BF95}">
  <dimension ref="A1:X36"/>
  <sheetViews>
    <sheetView zoomScaleNormal="100" workbookViewId="0">
      <selection activeCell="G31" sqref="G31"/>
    </sheetView>
  </sheetViews>
  <sheetFormatPr baseColWidth="10" defaultColWidth="16" defaultRowHeight="20" x14ac:dyDescent="0.2"/>
  <cols>
    <col min="1" max="1" width="16" style="20"/>
    <col min="2" max="2" width="11.83203125" style="20" customWidth="1"/>
    <col min="3" max="5" width="18.1640625" style="20" customWidth="1"/>
    <col min="6" max="8" width="18" style="20" customWidth="1"/>
    <col min="9" max="24" width="16" style="20"/>
    <col min="25" max="984" width="16" style="19"/>
    <col min="985" max="989" width="11.5" style="19" customWidth="1"/>
    <col min="990" max="16384" width="16" style="19"/>
  </cols>
  <sheetData>
    <row r="1" spans="2:8" ht="21" thickBot="1" x14ac:dyDescent="0.25"/>
    <row r="2" spans="2:8" x14ac:dyDescent="0.2">
      <c r="B2" s="33"/>
      <c r="C2" s="34" t="s">
        <v>101</v>
      </c>
      <c r="D2" s="35"/>
      <c r="E2" s="35"/>
      <c r="F2" s="35"/>
      <c r="G2" s="35"/>
      <c r="H2" s="36"/>
    </row>
    <row r="3" spans="2:8" x14ac:dyDescent="0.2">
      <c r="B3" s="28"/>
      <c r="C3" s="37" t="s">
        <v>100</v>
      </c>
      <c r="D3" s="38"/>
      <c r="E3" s="38"/>
      <c r="F3" s="38" t="s">
        <v>66</v>
      </c>
      <c r="G3" s="38"/>
      <c r="H3" s="39"/>
    </row>
    <row r="4" spans="2:8" x14ac:dyDescent="0.2">
      <c r="B4" s="28"/>
      <c r="C4" s="27" t="s">
        <v>99</v>
      </c>
      <c r="D4" s="26" t="s">
        <v>98</v>
      </c>
      <c r="E4" s="26" t="s">
        <v>97</v>
      </c>
      <c r="F4" s="32" t="s">
        <v>99</v>
      </c>
      <c r="G4" s="32" t="s">
        <v>98</v>
      </c>
      <c r="H4" s="31" t="s">
        <v>97</v>
      </c>
    </row>
    <row r="5" spans="2:8" x14ac:dyDescent="0.2">
      <c r="B5" s="28" t="s">
        <v>96</v>
      </c>
      <c r="C5" s="27">
        <v>183543</v>
      </c>
      <c r="D5" s="26">
        <v>114218</v>
      </c>
      <c r="E5" s="26">
        <v>111223</v>
      </c>
      <c r="F5" s="30">
        <f t="shared" ref="F5:F34" si="0">C5/$C$35*100</f>
        <v>9.1141303457244867</v>
      </c>
      <c r="G5" s="30">
        <f t="shared" ref="G5:G34" si="1">D5/$D$35*100</f>
        <v>6.7956567008775854</v>
      </c>
      <c r="H5" s="29">
        <f t="shared" ref="H5:H34" si="2">E5/$E$35*100</f>
        <v>6.9902025419718221</v>
      </c>
    </row>
    <row r="6" spans="2:8" x14ac:dyDescent="0.2">
      <c r="B6" s="28" t="s">
        <v>95</v>
      </c>
      <c r="C6" s="27">
        <v>73090</v>
      </c>
      <c r="D6" s="26">
        <v>79694</v>
      </c>
      <c r="E6" s="26">
        <v>50610</v>
      </c>
      <c r="F6" s="30">
        <f t="shared" si="0"/>
        <v>3.629404482704341</v>
      </c>
      <c r="G6" s="30">
        <f t="shared" si="1"/>
        <v>4.7415737022162725</v>
      </c>
      <c r="H6" s="29">
        <f t="shared" si="2"/>
        <v>3.1807643261662957</v>
      </c>
    </row>
    <row r="7" spans="2:8" x14ac:dyDescent="0.2">
      <c r="B7" s="28" t="s">
        <v>94</v>
      </c>
      <c r="C7" s="27">
        <v>97374</v>
      </c>
      <c r="D7" s="26">
        <v>92246</v>
      </c>
      <c r="E7" s="26">
        <v>109575</v>
      </c>
      <c r="F7" s="30">
        <f t="shared" si="0"/>
        <v>4.8352665494438698</v>
      </c>
      <c r="G7" s="30">
        <f t="shared" si="1"/>
        <v>5.4883831622787449</v>
      </c>
      <c r="H7" s="29">
        <f t="shared" si="2"/>
        <v>6.8866281572746866</v>
      </c>
    </row>
    <row r="8" spans="2:8" x14ac:dyDescent="0.2">
      <c r="B8" s="28" t="s">
        <v>93</v>
      </c>
      <c r="C8" s="27">
        <v>70</v>
      </c>
      <c r="D8" s="26">
        <v>123</v>
      </c>
      <c r="E8" s="26">
        <v>331</v>
      </c>
      <c r="F8" s="30">
        <f t="shared" si="0"/>
        <v>3.4759654369859606E-3</v>
      </c>
      <c r="G8" s="30">
        <f t="shared" si="1"/>
        <v>7.3181615350290056E-3</v>
      </c>
      <c r="H8" s="29">
        <f t="shared" si="2"/>
        <v>2.0802864887592254E-2</v>
      </c>
    </row>
    <row r="9" spans="2:8" x14ac:dyDescent="0.2">
      <c r="B9" s="28" t="s">
        <v>92</v>
      </c>
      <c r="C9" s="27">
        <v>29</v>
      </c>
      <c r="D9" s="26">
        <v>206</v>
      </c>
      <c r="E9" s="26">
        <v>3674</v>
      </c>
      <c r="F9" s="30">
        <f t="shared" si="0"/>
        <v>1.4400428238941837E-3</v>
      </c>
      <c r="G9" s="30">
        <f t="shared" si="1"/>
        <v>1.2256433139967276E-2</v>
      </c>
      <c r="H9" s="29">
        <f t="shared" si="2"/>
        <v>0.23090551539883364</v>
      </c>
    </row>
    <row r="10" spans="2:8" x14ac:dyDescent="0.2">
      <c r="B10" s="28" t="s">
        <v>91</v>
      </c>
      <c r="C10" s="27">
        <v>227459</v>
      </c>
      <c r="D10" s="26">
        <v>215270</v>
      </c>
      <c r="E10" s="26">
        <v>168406</v>
      </c>
      <c r="F10" s="30">
        <f t="shared" si="0"/>
        <v>11.294851747591281</v>
      </c>
      <c r="G10" s="30">
        <f t="shared" si="1"/>
        <v>12.807972631265804</v>
      </c>
      <c r="H10" s="29">
        <f t="shared" si="2"/>
        <v>10.584070284772993</v>
      </c>
    </row>
    <row r="11" spans="2:8" x14ac:dyDescent="0.2">
      <c r="B11" s="28" t="s">
        <v>90</v>
      </c>
      <c r="C11" s="27">
        <v>25154</v>
      </c>
      <c r="D11" s="26">
        <v>58379</v>
      </c>
      <c r="E11" s="26">
        <v>18848</v>
      </c>
      <c r="F11" s="30">
        <f t="shared" si="0"/>
        <v>1.2490633514563552</v>
      </c>
      <c r="G11" s="30">
        <f t="shared" si="1"/>
        <v>3.4733898557191729</v>
      </c>
      <c r="H11" s="29">
        <f t="shared" si="2"/>
        <v>1.18456917643909</v>
      </c>
    </row>
    <row r="12" spans="2:8" x14ac:dyDescent="0.2">
      <c r="B12" s="28" t="s">
        <v>89</v>
      </c>
      <c r="C12" s="27">
        <v>92190</v>
      </c>
      <c r="D12" s="26">
        <v>82993</v>
      </c>
      <c r="E12" s="26">
        <v>101311</v>
      </c>
      <c r="F12" s="30">
        <f t="shared" si="0"/>
        <v>4.5778464805105097</v>
      </c>
      <c r="G12" s="30">
        <f t="shared" si="1"/>
        <v>4.9378551242005058</v>
      </c>
      <c r="H12" s="29">
        <f t="shared" si="2"/>
        <v>6.3672478689633198</v>
      </c>
    </row>
    <row r="13" spans="2:8" x14ac:dyDescent="0.2">
      <c r="B13" s="28" t="s">
        <v>88</v>
      </c>
      <c r="C13" s="27">
        <v>84974</v>
      </c>
      <c r="D13" s="26">
        <v>80927</v>
      </c>
      <c r="E13" s="26">
        <v>75611</v>
      </c>
      <c r="F13" s="30">
        <f t="shared" si="0"/>
        <v>4.2195241006063577</v>
      </c>
      <c r="G13" s="30">
        <f t="shared" si="1"/>
        <v>4.8149338093113192</v>
      </c>
      <c r="H13" s="29">
        <f t="shared" si="2"/>
        <v>4.7520405347907486</v>
      </c>
    </row>
    <row r="14" spans="2:8" x14ac:dyDescent="0.2">
      <c r="B14" s="28" t="s">
        <v>87</v>
      </c>
      <c r="C14" s="27">
        <v>11</v>
      </c>
      <c r="D14" s="26">
        <v>2</v>
      </c>
      <c r="E14" s="26">
        <v>97</v>
      </c>
      <c r="F14" s="30">
        <f t="shared" si="0"/>
        <v>5.462231400977938E-4</v>
      </c>
      <c r="G14" s="30">
        <f t="shared" si="1"/>
        <v>1.1899449650453667E-4</v>
      </c>
      <c r="H14" s="29">
        <f t="shared" si="2"/>
        <v>6.0963078371493919E-3</v>
      </c>
    </row>
    <row r="15" spans="2:8" x14ac:dyDescent="0.2">
      <c r="B15" s="28" t="s">
        <v>86</v>
      </c>
      <c r="C15" s="27">
        <v>6902</v>
      </c>
      <c r="D15" s="26">
        <v>2</v>
      </c>
      <c r="E15" s="26">
        <v>313</v>
      </c>
      <c r="F15" s="30">
        <f t="shared" si="0"/>
        <v>0.34273019208681571</v>
      </c>
      <c r="G15" s="30">
        <f t="shared" si="1"/>
        <v>1.1899449650453667E-4</v>
      </c>
      <c r="H15" s="29">
        <f t="shared" si="2"/>
        <v>1.9671591268327418E-2</v>
      </c>
    </row>
    <row r="16" spans="2:8" x14ac:dyDescent="0.2">
      <c r="B16" s="28" t="s">
        <v>85</v>
      </c>
      <c r="C16" s="27">
        <v>15877</v>
      </c>
      <c r="D16" s="26">
        <v>13919</v>
      </c>
      <c r="E16" s="26">
        <v>35848</v>
      </c>
      <c r="F16" s="30">
        <f t="shared" si="0"/>
        <v>0.78839861775751563</v>
      </c>
      <c r="G16" s="30">
        <f t="shared" si="1"/>
        <v>0.82814219842332282</v>
      </c>
      <c r="H16" s="29">
        <f t="shared" si="2"/>
        <v>2.2529942613003238</v>
      </c>
    </row>
    <row r="17" spans="2:8" x14ac:dyDescent="0.2">
      <c r="B17" s="28" t="s">
        <v>84</v>
      </c>
      <c r="C17" s="27">
        <v>2548</v>
      </c>
      <c r="D17" s="26">
        <v>3527</v>
      </c>
      <c r="E17" s="26">
        <v>6864</v>
      </c>
      <c r="F17" s="30">
        <f t="shared" si="0"/>
        <v>0.12652514190628897</v>
      </c>
      <c r="G17" s="30">
        <f t="shared" si="1"/>
        <v>0.2098467945857504</v>
      </c>
      <c r="H17" s="29">
        <f t="shared" si="2"/>
        <v>0.43139234014632394</v>
      </c>
    </row>
    <row r="18" spans="2:8" x14ac:dyDescent="0.2">
      <c r="B18" s="28" t="s">
        <v>83</v>
      </c>
      <c r="C18" s="27">
        <v>60425</v>
      </c>
      <c r="D18" s="26">
        <v>63082</v>
      </c>
      <c r="E18" s="26">
        <v>20733</v>
      </c>
      <c r="F18" s="30">
        <f t="shared" si="0"/>
        <v>3.0005030218553808</v>
      </c>
      <c r="G18" s="30">
        <f t="shared" si="1"/>
        <v>3.7532054142495905</v>
      </c>
      <c r="H18" s="29">
        <f t="shared" si="2"/>
        <v>1.3030386637898799</v>
      </c>
    </row>
    <row r="19" spans="2:8" x14ac:dyDescent="0.2">
      <c r="B19" s="28" t="s">
        <v>82</v>
      </c>
      <c r="C19" s="27">
        <v>27634</v>
      </c>
      <c r="D19" s="26">
        <v>20597</v>
      </c>
      <c r="E19" s="26">
        <v>9427</v>
      </c>
      <c r="F19" s="30">
        <f t="shared" si="0"/>
        <v>1.3722118412238578</v>
      </c>
      <c r="G19" s="30">
        <f t="shared" si="1"/>
        <v>1.2254648222519708</v>
      </c>
      <c r="H19" s="29">
        <f t="shared" si="2"/>
        <v>0.59247313382275579</v>
      </c>
    </row>
    <row r="20" spans="2:8" x14ac:dyDescent="0.2">
      <c r="B20" s="28" t="s">
        <v>81</v>
      </c>
      <c r="C20" s="27">
        <v>487759</v>
      </c>
      <c r="D20" s="26">
        <v>451832</v>
      </c>
      <c r="E20" s="26">
        <v>349980</v>
      </c>
      <c r="F20" s="30">
        <f t="shared" si="0"/>
        <v>24.220477508269074</v>
      </c>
      <c r="G20" s="30">
        <f t="shared" si="1"/>
        <v>26.882760672318906</v>
      </c>
      <c r="H20" s="29">
        <f t="shared" si="2"/>
        <v>21.99573007057262</v>
      </c>
    </row>
    <row r="21" spans="2:8" x14ac:dyDescent="0.2">
      <c r="B21" s="28" t="s">
        <v>80</v>
      </c>
      <c r="C21" s="27">
        <v>6</v>
      </c>
      <c r="D21" s="26">
        <v>931</v>
      </c>
      <c r="E21" s="26">
        <v>0</v>
      </c>
      <c r="F21" s="30">
        <f t="shared" si="0"/>
        <v>2.9793989459879662E-4</v>
      </c>
      <c r="G21" s="30">
        <f t="shared" si="1"/>
        <v>5.539193812286182E-2</v>
      </c>
      <c r="H21" s="29">
        <f t="shared" si="2"/>
        <v>0</v>
      </c>
    </row>
    <row r="22" spans="2:8" x14ac:dyDescent="0.2">
      <c r="B22" s="28" t="s">
        <v>79</v>
      </c>
      <c r="C22" s="27">
        <v>1</v>
      </c>
      <c r="D22" s="26">
        <v>4</v>
      </c>
      <c r="E22" s="26">
        <v>13</v>
      </c>
      <c r="F22" s="30">
        <f t="shared" si="0"/>
        <v>4.9656649099799437E-5</v>
      </c>
      <c r="G22" s="30">
        <f t="shared" si="1"/>
        <v>2.3798899300907334E-4</v>
      </c>
      <c r="H22" s="29">
        <f t="shared" si="2"/>
        <v>8.1703094724682574E-4</v>
      </c>
    </row>
    <row r="23" spans="2:8" x14ac:dyDescent="0.2">
      <c r="B23" s="28" t="s">
        <v>78</v>
      </c>
      <c r="C23" s="27">
        <v>48742</v>
      </c>
      <c r="D23" s="26">
        <v>27327</v>
      </c>
      <c r="E23" s="26">
        <v>32839</v>
      </c>
      <c r="F23" s="30">
        <f t="shared" si="0"/>
        <v>2.4203643904224239</v>
      </c>
      <c r="G23" s="30">
        <f t="shared" si="1"/>
        <v>1.6258813029897365</v>
      </c>
      <c r="H23" s="29">
        <f t="shared" si="2"/>
        <v>2.0638830212798851</v>
      </c>
    </row>
    <row r="24" spans="2:8" x14ac:dyDescent="0.2">
      <c r="B24" s="28" t="s">
        <v>77</v>
      </c>
      <c r="C24" s="27">
        <v>300774</v>
      </c>
      <c r="D24" s="26">
        <v>208731</v>
      </c>
      <c r="E24" s="26">
        <v>371862</v>
      </c>
      <c r="F24" s="30">
        <f t="shared" si="0"/>
        <v>14.935428976343076</v>
      </c>
      <c r="G24" s="30">
        <f t="shared" si="1"/>
        <v>12.418920124944222</v>
      </c>
      <c r="H24" s="29">
        <f t="shared" si="2"/>
        <v>23.370981700392239</v>
      </c>
    </row>
    <row r="25" spans="2:8" x14ac:dyDescent="0.2">
      <c r="B25" s="28" t="s">
        <v>76</v>
      </c>
      <c r="C25" s="27">
        <v>5111</v>
      </c>
      <c r="D25" s="26">
        <v>5495</v>
      </c>
      <c r="E25" s="26">
        <v>3951</v>
      </c>
      <c r="F25" s="30">
        <f t="shared" si="0"/>
        <v>0.25379513354907496</v>
      </c>
      <c r="G25" s="30">
        <f t="shared" si="1"/>
        <v>0.32693737914621446</v>
      </c>
      <c r="H25" s="29">
        <f t="shared" si="2"/>
        <v>0.24831455942863143</v>
      </c>
    </row>
    <row r="26" spans="2:8" x14ac:dyDescent="0.2">
      <c r="B26" s="28" t="s">
        <v>75</v>
      </c>
      <c r="C26" s="27">
        <v>65929</v>
      </c>
      <c r="D26" s="26">
        <v>27279</v>
      </c>
      <c r="E26" s="26">
        <v>23179</v>
      </c>
      <c r="F26" s="30">
        <f t="shared" si="0"/>
        <v>3.2738132185006772</v>
      </c>
      <c r="G26" s="30">
        <f t="shared" si="1"/>
        <v>1.623025435073628</v>
      </c>
      <c r="H26" s="29">
        <f t="shared" si="2"/>
        <v>1.4567661789410902</v>
      </c>
    </row>
    <row r="27" spans="2:8" x14ac:dyDescent="0.2">
      <c r="B27" s="28" t="s">
        <v>74</v>
      </c>
      <c r="C27" s="27">
        <v>296</v>
      </c>
      <c r="D27" s="26">
        <v>64</v>
      </c>
      <c r="E27" s="26">
        <v>206</v>
      </c>
      <c r="F27" s="30">
        <f t="shared" si="0"/>
        <v>1.4698368133540633E-2</v>
      </c>
      <c r="G27" s="30">
        <f t="shared" si="1"/>
        <v>3.8078238881451734E-3</v>
      </c>
      <c r="H27" s="29">
        <f t="shared" si="2"/>
        <v>1.2946798087142006E-2</v>
      </c>
    </row>
    <row r="28" spans="2:8" x14ac:dyDescent="0.2">
      <c r="B28" s="28" t="s">
        <v>73</v>
      </c>
      <c r="C28" s="27">
        <v>8799</v>
      </c>
      <c r="D28" s="26">
        <v>12390</v>
      </c>
      <c r="E28" s="26">
        <v>10471</v>
      </c>
      <c r="F28" s="30">
        <f t="shared" si="0"/>
        <v>0.43692885542913523</v>
      </c>
      <c r="G28" s="30">
        <f t="shared" si="1"/>
        <v>0.73717090584560463</v>
      </c>
      <c r="H28" s="29">
        <f t="shared" si="2"/>
        <v>0.65808700374011631</v>
      </c>
    </row>
    <row r="29" spans="2:8" x14ac:dyDescent="0.2">
      <c r="B29" s="28" t="s">
        <v>72</v>
      </c>
      <c r="C29" s="27">
        <v>139</v>
      </c>
      <c r="D29" s="26">
        <v>156</v>
      </c>
      <c r="E29" s="26">
        <v>3264</v>
      </c>
      <c r="F29" s="30">
        <f t="shared" si="0"/>
        <v>6.9022742248721217E-3</v>
      </c>
      <c r="G29" s="30">
        <f t="shared" si="1"/>
        <v>9.2815707273538606E-3</v>
      </c>
      <c r="H29" s="29">
        <f t="shared" si="2"/>
        <v>0.20513761629335683</v>
      </c>
    </row>
    <row r="30" spans="2:8" x14ac:dyDescent="0.2">
      <c r="B30" s="28" t="s">
        <v>71</v>
      </c>
      <c r="C30" s="27">
        <v>20969</v>
      </c>
      <c r="D30" s="26">
        <v>31940</v>
      </c>
      <c r="E30" s="26">
        <v>12403</v>
      </c>
      <c r="F30" s="30">
        <f t="shared" si="0"/>
        <v>1.0412502749736943</v>
      </c>
      <c r="G30" s="30">
        <f t="shared" si="1"/>
        <v>1.9003421091774504</v>
      </c>
      <c r="H30" s="29">
        <f t="shared" si="2"/>
        <v>0.77951037220787533</v>
      </c>
    </row>
    <row r="31" spans="2:8" x14ac:dyDescent="0.2">
      <c r="B31" s="28" t="s">
        <v>70</v>
      </c>
      <c r="C31" s="27">
        <v>14550</v>
      </c>
      <c r="D31" s="26">
        <v>21667</v>
      </c>
      <c r="E31" s="26">
        <v>19168</v>
      </c>
      <c r="F31" s="30">
        <f t="shared" si="0"/>
        <v>0.72250424440208183</v>
      </c>
      <c r="G31" s="30">
        <f t="shared" si="1"/>
        <v>1.2891268778818978</v>
      </c>
      <c r="H31" s="29">
        <f t="shared" si="2"/>
        <v>1.2046807074482426</v>
      </c>
    </row>
    <row r="32" spans="2:8" x14ac:dyDescent="0.2">
      <c r="B32" s="28" t="s">
        <v>69</v>
      </c>
      <c r="C32" s="27">
        <v>122990</v>
      </c>
      <c r="D32" s="26">
        <v>37723</v>
      </c>
      <c r="E32" s="26">
        <v>15493</v>
      </c>
      <c r="F32" s="30">
        <f t="shared" si="0"/>
        <v>6.1072712727843328</v>
      </c>
      <c r="G32" s="30">
        <f t="shared" si="1"/>
        <v>2.2444146958203182</v>
      </c>
      <c r="H32" s="29">
        <f t="shared" si="2"/>
        <v>0.97371234351500535</v>
      </c>
    </row>
    <row r="33" spans="2:8" x14ac:dyDescent="0.2">
      <c r="B33" s="28" t="s">
        <v>68</v>
      </c>
      <c r="C33" s="27">
        <v>40483</v>
      </c>
      <c r="D33" s="26">
        <v>30023</v>
      </c>
      <c r="E33" s="26">
        <v>35421</v>
      </c>
      <c r="F33" s="30">
        <f t="shared" si="0"/>
        <v>2.0102501255071807</v>
      </c>
      <c r="G33" s="30">
        <f t="shared" si="1"/>
        <v>1.7862858842778522</v>
      </c>
      <c r="H33" s="29">
        <f t="shared" si="2"/>
        <v>2.2261579371099858</v>
      </c>
    </row>
    <row r="34" spans="2:8" x14ac:dyDescent="0.2">
      <c r="B34" s="28" t="s">
        <v>67</v>
      </c>
      <c r="C34" s="27">
        <v>1</v>
      </c>
      <c r="D34" s="26">
        <v>3</v>
      </c>
      <c r="E34" s="26">
        <v>6</v>
      </c>
      <c r="F34" s="30">
        <f t="shared" si="0"/>
        <v>4.9656649099799437E-5</v>
      </c>
      <c r="G34" s="30">
        <f t="shared" si="1"/>
        <v>1.78491744756805E-4</v>
      </c>
      <c r="H34" s="29">
        <f t="shared" si="2"/>
        <v>3.7709120642161187E-4</v>
      </c>
    </row>
    <row r="35" spans="2:8" x14ac:dyDescent="0.2">
      <c r="B35" s="28" t="s">
        <v>57</v>
      </c>
      <c r="C35" s="27">
        <f>SUM(C5:C34)</f>
        <v>2013829</v>
      </c>
      <c r="D35" s="26">
        <f>SUM(D5:D34)</f>
        <v>1680750</v>
      </c>
      <c r="E35" s="26">
        <f>SUM(E5:E34)</f>
        <v>1591127</v>
      </c>
      <c r="F35" s="26"/>
      <c r="G35" s="26"/>
      <c r="H35" s="25"/>
    </row>
    <row r="36" spans="2:8" ht="21" thickBot="1" x14ac:dyDescent="0.25">
      <c r="B36" s="24"/>
      <c r="C36" s="23"/>
      <c r="D36" s="22"/>
      <c r="E36" s="22"/>
      <c r="F36" s="22"/>
      <c r="G36" s="22"/>
      <c r="H36" s="21"/>
    </row>
  </sheetData>
  <mergeCells count="3">
    <mergeCell ref="C2:H2"/>
    <mergeCell ref="C3:E3"/>
    <mergeCell ref="F3:H3"/>
  </mergeCells>
  <pageMargins left="0.78749999999999998" right="0.78749999999999998" top="1.0249999999999999" bottom="1.0249999999999999" header="0.78749999999999998" footer="0.78749999999999998"/>
  <pageSetup orientation="portrait" useFirstPageNumber="1" horizontalDpi="300" verticalDpi="300"/>
  <headerFooter>
    <oddHeader>&amp;C&amp;A</oddHeader>
    <oddFooter>&amp;CPage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Fig. 1d SHM pre-immunization</vt:lpstr>
      <vt:lpstr>Fig. 1d SHM post-immunization</vt:lpstr>
      <vt:lpstr>Fig. 2c VHH usage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2020-08-19T14:00:35Z</dcterms:created>
  <dcterms:modified xsi:type="dcterms:W3CDTF">2021-06-01T12:24:47Z</dcterms:modified>
</cp:coreProperties>
</file>