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nes/Desktop/Raw Data submitted to the journal/Extended Data Fig. 4/Extended Data Fig. 4a - Translocon WBs/"/>
    </mc:Choice>
  </mc:AlternateContent>
  <xr:revisionPtr revIDLastSave="0" documentId="13_ncr:1_{D509ABED-F7BA-7F48-9986-CF4D661049D1}" xr6:coauthVersionLast="47" xr6:coauthVersionMax="47" xr10:uidLastSave="{00000000-0000-0000-0000-000000000000}"/>
  <bookViews>
    <workbookView xWindow="380" yWindow="500" windowWidth="28040" windowHeight="17040" xr2:uid="{114818FC-68D7-D64C-A430-ADA2962DD792}"/>
  </bookViews>
  <sheets>
    <sheet name="Ext Data Fig 4a" sheetId="1" r:id="rId1"/>
    <sheet name="Ext Data Fig 4b 4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2" l="1"/>
  <c r="F2" i="2" s="1"/>
  <c r="G4" i="2"/>
  <c r="M4" i="2"/>
  <c r="M2" i="2" s="1"/>
  <c r="N4" i="2"/>
  <c r="T4" i="2"/>
  <c r="T2" i="2" s="1"/>
  <c r="U4" i="2"/>
  <c r="AA4" i="2"/>
  <c r="AA2" i="2" s="1"/>
  <c r="F5" i="2"/>
  <c r="G5" i="2"/>
  <c r="M5" i="2"/>
  <c r="N5" i="2" s="1"/>
  <c r="T5" i="2"/>
  <c r="U5" i="2" s="1"/>
  <c r="AA5" i="2"/>
  <c r="AB5" i="2"/>
  <c r="AD5" i="2"/>
  <c r="F6" i="2"/>
  <c r="G6" i="2"/>
  <c r="M6" i="2"/>
  <c r="N6" i="2"/>
  <c r="T6" i="2"/>
  <c r="U6" i="2" s="1"/>
  <c r="AA6" i="2"/>
  <c r="AB6" i="2"/>
  <c r="AD6" i="2"/>
  <c r="F7" i="2"/>
  <c r="G7" i="2" s="1"/>
  <c r="M7" i="2"/>
  <c r="N7" i="2" s="1"/>
  <c r="T7" i="2"/>
  <c r="U7" i="2"/>
  <c r="AA7" i="2"/>
  <c r="AB7" i="2"/>
  <c r="AD7" i="2"/>
  <c r="F8" i="2"/>
  <c r="G8" i="2"/>
  <c r="M8" i="2"/>
  <c r="N8" i="2" s="1"/>
  <c r="T8" i="2"/>
  <c r="U8" i="2"/>
  <c r="AA8" i="2"/>
  <c r="AB8" i="2"/>
  <c r="AD8" i="2" s="1"/>
  <c r="F9" i="2"/>
  <c r="G9" i="2" s="1"/>
  <c r="M9" i="2"/>
  <c r="N9" i="2"/>
  <c r="T9" i="2"/>
  <c r="U9" i="2"/>
  <c r="AA9" i="2"/>
  <c r="AB9" i="2" s="1"/>
  <c r="AD9" i="2" s="1"/>
  <c r="F10" i="2"/>
  <c r="G10" i="2" s="1"/>
  <c r="M10" i="2"/>
  <c r="N10" i="2"/>
  <c r="T10" i="2"/>
  <c r="U10" i="2"/>
  <c r="AA10" i="2"/>
  <c r="AB10" i="2"/>
  <c r="F11" i="2"/>
  <c r="G11" i="2" s="1"/>
  <c r="M11" i="2"/>
  <c r="N11" i="2"/>
  <c r="T11" i="2"/>
  <c r="U11" i="2"/>
  <c r="AA11" i="2"/>
  <c r="AB11" i="2"/>
  <c r="F12" i="2"/>
  <c r="G12" i="2" s="1"/>
  <c r="M12" i="2"/>
  <c r="N12" i="2"/>
  <c r="T12" i="2"/>
  <c r="U12" i="2"/>
  <c r="AA12" i="2"/>
  <c r="AB12" i="2"/>
  <c r="F13" i="2"/>
  <c r="G13" i="2" s="1"/>
  <c r="M13" i="2"/>
  <c r="N13" i="2"/>
  <c r="T13" i="2"/>
  <c r="U13" i="2"/>
  <c r="AA13" i="2"/>
  <c r="AB13" i="2"/>
  <c r="F14" i="2"/>
  <c r="G14" i="2" s="1"/>
  <c r="M14" i="2"/>
  <c r="N14" i="2"/>
  <c r="T14" i="2"/>
  <c r="U14" i="2"/>
  <c r="AA14" i="2"/>
  <c r="AB14" i="2"/>
  <c r="F15" i="2"/>
  <c r="G15" i="2" s="1"/>
  <c r="M15" i="2"/>
  <c r="N15" i="2"/>
  <c r="T15" i="2"/>
  <c r="U15" i="2"/>
  <c r="AA15" i="2"/>
  <c r="AB15" i="2"/>
  <c r="AB4" i="2" l="1"/>
  <c r="AD4" i="2" s="1"/>
</calcChain>
</file>

<file path=xl/sharedStrings.xml><?xml version="1.0" encoding="utf-8"?>
<sst xmlns="http://schemas.openxmlformats.org/spreadsheetml/2006/main" count="213" uniqueCount="39">
  <si>
    <t>Lean</t>
  </si>
  <si>
    <t>Obese</t>
  </si>
  <si>
    <t>Trap alpha</t>
  </si>
  <si>
    <t>Sec61-beta</t>
  </si>
  <si>
    <t>Sec61-alpha</t>
  </si>
  <si>
    <t>Calnexin</t>
  </si>
  <si>
    <t>Mean</t>
  </si>
  <si>
    <t>Std. Deviation</t>
  </si>
  <si>
    <t>Std. Error of Mean</t>
  </si>
  <si>
    <t>Unpaired t test</t>
  </si>
  <si>
    <t>Lean vs Obese P value</t>
  </si>
  <si>
    <t>Ob RER vs SER</t>
  </si>
  <si>
    <t>&lt;0.0001</t>
  </si>
  <si>
    <t>Lean RER vs SER</t>
  </si>
  <si>
    <t>Lean vs Ob SER</t>
  </si>
  <si>
    <t>Lean vs Ob RER</t>
  </si>
  <si>
    <t>p value</t>
  </si>
  <si>
    <t>Obese SER</t>
  </si>
  <si>
    <t>Lean SER</t>
  </si>
  <si>
    <t>Obese RER</t>
  </si>
  <si>
    <t>Lean RER</t>
  </si>
  <si>
    <t>GRP78 (BiP)</t>
  </si>
  <si>
    <t>Sec61alpha</t>
  </si>
  <si>
    <t>Trap-alpha</t>
  </si>
  <si>
    <t>ns</t>
  </si>
  <si>
    <t>P value summary</t>
  </si>
  <si>
    <t>SER</t>
  </si>
  <si>
    <t>ob</t>
  </si>
  <si>
    <t>P value</t>
  </si>
  <si>
    <t>wt</t>
  </si>
  <si>
    <t>RER</t>
  </si>
  <si>
    <t>Ratio RER/SER</t>
  </si>
  <si>
    <t>ratio</t>
  </si>
  <si>
    <t>calnexin</t>
  </si>
  <si>
    <t>BIP</t>
  </si>
  <si>
    <t>Sec61a</t>
  </si>
  <si>
    <t>Sec61b</t>
  </si>
  <si>
    <t>Trapa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</si>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</sst>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8" xfId="0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left"/>
    </xf>
    <xf numFmtId="0" fontId="5" fillId="0" borderId="5" xfId="0" applyFont="1" applyBorder="1"/>
    <xf numFmtId="0" fontId="5" fillId="0" borderId="4" xfId="0" applyFont="1" applyBorder="1"/>
    <xf numFmtId="0" fontId="5" fillId="0" borderId="3" xfId="0" applyFont="1" applyBorder="1" applyAlignment="1">
      <alignment horizontal="left"/>
    </xf>
    <xf numFmtId="0" fontId="2" fillId="0" borderId="12" xfId="0" applyFont="1" applyBorder="1"/>
    <xf numFmtId="0" fontId="2" fillId="0" borderId="2" xfId="0" applyFon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0" xfId="0" applyBorder="1"/>
    <xf numFmtId="0" fontId="0" fillId="0" borderId="9" xfId="0" applyBorder="1"/>
    <xf numFmtId="0" fontId="0" fillId="0" borderId="8" xfId="0" applyBorder="1"/>
    <xf numFmtId="164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2" borderId="18" xfId="0" applyFill="1" applyBorder="1"/>
    <xf numFmtId="0" fontId="0" fillId="2" borderId="1" xfId="0" applyFill="1" applyBorder="1"/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4A92-DA43-1D46-A55C-968B26FA6337}">
  <dimension ref="B1:J27"/>
  <sheetViews>
    <sheetView tabSelected="1" workbookViewId="0">
      <selection activeCell="C30" sqref="C30"/>
    </sheetView>
  </sheetViews>
  <sheetFormatPr baseColWidth="10" defaultRowHeight="16" x14ac:dyDescent="0.2"/>
  <cols>
    <col min="1" max="1" width="10.83203125" style="3"/>
    <col min="2" max="2" width="22" style="3" bestFit="1" customWidth="1"/>
    <col min="3" max="16384" width="10.83203125" style="3"/>
  </cols>
  <sheetData>
    <row r="1" spans="2:10" ht="17" thickBot="1" x14ac:dyDescent="0.25"/>
    <row r="2" spans="2:10" x14ac:dyDescent="0.2">
      <c r="C2" s="35" t="s">
        <v>2</v>
      </c>
      <c r="D2" s="36"/>
      <c r="E2" s="36" t="s">
        <v>3</v>
      </c>
      <c r="F2" s="36"/>
      <c r="G2" s="36" t="s">
        <v>4</v>
      </c>
      <c r="H2" s="37"/>
      <c r="I2" s="35" t="s">
        <v>5</v>
      </c>
      <c r="J2" s="37"/>
    </row>
    <row r="3" spans="2:10" x14ac:dyDescent="0.2">
      <c r="C3" s="7" t="s">
        <v>0</v>
      </c>
      <c r="D3" s="4" t="s">
        <v>1</v>
      </c>
      <c r="E3" s="4" t="s">
        <v>0</v>
      </c>
      <c r="F3" s="4" t="s">
        <v>1</v>
      </c>
      <c r="G3" s="4" t="s">
        <v>0</v>
      </c>
      <c r="H3" s="8" t="s">
        <v>1</v>
      </c>
      <c r="I3" s="7" t="s">
        <v>0</v>
      </c>
      <c r="J3" s="8" t="s">
        <v>1</v>
      </c>
    </row>
    <row r="4" spans="2:10" x14ac:dyDescent="0.2">
      <c r="C4" s="9">
        <v>1.028</v>
      </c>
      <c r="D4" s="5">
        <v>0.53800000000000003</v>
      </c>
      <c r="E4" s="5">
        <v>1.248</v>
      </c>
      <c r="F4" s="5">
        <v>0.77200000000000002</v>
      </c>
      <c r="G4" s="5">
        <v>0.89100000000000001</v>
      </c>
      <c r="H4" s="10">
        <v>0.79800000000000004</v>
      </c>
      <c r="I4" s="9">
        <v>1.095</v>
      </c>
      <c r="J4" s="10">
        <v>0.98099999999999998</v>
      </c>
    </row>
    <row r="5" spans="2:10" x14ac:dyDescent="0.2">
      <c r="C5" s="9">
        <v>0.79400000000000004</v>
      </c>
      <c r="D5" s="5">
        <v>0.35099999999999998</v>
      </c>
      <c r="E5" s="5">
        <v>0.72599999999999998</v>
      </c>
      <c r="F5" s="5">
        <v>0.33700000000000002</v>
      </c>
      <c r="G5" s="5">
        <v>0.73499999999999999</v>
      </c>
      <c r="H5" s="10">
        <v>0.60699999999999998</v>
      </c>
      <c r="I5" s="9">
        <v>1.056</v>
      </c>
      <c r="J5" s="10">
        <v>0.92500000000000004</v>
      </c>
    </row>
    <row r="6" spans="2:10" x14ac:dyDescent="0.2">
      <c r="C6" s="9">
        <v>0.85699999999999998</v>
      </c>
      <c r="D6" s="5">
        <v>0.38800000000000001</v>
      </c>
      <c r="E6" s="5">
        <v>0.95499999999999996</v>
      </c>
      <c r="F6" s="5">
        <v>0.67900000000000005</v>
      </c>
      <c r="G6" s="5">
        <v>0.81699999999999995</v>
      </c>
      <c r="H6" s="10">
        <v>0.55500000000000005</v>
      </c>
      <c r="I6" s="9">
        <v>1.0029999999999999</v>
      </c>
      <c r="J6" s="10">
        <v>0.89300000000000002</v>
      </c>
    </row>
    <row r="7" spans="2:10" x14ac:dyDescent="0.2">
      <c r="C7" s="9">
        <v>1.119</v>
      </c>
      <c r="D7" s="5">
        <v>0.29499999999999998</v>
      </c>
      <c r="E7" s="5">
        <v>1.0529999999999999</v>
      </c>
      <c r="F7" s="5">
        <v>0.49199999999999999</v>
      </c>
      <c r="G7" s="5">
        <v>1.1830000000000001</v>
      </c>
      <c r="H7" s="10">
        <v>0.50600000000000001</v>
      </c>
      <c r="I7" s="9">
        <v>0.98599999999999999</v>
      </c>
      <c r="J7" s="10">
        <v>0.82699999999999996</v>
      </c>
    </row>
    <row r="8" spans="2:10" ht="17" thickBot="1" x14ac:dyDescent="0.25">
      <c r="C8" s="14">
        <v>1.1930000000000001</v>
      </c>
      <c r="D8" s="6">
        <v>0.35799999999999998</v>
      </c>
      <c r="E8" s="6">
        <v>1.022</v>
      </c>
      <c r="F8" s="6">
        <v>0.60899999999999999</v>
      </c>
      <c r="G8" s="6">
        <v>1.355</v>
      </c>
      <c r="H8" s="15">
        <v>0.57399999999999995</v>
      </c>
      <c r="I8" s="14">
        <v>0.86799999999999999</v>
      </c>
      <c r="J8" s="15">
        <v>0.70399999999999996</v>
      </c>
    </row>
    <row r="9" spans="2:10" s="26" customFormat="1" x14ac:dyDescent="0.2">
      <c r="B9" s="30" t="s">
        <v>6</v>
      </c>
      <c r="C9" s="22">
        <v>0.99819999999999998</v>
      </c>
      <c r="D9" s="23">
        <v>0.38600000000000001</v>
      </c>
      <c r="E9" s="23">
        <v>1.0009999999999999</v>
      </c>
      <c r="F9" s="23">
        <v>0.57779999999999998</v>
      </c>
      <c r="G9" s="23">
        <v>0.99619999999999997</v>
      </c>
      <c r="H9" s="24">
        <v>0.60799999999999998</v>
      </c>
      <c r="I9" s="23">
        <v>1.002</v>
      </c>
      <c r="J9" s="24">
        <v>0.86599999999999999</v>
      </c>
    </row>
    <row r="10" spans="2:10" x14ac:dyDescent="0.2">
      <c r="B10" s="31" t="s">
        <v>7</v>
      </c>
      <c r="C10" s="9">
        <v>0.1696</v>
      </c>
      <c r="D10" s="5">
        <v>9.1380000000000003E-2</v>
      </c>
      <c r="E10" s="5">
        <v>0.1883</v>
      </c>
      <c r="F10" s="5">
        <v>0.16900000000000001</v>
      </c>
      <c r="G10" s="5">
        <v>0.26219999999999999</v>
      </c>
      <c r="H10" s="10">
        <v>0.1123</v>
      </c>
      <c r="I10" s="5">
        <v>8.6279999999999996E-2</v>
      </c>
      <c r="J10" s="10">
        <v>0.10630000000000001</v>
      </c>
    </row>
    <row r="11" spans="2:10" s="26" customFormat="1" ht="17" thickBot="1" x14ac:dyDescent="0.25">
      <c r="B11" s="32" t="s">
        <v>8</v>
      </c>
      <c r="C11" s="27">
        <v>7.5850000000000001E-2</v>
      </c>
      <c r="D11" s="28">
        <v>4.086E-2</v>
      </c>
      <c r="E11" s="28">
        <v>8.4229999999999999E-2</v>
      </c>
      <c r="F11" s="28">
        <v>7.5590000000000004E-2</v>
      </c>
      <c r="G11" s="28">
        <v>0.1173</v>
      </c>
      <c r="H11" s="29">
        <v>5.0229999999999997E-2</v>
      </c>
      <c r="I11" s="28">
        <v>3.8589999999999999E-2</v>
      </c>
      <c r="J11" s="29">
        <v>4.7539999999999999E-2</v>
      </c>
    </row>
    <row r="12" spans="2:10" x14ac:dyDescent="0.2">
      <c r="B12" s="33" t="s">
        <v>9</v>
      </c>
      <c r="C12" s="16"/>
      <c r="D12" s="17"/>
      <c r="E12" s="17"/>
      <c r="F12" s="17"/>
      <c r="G12" s="17"/>
      <c r="H12" s="18"/>
      <c r="I12" s="19"/>
      <c r="J12" s="20"/>
    </row>
    <row r="13" spans="2:10" ht="17" thickBot="1" x14ac:dyDescent="0.25">
      <c r="B13" s="34" t="s">
        <v>10</v>
      </c>
      <c r="C13" s="11">
        <v>1E-4</v>
      </c>
      <c r="D13" s="12"/>
      <c r="E13" s="12">
        <v>5.7000000000000002E-3</v>
      </c>
      <c r="F13" s="12"/>
      <c r="G13" s="12">
        <v>1.6E-2</v>
      </c>
      <c r="H13" s="13"/>
      <c r="I13" s="12">
        <v>5.7700000000000001E-2</v>
      </c>
      <c r="J13" s="21"/>
    </row>
    <row r="14" spans="2:10" x14ac:dyDescent="0.2">
      <c r="B14" s="1"/>
      <c r="C14" s="1"/>
      <c r="D14" s="1"/>
      <c r="E14" s="1"/>
      <c r="F14" s="1"/>
      <c r="G14" s="1"/>
      <c r="H14" s="1"/>
      <c r="I14" s="2"/>
    </row>
    <row r="15" spans="2:10" x14ac:dyDescent="0.2">
      <c r="B15" s="1"/>
      <c r="C15" s="1"/>
      <c r="D15" s="1"/>
      <c r="E15" s="1"/>
      <c r="F15" s="1"/>
      <c r="G15" s="1"/>
      <c r="H15" s="1"/>
      <c r="I15" s="2"/>
    </row>
    <row r="25" spans="3:3" s="26" customFormat="1" x14ac:dyDescent="0.2">
      <c r="C25" s="25"/>
    </row>
    <row r="26" spans="3:3" x14ac:dyDescent="0.2">
      <c r="C26" s="2"/>
    </row>
    <row r="27" spans="3:3" s="26" customFormat="1" x14ac:dyDescent="0.2">
      <c r="C27" s="25"/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E6310-502C-404C-BD0A-9076BE25F208}">
  <dimension ref="B1:AF30"/>
  <sheetViews>
    <sheetView workbookViewId="0">
      <selection activeCell="E37" sqref="E37"/>
    </sheetView>
  </sheetViews>
  <sheetFormatPr baseColWidth="10" defaultRowHeight="16" x14ac:dyDescent="0.2"/>
  <cols>
    <col min="1" max="1" width="10.83203125" style="2"/>
    <col min="2" max="2" width="17.6640625" style="2" bestFit="1" customWidth="1"/>
    <col min="3" max="3" width="16.33203125" style="2" bestFit="1" customWidth="1"/>
    <col min="4" max="6" width="12.1640625" style="2" bestFit="1" customWidth="1"/>
    <col min="7" max="7" width="5.6640625" style="2" bestFit="1" customWidth="1"/>
    <col min="8" max="8" width="10.83203125" style="2"/>
    <col min="9" max="9" width="17.6640625" style="2" bestFit="1" customWidth="1"/>
    <col min="10" max="10" width="16.33203125" style="2" bestFit="1" customWidth="1"/>
    <col min="11" max="13" width="12.1640625" style="2" bestFit="1" customWidth="1"/>
    <col min="14" max="14" width="5.6640625" style="2" bestFit="1" customWidth="1"/>
    <col min="15" max="15" width="10.83203125" style="2"/>
    <col min="16" max="16" width="17.6640625" style="2" bestFit="1" customWidth="1"/>
    <col min="17" max="17" width="16.33203125" style="2" bestFit="1" customWidth="1"/>
    <col min="18" max="20" width="12.1640625" style="2" bestFit="1" customWidth="1"/>
    <col min="21" max="22" width="10.83203125" style="2"/>
    <col min="23" max="23" width="17.6640625" style="2" bestFit="1" customWidth="1"/>
    <col min="24" max="24" width="16.33203125" style="2" bestFit="1" customWidth="1"/>
    <col min="25" max="26" width="12.83203125" style="2" bestFit="1" customWidth="1"/>
    <col min="27" max="29" width="10.83203125" style="2"/>
    <col min="30" max="30" width="17.6640625" style="2" bestFit="1" customWidth="1"/>
    <col min="31" max="16384" width="10.83203125" style="2"/>
  </cols>
  <sheetData>
    <row r="1" spans="2:32" ht="17" thickBot="1" x14ac:dyDescent="0.25"/>
    <row r="2" spans="2:32" ht="17" thickBot="1" x14ac:dyDescent="0.25">
      <c r="B2" s="79"/>
      <c r="C2" s="78"/>
      <c r="D2" s="78"/>
      <c r="E2" s="78" t="s">
        <v>38</v>
      </c>
      <c r="F2" s="77">
        <f>AVERAGE(F4:F6)</f>
        <v>0.66459480512522939</v>
      </c>
      <c r="G2" s="76"/>
      <c r="I2" s="79"/>
      <c r="J2" s="78"/>
      <c r="K2" s="78"/>
      <c r="L2" s="78" t="s">
        <v>38</v>
      </c>
      <c r="M2" s="77">
        <f>AVERAGE(M4:M6)</f>
        <v>2.3991185233303405</v>
      </c>
      <c r="N2" s="76"/>
      <c r="P2" s="79"/>
      <c r="Q2" s="78"/>
      <c r="R2" s="78"/>
      <c r="S2" s="78" t="s">
        <v>38</v>
      </c>
      <c r="T2" s="77">
        <f>AVERAGE(T4:T6)</f>
        <v>0.67673914595886953</v>
      </c>
      <c r="U2" s="76"/>
      <c r="W2" s="75"/>
      <c r="X2" s="74"/>
      <c r="Y2" s="74"/>
      <c r="Z2" s="74" t="s">
        <v>38</v>
      </c>
      <c r="AA2" s="74">
        <f>AVERAGE(AA4:AA6)</f>
        <v>0.68829776796375597</v>
      </c>
      <c r="AB2" s="73"/>
      <c r="AC2"/>
      <c r="AD2"/>
    </row>
    <row r="3" spans="2:32" x14ac:dyDescent="0.2">
      <c r="B3" s="52"/>
      <c r="C3" s="40"/>
      <c r="D3" s="72" t="s">
        <v>37</v>
      </c>
      <c r="E3" s="40" t="s">
        <v>33</v>
      </c>
      <c r="F3" s="40" t="s">
        <v>32</v>
      </c>
      <c r="G3" s="71"/>
      <c r="I3" s="52"/>
      <c r="J3" s="40"/>
      <c r="K3" s="72" t="s">
        <v>36</v>
      </c>
      <c r="L3" s="40" t="s">
        <v>33</v>
      </c>
      <c r="M3" s="40" t="s">
        <v>32</v>
      </c>
      <c r="N3" s="71"/>
      <c r="P3" s="52"/>
      <c r="Q3" s="40"/>
      <c r="R3" s="72" t="s">
        <v>35</v>
      </c>
      <c r="S3" s="40" t="s">
        <v>33</v>
      </c>
      <c r="T3" s="40" t="s">
        <v>32</v>
      </c>
      <c r="U3" s="71"/>
      <c r="W3" s="63"/>
      <c r="X3" s="62"/>
      <c r="Y3" s="70" t="s">
        <v>34</v>
      </c>
      <c r="Z3" s="62" t="s">
        <v>33</v>
      </c>
      <c r="AA3" s="62" t="s">
        <v>32</v>
      </c>
      <c r="AB3" s="61"/>
      <c r="AC3"/>
      <c r="AD3" s="69" t="s">
        <v>31</v>
      </c>
    </row>
    <row r="4" spans="2:32" x14ac:dyDescent="0.2">
      <c r="B4" s="52" t="s">
        <v>29</v>
      </c>
      <c r="C4" s="40" t="s">
        <v>30</v>
      </c>
      <c r="D4" s="40">
        <v>20380.228968081999</v>
      </c>
      <c r="E4" s="40">
        <v>31032.906637611999</v>
      </c>
      <c r="F4" s="40">
        <f>D4/E4</f>
        <v>0.65672961949948594</v>
      </c>
      <c r="G4" s="64">
        <f>F4/0.6646</f>
        <v>0.98815771817557319</v>
      </c>
      <c r="I4" s="52" t="s">
        <v>29</v>
      </c>
      <c r="J4" s="40" t="s">
        <v>30</v>
      </c>
      <c r="K4" s="40">
        <v>60610.634559673003</v>
      </c>
      <c r="L4" s="40">
        <v>31032.906637611999</v>
      </c>
      <c r="M4" s="40">
        <f>K4/L4</f>
        <v>1.9531085266184085</v>
      </c>
      <c r="N4" s="64">
        <f>M4/2.3991</f>
        <v>0.81410050711450488</v>
      </c>
      <c r="P4" s="52" t="s">
        <v>29</v>
      </c>
      <c r="Q4" s="40" t="s">
        <v>30</v>
      </c>
      <c r="R4" s="40">
        <v>20905.572113832</v>
      </c>
      <c r="S4" s="40">
        <v>31032.906637611999</v>
      </c>
      <c r="T4" s="40">
        <f>R4/S4</f>
        <v>0.67365820282185129</v>
      </c>
      <c r="U4" s="64">
        <f>T4/0.6767</f>
        <v>0.99550495466506772</v>
      </c>
      <c r="W4" s="63" t="s">
        <v>29</v>
      </c>
      <c r="X4" s="62" t="s">
        <v>30</v>
      </c>
      <c r="Y4" s="62">
        <v>23024.965512114999</v>
      </c>
      <c r="Z4" s="62">
        <v>31032.906637611999</v>
      </c>
      <c r="AA4" s="62">
        <f>Y4/Z4</f>
        <v>0.74195323631749832</v>
      </c>
      <c r="AB4" s="61">
        <f>AA4/0.6882</f>
        <v>1.0781069984270535</v>
      </c>
      <c r="AC4"/>
      <c r="AD4" s="68">
        <f>AB4/AB10</f>
        <v>2.975363840055433</v>
      </c>
      <c r="AE4" s="2" t="s">
        <v>0</v>
      </c>
    </row>
    <row r="5" spans="2:32" x14ac:dyDescent="0.2">
      <c r="B5" s="52" t="s">
        <v>29</v>
      </c>
      <c r="C5" s="40" t="s">
        <v>30</v>
      </c>
      <c r="D5" s="40">
        <v>17375.400540957002</v>
      </c>
      <c r="E5" s="40">
        <v>27507.835569800001</v>
      </c>
      <c r="F5" s="40">
        <f>D5/E5</f>
        <v>0.63165277023950639</v>
      </c>
      <c r="G5" s="64">
        <f>F5/0.6646</f>
        <v>0.95042547432968161</v>
      </c>
      <c r="I5" s="52" t="s">
        <v>29</v>
      </c>
      <c r="J5" s="40" t="s">
        <v>30</v>
      </c>
      <c r="K5" s="40">
        <v>65137.663996923999</v>
      </c>
      <c r="L5" s="40">
        <v>27507.835569800001</v>
      </c>
      <c r="M5" s="40">
        <f>K5/L5</f>
        <v>2.3679676225939281</v>
      </c>
      <c r="N5" s="64">
        <f>M5/2.3991</f>
        <v>0.98702330982198672</v>
      </c>
      <c r="P5" s="52" t="s">
        <v>29</v>
      </c>
      <c r="Q5" s="40" t="s">
        <v>30</v>
      </c>
      <c r="R5" s="40">
        <v>19621.865007051001</v>
      </c>
      <c r="S5" s="40">
        <v>27507.835569800001</v>
      </c>
      <c r="T5" s="40">
        <f>R5/S5</f>
        <v>0.71331911801135084</v>
      </c>
      <c r="U5" s="64">
        <f>T5/0.6767</f>
        <v>1.0541142574425164</v>
      </c>
      <c r="W5" s="63" t="s">
        <v>29</v>
      </c>
      <c r="X5" s="62" t="s">
        <v>30</v>
      </c>
      <c r="Y5" s="62">
        <v>18945.844191771001</v>
      </c>
      <c r="Z5" s="62">
        <v>27507.835569800001</v>
      </c>
      <c r="AA5" s="62">
        <f>Y5/Z5</f>
        <v>0.68874354522356729</v>
      </c>
      <c r="AB5" s="61">
        <f>AA5/0.6882</f>
        <v>1.000789807067084</v>
      </c>
      <c r="AC5"/>
      <c r="AD5" s="68">
        <f>AB5/AB11</f>
        <v>1.830779928767337</v>
      </c>
      <c r="AE5" s="2" t="s">
        <v>0</v>
      </c>
    </row>
    <row r="6" spans="2:32" x14ac:dyDescent="0.2">
      <c r="B6" s="52" t="s">
        <v>29</v>
      </c>
      <c r="C6" s="40" t="s">
        <v>30</v>
      </c>
      <c r="D6" s="40">
        <v>19929.521861301</v>
      </c>
      <c r="E6" s="40">
        <v>28252.714249455999</v>
      </c>
      <c r="F6" s="40">
        <f>D6/E6</f>
        <v>0.70540202563669574</v>
      </c>
      <c r="G6" s="64">
        <f>F6/0.6646</f>
        <v>1.0613933578644235</v>
      </c>
      <c r="I6" s="52" t="s">
        <v>29</v>
      </c>
      <c r="J6" s="40" t="s">
        <v>30</v>
      </c>
      <c r="K6" s="40">
        <v>81262.700576850999</v>
      </c>
      <c r="L6" s="40">
        <v>28252.714249455999</v>
      </c>
      <c r="M6" s="40">
        <f>K6/L6</f>
        <v>2.876279420778685</v>
      </c>
      <c r="N6" s="64">
        <f>M6/2.3991</f>
        <v>1.1988993459125028</v>
      </c>
      <c r="P6" s="52" t="s">
        <v>29</v>
      </c>
      <c r="Q6" s="40" t="s">
        <v>30</v>
      </c>
      <c r="R6" s="40">
        <v>18173.279220614</v>
      </c>
      <c r="S6" s="40">
        <v>28252.714249455999</v>
      </c>
      <c r="T6" s="40">
        <f>R6/S6</f>
        <v>0.64324011704340667</v>
      </c>
      <c r="U6" s="64">
        <f>T6/0.6767</f>
        <v>0.95055433285563273</v>
      </c>
      <c r="W6" s="63" t="s">
        <v>29</v>
      </c>
      <c r="X6" s="62" t="s">
        <v>30</v>
      </c>
      <c r="Y6" s="62">
        <v>17917.773123958999</v>
      </c>
      <c r="Z6" s="62">
        <v>28252.714249455999</v>
      </c>
      <c r="AA6" s="62">
        <f>Y6/Z6</f>
        <v>0.6341965223502023</v>
      </c>
      <c r="AB6" s="61">
        <f>AA6/0.6882</f>
        <v>0.92152938440889609</v>
      </c>
      <c r="AC6"/>
      <c r="AD6" s="68">
        <f>AB6/AB12</f>
        <v>1.5328687204104918</v>
      </c>
      <c r="AE6" s="2" t="s">
        <v>0</v>
      </c>
    </row>
    <row r="7" spans="2:32" x14ac:dyDescent="0.2">
      <c r="B7" s="52" t="s">
        <v>27</v>
      </c>
      <c r="C7" s="40" t="s">
        <v>30</v>
      </c>
      <c r="D7" s="40">
        <v>20280.885822331002</v>
      </c>
      <c r="E7" s="40">
        <v>27013.371103705998</v>
      </c>
      <c r="F7" s="40">
        <f>D7/E7</f>
        <v>0.75077211742553085</v>
      </c>
      <c r="G7" s="64">
        <f>F7/0.6646</f>
        <v>1.1296601225181024</v>
      </c>
      <c r="I7" s="52" t="s">
        <v>27</v>
      </c>
      <c r="J7" s="40" t="s">
        <v>30</v>
      </c>
      <c r="K7" s="40">
        <v>70237.249783362</v>
      </c>
      <c r="L7" s="40">
        <v>27013.371103705998</v>
      </c>
      <c r="M7" s="40">
        <f>K7/L7</f>
        <v>2.6000919882867217</v>
      </c>
      <c r="N7" s="64">
        <f>M7/2.3991</f>
        <v>1.0837780785655962</v>
      </c>
      <c r="P7" s="52" t="s">
        <v>27</v>
      </c>
      <c r="Q7" s="40" t="s">
        <v>30</v>
      </c>
      <c r="R7" s="40">
        <v>21833.936074862999</v>
      </c>
      <c r="S7" s="40">
        <v>27013.371103705998</v>
      </c>
      <c r="T7" s="40">
        <f>R7/S7</f>
        <v>0.80826402565755939</v>
      </c>
      <c r="U7" s="64">
        <f>T7/0.6767</f>
        <v>1.1944200172270718</v>
      </c>
      <c r="W7" s="63" t="s">
        <v>27</v>
      </c>
      <c r="X7" s="62" t="s">
        <v>30</v>
      </c>
      <c r="Y7" s="62">
        <v>14245.358910397001</v>
      </c>
      <c r="Z7" s="62">
        <v>27013.371103705998</v>
      </c>
      <c r="AA7" s="62">
        <f>Y7/Z7</f>
        <v>0.52734473071532573</v>
      </c>
      <c r="AB7" s="61">
        <f>AA7/0.6882</f>
        <v>0.76626668223674177</v>
      </c>
      <c r="AC7"/>
      <c r="AD7" s="68">
        <f>AB7/AB13</f>
        <v>1.1411456566218972</v>
      </c>
      <c r="AE7" s="2" t="s">
        <v>1</v>
      </c>
    </row>
    <row r="8" spans="2:32" x14ac:dyDescent="0.2">
      <c r="B8" s="52" t="s">
        <v>27</v>
      </c>
      <c r="C8" s="40" t="s">
        <v>30</v>
      </c>
      <c r="D8" s="40">
        <v>20626.714249455999</v>
      </c>
      <c r="E8" s="40">
        <v>28539.956890142999</v>
      </c>
      <c r="F8" s="40">
        <f>D8/E8</f>
        <v>0.7227310934229183</v>
      </c>
      <c r="G8" s="64">
        <f>F8/0.6646</f>
        <v>1.0874677902842587</v>
      </c>
      <c r="I8" s="52" t="s">
        <v>27</v>
      </c>
      <c r="J8" s="40" t="s">
        <v>30</v>
      </c>
      <c r="K8" s="40">
        <v>70749.421356236999</v>
      </c>
      <c r="L8" s="40">
        <v>28539.956890142999</v>
      </c>
      <c r="M8" s="40">
        <f>K8/L8</f>
        <v>2.4789603442138386</v>
      </c>
      <c r="N8" s="64">
        <f>M8/2.3991</f>
        <v>1.0332876262822888</v>
      </c>
      <c r="P8" s="52" t="s">
        <v>27</v>
      </c>
      <c r="Q8" s="40" t="s">
        <v>30</v>
      </c>
      <c r="R8" s="40">
        <v>20378.057395207001</v>
      </c>
      <c r="S8" s="40">
        <v>28539.956890142999</v>
      </c>
      <c r="T8" s="40">
        <f>R8/S8</f>
        <v>0.71401850653268095</v>
      </c>
      <c r="U8" s="64">
        <f>T8/0.6767</f>
        <v>1.0551477856253597</v>
      </c>
      <c r="W8" s="63" t="s">
        <v>27</v>
      </c>
      <c r="X8" s="62" t="s">
        <v>30</v>
      </c>
      <c r="Y8" s="62">
        <v>13160.580735804</v>
      </c>
      <c r="Z8" s="62">
        <v>28539.956890142999</v>
      </c>
      <c r="AA8" s="62">
        <f>Y8/Z8</f>
        <v>0.46112826261308548</v>
      </c>
      <c r="AB8" s="61">
        <f>AA8/0.6882</f>
        <v>0.67004978583709018</v>
      </c>
      <c r="AC8"/>
      <c r="AD8" s="68">
        <f>AB8/AB14</f>
        <v>1.0046887884938731</v>
      </c>
      <c r="AE8" s="2" t="s">
        <v>1</v>
      </c>
    </row>
    <row r="9" spans="2:32" x14ac:dyDescent="0.2">
      <c r="B9" s="52" t="s">
        <v>27</v>
      </c>
      <c r="C9" s="40" t="s">
        <v>30</v>
      </c>
      <c r="D9" s="40">
        <v>16998.400540957002</v>
      </c>
      <c r="E9" s="40">
        <v>26688.663996923999</v>
      </c>
      <c r="F9" s="40">
        <f>D9/E9</f>
        <v>0.63691462948149646</v>
      </c>
      <c r="G9" s="64">
        <f>F9/0.6646</f>
        <v>0.95834280692370821</v>
      </c>
      <c r="I9" s="52" t="s">
        <v>27</v>
      </c>
      <c r="J9" s="40" t="s">
        <v>30</v>
      </c>
      <c r="K9" s="40">
        <v>66188.249783362</v>
      </c>
      <c r="L9" s="40">
        <v>26688.663996923999</v>
      </c>
      <c r="M9" s="40">
        <f>K9/L9</f>
        <v>2.4800136039402543</v>
      </c>
      <c r="N9" s="64">
        <f>M9/2.3991</f>
        <v>1.0337266491351984</v>
      </c>
      <c r="P9" s="52" t="s">
        <v>27</v>
      </c>
      <c r="Q9" s="40" t="s">
        <v>30</v>
      </c>
      <c r="R9" s="40">
        <v>14701.965512115001</v>
      </c>
      <c r="S9" s="40">
        <v>26688.663996923999</v>
      </c>
      <c r="T9" s="40">
        <f>R9/S9</f>
        <v>0.55086929468666834</v>
      </c>
      <c r="U9" s="64">
        <f>T9/0.6767</f>
        <v>0.81405245261810011</v>
      </c>
      <c r="W9" s="63" t="s">
        <v>27</v>
      </c>
      <c r="X9" s="62" t="s">
        <v>30</v>
      </c>
      <c r="Y9" s="62">
        <v>10078.267027305001</v>
      </c>
      <c r="Z9" s="62">
        <v>26688.663996923999</v>
      </c>
      <c r="AA9" s="62">
        <f>Y9/Z9</f>
        <v>0.37762351193250332</v>
      </c>
      <c r="AB9" s="61">
        <f>AA9/0.6882</f>
        <v>0.54871187435702307</v>
      </c>
      <c r="AC9"/>
      <c r="AD9" s="67">
        <f>AB9/AB15</f>
        <v>0.73111102684179174</v>
      </c>
      <c r="AE9" s="2" t="s">
        <v>1</v>
      </c>
    </row>
    <row r="10" spans="2:32" x14ac:dyDescent="0.2">
      <c r="B10" s="52" t="s">
        <v>29</v>
      </c>
      <c r="C10" s="40" t="s">
        <v>26</v>
      </c>
      <c r="D10" s="40">
        <v>6158.0954544300002</v>
      </c>
      <c r="E10" s="40">
        <v>24681.764501988</v>
      </c>
      <c r="F10" s="40">
        <f>D10/E10</f>
        <v>0.24949980597756674</v>
      </c>
      <c r="G10" s="64">
        <f>F10/0.6646</f>
        <v>0.37541349078779229</v>
      </c>
      <c r="I10" s="52" t="s">
        <v>29</v>
      </c>
      <c r="J10" s="40" t="s">
        <v>26</v>
      </c>
      <c r="K10" s="40">
        <v>21637.714249455999</v>
      </c>
      <c r="L10" s="40">
        <v>24681.764501988</v>
      </c>
      <c r="M10" s="40">
        <f>K10/L10</f>
        <v>0.87666804566234247</v>
      </c>
      <c r="N10" s="64">
        <f>M10/2.3991</f>
        <v>0.36541538312798238</v>
      </c>
      <c r="P10" s="52" t="s">
        <v>29</v>
      </c>
      <c r="Q10" s="40" t="s">
        <v>26</v>
      </c>
      <c r="R10" s="40">
        <v>2394.3761543390001</v>
      </c>
      <c r="S10" s="40">
        <v>24681.764501988</v>
      </c>
      <c r="T10" s="40">
        <f>R10/S10</f>
        <v>9.7009926261396109E-2</v>
      </c>
      <c r="U10" s="64">
        <f>T10/0.6767</f>
        <v>0.14335736110742739</v>
      </c>
      <c r="W10" s="63" t="s">
        <v>29</v>
      </c>
      <c r="X10" s="62" t="s">
        <v>26</v>
      </c>
      <c r="Y10" s="62">
        <v>6154.7817459309999</v>
      </c>
      <c r="Z10" s="62">
        <v>24681.764501988</v>
      </c>
      <c r="AA10" s="62">
        <f>Y10/Z10</f>
        <v>0.24936554861931615</v>
      </c>
      <c r="AB10" s="61">
        <f>AA10/0.6882</f>
        <v>0.36234459258836987</v>
      </c>
      <c r="AC10"/>
      <c r="AD10" s="66" t="s">
        <v>6</v>
      </c>
      <c r="AE10" s="65">
        <v>2.113</v>
      </c>
      <c r="AF10" s="65">
        <v>0.95899999999999996</v>
      </c>
    </row>
    <row r="11" spans="2:32" x14ac:dyDescent="0.2">
      <c r="B11" s="52" t="s">
        <v>29</v>
      </c>
      <c r="C11" s="40" t="s">
        <v>26</v>
      </c>
      <c r="D11" s="40">
        <v>8342.5304832719994</v>
      </c>
      <c r="E11" s="40">
        <v>26792.471608768999</v>
      </c>
      <c r="F11" s="40">
        <f>D11/E11</f>
        <v>0.31137591951544868</v>
      </c>
      <c r="G11" s="64">
        <f>F11/0.6646</f>
        <v>0.46851627974036819</v>
      </c>
      <c r="I11" s="52" t="s">
        <v>29</v>
      </c>
      <c r="J11" s="40" t="s">
        <v>26</v>
      </c>
      <c r="K11" s="40">
        <v>27100.584307141002</v>
      </c>
      <c r="L11" s="40">
        <v>26792.471608768999</v>
      </c>
      <c r="M11" s="40">
        <f>K11/L11</f>
        <v>1.0114999729353509</v>
      </c>
      <c r="N11" s="64">
        <f>M11/2.3991</f>
        <v>0.42161642821697759</v>
      </c>
      <c r="P11" s="52" t="s">
        <v>29</v>
      </c>
      <c r="Q11" s="40" t="s">
        <v>26</v>
      </c>
      <c r="R11" s="40">
        <v>2318.1335136520001</v>
      </c>
      <c r="S11" s="40">
        <v>26792.471608768999</v>
      </c>
      <c r="T11" s="40">
        <f>R11/S11</f>
        <v>8.6521824022136512E-2</v>
      </c>
      <c r="U11" s="64">
        <f>T11/0.6767</f>
        <v>0.12785846611812696</v>
      </c>
      <c r="W11" s="63" t="s">
        <v>29</v>
      </c>
      <c r="X11" s="62" t="s">
        <v>26</v>
      </c>
      <c r="Y11" s="62">
        <v>10079.388347648</v>
      </c>
      <c r="Z11" s="62">
        <v>26792.471608768999</v>
      </c>
      <c r="AA11" s="62">
        <f>Y11/Z11</f>
        <v>0.37620225915809435</v>
      </c>
      <c r="AB11" s="61">
        <f>AA11/0.6882</f>
        <v>0.54664670031690543</v>
      </c>
      <c r="AC11"/>
      <c r="AD11" s="54" t="s">
        <v>7</v>
      </c>
      <c r="AE11" s="38">
        <v>0.76149999999999995</v>
      </c>
      <c r="AF11" s="38">
        <v>0.20880000000000001</v>
      </c>
    </row>
    <row r="12" spans="2:32" x14ac:dyDescent="0.2">
      <c r="B12" s="52" t="s">
        <v>29</v>
      </c>
      <c r="C12" s="40" t="s">
        <v>26</v>
      </c>
      <c r="D12" s="40">
        <v>7255.0452018980004</v>
      </c>
      <c r="E12" s="40">
        <v>26798.371103705998</v>
      </c>
      <c r="F12" s="40">
        <f>D12/E12</f>
        <v>0.27072709657695149</v>
      </c>
      <c r="G12" s="64">
        <f>F12/0.6646</f>
        <v>0.40735344053107359</v>
      </c>
      <c r="I12" s="52" t="s">
        <v>29</v>
      </c>
      <c r="J12" s="40" t="s">
        <v>26</v>
      </c>
      <c r="K12" s="40">
        <v>26577.513239329</v>
      </c>
      <c r="L12" s="40">
        <v>26798.371103705998</v>
      </c>
      <c r="M12" s="40">
        <f>K12/L12</f>
        <v>0.99175853399737213</v>
      </c>
      <c r="N12" s="64">
        <f>M12/2.3991</f>
        <v>0.41338774290249353</v>
      </c>
      <c r="P12" s="52" t="s">
        <v>29</v>
      </c>
      <c r="Q12" s="40" t="s">
        <v>26</v>
      </c>
      <c r="R12" s="40">
        <v>1748.648232278</v>
      </c>
      <c r="S12" s="40">
        <v>26798.371103705998</v>
      </c>
      <c r="T12" s="40">
        <f>R12/S12</f>
        <v>6.5252034368468617E-2</v>
      </c>
      <c r="U12" s="64">
        <f>T12/0.6767</f>
        <v>9.6426827794397249E-2</v>
      </c>
      <c r="W12" s="63" t="s">
        <v>29</v>
      </c>
      <c r="X12" s="62" t="s">
        <v>26</v>
      </c>
      <c r="Y12" s="62">
        <v>11087.338095117</v>
      </c>
      <c r="Z12" s="62">
        <v>26798.371103705998</v>
      </c>
      <c r="AA12" s="62">
        <f>Y12/Z12</f>
        <v>0.41373179183953129</v>
      </c>
      <c r="AB12" s="61">
        <f>AA12/0.6882</f>
        <v>0.60117958709609309</v>
      </c>
      <c r="AC12"/>
      <c r="AD12" s="66" t="s">
        <v>8</v>
      </c>
      <c r="AE12" s="65">
        <v>0.43969999999999998</v>
      </c>
      <c r="AF12" s="65">
        <v>0.1206</v>
      </c>
    </row>
    <row r="13" spans="2:32" x14ac:dyDescent="0.2">
      <c r="B13" s="52" t="s">
        <v>27</v>
      </c>
      <c r="C13" s="40" t="s">
        <v>26</v>
      </c>
      <c r="D13" s="40">
        <v>7473.4594154599999</v>
      </c>
      <c r="E13" s="40">
        <v>26065.835569800001</v>
      </c>
      <c r="F13" s="40">
        <f>D13/E13</f>
        <v>0.28671474564654986</v>
      </c>
      <c r="G13" s="64">
        <f>F13/0.6646</f>
        <v>0.4314094878822598</v>
      </c>
      <c r="I13" s="52" t="s">
        <v>27</v>
      </c>
      <c r="J13" s="40" t="s">
        <v>26</v>
      </c>
      <c r="K13" s="40">
        <v>27266.170093579</v>
      </c>
      <c r="L13" s="40">
        <v>26065.835569800001</v>
      </c>
      <c r="M13" s="40">
        <f>K13/L13</f>
        <v>1.0460501072587793</v>
      </c>
      <c r="N13" s="64">
        <f>M13/2.3991</f>
        <v>0.43601771800207556</v>
      </c>
      <c r="P13" s="52" t="s">
        <v>27</v>
      </c>
      <c r="Q13" s="40" t="s">
        <v>26</v>
      </c>
      <c r="R13" s="40">
        <v>2170.941125497</v>
      </c>
      <c r="S13" s="40">
        <v>26065.835569800001</v>
      </c>
      <c r="T13" s="40">
        <f>R13/S13</f>
        <v>8.3286841877122195E-2</v>
      </c>
      <c r="U13" s="64">
        <f>T13/0.6767</f>
        <v>0.12307793982137165</v>
      </c>
      <c r="W13" s="63" t="s">
        <v>27</v>
      </c>
      <c r="X13" s="62" t="s">
        <v>26</v>
      </c>
      <c r="Y13" s="62">
        <v>12045.509667992001</v>
      </c>
      <c r="Z13" s="62">
        <v>26065.835569800001</v>
      </c>
      <c r="AA13" s="62">
        <f>Y13/Z13</f>
        <v>0.46211868542391882</v>
      </c>
      <c r="AB13" s="61">
        <f>AA13/0.6882</f>
        <v>0.67148893551862654</v>
      </c>
      <c r="AC13"/>
      <c r="AD13" s="54" t="s">
        <v>9</v>
      </c>
      <c r="AE13" s="38"/>
    </row>
    <row r="14" spans="2:32" x14ac:dyDescent="0.2">
      <c r="B14" s="52" t="s">
        <v>27</v>
      </c>
      <c r="C14" s="40" t="s">
        <v>26</v>
      </c>
      <c r="D14" s="40">
        <v>6205.3380951170002</v>
      </c>
      <c r="E14" s="40">
        <v>26021.956890142999</v>
      </c>
      <c r="F14" s="40">
        <f>D14/E14</f>
        <v>0.238465466733117</v>
      </c>
      <c r="G14" s="64">
        <f>F14/0.6646</f>
        <v>0.35881051268901143</v>
      </c>
      <c r="I14" s="52" t="s">
        <v>27</v>
      </c>
      <c r="J14" s="40" t="s">
        <v>26</v>
      </c>
      <c r="K14" s="40">
        <v>28681.747258045001</v>
      </c>
      <c r="L14" s="40">
        <v>26021.956890142999</v>
      </c>
      <c r="M14" s="40">
        <f>K14/L14</f>
        <v>1.1022133108255789</v>
      </c>
      <c r="N14" s="64">
        <f>M14/2.3991</f>
        <v>0.45942783161417994</v>
      </c>
      <c r="P14" s="52" t="s">
        <v>27</v>
      </c>
      <c r="Q14" s="40" t="s">
        <v>26</v>
      </c>
      <c r="R14" s="40">
        <v>1998.062445841</v>
      </c>
      <c r="S14" s="40">
        <v>26021.956890142999</v>
      </c>
      <c r="T14" s="40">
        <f>R14/S14</f>
        <v>7.6783712088842063E-2</v>
      </c>
      <c r="U14" s="64">
        <f>T14/0.6767</f>
        <v>0.11346787659057495</v>
      </c>
      <c r="W14" s="63" t="s">
        <v>27</v>
      </c>
      <c r="X14" s="62" t="s">
        <v>26</v>
      </c>
      <c r="Y14" s="62">
        <v>11943.45941546</v>
      </c>
      <c r="Z14" s="62">
        <v>26021.956890142999</v>
      </c>
      <c r="AA14" s="62">
        <f>Y14/Z14</f>
        <v>0.4589762201928837</v>
      </c>
      <c r="AB14" s="61">
        <f>AA14/0.6882</f>
        <v>0.66692272623203097</v>
      </c>
      <c r="AC14"/>
      <c r="AD14" s="54" t="s">
        <v>28</v>
      </c>
      <c r="AE14" s="38">
        <v>6.4600000000000005E-2</v>
      </c>
    </row>
    <row r="15" spans="2:32" ht="17" thickBot="1" x14ac:dyDescent="0.25">
      <c r="B15" s="60" t="s">
        <v>27</v>
      </c>
      <c r="C15" s="59" t="s">
        <v>26</v>
      </c>
      <c r="D15" s="59">
        <v>7333.7020561469999</v>
      </c>
      <c r="E15" s="59">
        <v>30285.592929113001</v>
      </c>
      <c r="F15" s="59">
        <f>D15/E15</f>
        <v>0.24215150990480502</v>
      </c>
      <c r="G15" s="58">
        <f>F15/0.6646</f>
        <v>0.36435677084683271</v>
      </c>
      <c r="I15" s="60" t="s">
        <v>27</v>
      </c>
      <c r="J15" s="59" t="s">
        <v>26</v>
      </c>
      <c r="K15" s="59">
        <v>32969.424927574997</v>
      </c>
      <c r="L15" s="59">
        <v>30285.592929113001</v>
      </c>
      <c r="M15" s="59">
        <f>K15/L15</f>
        <v>1.0886174493840626</v>
      </c>
      <c r="N15" s="58">
        <f>M15/2.3991</f>
        <v>0.45376076419659983</v>
      </c>
      <c r="P15" s="60" t="s">
        <v>27</v>
      </c>
      <c r="Q15" s="59" t="s">
        <v>26</v>
      </c>
      <c r="R15" s="59">
        <v>1909.890872965</v>
      </c>
      <c r="S15" s="59">
        <v>30285.592929113001</v>
      </c>
      <c r="T15" s="59">
        <f>R15/S15</f>
        <v>6.306268718051268E-2</v>
      </c>
      <c r="U15" s="58">
        <f>T15/0.6767</f>
        <v>9.3191498715106666E-2</v>
      </c>
      <c r="W15" s="57" t="s">
        <v>27</v>
      </c>
      <c r="X15" s="56" t="s">
        <v>26</v>
      </c>
      <c r="Y15" s="56">
        <v>15642.702056147</v>
      </c>
      <c r="Z15" s="56">
        <v>30285.592929113001</v>
      </c>
      <c r="AA15" s="56">
        <f>Y15/Z15</f>
        <v>0.51650638284548656</v>
      </c>
      <c r="AB15" s="55">
        <f>AA15/0.6882</f>
        <v>0.75051784778478137</v>
      </c>
      <c r="AC15"/>
      <c r="AD15" s="54" t="s">
        <v>25</v>
      </c>
      <c r="AE15" s="38" t="s">
        <v>24</v>
      </c>
    </row>
    <row r="17" spans="2:27" ht="17" thickBot="1" x14ac:dyDescent="0.25"/>
    <row r="18" spans="2:27" s="25" customFormat="1" x14ac:dyDescent="0.2">
      <c r="B18" s="53" t="s">
        <v>23</v>
      </c>
      <c r="C18" s="23" t="s">
        <v>20</v>
      </c>
      <c r="D18" s="23" t="s">
        <v>19</v>
      </c>
      <c r="E18" s="23" t="s">
        <v>18</v>
      </c>
      <c r="F18" s="24" t="s">
        <v>17</v>
      </c>
      <c r="I18" s="22" t="s">
        <v>3</v>
      </c>
      <c r="J18" s="23" t="s">
        <v>20</v>
      </c>
      <c r="K18" s="23" t="s">
        <v>19</v>
      </c>
      <c r="L18" s="23" t="s">
        <v>18</v>
      </c>
      <c r="M18" s="24" t="s">
        <v>17</v>
      </c>
      <c r="P18" s="53" t="s">
        <v>22</v>
      </c>
      <c r="Q18" s="23" t="s">
        <v>20</v>
      </c>
      <c r="R18" s="23" t="s">
        <v>19</v>
      </c>
      <c r="S18" s="23" t="s">
        <v>18</v>
      </c>
      <c r="T18" s="24" t="s">
        <v>17</v>
      </c>
      <c r="W18" s="53" t="s">
        <v>21</v>
      </c>
      <c r="X18" s="23" t="s">
        <v>20</v>
      </c>
      <c r="Y18" s="23" t="s">
        <v>19</v>
      </c>
      <c r="Z18" s="23" t="s">
        <v>18</v>
      </c>
      <c r="AA18" s="24" t="s">
        <v>17</v>
      </c>
    </row>
    <row r="19" spans="2:27" x14ac:dyDescent="0.2">
      <c r="B19" s="52"/>
      <c r="C19" s="5">
        <v>0.98799999999999999</v>
      </c>
      <c r="D19" s="5">
        <v>1.1299999999999999</v>
      </c>
      <c r="E19" s="5">
        <v>0.375</v>
      </c>
      <c r="F19" s="10">
        <v>0.43099999999999999</v>
      </c>
      <c r="I19" s="52"/>
      <c r="J19" s="5">
        <v>0.81399999999999995</v>
      </c>
      <c r="K19" s="5">
        <v>1.0840000000000001</v>
      </c>
      <c r="L19" s="5">
        <v>0.36499999999999999</v>
      </c>
      <c r="M19" s="10">
        <v>0.436</v>
      </c>
      <c r="P19" s="52"/>
      <c r="Q19" s="5">
        <v>0.996</v>
      </c>
      <c r="R19" s="5">
        <v>1.194</v>
      </c>
      <c r="S19" s="5">
        <v>0.14299999999999999</v>
      </c>
      <c r="T19" s="10">
        <v>0.123</v>
      </c>
      <c r="W19" s="52"/>
      <c r="X19" s="38">
        <v>1.0781069999999999</v>
      </c>
      <c r="Y19" s="38">
        <v>0.76626667999999998</v>
      </c>
      <c r="Z19" s="38">
        <v>0.36234459000000002</v>
      </c>
      <c r="AA19" s="44">
        <v>0.67148894000000003</v>
      </c>
    </row>
    <row r="20" spans="2:27" x14ac:dyDescent="0.2">
      <c r="B20" s="52"/>
      <c r="C20" s="5">
        <v>0.95</v>
      </c>
      <c r="D20" s="5">
        <v>1.087</v>
      </c>
      <c r="E20" s="5">
        <v>0.46899999999999997</v>
      </c>
      <c r="F20" s="10">
        <v>0.35899999999999999</v>
      </c>
      <c r="I20" s="52"/>
      <c r="J20" s="5">
        <v>0.98699999999999999</v>
      </c>
      <c r="K20" s="5">
        <v>1.0329999999999999</v>
      </c>
      <c r="L20" s="5">
        <v>0.42199999999999999</v>
      </c>
      <c r="M20" s="10">
        <v>0.45900000000000002</v>
      </c>
      <c r="P20" s="52"/>
      <c r="Q20" s="5">
        <v>1.054</v>
      </c>
      <c r="R20" s="5">
        <v>1.0549999999999999</v>
      </c>
      <c r="S20" s="5">
        <v>0.128</v>
      </c>
      <c r="T20" s="10">
        <v>0.113</v>
      </c>
      <c r="W20" s="52"/>
      <c r="X20" s="38">
        <v>1.0007898099999999</v>
      </c>
      <c r="Y20" s="38">
        <v>0.67004978999999998</v>
      </c>
      <c r="Z20" s="38">
        <v>0.54664670000000004</v>
      </c>
      <c r="AA20" s="44">
        <v>0.66692273000000002</v>
      </c>
    </row>
    <row r="21" spans="2:27" ht="17" thickBot="1" x14ac:dyDescent="0.25">
      <c r="B21" s="51"/>
      <c r="C21" s="6">
        <v>1.0609999999999999</v>
      </c>
      <c r="D21" s="6">
        <v>0.95799999999999996</v>
      </c>
      <c r="E21" s="6">
        <v>0.40699999999999997</v>
      </c>
      <c r="F21" s="15">
        <v>0.36399999999999999</v>
      </c>
      <c r="I21" s="51"/>
      <c r="J21" s="6">
        <v>1.1990000000000001</v>
      </c>
      <c r="K21" s="6">
        <v>1.034</v>
      </c>
      <c r="L21" s="6">
        <v>0.41299999999999998</v>
      </c>
      <c r="M21" s="15">
        <v>0.45400000000000001</v>
      </c>
      <c r="P21" s="51"/>
      <c r="Q21" s="6">
        <v>0.95099999999999996</v>
      </c>
      <c r="R21" s="6">
        <v>0.81399999999999995</v>
      </c>
      <c r="S21" s="6">
        <v>9.6000000000000002E-2</v>
      </c>
      <c r="T21" s="15">
        <v>9.2999999999999999E-2</v>
      </c>
      <c r="W21" s="51"/>
      <c r="X21" s="50">
        <v>0.92152937999999995</v>
      </c>
      <c r="Y21" s="50">
        <v>0.54871186999999999</v>
      </c>
      <c r="Z21" s="50">
        <v>0.60117958999999999</v>
      </c>
      <c r="AA21" s="49">
        <v>0.75051785000000004</v>
      </c>
    </row>
    <row r="22" spans="2:27" s="25" customFormat="1" x14ac:dyDescent="0.2">
      <c r="B22" s="22" t="s">
        <v>6</v>
      </c>
      <c r="C22" s="23">
        <v>0.99970000000000003</v>
      </c>
      <c r="D22" s="23">
        <v>1.0580000000000001</v>
      </c>
      <c r="E22" s="23">
        <v>0.41699999999999998</v>
      </c>
      <c r="F22" s="24">
        <v>0.38469999999999999</v>
      </c>
      <c r="I22" s="22" t="s">
        <v>6</v>
      </c>
      <c r="J22" s="23">
        <v>1</v>
      </c>
      <c r="K22" s="23">
        <v>1.05</v>
      </c>
      <c r="L22" s="23">
        <v>0.4</v>
      </c>
      <c r="M22" s="24">
        <v>0.44969999999999999</v>
      </c>
      <c r="P22" s="22" t="s">
        <v>6</v>
      </c>
      <c r="Q22" s="23">
        <v>1</v>
      </c>
      <c r="R22" s="23">
        <v>1.0209999999999999</v>
      </c>
      <c r="S22" s="23">
        <v>0.12230000000000001</v>
      </c>
      <c r="T22" s="24">
        <v>0.10970000000000001</v>
      </c>
      <c r="W22" s="48" t="s">
        <v>6</v>
      </c>
      <c r="X22" s="47">
        <v>1</v>
      </c>
      <c r="Y22" s="47">
        <v>0.66169999999999995</v>
      </c>
      <c r="Z22" s="47">
        <v>0.50339999999999996</v>
      </c>
      <c r="AA22" s="46">
        <v>0.69630000000000003</v>
      </c>
    </row>
    <row r="23" spans="2:27" x14ac:dyDescent="0.2">
      <c r="B23" s="9" t="s">
        <v>7</v>
      </c>
      <c r="C23" s="5">
        <v>5.6410000000000002E-2</v>
      </c>
      <c r="D23" s="5">
        <v>8.9510000000000006E-2</v>
      </c>
      <c r="E23" s="5">
        <v>4.7789999999999999E-2</v>
      </c>
      <c r="F23" s="10">
        <v>4.02E-2</v>
      </c>
      <c r="I23" s="9" t="s">
        <v>7</v>
      </c>
      <c r="J23" s="5">
        <v>0.1928</v>
      </c>
      <c r="K23" s="5">
        <v>2.9159999999999998E-2</v>
      </c>
      <c r="L23" s="5">
        <v>3.0640000000000001E-2</v>
      </c>
      <c r="M23" s="10">
        <v>1.21E-2</v>
      </c>
      <c r="P23" s="9" t="s">
        <v>7</v>
      </c>
      <c r="Q23" s="5">
        <v>5.1639999999999998E-2</v>
      </c>
      <c r="R23" s="5">
        <v>0.1923</v>
      </c>
      <c r="S23" s="5">
        <v>2.401E-2</v>
      </c>
      <c r="T23" s="10">
        <v>1.528E-2</v>
      </c>
      <c r="W23" s="45" t="s">
        <v>7</v>
      </c>
      <c r="X23" s="38">
        <v>7.8289999999999998E-2</v>
      </c>
      <c r="Y23" s="38">
        <v>0.109</v>
      </c>
      <c r="Z23" s="38">
        <v>0.12520000000000001</v>
      </c>
      <c r="AA23" s="44">
        <v>4.7E-2</v>
      </c>
    </row>
    <row r="24" spans="2:27" s="25" customFormat="1" ht="17" thickBot="1" x14ac:dyDescent="0.25">
      <c r="B24" s="27" t="s">
        <v>8</v>
      </c>
      <c r="C24" s="28">
        <v>3.2570000000000002E-2</v>
      </c>
      <c r="D24" s="28">
        <v>5.1679999999999997E-2</v>
      </c>
      <c r="E24" s="28">
        <v>2.759E-2</v>
      </c>
      <c r="F24" s="29">
        <v>2.3210000000000001E-2</v>
      </c>
      <c r="I24" s="27" t="s">
        <v>8</v>
      </c>
      <c r="J24" s="28">
        <v>0.1113</v>
      </c>
      <c r="K24" s="28">
        <v>1.6840000000000001E-2</v>
      </c>
      <c r="L24" s="28">
        <v>1.7690000000000001E-2</v>
      </c>
      <c r="M24" s="29">
        <v>6.9839999999999998E-3</v>
      </c>
      <c r="P24" s="27" t="s">
        <v>8</v>
      </c>
      <c r="Q24" s="28">
        <v>2.981E-2</v>
      </c>
      <c r="R24" s="28">
        <v>0.111</v>
      </c>
      <c r="S24" s="28">
        <v>1.3860000000000001E-2</v>
      </c>
      <c r="T24" s="29">
        <v>8.8190000000000004E-3</v>
      </c>
      <c r="W24" s="43" t="s">
        <v>8</v>
      </c>
      <c r="X24" s="42">
        <v>4.5199999999999997E-2</v>
      </c>
      <c r="Y24" s="42">
        <v>6.2939999999999996E-2</v>
      </c>
      <c r="Z24" s="42">
        <v>7.2260000000000005E-2</v>
      </c>
      <c r="AA24" s="41">
        <v>2.7140000000000001E-2</v>
      </c>
    </row>
    <row r="26" spans="2:27" x14ac:dyDescent="0.2">
      <c r="B26" s="40"/>
      <c r="C26" s="40"/>
      <c r="D26" s="40" t="s">
        <v>16</v>
      </c>
      <c r="I26" s="40"/>
      <c r="J26" s="40"/>
      <c r="K26" s="40" t="s">
        <v>16</v>
      </c>
      <c r="P26" s="40"/>
      <c r="Q26" s="40"/>
      <c r="R26" s="40" t="s">
        <v>16</v>
      </c>
      <c r="W26" s="40"/>
      <c r="X26" s="40"/>
      <c r="Y26" s="40" t="s">
        <v>16</v>
      </c>
    </row>
    <row r="27" spans="2:27" x14ac:dyDescent="0.2">
      <c r="B27" s="39" t="s">
        <v>9</v>
      </c>
      <c r="C27" s="39" t="s">
        <v>15</v>
      </c>
      <c r="D27" s="5">
        <v>0.39119999999999999</v>
      </c>
      <c r="I27" s="39" t="s">
        <v>9</v>
      </c>
      <c r="J27" s="39" t="s">
        <v>15</v>
      </c>
      <c r="K27" s="5">
        <v>0.67800000000000005</v>
      </c>
      <c r="P27" s="39" t="s">
        <v>9</v>
      </c>
      <c r="Q27" s="39" t="s">
        <v>15</v>
      </c>
      <c r="R27" s="5">
        <v>0.86599999999999999</v>
      </c>
      <c r="W27" s="39" t="s">
        <v>9</v>
      </c>
      <c r="X27" s="39" t="s">
        <v>15</v>
      </c>
      <c r="Y27" s="38">
        <v>1.2E-2</v>
      </c>
    </row>
    <row r="28" spans="2:27" x14ac:dyDescent="0.2">
      <c r="B28" s="39" t="s">
        <v>9</v>
      </c>
      <c r="C28" s="39" t="s">
        <v>14</v>
      </c>
      <c r="D28" s="5">
        <v>0.42059999999999997</v>
      </c>
      <c r="I28" s="39" t="s">
        <v>9</v>
      </c>
      <c r="J28" s="39" t="s">
        <v>14</v>
      </c>
      <c r="K28" s="5">
        <v>5.9299999999999999E-2</v>
      </c>
      <c r="P28" s="39" t="s">
        <v>9</v>
      </c>
      <c r="Q28" s="39" t="s">
        <v>14</v>
      </c>
      <c r="R28" s="5">
        <v>0.48370000000000002</v>
      </c>
      <c r="W28" s="39" t="s">
        <v>9</v>
      </c>
      <c r="X28" s="39" t="s">
        <v>14</v>
      </c>
      <c r="Y28" s="38">
        <v>6.6799999999999998E-2</v>
      </c>
    </row>
    <row r="29" spans="2:27" x14ac:dyDescent="0.2">
      <c r="B29" s="39" t="s">
        <v>9</v>
      </c>
      <c r="C29" s="39" t="s">
        <v>13</v>
      </c>
      <c r="D29" s="5">
        <v>2.0000000000000001E-4</v>
      </c>
      <c r="I29" s="39" t="s">
        <v>9</v>
      </c>
      <c r="J29" s="39" t="s">
        <v>13</v>
      </c>
      <c r="K29" s="5">
        <v>6.0000000000000001E-3</v>
      </c>
      <c r="P29" s="39" t="s">
        <v>9</v>
      </c>
      <c r="Q29" s="39" t="s">
        <v>13</v>
      </c>
      <c r="R29" s="5" t="s">
        <v>12</v>
      </c>
      <c r="W29" s="39" t="s">
        <v>9</v>
      </c>
      <c r="X29" s="39" t="s">
        <v>13</v>
      </c>
      <c r="Y29" s="38">
        <v>4.3E-3</v>
      </c>
    </row>
    <row r="30" spans="2:27" x14ac:dyDescent="0.2">
      <c r="B30" s="39" t="s">
        <v>9</v>
      </c>
      <c r="C30" s="39" t="s">
        <v>11</v>
      </c>
      <c r="D30" s="5">
        <v>2.9999999999999997E-4</v>
      </c>
      <c r="I30" s="39" t="s">
        <v>9</v>
      </c>
      <c r="J30" s="39" t="s">
        <v>11</v>
      </c>
      <c r="K30" s="5" t="s">
        <v>12</v>
      </c>
      <c r="P30" s="39" t="s">
        <v>9</v>
      </c>
      <c r="Q30" s="39" t="s">
        <v>11</v>
      </c>
      <c r="R30" s="5">
        <v>1.1999999999999999E-3</v>
      </c>
      <c r="W30" s="39" t="s">
        <v>9</v>
      </c>
      <c r="X30" s="39" t="s">
        <v>11</v>
      </c>
      <c r="Y30" s="38">
        <v>0.63990000000000002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 4a</vt:lpstr>
      <vt:lpstr>Ext Data Fig 4b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Arruda</dc:creator>
  <cp:lastModifiedBy>Parlakgul, Gunes</cp:lastModifiedBy>
  <dcterms:created xsi:type="dcterms:W3CDTF">2020-12-06T22:41:25Z</dcterms:created>
  <dcterms:modified xsi:type="dcterms:W3CDTF">2021-08-22T04:51:52Z</dcterms:modified>
</cp:coreProperties>
</file>