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nes/Desktop/ER Structure Paper - Nature Submission/Nature Revision3 Submission on Dec 30th 2021/Raw Data submitted to the journal/Source Data - Excel Files/"/>
    </mc:Choice>
  </mc:AlternateContent>
  <xr:revisionPtr revIDLastSave="0" documentId="13_ncr:1_{E13CBB73-E09D-1548-BF81-358AB31DD9B6}" xr6:coauthVersionLast="47" xr6:coauthVersionMax="47" xr10:uidLastSave="{00000000-0000-0000-0000-000000000000}"/>
  <bookViews>
    <workbookView xWindow="0" yWindow="500" windowWidth="28040" windowHeight="16940" activeTab="5" xr2:uid="{EA1E16AC-52DD-BC4B-AA55-718A142C5FB1}"/>
  </bookViews>
  <sheets>
    <sheet name="Ext Data Fig 6b" sheetId="5" r:id="rId1"/>
    <sheet name="Ext Data Fig 6c" sheetId="3" r:id="rId2"/>
    <sheet name="Ext Data Fig 6g left" sheetId="6" r:id="rId3"/>
    <sheet name="Ext Data Fig 6g right" sheetId="1" r:id="rId4"/>
    <sheet name="Ext Data Fig 6h left" sheetId="7" r:id="rId5"/>
    <sheet name="Ext Data Fig 6h righ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7" l="1"/>
  <c r="G3" i="7" s="1"/>
  <c r="F14" i="7" l="1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F4" i="7"/>
  <c r="G4" i="7" s="1"/>
  <c r="F13" i="5"/>
  <c r="G13" i="5" s="1"/>
  <c r="F12" i="5"/>
  <c r="G12" i="5" s="1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G5" i="5" s="1"/>
  <c r="F4" i="5"/>
  <c r="G4" i="5" s="1"/>
  <c r="H3" i="5"/>
  <c r="F3" i="2"/>
  <c r="G3" i="2" s="1"/>
  <c r="F4" i="2"/>
  <c r="F1" i="2" s="1"/>
  <c r="G4" i="2"/>
  <c r="F5" i="2"/>
  <c r="G5" i="2" s="1"/>
  <c r="F6" i="2"/>
  <c r="G6" i="2" s="1"/>
  <c r="F7" i="2"/>
  <c r="G7" i="2"/>
  <c r="F8" i="2"/>
  <c r="G8" i="2"/>
  <c r="F9" i="2"/>
  <c r="G9" i="2"/>
  <c r="F10" i="2"/>
  <c r="G10" i="2" s="1"/>
  <c r="F11" i="2"/>
  <c r="G11" i="2"/>
  <c r="F12" i="2"/>
  <c r="G12" i="2"/>
  <c r="F13" i="2"/>
  <c r="G13" i="2"/>
  <c r="F14" i="2"/>
  <c r="G14" i="2" s="1"/>
  <c r="F15" i="2"/>
  <c r="G15" i="2"/>
  <c r="F1" i="7" l="1"/>
</calcChain>
</file>

<file path=xl/sharedStrings.xml><?xml version="1.0" encoding="utf-8"?>
<sst xmlns="http://schemas.openxmlformats.org/spreadsheetml/2006/main" count="107" uniqueCount="43">
  <si>
    <t>GFP</t>
  </si>
  <si>
    <t>RTN-HD</t>
  </si>
  <si>
    <t>Lean Liver TG ug per tissue mg</t>
  </si>
  <si>
    <t>Mean</t>
  </si>
  <si>
    <t>Std. Deviation</t>
  </si>
  <si>
    <t>Std. Error of Mean</t>
  </si>
  <si>
    <t>Unpaired t test</t>
  </si>
  <si>
    <t>P value</t>
  </si>
  <si>
    <t>P value summary</t>
  </si>
  <si>
    <t>***</t>
  </si>
  <si>
    <t>*</t>
  </si>
  <si>
    <t>AdRtn-HD</t>
  </si>
  <si>
    <t>AdGFP</t>
  </si>
  <si>
    <t>Ad RtnHD</t>
  </si>
  <si>
    <t>Normalized by Ad GFP</t>
  </si>
  <si>
    <t>Ratio</t>
  </si>
  <si>
    <t>Tubulin</t>
  </si>
  <si>
    <t>SCD1</t>
  </si>
  <si>
    <t>Average</t>
  </si>
  <si>
    <t>N</t>
  </si>
  <si>
    <t>SEM</t>
  </si>
  <si>
    <t>(min)</t>
  </si>
  <si>
    <t>Ad-GFP  (Blood glucose)</t>
  </si>
  <si>
    <t>Ad-GFP-Reep5</t>
  </si>
  <si>
    <t>Ad-GFP-Reep5 (Blood glucose)</t>
  </si>
  <si>
    <t>LacZ</t>
  </si>
  <si>
    <t>Rtn4A</t>
  </si>
  <si>
    <t>Ad-LacZ-1</t>
  </si>
  <si>
    <t>Ad-LacZ-2</t>
  </si>
  <si>
    <t>Ad-LacZ-3</t>
  </si>
  <si>
    <t>Ad-LacZ-4</t>
  </si>
  <si>
    <t>Ad-LacZ-5</t>
  </si>
  <si>
    <t>Ad-LacZ-6</t>
  </si>
  <si>
    <t>Ad-Rtn4A-1</t>
  </si>
  <si>
    <t>Ad-Rtn4A-2</t>
  </si>
  <si>
    <t>Ad-Rtn4A-3</t>
  </si>
  <si>
    <t>Ad-Rtn4A-4</t>
  </si>
  <si>
    <t>Ad-Rtn4A-5</t>
  </si>
  <si>
    <t>Ad-Rtn4A-6</t>
  </si>
  <si>
    <t>Normalized by Ad-LacZ</t>
  </si>
  <si>
    <t>Ad-LacZ</t>
  </si>
  <si>
    <t>Ad-Rtn4A</t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</si>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</sst>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 vertical="center"/>
    </xf>
    <xf numFmtId="166" fontId="2" fillId="0" borderId="7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vertical="center"/>
    </xf>
    <xf numFmtId="166" fontId="2" fillId="0" borderId="6" xfId="0" applyNumberFormat="1" applyFont="1" applyBorder="1" applyAlignment="1">
      <alignment horizontal="center" vertical="center"/>
    </xf>
    <xf numFmtId="166" fontId="2" fillId="0" borderId="1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2E28-F2F9-0842-A660-5792A34EC36F}">
  <dimension ref="C2:H28"/>
  <sheetViews>
    <sheetView workbookViewId="0">
      <selection activeCell="D34" sqref="D34"/>
    </sheetView>
  </sheetViews>
  <sheetFormatPr baseColWidth="10" defaultRowHeight="16" x14ac:dyDescent="0.2"/>
  <cols>
    <col min="1" max="2" width="10.83203125" style="20"/>
    <col min="3" max="3" width="17.6640625" style="20" bestFit="1" customWidth="1"/>
    <col min="4" max="4" width="10.83203125" style="20"/>
    <col min="5" max="5" width="15.33203125" style="20" bestFit="1" customWidth="1"/>
    <col min="6" max="6" width="10.83203125" style="20"/>
    <col min="7" max="7" width="22.1640625" style="20" bestFit="1" customWidth="1"/>
    <col min="8" max="16384" width="10.83203125" style="20"/>
  </cols>
  <sheetData>
    <row r="2" spans="3:8" ht="17" thickBot="1" x14ac:dyDescent="0.25">
      <c r="H2" s="20" t="s">
        <v>18</v>
      </c>
    </row>
    <row r="3" spans="3:8" x14ac:dyDescent="0.2">
      <c r="C3" s="46"/>
      <c r="D3" s="45" t="s">
        <v>17</v>
      </c>
      <c r="E3" s="45" t="s">
        <v>16</v>
      </c>
      <c r="F3" s="45" t="s">
        <v>15</v>
      </c>
      <c r="G3" s="43" t="s">
        <v>14</v>
      </c>
      <c r="H3" s="69">
        <f>AVERAGE(F4:F8)</f>
        <v>0.45910415668416105</v>
      </c>
    </row>
    <row r="4" spans="3:8" x14ac:dyDescent="0.2">
      <c r="C4" s="8" t="s">
        <v>12</v>
      </c>
      <c r="D4" s="2">
        <v>8621.6309880000008</v>
      </c>
      <c r="E4" s="2">
        <v>13837.409163</v>
      </c>
      <c r="F4" s="2">
        <f>D4/E4</f>
        <v>0.62306685351571989</v>
      </c>
      <c r="G4" s="9">
        <f>F4/0.46</f>
        <v>1.3544931598167822</v>
      </c>
      <c r="H4" s="69"/>
    </row>
    <row r="5" spans="3:8" x14ac:dyDescent="0.2">
      <c r="C5" s="8" t="s">
        <v>12</v>
      </c>
      <c r="D5" s="2">
        <v>6458.2670269999999</v>
      </c>
      <c r="E5" s="2">
        <v>14312.358910000001</v>
      </c>
      <c r="F5" s="2">
        <f t="shared" ref="F5:F13" si="0">D5/E5</f>
        <v>0.45123707891978787</v>
      </c>
      <c r="G5" s="9">
        <f t="shared" ref="G5:G13" si="1">F5/0.46</f>
        <v>0.98095017156475617</v>
      </c>
      <c r="H5" s="69"/>
    </row>
    <row r="6" spans="3:8" x14ac:dyDescent="0.2">
      <c r="C6" s="8" t="s">
        <v>12</v>
      </c>
      <c r="D6" s="2">
        <v>5935.7314930000002</v>
      </c>
      <c r="E6" s="2">
        <v>15939.187338</v>
      </c>
      <c r="F6" s="2">
        <f t="shared" si="0"/>
        <v>0.37239862780512356</v>
      </c>
      <c r="G6" s="9">
        <f t="shared" si="1"/>
        <v>0.80956223435896424</v>
      </c>
      <c r="H6" s="69"/>
    </row>
    <row r="7" spans="3:8" x14ac:dyDescent="0.2">
      <c r="C7" s="8" t="s">
        <v>12</v>
      </c>
      <c r="D7" s="2">
        <v>5490.1959589999997</v>
      </c>
      <c r="E7" s="2">
        <v>14295.480231</v>
      </c>
      <c r="F7" s="2">
        <f t="shared" si="0"/>
        <v>0.38405117353766216</v>
      </c>
      <c r="G7" s="9">
        <f t="shared" si="1"/>
        <v>0.83489385551665685</v>
      </c>
      <c r="H7" s="69"/>
    </row>
    <row r="8" spans="3:8" x14ac:dyDescent="0.2">
      <c r="C8" s="8" t="s">
        <v>12</v>
      </c>
      <c r="D8" s="2">
        <v>6609.2670269999999</v>
      </c>
      <c r="E8" s="2">
        <v>14220.601551</v>
      </c>
      <c r="F8" s="2">
        <f t="shared" si="0"/>
        <v>0.46476704964251198</v>
      </c>
      <c r="G8" s="9">
        <f t="shared" si="1"/>
        <v>1.010363151396765</v>
      </c>
      <c r="H8" s="69"/>
    </row>
    <row r="9" spans="3:8" x14ac:dyDescent="0.2">
      <c r="C9" s="8" t="s">
        <v>23</v>
      </c>
      <c r="D9" s="2">
        <v>8335.3380949999992</v>
      </c>
      <c r="E9" s="2">
        <v>15174.015765</v>
      </c>
      <c r="F9" s="2">
        <f t="shared" si="0"/>
        <v>0.54931655694111503</v>
      </c>
      <c r="G9" s="9">
        <f t="shared" si="1"/>
        <v>1.1941664281328588</v>
      </c>
      <c r="H9" s="69"/>
    </row>
    <row r="10" spans="3:8" x14ac:dyDescent="0.2">
      <c r="C10" s="8" t="s">
        <v>23</v>
      </c>
      <c r="D10" s="2">
        <v>10996.11627</v>
      </c>
      <c r="E10" s="2">
        <v>15401.894444</v>
      </c>
      <c r="F10" s="2">
        <f t="shared" si="0"/>
        <v>0.71394569739332781</v>
      </c>
      <c r="G10" s="9">
        <f t="shared" si="1"/>
        <v>1.5520558638985387</v>
      </c>
      <c r="H10" s="69"/>
    </row>
    <row r="11" spans="3:8" x14ac:dyDescent="0.2">
      <c r="C11" s="8" t="s">
        <v>23</v>
      </c>
      <c r="D11" s="2">
        <v>13625.773123999999</v>
      </c>
      <c r="E11" s="2">
        <v>14027.015765</v>
      </c>
      <c r="F11" s="2">
        <f t="shared" si="0"/>
        <v>0.9713950103341884</v>
      </c>
      <c r="G11" s="9">
        <f t="shared" si="1"/>
        <v>2.111728283335192</v>
      </c>
      <c r="H11" s="69"/>
    </row>
    <row r="12" spans="3:8" x14ac:dyDescent="0.2">
      <c r="C12" s="8" t="s">
        <v>23</v>
      </c>
      <c r="D12" s="2">
        <v>20286.622366</v>
      </c>
      <c r="E12" s="2">
        <v>15802.429978</v>
      </c>
      <c r="F12" s="2">
        <f t="shared" si="0"/>
        <v>1.2837660027124216</v>
      </c>
      <c r="G12" s="9">
        <f t="shared" si="1"/>
        <v>2.7907956580704818</v>
      </c>
      <c r="H12" s="69"/>
    </row>
    <row r="13" spans="3:8" ht="17" thickBot="1" x14ac:dyDescent="0.25">
      <c r="C13" s="40" t="s">
        <v>23</v>
      </c>
      <c r="D13" s="39">
        <v>12818.894444</v>
      </c>
      <c r="E13" s="39">
        <v>15235.844192</v>
      </c>
      <c r="F13" s="39">
        <f t="shared" si="0"/>
        <v>0.84136423833547158</v>
      </c>
      <c r="G13" s="67">
        <f t="shared" si="1"/>
        <v>1.8290526920336339</v>
      </c>
      <c r="H13" s="69"/>
    </row>
    <row r="14" spans="3:8" s="70" customFormat="1" x14ac:dyDescent="0.2">
      <c r="C14" s="69"/>
      <c r="D14" s="69"/>
      <c r="E14" s="69"/>
      <c r="F14" s="69"/>
      <c r="G14" s="69"/>
      <c r="H14" s="69"/>
    </row>
    <row r="15" spans="3:8" ht="17" thickBot="1" x14ac:dyDescent="0.25"/>
    <row r="16" spans="3:8" x14ac:dyDescent="0.2">
      <c r="D16" s="33" t="s">
        <v>12</v>
      </c>
      <c r="E16" s="32" t="s">
        <v>23</v>
      </c>
    </row>
    <row r="17" spans="3:5" x14ac:dyDescent="0.2">
      <c r="D17" s="24">
        <v>1.3540000000000001</v>
      </c>
      <c r="E17" s="23">
        <v>1.194</v>
      </c>
    </row>
    <row r="18" spans="3:5" x14ac:dyDescent="0.2">
      <c r="D18" s="24">
        <v>0.98099999999999998</v>
      </c>
      <c r="E18" s="23">
        <v>1.552</v>
      </c>
    </row>
    <row r="19" spans="3:5" x14ac:dyDescent="0.2">
      <c r="D19" s="24">
        <v>0.81</v>
      </c>
      <c r="E19" s="23">
        <v>2.1120000000000001</v>
      </c>
    </row>
    <row r="20" spans="3:5" x14ac:dyDescent="0.2">
      <c r="D20" s="24">
        <v>0.83499999999999996</v>
      </c>
      <c r="E20" s="23">
        <v>2.7909999999999999</v>
      </c>
    </row>
    <row r="21" spans="3:5" ht="17" thickBot="1" x14ac:dyDescent="0.25">
      <c r="D21" s="36">
        <v>1.01</v>
      </c>
      <c r="E21" s="35">
        <v>1.829</v>
      </c>
    </row>
    <row r="22" spans="3:5" x14ac:dyDescent="0.2">
      <c r="C22" s="33" t="s">
        <v>3</v>
      </c>
      <c r="D22" s="53">
        <v>0.998</v>
      </c>
      <c r="E22" s="32">
        <v>1.8959999999999999</v>
      </c>
    </row>
    <row r="23" spans="3:5" x14ac:dyDescent="0.2">
      <c r="C23" s="24" t="s">
        <v>4</v>
      </c>
      <c r="D23" s="49">
        <v>0.21740000000000001</v>
      </c>
      <c r="E23" s="23">
        <v>0.6048</v>
      </c>
    </row>
    <row r="24" spans="3:5" ht="17" thickBot="1" x14ac:dyDescent="0.25">
      <c r="C24" s="29" t="s">
        <v>5</v>
      </c>
      <c r="D24" s="68">
        <v>9.7229999999999997E-2</v>
      </c>
      <c r="E24" s="28">
        <v>0.27050000000000002</v>
      </c>
    </row>
    <row r="25" spans="3:5" ht="17" thickBot="1" x14ac:dyDescent="0.25"/>
    <row r="26" spans="3:5" x14ac:dyDescent="0.2">
      <c r="C26" s="26" t="s">
        <v>6</v>
      </c>
      <c r="D26" s="25"/>
    </row>
    <row r="27" spans="3:5" x14ac:dyDescent="0.2">
      <c r="C27" s="24" t="s">
        <v>7</v>
      </c>
      <c r="D27" s="23">
        <v>1.4200000000000001E-2</v>
      </c>
    </row>
    <row r="28" spans="3:5" ht="17" thickBot="1" x14ac:dyDescent="0.25">
      <c r="C28" s="22" t="s">
        <v>8</v>
      </c>
      <c r="D28" s="21" t="s">
        <v>10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71D8-2F03-F545-9EDE-C1D61FEA2F0B}">
  <dimension ref="B2:L19"/>
  <sheetViews>
    <sheetView workbookViewId="0">
      <selection activeCell="K22" sqref="K22"/>
    </sheetView>
  </sheetViews>
  <sheetFormatPr baseColWidth="10" defaultRowHeight="16" x14ac:dyDescent="0.2"/>
  <cols>
    <col min="2" max="2" width="10.83203125" style="5"/>
  </cols>
  <sheetData>
    <row r="2" spans="2:12" ht="17" thickBot="1" x14ac:dyDescent="0.25"/>
    <row r="3" spans="2:12" s="5" customFormat="1" x14ac:dyDescent="0.2">
      <c r="B3" s="54" t="s">
        <v>21</v>
      </c>
      <c r="C3" s="97" t="s">
        <v>22</v>
      </c>
      <c r="D3" s="97"/>
      <c r="E3" s="97"/>
      <c r="F3" s="97"/>
      <c r="G3" s="97"/>
      <c r="H3" s="97"/>
      <c r="I3" s="98"/>
      <c r="J3" s="33" t="s">
        <v>3</v>
      </c>
      <c r="K3" s="61" t="s">
        <v>20</v>
      </c>
      <c r="L3" s="19" t="s">
        <v>19</v>
      </c>
    </row>
    <row r="4" spans="2:12" x14ac:dyDescent="0.2">
      <c r="B4" s="51">
        <v>0</v>
      </c>
      <c r="C4" s="49">
        <v>109</v>
      </c>
      <c r="D4" s="49">
        <v>118</v>
      </c>
      <c r="E4" s="49">
        <v>108</v>
      </c>
      <c r="F4" s="49">
        <v>105</v>
      </c>
      <c r="G4" s="49">
        <v>75</v>
      </c>
      <c r="H4" s="49">
        <v>107</v>
      </c>
      <c r="I4" s="50">
        <v>107</v>
      </c>
      <c r="J4" s="60">
        <v>104.142857142857</v>
      </c>
      <c r="K4" s="59">
        <v>5.11034698024541</v>
      </c>
      <c r="L4" s="58">
        <v>7</v>
      </c>
    </row>
    <row r="5" spans="2:12" x14ac:dyDescent="0.2">
      <c r="B5" s="51">
        <v>15</v>
      </c>
      <c r="C5" s="49">
        <v>341</v>
      </c>
      <c r="D5" s="49">
        <v>417</v>
      </c>
      <c r="E5" s="49">
        <v>314</v>
      </c>
      <c r="F5" s="49">
        <v>351</v>
      </c>
      <c r="G5" s="49">
        <v>309</v>
      </c>
      <c r="H5" s="49">
        <v>428</v>
      </c>
      <c r="I5" s="50">
        <v>342</v>
      </c>
      <c r="J5" s="60">
        <v>357.42857142857099</v>
      </c>
      <c r="K5" s="59">
        <v>17.801627992508799</v>
      </c>
      <c r="L5" s="58">
        <v>7</v>
      </c>
    </row>
    <row r="6" spans="2:12" x14ac:dyDescent="0.2">
      <c r="B6" s="51">
        <v>30</v>
      </c>
      <c r="C6" s="49">
        <v>285</v>
      </c>
      <c r="D6" s="49">
        <v>360</v>
      </c>
      <c r="E6" s="49">
        <v>334</v>
      </c>
      <c r="F6" s="49">
        <v>328</v>
      </c>
      <c r="G6" s="49">
        <v>345</v>
      </c>
      <c r="H6" s="49">
        <v>341</v>
      </c>
      <c r="I6" s="50">
        <v>192</v>
      </c>
      <c r="J6" s="60">
        <v>312.142857142857</v>
      </c>
      <c r="K6" s="59">
        <v>21.877830234790501</v>
      </c>
      <c r="L6" s="58">
        <v>7</v>
      </c>
    </row>
    <row r="7" spans="2:12" x14ac:dyDescent="0.2">
      <c r="B7" s="51">
        <v>60</v>
      </c>
      <c r="C7" s="49">
        <v>186</v>
      </c>
      <c r="D7" s="49">
        <v>246</v>
      </c>
      <c r="E7" s="49">
        <v>252</v>
      </c>
      <c r="F7" s="49">
        <v>228</v>
      </c>
      <c r="G7" s="49">
        <v>196</v>
      </c>
      <c r="H7" s="49">
        <v>220</v>
      </c>
      <c r="I7" s="50">
        <v>133</v>
      </c>
      <c r="J7" s="60">
        <v>208.71428571428601</v>
      </c>
      <c r="K7" s="59">
        <v>15.563562888873401</v>
      </c>
      <c r="L7" s="58">
        <v>7</v>
      </c>
    </row>
    <row r="8" spans="2:12" x14ac:dyDescent="0.2">
      <c r="B8" s="51">
        <v>90</v>
      </c>
      <c r="C8" s="49">
        <v>152</v>
      </c>
      <c r="D8" s="49">
        <v>193</v>
      </c>
      <c r="E8" s="49">
        <v>209</v>
      </c>
      <c r="F8" s="49">
        <v>188</v>
      </c>
      <c r="G8" s="49">
        <v>140</v>
      </c>
      <c r="H8" s="49">
        <v>160</v>
      </c>
      <c r="I8" s="50">
        <v>126</v>
      </c>
      <c r="J8" s="60">
        <v>166.857142857143</v>
      </c>
      <c r="K8" s="59">
        <v>11.5107166866123</v>
      </c>
      <c r="L8" s="58">
        <v>7</v>
      </c>
    </row>
    <row r="9" spans="2:12" ht="17" thickBot="1" x14ac:dyDescent="0.25">
      <c r="B9" s="29">
        <v>120</v>
      </c>
      <c r="C9" s="47">
        <v>127</v>
      </c>
      <c r="D9" s="47">
        <v>157</v>
      </c>
      <c r="E9" s="47">
        <v>162</v>
      </c>
      <c r="F9" s="47">
        <v>142</v>
      </c>
      <c r="G9" s="47">
        <v>104</v>
      </c>
      <c r="H9" s="47">
        <v>122</v>
      </c>
      <c r="I9" s="48">
        <v>115</v>
      </c>
      <c r="J9" s="57">
        <v>132.71428571428601</v>
      </c>
      <c r="K9" s="56">
        <v>8.1932442720011895</v>
      </c>
      <c r="L9" s="55">
        <v>7</v>
      </c>
    </row>
    <row r="10" spans="2:12" x14ac:dyDescent="0.2">
      <c r="B10" s="27"/>
      <c r="C10" s="20"/>
      <c r="D10" s="20"/>
      <c r="E10" s="20"/>
      <c r="F10" s="20"/>
      <c r="G10" s="20"/>
      <c r="H10" s="20"/>
      <c r="I10" s="20"/>
      <c r="J10" s="20"/>
    </row>
    <row r="11" spans="2:12" ht="17" thickBot="1" x14ac:dyDescent="0.25">
      <c r="B11" s="27"/>
      <c r="C11" s="20"/>
      <c r="D11" s="20"/>
      <c r="E11" s="20"/>
      <c r="F11" s="20"/>
      <c r="G11" s="20"/>
      <c r="H11" s="20"/>
      <c r="I11" s="20"/>
      <c r="J11" s="20"/>
    </row>
    <row r="12" spans="2:12" s="5" customFormat="1" ht="17" thickBot="1" x14ac:dyDescent="0.25">
      <c r="B12" s="71" t="s">
        <v>21</v>
      </c>
      <c r="C12" s="99" t="s">
        <v>24</v>
      </c>
      <c r="D12" s="99"/>
      <c r="E12" s="99"/>
      <c r="F12" s="99"/>
      <c r="G12" s="99"/>
      <c r="H12" s="99"/>
      <c r="I12" s="100"/>
      <c r="J12" s="33" t="s">
        <v>3</v>
      </c>
      <c r="K12" s="52" t="s">
        <v>20</v>
      </c>
      <c r="L12" s="63" t="s">
        <v>19</v>
      </c>
    </row>
    <row r="13" spans="2:12" x14ac:dyDescent="0.2">
      <c r="B13" s="33">
        <v>0</v>
      </c>
      <c r="C13" s="72">
        <v>92</v>
      </c>
      <c r="D13" s="72">
        <v>119</v>
      </c>
      <c r="E13" s="72">
        <v>109</v>
      </c>
      <c r="F13" s="72">
        <v>101</v>
      </c>
      <c r="G13" s="72">
        <v>106</v>
      </c>
      <c r="H13" s="72">
        <v>95</v>
      </c>
      <c r="I13" s="73">
        <v>128</v>
      </c>
      <c r="J13" s="65">
        <v>107.142857142857</v>
      </c>
      <c r="K13" s="64">
        <v>4.8669369042480897</v>
      </c>
      <c r="L13" s="66">
        <v>7</v>
      </c>
    </row>
    <row r="14" spans="2:12" x14ac:dyDescent="0.2">
      <c r="B14" s="51">
        <v>15</v>
      </c>
      <c r="C14" s="64">
        <v>329</v>
      </c>
      <c r="D14" s="64">
        <v>389</v>
      </c>
      <c r="E14" s="64">
        <v>330</v>
      </c>
      <c r="F14" s="64">
        <v>246</v>
      </c>
      <c r="G14" s="64">
        <v>385</v>
      </c>
      <c r="H14" s="64">
        <v>363</v>
      </c>
      <c r="I14" s="66">
        <v>385</v>
      </c>
      <c r="J14" s="65">
        <v>346.71428571428601</v>
      </c>
      <c r="K14" s="64">
        <v>19.347344207698299</v>
      </c>
      <c r="L14" s="66">
        <v>7</v>
      </c>
    </row>
    <row r="15" spans="2:12" x14ac:dyDescent="0.2">
      <c r="B15" s="51">
        <v>30</v>
      </c>
      <c r="C15" s="64">
        <v>370</v>
      </c>
      <c r="D15" s="64">
        <v>343</v>
      </c>
      <c r="E15" s="64">
        <v>314</v>
      </c>
      <c r="F15" s="64">
        <v>263</v>
      </c>
      <c r="G15" s="64">
        <v>344</v>
      </c>
      <c r="H15" s="64">
        <v>397</v>
      </c>
      <c r="I15" s="66">
        <v>298</v>
      </c>
      <c r="J15" s="65">
        <v>332.71428571428601</v>
      </c>
      <c r="K15" s="64">
        <v>17.0233932683043</v>
      </c>
      <c r="L15" s="66">
        <v>7</v>
      </c>
    </row>
    <row r="16" spans="2:12" x14ac:dyDescent="0.2">
      <c r="B16" s="51">
        <v>60</v>
      </c>
      <c r="C16" s="64">
        <v>274</v>
      </c>
      <c r="D16" s="64">
        <v>233</v>
      </c>
      <c r="E16" s="64">
        <v>193</v>
      </c>
      <c r="F16" s="64">
        <v>190</v>
      </c>
      <c r="G16" s="64">
        <v>205</v>
      </c>
      <c r="H16" s="64">
        <v>244</v>
      </c>
      <c r="I16" s="66">
        <v>169</v>
      </c>
      <c r="J16" s="65">
        <v>215.42857142857099</v>
      </c>
      <c r="K16" s="64">
        <v>13.7751625050602</v>
      </c>
      <c r="L16" s="66">
        <v>7</v>
      </c>
    </row>
    <row r="17" spans="2:12" x14ac:dyDescent="0.2">
      <c r="B17" s="51">
        <v>90</v>
      </c>
      <c r="C17" s="64">
        <v>139</v>
      </c>
      <c r="D17" s="64">
        <v>171</v>
      </c>
      <c r="E17" s="64">
        <v>170</v>
      </c>
      <c r="F17" s="64">
        <v>127</v>
      </c>
      <c r="G17" s="64">
        <v>161</v>
      </c>
      <c r="H17" s="64">
        <v>164</v>
      </c>
      <c r="I17" s="66">
        <v>129</v>
      </c>
      <c r="J17" s="65">
        <v>151.57142857142901</v>
      </c>
      <c r="K17" s="64">
        <v>7.2894481561891</v>
      </c>
      <c r="L17" s="66">
        <v>7</v>
      </c>
    </row>
    <row r="18" spans="2:12" ht="17" thickBot="1" x14ac:dyDescent="0.25">
      <c r="B18" s="29">
        <v>120</v>
      </c>
      <c r="C18" s="74">
        <v>105</v>
      </c>
      <c r="D18" s="74">
        <v>145</v>
      </c>
      <c r="E18" s="74">
        <v>145</v>
      </c>
      <c r="F18" s="74">
        <v>112</v>
      </c>
      <c r="G18" s="74">
        <v>133</v>
      </c>
      <c r="H18" s="74">
        <v>150</v>
      </c>
      <c r="I18" s="75">
        <v>126</v>
      </c>
      <c r="J18" s="76">
        <v>130.857142857143</v>
      </c>
      <c r="K18" s="74">
        <v>6.5807387464462996</v>
      </c>
      <c r="L18" s="75">
        <v>7</v>
      </c>
    </row>
    <row r="19" spans="2:12" x14ac:dyDescent="0.2">
      <c r="B19" s="27"/>
      <c r="C19" s="20"/>
      <c r="D19" s="20"/>
      <c r="E19" s="20"/>
      <c r="F19" s="20"/>
      <c r="G19" s="20"/>
      <c r="H19" s="20"/>
      <c r="I19" s="20"/>
      <c r="J19" s="20"/>
    </row>
  </sheetData>
  <mergeCells count="2">
    <mergeCell ref="C3:I3"/>
    <mergeCell ref="C12:I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43CF-E107-2247-B284-EC4814175045}">
  <dimension ref="B1:E20"/>
  <sheetViews>
    <sheetView workbookViewId="0">
      <selection activeCell="F13" sqref="F13"/>
    </sheetView>
  </sheetViews>
  <sheetFormatPr baseColWidth="10" defaultRowHeight="16" x14ac:dyDescent="0.2"/>
  <cols>
    <col min="2" max="2" width="17.6640625" bestFit="1" customWidth="1"/>
    <col min="3" max="4" width="16" customWidth="1"/>
  </cols>
  <sheetData>
    <row r="1" spans="2:5" ht="17" thickBot="1" x14ac:dyDescent="0.25"/>
    <row r="2" spans="2:5" x14ac:dyDescent="0.2">
      <c r="C2" s="101" t="s">
        <v>2</v>
      </c>
      <c r="D2" s="102"/>
    </row>
    <row r="3" spans="2:5" x14ac:dyDescent="0.2">
      <c r="B3" s="1"/>
      <c r="C3" s="77" t="s">
        <v>25</v>
      </c>
      <c r="D3" s="78" t="s">
        <v>26</v>
      </c>
      <c r="E3" s="1"/>
    </row>
    <row r="4" spans="2:5" x14ac:dyDescent="0.2">
      <c r="B4" s="1"/>
      <c r="C4" s="79">
        <v>8.4499999999999993</v>
      </c>
      <c r="D4" s="80">
        <v>5.82</v>
      </c>
      <c r="E4" s="1"/>
    </row>
    <row r="5" spans="2:5" x14ac:dyDescent="0.2">
      <c r="B5" s="1"/>
      <c r="C5" s="79">
        <v>4.62</v>
      </c>
      <c r="D5" s="80">
        <v>7.73</v>
      </c>
      <c r="E5" s="1"/>
    </row>
    <row r="6" spans="2:5" x14ac:dyDescent="0.2">
      <c r="B6" s="1"/>
      <c r="C6" s="79">
        <v>5.43</v>
      </c>
      <c r="D6" s="80">
        <v>9.06</v>
      </c>
      <c r="E6" s="1"/>
    </row>
    <row r="7" spans="2:5" x14ac:dyDescent="0.2">
      <c r="B7" s="1"/>
      <c r="C7" s="79">
        <v>3.67</v>
      </c>
      <c r="D7" s="80">
        <v>8.49</v>
      </c>
      <c r="E7" s="1"/>
    </row>
    <row r="8" spans="2:5" x14ac:dyDescent="0.2">
      <c r="B8" s="1"/>
      <c r="C8" s="79">
        <v>3.24</v>
      </c>
      <c r="D8" s="80">
        <v>19.649999999999999</v>
      </c>
      <c r="E8" s="1"/>
    </row>
    <row r="9" spans="2:5" x14ac:dyDescent="0.2">
      <c r="B9" s="1"/>
      <c r="C9" s="79">
        <v>6.86</v>
      </c>
      <c r="D9" s="80">
        <v>12.43</v>
      </c>
      <c r="E9" s="1"/>
    </row>
    <row r="10" spans="2:5" x14ac:dyDescent="0.2">
      <c r="B10" s="1"/>
      <c r="C10" s="79">
        <v>5.8</v>
      </c>
      <c r="D10" s="81"/>
      <c r="E10" s="1"/>
    </row>
    <row r="11" spans="2:5" x14ac:dyDescent="0.2">
      <c r="B11" s="1"/>
      <c r="C11" s="79">
        <v>5.95</v>
      </c>
      <c r="D11" s="80"/>
      <c r="E11" s="1"/>
    </row>
    <row r="12" spans="2:5" x14ac:dyDescent="0.2">
      <c r="B12" s="1"/>
      <c r="C12" s="79">
        <v>10.45</v>
      </c>
      <c r="D12" s="80"/>
      <c r="E12" s="1"/>
    </row>
    <row r="13" spans="2:5" ht="17" thickBot="1" x14ac:dyDescent="0.25">
      <c r="B13" s="1"/>
      <c r="C13" s="82">
        <v>1.99</v>
      </c>
      <c r="D13" s="83"/>
      <c r="E13" s="1"/>
    </row>
    <row r="14" spans="2:5" s="5" customFormat="1" x14ac:dyDescent="0.2">
      <c r="B14" s="33" t="s">
        <v>3</v>
      </c>
      <c r="C14" s="62">
        <v>5.6459999999999999</v>
      </c>
      <c r="D14" s="32">
        <v>10.53</v>
      </c>
      <c r="E14" s="4"/>
    </row>
    <row r="15" spans="2:5" x14ac:dyDescent="0.2">
      <c r="B15" s="65" t="s">
        <v>4</v>
      </c>
      <c r="C15" s="64">
        <v>2.5099999999999998</v>
      </c>
      <c r="D15" s="66">
        <v>4.9619999999999997</v>
      </c>
      <c r="E15" s="1"/>
    </row>
    <row r="16" spans="2:5" s="5" customFormat="1" ht="17" thickBot="1" x14ac:dyDescent="0.25">
      <c r="B16" s="29" t="s">
        <v>5</v>
      </c>
      <c r="C16" s="68">
        <v>0.79369999999999996</v>
      </c>
      <c r="D16" s="28">
        <v>2.0259999999999998</v>
      </c>
      <c r="E16" s="4"/>
    </row>
    <row r="17" spans="2:5" x14ac:dyDescent="0.2">
      <c r="B17" s="1"/>
      <c r="C17" s="1"/>
      <c r="D17" s="1"/>
      <c r="E17" s="1"/>
    </row>
    <row r="18" spans="2:5" x14ac:dyDescent="0.2">
      <c r="B18" s="3" t="s">
        <v>6</v>
      </c>
      <c r="C18" s="2"/>
      <c r="D18" s="1"/>
      <c r="E18" s="1"/>
    </row>
    <row r="19" spans="2:5" x14ac:dyDescent="0.2">
      <c r="B19" s="2" t="s">
        <v>7</v>
      </c>
      <c r="C19" s="2">
        <v>1.9400000000000001E-2</v>
      </c>
      <c r="D19" s="1"/>
      <c r="E19" s="1"/>
    </row>
    <row r="20" spans="2:5" x14ac:dyDescent="0.2">
      <c r="B20" s="2" t="s">
        <v>8</v>
      </c>
      <c r="C20" s="2" t="s">
        <v>10</v>
      </c>
      <c r="D20" s="1"/>
      <c r="E20" s="1"/>
    </row>
  </sheetData>
  <mergeCells count="1">
    <mergeCell ref="C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EBCA-E2B5-E84D-8FA3-53FF06D8A74B}">
  <dimension ref="B1:E16"/>
  <sheetViews>
    <sheetView workbookViewId="0">
      <selection activeCell="C35" sqref="C35"/>
    </sheetView>
  </sheetViews>
  <sheetFormatPr baseColWidth="10" defaultRowHeight="16" x14ac:dyDescent="0.2"/>
  <cols>
    <col min="2" max="2" width="17.6640625" bestFit="1" customWidth="1"/>
    <col min="3" max="4" width="16" customWidth="1"/>
  </cols>
  <sheetData>
    <row r="1" spans="2:5" ht="17" thickBot="1" x14ac:dyDescent="0.25"/>
    <row r="2" spans="2:5" x14ac:dyDescent="0.2">
      <c r="C2" s="101" t="s">
        <v>2</v>
      </c>
      <c r="D2" s="102"/>
    </row>
    <row r="3" spans="2:5" x14ac:dyDescent="0.2">
      <c r="B3" s="1"/>
      <c r="C3" s="15" t="s">
        <v>0</v>
      </c>
      <c r="D3" s="16" t="s">
        <v>1</v>
      </c>
      <c r="E3" s="1"/>
    </row>
    <row r="4" spans="2:5" x14ac:dyDescent="0.2">
      <c r="B4" s="1"/>
      <c r="C4" s="8">
        <v>7.2299199999999999</v>
      </c>
      <c r="D4" s="9">
        <v>7.7854400000000004</v>
      </c>
      <c r="E4" s="1"/>
    </row>
    <row r="5" spans="2:5" x14ac:dyDescent="0.2">
      <c r="B5" s="1"/>
      <c r="C5" s="8">
        <v>5.5248799999999996</v>
      </c>
      <c r="D5" s="9">
        <v>22.547920000000001</v>
      </c>
      <c r="E5" s="1"/>
    </row>
    <row r="6" spans="2:5" x14ac:dyDescent="0.2">
      <c r="B6" s="1"/>
      <c r="C6" s="8">
        <v>5.9425600000000003</v>
      </c>
      <c r="D6" s="9">
        <v>14.0268</v>
      </c>
      <c r="E6" s="1"/>
    </row>
    <row r="7" spans="2:5" x14ac:dyDescent="0.2">
      <c r="B7" s="1"/>
      <c r="C7" s="8">
        <v>6.2758399999999996</v>
      </c>
      <c r="D7" s="9">
        <v>16.59</v>
      </c>
      <c r="E7" s="1"/>
    </row>
    <row r="8" spans="2:5" x14ac:dyDescent="0.2">
      <c r="B8" s="1"/>
      <c r="C8" s="8">
        <v>4.5785600000000004</v>
      </c>
      <c r="D8" s="9">
        <v>17.398479999999999</v>
      </c>
      <c r="E8" s="1"/>
    </row>
    <row r="9" spans="2:5" ht="17" thickBot="1" x14ac:dyDescent="0.25">
      <c r="B9" s="1"/>
      <c r="C9" s="17">
        <v>3.93872</v>
      </c>
      <c r="D9" s="18">
        <v>15.96936</v>
      </c>
      <c r="E9" s="1"/>
    </row>
    <row r="10" spans="2:5" s="5" customFormat="1" x14ac:dyDescent="0.2">
      <c r="B10" s="12" t="s">
        <v>3</v>
      </c>
      <c r="C10" s="6">
        <v>5.5819999999999999</v>
      </c>
      <c r="D10" s="7">
        <v>15.72</v>
      </c>
      <c r="E10" s="4"/>
    </row>
    <row r="11" spans="2:5" x14ac:dyDescent="0.2">
      <c r="B11" s="13" t="s">
        <v>4</v>
      </c>
      <c r="C11" s="8">
        <v>1.1859999999999999</v>
      </c>
      <c r="D11" s="9">
        <v>4.8179999999999996</v>
      </c>
      <c r="E11" s="1"/>
    </row>
    <row r="12" spans="2:5" s="5" customFormat="1" ht="17" thickBot="1" x14ac:dyDescent="0.25">
      <c r="B12" s="14" t="s">
        <v>5</v>
      </c>
      <c r="C12" s="10">
        <v>0.48430000000000001</v>
      </c>
      <c r="D12" s="11">
        <v>1.9670000000000001</v>
      </c>
      <c r="E12" s="4"/>
    </row>
    <row r="13" spans="2:5" x14ac:dyDescent="0.2">
      <c r="B13" s="1"/>
      <c r="C13" s="1"/>
      <c r="D13" s="1"/>
      <c r="E13" s="1"/>
    </row>
    <row r="14" spans="2:5" x14ac:dyDescent="0.2">
      <c r="B14" s="3" t="s">
        <v>6</v>
      </c>
      <c r="C14" s="2"/>
      <c r="D14" s="1"/>
      <c r="E14" s="1"/>
    </row>
    <row r="15" spans="2:5" x14ac:dyDescent="0.2">
      <c r="B15" s="2" t="s">
        <v>7</v>
      </c>
      <c r="C15" s="2">
        <v>5.0000000000000001E-4</v>
      </c>
      <c r="D15" s="1"/>
      <c r="E15" s="1"/>
    </row>
    <row r="16" spans="2:5" x14ac:dyDescent="0.2">
      <c r="B16" s="2" t="s">
        <v>8</v>
      </c>
      <c r="C16" s="2" t="s">
        <v>9</v>
      </c>
      <c r="D16" s="1"/>
      <c r="E16" s="1"/>
    </row>
  </sheetData>
  <mergeCells count="1">
    <mergeCell ref="C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D1A0-CDD5-1E49-83BC-F700E46B69BE}">
  <dimension ref="B1:H31"/>
  <sheetViews>
    <sheetView workbookViewId="0">
      <selection activeCell="D2" sqref="D2:G2"/>
    </sheetView>
  </sheetViews>
  <sheetFormatPr baseColWidth="10" defaultRowHeight="16" x14ac:dyDescent="0.2"/>
  <cols>
    <col min="1" max="1" width="10.83203125" style="20"/>
    <col min="2" max="2" width="18.5" style="20" bestFit="1" customWidth="1"/>
    <col min="3" max="3" width="11.83203125" style="20" bestFit="1" customWidth="1"/>
    <col min="4" max="5" width="11" style="20" bestFit="1" customWidth="1"/>
    <col min="6" max="6" width="10.83203125" style="20"/>
    <col min="7" max="7" width="22.83203125" style="20" bestFit="1" customWidth="1"/>
    <col min="8" max="16384" width="10.83203125" style="20"/>
  </cols>
  <sheetData>
    <row r="1" spans="3:8" x14ac:dyDescent="0.2">
      <c r="C1" s="46"/>
      <c r="D1" s="45"/>
      <c r="E1" s="45" t="s">
        <v>18</v>
      </c>
      <c r="F1" s="44">
        <f>AVERAGE(F3:F7)</f>
        <v>0.51711515550248821</v>
      </c>
      <c r="G1" s="43"/>
      <c r="H1" s="1"/>
    </row>
    <row r="2" spans="3:8" x14ac:dyDescent="0.2">
      <c r="C2" s="8"/>
      <c r="D2" s="3" t="s">
        <v>17</v>
      </c>
      <c r="E2" s="3" t="s">
        <v>16</v>
      </c>
      <c r="F2" s="3" t="s">
        <v>15</v>
      </c>
      <c r="G2" s="16" t="s">
        <v>39</v>
      </c>
      <c r="H2" s="1"/>
    </row>
    <row r="3" spans="3:8" x14ac:dyDescent="0.2">
      <c r="C3" s="87" t="s">
        <v>27</v>
      </c>
      <c r="D3" s="86">
        <v>10396.216775000001</v>
      </c>
      <c r="E3" s="86">
        <v>23979.793938999999</v>
      </c>
      <c r="F3" s="42">
        <f>D3/E3</f>
        <v>0.43354070520564036</v>
      </c>
      <c r="G3" s="84">
        <f>F3/0.51712</f>
        <v>0.83837543549976856</v>
      </c>
      <c r="H3" s="1"/>
    </row>
    <row r="4" spans="3:8" x14ac:dyDescent="0.2">
      <c r="C4" s="87" t="s">
        <v>28</v>
      </c>
      <c r="D4" s="86">
        <v>6234.610173</v>
      </c>
      <c r="E4" s="86">
        <v>20142.722871000002</v>
      </c>
      <c r="F4" s="42">
        <f t="shared" ref="F4:F14" si="0">D4/E4</f>
        <v>0.30952171724390498</v>
      </c>
      <c r="G4" s="84">
        <f t="shared" ref="G4:G14" si="1">F4/0.51712</f>
        <v>0.5985491128633682</v>
      </c>
      <c r="H4" s="1"/>
    </row>
    <row r="5" spans="3:8" x14ac:dyDescent="0.2">
      <c r="C5" s="87" t="s">
        <v>29</v>
      </c>
      <c r="D5" s="86">
        <v>10497.580736</v>
      </c>
      <c r="E5" s="86">
        <v>18105.358909999999</v>
      </c>
      <c r="F5" s="42">
        <f t="shared" si="0"/>
        <v>0.57980517194839754</v>
      </c>
      <c r="G5" s="84">
        <f t="shared" si="1"/>
        <v>1.1212197786749643</v>
      </c>
      <c r="H5" s="1"/>
    </row>
    <row r="6" spans="3:8" x14ac:dyDescent="0.2">
      <c r="C6" s="87" t="s">
        <v>30</v>
      </c>
      <c r="D6" s="86">
        <v>18454.551298999999</v>
      </c>
      <c r="E6" s="86">
        <v>18286.015765</v>
      </c>
      <c r="F6" s="42">
        <f t="shared" si="0"/>
        <v>1.0092166350595946</v>
      </c>
      <c r="G6" s="84">
        <f t="shared" si="1"/>
        <v>1.9516101389611591</v>
      </c>
      <c r="H6" s="1"/>
    </row>
    <row r="7" spans="3:8" x14ac:dyDescent="0.2">
      <c r="C7" s="87" t="s">
        <v>31</v>
      </c>
      <c r="D7" s="86">
        <v>4963.8319979999997</v>
      </c>
      <c r="E7" s="86">
        <v>19581.844192</v>
      </c>
      <c r="F7" s="42">
        <f t="shared" si="0"/>
        <v>0.25349154805490343</v>
      </c>
      <c r="G7" s="84">
        <f t="shared" si="1"/>
        <v>0.49019869286607248</v>
      </c>
      <c r="H7" s="1"/>
    </row>
    <row r="8" spans="3:8" x14ac:dyDescent="0.2">
      <c r="C8" s="87" t="s">
        <v>32</v>
      </c>
      <c r="D8" s="86">
        <v>15165.894444</v>
      </c>
      <c r="E8" s="86">
        <v>18848.258405</v>
      </c>
      <c r="F8" s="42">
        <f t="shared" si="0"/>
        <v>0.80463107615167473</v>
      </c>
      <c r="G8" s="84">
        <f t="shared" si="1"/>
        <v>1.5559852184244947</v>
      </c>
      <c r="H8" s="1"/>
    </row>
    <row r="9" spans="3:8" x14ac:dyDescent="0.2">
      <c r="C9" s="87" t="s">
        <v>33</v>
      </c>
      <c r="D9" s="86">
        <v>18688.208153</v>
      </c>
      <c r="E9" s="86">
        <v>18871.551298999999</v>
      </c>
      <c r="F9" s="42">
        <f t="shared" si="0"/>
        <v>0.9902846807294684</v>
      </c>
      <c r="G9" s="84">
        <f t="shared" si="1"/>
        <v>1.9149997693561811</v>
      </c>
      <c r="H9" s="1"/>
    </row>
    <row r="10" spans="3:8" x14ac:dyDescent="0.2">
      <c r="C10" s="87" t="s">
        <v>34</v>
      </c>
      <c r="D10" s="86">
        <v>18561.551298999999</v>
      </c>
      <c r="E10" s="86">
        <v>20369.137084999998</v>
      </c>
      <c r="F10" s="42">
        <f t="shared" si="0"/>
        <v>0.9112585978258686</v>
      </c>
      <c r="G10" s="84">
        <f t="shared" si="1"/>
        <v>1.7621801474046035</v>
      </c>
      <c r="H10" s="1"/>
    </row>
    <row r="11" spans="3:8" x14ac:dyDescent="0.2">
      <c r="C11" s="87" t="s">
        <v>35</v>
      </c>
      <c r="D11" s="86">
        <v>19489.501046000001</v>
      </c>
      <c r="E11" s="86">
        <v>18681.722871000002</v>
      </c>
      <c r="F11" s="42">
        <f t="shared" si="0"/>
        <v>1.0432389550245351</v>
      </c>
      <c r="G11" s="84">
        <f t="shared" si="1"/>
        <v>2.0174020633983121</v>
      </c>
      <c r="H11" s="1"/>
    </row>
    <row r="12" spans="3:8" x14ac:dyDescent="0.2">
      <c r="C12" s="87" t="s">
        <v>36</v>
      </c>
      <c r="D12" s="86">
        <v>10629.580736</v>
      </c>
      <c r="E12" s="86">
        <v>18974.308658000002</v>
      </c>
      <c r="F12" s="42">
        <f t="shared" si="0"/>
        <v>0.56020911895086756</v>
      </c>
      <c r="G12" s="84">
        <f t="shared" si="1"/>
        <v>1.0833251836147655</v>
      </c>
      <c r="H12" s="1"/>
    </row>
    <row r="13" spans="3:8" x14ac:dyDescent="0.2">
      <c r="C13" s="87" t="s">
        <v>37</v>
      </c>
      <c r="D13" s="86">
        <v>25124.865007</v>
      </c>
      <c r="E13" s="86">
        <v>20409.965511999999</v>
      </c>
      <c r="F13" s="42">
        <f t="shared" si="0"/>
        <v>1.2310096747702923</v>
      </c>
      <c r="G13" s="84">
        <f t="shared" si="1"/>
        <v>2.3805106643918088</v>
      </c>
      <c r="H13" s="1"/>
    </row>
    <row r="14" spans="3:8" ht="17" thickBot="1" x14ac:dyDescent="0.25">
      <c r="C14" s="88" t="s">
        <v>38</v>
      </c>
      <c r="D14" s="89">
        <v>12552.358910000001</v>
      </c>
      <c r="E14" s="89">
        <v>20087.722871000002</v>
      </c>
      <c r="F14" s="38">
        <f t="shared" si="0"/>
        <v>0.62487714464248389</v>
      </c>
      <c r="G14" s="85">
        <f t="shared" si="1"/>
        <v>1.2083793793364865</v>
      </c>
      <c r="H14" s="1"/>
    </row>
    <row r="15" spans="3:8" x14ac:dyDescent="0.2">
      <c r="C15" s="1"/>
      <c r="D15" s="1"/>
      <c r="E15" s="1"/>
      <c r="F15" s="1"/>
      <c r="G15" s="1"/>
      <c r="H15" s="1"/>
    </row>
    <row r="17" spans="2:4" ht="17" thickBot="1" x14ac:dyDescent="0.25"/>
    <row r="18" spans="2:4" x14ac:dyDescent="0.2">
      <c r="C18" s="33" t="s">
        <v>40</v>
      </c>
      <c r="D18" s="32" t="s">
        <v>41</v>
      </c>
    </row>
    <row r="19" spans="2:4" x14ac:dyDescent="0.2">
      <c r="C19" s="24">
        <v>0.83837543549976856</v>
      </c>
      <c r="D19" s="23">
        <v>1.9149997693561811</v>
      </c>
    </row>
    <row r="20" spans="2:4" x14ac:dyDescent="0.2">
      <c r="C20" s="24">
        <v>0.5985491128633682</v>
      </c>
      <c r="D20" s="23">
        <v>1.7621801474046035</v>
      </c>
    </row>
    <row r="21" spans="2:4" x14ac:dyDescent="0.2">
      <c r="C21" s="24">
        <v>1.1212197786749643</v>
      </c>
      <c r="D21" s="23">
        <v>2.0174020633983121</v>
      </c>
    </row>
    <row r="22" spans="2:4" x14ac:dyDescent="0.2">
      <c r="C22" s="24">
        <v>1.9516101389611591</v>
      </c>
      <c r="D22" s="23">
        <v>1.0833251836147655</v>
      </c>
    </row>
    <row r="23" spans="2:4" x14ac:dyDescent="0.2">
      <c r="C23" s="24">
        <v>0.49019869286607248</v>
      </c>
      <c r="D23" s="23">
        <v>2.3805106643918088</v>
      </c>
    </row>
    <row r="24" spans="2:4" ht="17" thickBot="1" x14ac:dyDescent="0.25">
      <c r="C24" s="36">
        <v>1.5559852184244947</v>
      </c>
      <c r="D24" s="35">
        <v>1.2083793793364865</v>
      </c>
    </row>
    <row r="25" spans="2:4" s="27" customFormat="1" x14ac:dyDescent="0.2">
      <c r="B25" s="91" t="s">
        <v>3</v>
      </c>
      <c r="C25" s="92">
        <v>1.093</v>
      </c>
      <c r="D25" s="93">
        <v>1.728</v>
      </c>
    </row>
    <row r="26" spans="2:4" x14ac:dyDescent="0.2">
      <c r="B26" s="90" t="s">
        <v>4</v>
      </c>
      <c r="C26" s="60">
        <v>0.57020000000000004</v>
      </c>
      <c r="D26" s="58">
        <v>0.4965</v>
      </c>
    </row>
    <row r="27" spans="2:4" s="27" customFormat="1" ht="17" thickBot="1" x14ac:dyDescent="0.25">
      <c r="B27" s="94" t="s">
        <v>5</v>
      </c>
      <c r="C27" s="95">
        <v>0.23280000000000001</v>
      </c>
      <c r="D27" s="96">
        <v>0.20269999999999999</v>
      </c>
    </row>
    <row r="28" spans="2:4" ht="17" thickBot="1" x14ac:dyDescent="0.25"/>
    <row r="29" spans="2:4" x14ac:dyDescent="0.2">
      <c r="B29" s="26" t="s">
        <v>6</v>
      </c>
      <c r="C29" s="25"/>
    </row>
    <row r="30" spans="2:4" x14ac:dyDescent="0.2">
      <c r="B30" s="24" t="s">
        <v>7</v>
      </c>
      <c r="C30" s="58">
        <v>6.6699999999999995E-2</v>
      </c>
    </row>
    <row r="31" spans="2:4" ht="17" thickBot="1" x14ac:dyDescent="0.25">
      <c r="B31" s="22" t="s">
        <v>8</v>
      </c>
      <c r="C31" s="21" t="s">
        <v>42</v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BE97-6278-F649-BE33-69C24DCA2B52}">
  <dimension ref="B1:H33"/>
  <sheetViews>
    <sheetView tabSelected="1" workbookViewId="0">
      <selection activeCell="D2" sqref="D2:G2"/>
    </sheetView>
  </sheetViews>
  <sheetFormatPr baseColWidth="10" defaultRowHeight="16" x14ac:dyDescent="0.2"/>
  <cols>
    <col min="1" max="1" width="10.83203125" style="20"/>
    <col min="2" max="2" width="18.5" style="20" bestFit="1" customWidth="1"/>
    <col min="3" max="3" width="10.33203125" style="20" bestFit="1" customWidth="1"/>
    <col min="4" max="4" width="14" style="20" bestFit="1" customWidth="1"/>
    <col min="5" max="6" width="10.83203125" style="20"/>
    <col min="7" max="7" width="22.1640625" style="20" bestFit="1" customWidth="1"/>
    <col min="8" max="16384" width="10.83203125" style="20"/>
  </cols>
  <sheetData>
    <row r="1" spans="3:8" x14ac:dyDescent="0.2">
      <c r="C1" s="46"/>
      <c r="D1" s="45"/>
      <c r="E1" s="45" t="s">
        <v>18</v>
      </c>
      <c r="F1" s="44">
        <f>AVERAGE(F3:F9)</f>
        <v>0.55829356114000517</v>
      </c>
      <c r="G1" s="43"/>
      <c r="H1" s="1"/>
    </row>
    <row r="2" spans="3:8" x14ac:dyDescent="0.2">
      <c r="C2" s="8"/>
      <c r="D2" s="3" t="s">
        <v>17</v>
      </c>
      <c r="E2" s="3" t="s">
        <v>16</v>
      </c>
      <c r="F2" s="3" t="s">
        <v>15</v>
      </c>
      <c r="G2" s="16" t="s">
        <v>14</v>
      </c>
      <c r="H2" s="1"/>
    </row>
    <row r="3" spans="3:8" x14ac:dyDescent="0.2">
      <c r="C3" s="8" t="s">
        <v>12</v>
      </c>
      <c r="D3" s="2">
        <v>4598.4177848999998</v>
      </c>
      <c r="E3" s="2">
        <v>17895.137084990001</v>
      </c>
      <c r="F3" s="42">
        <f t="shared" ref="F3:F15" si="0">D3/E3</f>
        <v>0.25696465822310122</v>
      </c>
      <c r="G3" s="41">
        <f t="shared" ref="G3:G15" si="1">F3/0.558</f>
        <v>0.46051014018476916</v>
      </c>
      <c r="H3" s="1"/>
    </row>
    <row r="4" spans="3:8" x14ac:dyDescent="0.2">
      <c r="C4" s="8" t="s">
        <v>12</v>
      </c>
      <c r="D4" s="2">
        <v>12532.651803616</v>
      </c>
      <c r="E4" s="2">
        <v>18293.722871426999</v>
      </c>
      <c r="F4" s="42">
        <f t="shared" si="0"/>
        <v>0.68507935162780742</v>
      </c>
      <c r="G4" s="41">
        <f t="shared" si="1"/>
        <v>1.2277407735265364</v>
      </c>
      <c r="H4" s="1"/>
    </row>
    <row r="5" spans="3:8" x14ac:dyDescent="0.2">
      <c r="C5" s="8" t="s">
        <v>12</v>
      </c>
      <c r="D5" s="2">
        <v>7872.6309883350004</v>
      </c>
      <c r="E5" s="2">
        <v>17266.844191771001</v>
      </c>
      <c r="F5" s="42">
        <f t="shared" si="0"/>
        <v>0.45593919195071697</v>
      </c>
      <c r="G5" s="41">
        <f t="shared" si="1"/>
        <v>0.81709532607655366</v>
      </c>
      <c r="H5" s="1"/>
    </row>
    <row r="6" spans="3:8" x14ac:dyDescent="0.2">
      <c r="C6" s="8" t="s">
        <v>12</v>
      </c>
      <c r="D6" s="2">
        <v>18793.187337521998</v>
      </c>
      <c r="E6" s="2">
        <v>16359.722871427</v>
      </c>
      <c r="F6" s="42">
        <f t="shared" si="0"/>
        <v>1.1487472914559669</v>
      </c>
      <c r="G6" s="41">
        <f t="shared" si="1"/>
        <v>2.0586869022508365</v>
      </c>
      <c r="H6" s="1"/>
    </row>
    <row r="7" spans="3:8" x14ac:dyDescent="0.2">
      <c r="C7" s="8" t="s">
        <v>12</v>
      </c>
      <c r="D7" s="2">
        <v>11310.237590053001</v>
      </c>
      <c r="E7" s="2">
        <v>17065.722871426999</v>
      </c>
      <c r="F7" s="42">
        <f t="shared" si="0"/>
        <v>0.66274588397246503</v>
      </c>
      <c r="G7" s="41">
        <f t="shared" si="1"/>
        <v>1.1877166379434856</v>
      </c>
      <c r="H7" s="1"/>
    </row>
    <row r="8" spans="3:8" x14ac:dyDescent="0.2">
      <c r="C8" s="8" t="s">
        <v>12</v>
      </c>
      <c r="D8" s="2">
        <v>9395.4594154599999</v>
      </c>
      <c r="E8" s="2">
        <v>17065.429978208998</v>
      </c>
      <c r="F8" s="42">
        <f t="shared" si="0"/>
        <v>0.55055509456586482</v>
      </c>
      <c r="G8" s="41">
        <f t="shared" si="1"/>
        <v>0.98665787556606588</v>
      </c>
      <c r="H8" s="1"/>
    </row>
    <row r="9" spans="3:8" x14ac:dyDescent="0.2">
      <c r="C9" s="8" t="s">
        <v>12</v>
      </c>
      <c r="D9" s="2">
        <v>2307.861435714</v>
      </c>
      <c r="E9" s="2">
        <v>15591.187337522</v>
      </c>
      <c r="F9" s="42">
        <f t="shared" si="0"/>
        <v>0.14802345618411394</v>
      </c>
      <c r="G9" s="41">
        <f t="shared" si="1"/>
        <v>0.26527501108264145</v>
      </c>
      <c r="H9" s="1"/>
    </row>
    <row r="10" spans="3:8" x14ac:dyDescent="0.2">
      <c r="C10" s="8" t="s">
        <v>13</v>
      </c>
      <c r="D10" s="2">
        <v>8572.6309883350004</v>
      </c>
      <c r="E10" s="2">
        <v>17504.308657865</v>
      </c>
      <c r="F10" s="42">
        <f t="shared" si="0"/>
        <v>0.48974404850220482</v>
      </c>
      <c r="G10" s="41">
        <f t="shared" si="1"/>
        <v>0.87767750627635266</v>
      </c>
      <c r="H10" s="1"/>
    </row>
    <row r="11" spans="3:8" x14ac:dyDescent="0.2">
      <c r="C11" s="8" t="s">
        <v>13</v>
      </c>
      <c r="D11" s="2">
        <v>12732.651803616</v>
      </c>
      <c r="E11" s="2">
        <v>17773.429978208998</v>
      </c>
      <c r="F11" s="42">
        <f t="shared" si="0"/>
        <v>0.71638686619447045</v>
      </c>
      <c r="G11" s="41">
        <f t="shared" si="1"/>
        <v>1.2838474304560401</v>
      </c>
      <c r="H11" s="1"/>
    </row>
    <row r="12" spans="3:8" x14ac:dyDescent="0.2">
      <c r="C12" s="8" t="s">
        <v>13</v>
      </c>
      <c r="D12" s="2">
        <v>25739.429978208998</v>
      </c>
      <c r="E12" s="2">
        <v>17269.844191771001</v>
      </c>
      <c r="F12" s="42">
        <f t="shared" si="0"/>
        <v>1.4904262998778943</v>
      </c>
      <c r="G12" s="41">
        <f t="shared" si="1"/>
        <v>2.6710148743331437</v>
      </c>
      <c r="H12" s="1"/>
    </row>
    <row r="13" spans="3:8" x14ac:dyDescent="0.2">
      <c r="C13" s="8" t="s">
        <v>13</v>
      </c>
      <c r="D13" s="2">
        <v>24490.308657865</v>
      </c>
      <c r="E13" s="2">
        <v>19871.086832458001</v>
      </c>
      <c r="F13" s="42">
        <f t="shared" si="0"/>
        <v>1.2324594454422004</v>
      </c>
      <c r="G13" s="41">
        <f t="shared" si="1"/>
        <v>2.2087086835881724</v>
      </c>
      <c r="H13" s="1"/>
    </row>
    <row r="14" spans="3:8" x14ac:dyDescent="0.2">
      <c r="C14" s="8" t="s">
        <v>13</v>
      </c>
      <c r="D14" s="2">
        <v>24161.137084990001</v>
      </c>
      <c r="E14" s="2">
        <v>19433.793939239</v>
      </c>
      <c r="F14" s="42">
        <f t="shared" si="0"/>
        <v>1.2432537445097618</v>
      </c>
      <c r="G14" s="41">
        <f t="shared" si="1"/>
        <v>2.2280533055730496</v>
      </c>
      <c r="H14" s="1"/>
    </row>
    <row r="15" spans="3:8" ht="17" thickBot="1" x14ac:dyDescent="0.25">
      <c r="C15" s="40" t="s">
        <v>13</v>
      </c>
      <c r="D15" s="39">
        <v>22682.015764645999</v>
      </c>
      <c r="E15" s="39">
        <v>18651.208152801999</v>
      </c>
      <c r="F15" s="38">
        <f t="shared" si="0"/>
        <v>1.2161150944657946</v>
      </c>
      <c r="G15" s="37">
        <f t="shared" si="1"/>
        <v>2.1794177320175527</v>
      </c>
      <c r="H15" s="1"/>
    </row>
    <row r="16" spans="3:8" x14ac:dyDescent="0.2">
      <c r="C16" s="1"/>
      <c r="D16" s="1"/>
      <c r="E16" s="1"/>
      <c r="F16" s="1"/>
      <c r="G16" s="1"/>
      <c r="H16" s="1"/>
    </row>
    <row r="18" spans="2:4" ht="17" thickBot="1" x14ac:dyDescent="0.25"/>
    <row r="19" spans="2:4" x14ac:dyDescent="0.2">
      <c r="C19" s="33" t="s">
        <v>12</v>
      </c>
      <c r="D19" s="32" t="s">
        <v>11</v>
      </c>
    </row>
    <row r="20" spans="2:4" x14ac:dyDescent="0.2">
      <c r="C20" s="24">
        <v>0.46050000000000002</v>
      </c>
      <c r="D20" s="23">
        <v>0.87770000000000004</v>
      </c>
    </row>
    <row r="21" spans="2:4" x14ac:dyDescent="0.2">
      <c r="C21" s="24">
        <v>1.2277</v>
      </c>
      <c r="D21" s="23">
        <v>1.2838000000000001</v>
      </c>
    </row>
    <row r="22" spans="2:4" x14ac:dyDescent="0.2">
      <c r="C22" s="24">
        <v>0.81710000000000005</v>
      </c>
      <c r="D22" s="23">
        <v>2.6709999999999998</v>
      </c>
    </row>
    <row r="23" spans="2:4" x14ac:dyDescent="0.2">
      <c r="C23" s="24">
        <v>2.0587</v>
      </c>
      <c r="D23" s="23">
        <v>2.2086999999999999</v>
      </c>
    </row>
    <row r="24" spans="2:4" x14ac:dyDescent="0.2">
      <c r="C24" s="24">
        <v>1.1877</v>
      </c>
      <c r="D24" s="23">
        <v>2.2281</v>
      </c>
    </row>
    <row r="25" spans="2:4" x14ac:dyDescent="0.2">
      <c r="C25" s="24">
        <v>0.98670000000000002</v>
      </c>
      <c r="D25" s="23">
        <v>2.1793999999999998</v>
      </c>
    </row>
    <row r="26" spans="2:4" ht="17" thickBot="1" x14ac:dyDescent="0.25">
      <c r="C26" s="36">
        <v>0.26529999999999998</v>
      </c>
      <c r="D26" s="35"/>
    </row>
    <row r="27" spans="2:4" s="27" customFormat="1" x14ac:dyDescent="0.2">
      <c r="B27" s="34" t="s">
        <v>3</v>
      </c>
      <c r="C27" s="33">
        <v>1.0009999999999999</v>
      </c>
      <c r="D27" s="32">
        <v>1.9079999999999999</v>
      </c>
    </row>
    <row r="28" spans="2:4" x14ac:dyDescent="0.2">
      <c r="B28" s="31" t="s">
        <v>4</v>
      </c>
      <c r="C28" s="24">
        <v>0.5877</v>
      </c>
      <c r="D28" s="23">
        <v>0.67820000000000003</v>
      </c>
    </row>
    <row r="29" spans="2:4" s="27" customFormat="1" ht="17" thickBot="1" x14ac:dyDescent="0.25">
      <c r="B29" s="30" t="s">
        <v>5</v>
      </c>
      <c r="C29" s="29">
        <v>0.22209999999999999</v>
      </c>
      <c r="D29" s="28">
        <v>0.27689999999999998</v>
      </c>
    </row>
    <row r="30" spans="2:4" ht="17" thickBot="1" x14ac:dyDescent="0.25"/>
    <row r="31" spans="2:4" x14ac:dyDescent="0.2">
      <c r="B31" s="26" t="s">
        <v>6</v>
      </c>
      <c r="C31" s="25"/>
    </row>
    <row r="32" spans="2:4" x14ac:dyDescent="0.2">
      <c r="B32" s="24" t="s">
        <v>7</v>
      </c>
      <c r="C32" s="23">
        <v>2.52E-2</v>
      </c>
    </row>
    <row r="33" spans="2:3" ht="17" thickBot="1" x14ac:dyDescent="0.25">
      <c r="B33" s="22" t="s">
        <v>8</v>
      </c>
      <c r="C33" s="2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 Data Fig 6b</vt:lpstr>
      <vt:lpstr>Ext Data Fig 6c</vt:lpstr>
      <vt:lpstr>Ext Data Fig 6g left</vt:lpstr>
      <vt:lpstr>Ext Data Fig 6g right</vt:lpstr>
      <vt:lpstr>Ext Data Fig 6h left</vt:lpstr>
      <vt:lpstr>Ext Data Fig 6h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Parlakgul, Gunes</dc:creator>
  <cp:lastModifiedBy>Parlakgul, Gunes</cp:lastModifiedBy>
  <dcterms:created xsi:type="dcterms:W3CDTF">2021-08-20T13:42:02Z</dcterms:created>
  <dcterms:modified xsi:type="dcterms:W3CDTF">2022-01-01T15:54:23Z</dcterms:modified>
</cp:coreProperties>
</file>