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mmam\Desktop\"/>
    </mc:Choice>
  </mc:AlternateContent>
  <bookViews>
    <workbookView xWindow="0" yWindow="0" windowWidth="14895" windowHeight="12270" activeTab="2"/>
  </bookViews>
  <sheets>
    <sheet name="Figure 4A" sheetId="2" r:id="rId1"/>
    <sheet name="Figure 4B" sheetId="3" r:id="rId2"/>
    <sheet name="Figure 4D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3" l="1"/>
  <c r="H5" i="3" s="1"/>
  <c r="C6" i="3"/>
  <c r="G8" i="3" s="1"/>
  <c r="D5" i="3"/>
  <c r="D4" i="3"/>
  <c r="C5" i="3"/>
  <c r="C4" i="3"/>
  <c r="H7" i="3"/>
  <c r="H8" i="3"/>
  <c r="H9" i="3"/>
  <c r="H4" i="3"/>
  <c r="G5" i="3"/>
  <c r="G6" i="3"/>
  <c r="G7" i="3"/>
  <c r="G4" i="3"/>
  <c r="H6" i="3" l="1"/>
  <c r="G9" i="3"/>
</calcChain>
</file>

<file path=xl/sharedStrings.xml><?xml version="1.0" encoding="utf-8"?>
<sst xmlns="http://schemas.openxmlformats.org/spreadsheetml/2006/main" count="89" uniqueCount="36">
  <si>
    <t>SD</t>
  </si>
  <si>
    <t>CALU-3</t>
  </si>
  <si>
    <t>Ct</t>
  </si>
  <si>
    <t>-</t>
  </si>
  <si>
    <t>/</t>
  </si>
  <si>
    <t>CACO-2</t>
  </si>
  <si>
    <t>Day 0</t>
  </si>
  <si>
    <t>Day 3 post-infection</t>
  </si>
  <si>
    <t>Day 4 post-infection</t>
  </si>
  <si>
    <t>Wuhan</t>
  </si>
  <si>
    <t>BANAL-236</t>
  </si>
  <si>
    <t>N/A</t>
  </si>
  <si>
    <t>VERO E6 - ACE2</t>
  </si>
  <si>
    <t>VERO E6 + ACE2 (25 µg/mL)</t>
  </si>
  <si>
    <t>genome copy</t>
  </si>
  <si>
    <t>Dilution</t>
  </si>
  <si>
    <t>BANAL-236 Spike / 293T-ACE2 cells</t>
  </si>
  <si>
    <t>Wuhan Spike / 293T-ACE2 cells</t>
  </si>
  <si>
    <t>Mock / 293T-ACE2 cells</t>
  </si>
  <si>
    <t>BANAL-236 Spike / 293T cells</t>
  </si>
  <si>
    <t>Wuhan Spike / 293T cells</t>
  </si>
  <si>
    <t>Mock / 293T cells</t>
  </si>
  <si>
    <t>COVID-116</t>
  </si>
  <si>
    <t>COVID-158</t>
  </si>
  <si>
    <t>LAO-H-036 0074</t>
  </si>
  <si>
    <t>LAO-H-036 0092</t>
  </si>
  <si>
    <t>LAO-H-073-LBP0103</t>
  </si>
  <si>
    <t>Overload</t>
  </si>
  <si>
    <t>overload</t>
  </si>
  <si>
    <t>S-236</t>
  </si>
  <si>
    <t>S-Wuhan</t>
  </si>
  <si>
    <t>Mean without serum</t>
  </si>
  <si>
    <t>RLU</t>
  </si>
  <si>
    <t>% neutralisation</t>
  </si>
  <si>
    <t>RLU (without serum)</t>
  </si>
  <si>
    <t>Threshold (mean - 3 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</si>
</sst>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1" fontId="0" fillId="0" borderId="20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1" fontId="0" fillId="0" borderId="29" xfId="0" applyNumberFormat="1" applyBorder="1" applyAlignment="1">
      <alignment horizontal="center" vertical="center"/>
    </xf>
    <xf numFmtId="11" fontId="0" fillId="0" borderId="21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1" fontId="0" fillId="0" borderId="31" xfId="0" applyNumberFormat="1" applyBorder="1" applyAlignment="1">
      <alignment horizontal="center" vertical="center"/>
    </xf>
    <xf numFmtId="11" fontId="0" fillId="0" borderId="22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1" fontId="0" fillId="0" borderId="33" xfId="0" applyNumberFormat="1" applyBorder="1" applyAlignment="1">
      <alignment horizontal="center" vertical="center"/>
    </xf>
    <xf numFmtId="11" fontId="0" fillId="0" borderId="18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1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1" fontId="0" fillId="0" borderId="37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/>
    </xf>
    <xf numFmtId="11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11" fontId="0" fillId="0" borderId="31" xfId="0" applyNumberFormat="1" applyBorder="1" applyAlignment="1">
      <alignment horizontal="center"/>
    </xf>
    <xf numFmtId="2" fontId="0" fillId="0" borderId="26" xfId="0" applyNumberFormat="1" applyBorder="1" applyAlignment="1">
      <alignment horizontal="center" vertical="center"/>
    </xf>
    <xf numFmtId="11" fontId="0" fillId="0" borderId="27" xfId="0" applyNumberFormat="1" applyBorder="1" applyAlignment="1">
      <alignment horizontal="center"/>
    </xf>
    <xf numFmtId="11" fontId="0" fillId="0" borderId="33" xfId="0" applyNumberFormat="1" applyBorder="1" applyAlignment="1">
      <alignment horizontal="center"/>
    </xf>
    <xf numFmtId="11" fontId="0" fillId="0" borderId="35" xfId="0" applyNumberFormat="1" applyBorder="1" applyAlignment="1">
      <alignment horizontal="center"/>
    </xf>
    <xf numFmtId="11" fontId="0" fillId="0" borderId="37" xfId="0" applyNumberFormat="1" applyBorder="1" applyAlignment="1">
      <alignment horizont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2" fontId="0" fillId="0" borderId="26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2" fontId="0" fillId="0" borderId="32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11" fontId="0" fillId="0" borderId="20" xfId="0" applyNumberFormat="1" applyFont="1" applyBorder="1" applyAlignment="1">
      <alignment horizontal="center"/>
    </xf>
    <xf numFmtId="11" fontId="0" fillId="0" borderId="21" xfId="0" applyNumberFormat="1" applyFont="1" applyBorder="1" applyAlignment="1">
      <alignment horizontal="center"/>
    </xf>
    <xf numFmtId="11" fontId="0" fillId="0" borderId="22" xfId="0" applyNumberFormat="1" applyFont="1" applyBorder="1" applyAlignment="1">
      <alignment horizontal="center"/>
    </xf>
    <xf numFmtId="11" fontId="0" fillId="0" borderId="18" xfId="0" applyNumberFormat="1" applyFont="1" applyBorder="1" applyAlignment="1">
      <alignment horizontal="center"/>
    </xf>
    <xf numFmtId="11" fontId="0" fillId="0" borderId="19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11" fontId="0" fillId="0" borderId="29" xfId="0" applyNumberFormat="1" applyFont="1" applyBorder="1" applyAlignment="1">
      <alignment horizontal="center"/>
    </xf>
    <xf numFmtId="2" fontId="0" fillId="0" borderId="30" xfId="0" applyNumberFormat="1" applyFont="1" applyBorder="1" applyAlignment="1">
      <alignment horizontal="center" vertical="center"/>
    </xf>
    <xf numFmtId="11" fontId="0" fillId="0" borderId="31" xfId="0" applyNumberFormat="1" applyFont="1" applyBorder="1" applyAlignment="1">
      <alignment horizontal="center"/>
    </xf>
    <xf numFmtId="2" fontId="0" fillId="0" borderId="32" xfId="0" applyNumberFormat="1" applyFont="1" applyBorder="1" applyAlignment="1">
      <alignment horizontal="center" vertical="center"/>
    </xf>
    <xf numFmtId="11" fontId="0" fillId="0" borderId="33" xfId="0" applyNumberFormat="1" applyFont="1" applyBorder="1" applyAlignment="1">
      <alignment horizontal="center"/>
    </xf>
    <xf numFmtId="2" fontId="0" fillId="0" borderId="34" xfId="0" applyNumberFormat="1" applyFont="1" applyBorder="1" applyAlignment="1">
      <alignment horizontal="center" vertical="center"/>
    </xf>
    <xf numFmtId="11" fontId="0" fillId="0" borderId="35" xfId="0" applyNumberFormat="1" applyFont="1" applyBorder="1" applyAlignment="1">
      <alignment horizontal="center"/>
    </xf>
    <xf numFmtId="2" fontId="0" fillId="0" borderId="26" xfId="0" applyNumberFormat="1" applyFont="1" applyBorder="1" applyAlignment="1">
      <alignment horizontal="center" vertical="center"/>
    </xf>
    <xf numFmtId="11" fontId="0" fillId="0" borderId="27" xfId="0" applyNumberFormat="1" applyFont="1" applyBorder="1" applyAlignment="1">
      <alignment horizontal="center"/>
    </xf>
    <xf numFmtId="2" fontId="0" fillId="0" borderId="36" xfId="0" applyNumberFormat="1" applyFont="1" applyBorder="1" applyAlignment="1">
      <alignment horizontal="center" vertical="center"/>
    </xf>
    <xf numFmtId="11" fontId="0" fillId="0" borderId="37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/>
    </xf>
    <xf numFmtId="11" fontId="0" fillId="0" borderId="2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0" fillId="0" borderId="36" xfId="0" applyNumberFormat="1" applyBorder="1" applyAlignment="1">
      <alignment horizontal="center" vertical="center"/>
    </xf>
    <xf numFmtId="3" fontId="0" fillId="0" borderId="53" xfId="0" applyNumberFormat="1" applyBorder="1" applyAlignment="1">
      <alignment horizontal="center" vertical="center"/>
    </xf>
    <xf numFmtId="3" fontId="0" fillId="0" borderId="37" xfId="0" applyNumberForma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3" fontId="0" fillId="2" borderId="34" xfId="0" applyNumberFormat="1" applyFill="1" applyBorder="1" applyAlignment="1">
      <alignment horizontal="center" vertical="center"/>
    </xf>
    <xf numFmtId="3" fontId="0" fillId="2" borderId="30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3" fontId="0" fillId="2" borderId="35" xfId="0" applyNumberForma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3" fontId="0" fillId="0" borderId="41" xfId="0" applyNumberFormat="1" applyBorder="1" applyAlignment="1">
      <alignment horizontal="center" vertical="center"/>
    </xf>
    <xf numFmtId="0" fontId="3" fillId="0" borderId="0" xfId="0" applyFont="1" applyFill="1" applyBorder="1"/>
    <xf numFmtId="3" fontId="3" fillId="0" borderId="25" xfId="0" applyNumberFormat="1" applyFont="1" applyFill="1" applyBorder="1" applyAlignment="1">
      <alignment horizontal="center"/>
    </xf>
    <xf numFmtId="3" fontId="3" fillId="0" borderId="31" xfId="0" applyNumberFormat="1" applyFont="1" applyFill="1" applyBorder="1" applyAlignment="1">
      <alignment horizontal="center"/>
    </xf>
    <xf numFmtId="3" fontId="3" fillId="0" borderId="37" xfId="0" applyNumberFormat="1" applyFont="1" applyFill="1" applyBorder="1" applyAlignment="1">
      <alignment horizontal="center"/>
    </xf>
    <xf numFmtId="10" fontId="3" fillId="0" borderId="25" xfId="0" applyNumberFormat="1" applyFont="1" applyFill="1" applyBorder="1" applyAlignment="1">
      <alignment horizontal="center"/>
    </xf>
    <xf numFmtId="10" fontId="3" fillId="0" borderId="31" xfId="0" applyNumberFormat="1" applyFont="1" applyFill="1" applyBorder="1" applyAlignment="1">
      <alignment horizontal="center"/>
    </xf>
    <xf numFmtId="10" fontId="3" fillId="0" borderId="37" xfId="0" applyNumberFormat="1" applyFont="1" applyFill="1" applyBorder="1" applyAlignment="1">
      <alignment horizontal="center"/>
    </xf>
    <xf numFmtId="3" fontId="3" fillId="0" borderId="58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3" fillId="0" borderId="45" xfId="0" applyNumberFormat="1" applyFont="1" applyFill="1" applyBorder="1" applyAlignment="1">
      <alignment horizontal="center"/>
    </xf>
    <xf numFmtId="10" fontId="3" fillId="0" borderId="58" xfId="0" applyNumberFormat="1" applyFont="1" applyFill="1" applyBorder="1" applyAlignment="1">
      <alignment horizontal="center"/>
    </xf>
    <xf numFmtId="10" fontId="3" fillId="0" borderId="11" xfId="0" applyNumberFormat="1" applyFont="1" applyFill="1" applyBorder="1" applyAlignment="1">
      <alignment horizontal="center"/>
    </xf>
    <xf numFmtId="10" fontId="3" fillId="0" borderId="45" xfId="0" applyNumberFormat="1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3" fontId="2" fillId="0" borderId="39" xfId="0" applyNumberFormat="1" applyFont="1" applyFill="1" applyBorder="1" applyAlignment="1" applyProtection="1">
      <alignment horizontal="center" wrapText="1"/>
      <protection locked="0"/>
    </xf>
    <xf numFmtId="3" fontId="2" fillId="0" borderId="40" xfId="0" applyNumberFormat="1" applyFont="1" applyFill="1" applyBorder="1" applyAlignment="1" applyProtection="1">
      <alignment horizontal="center" wrapText="1"/>
      <protection locked="0"/>
    </xf>
    <xf numFmtId="3" fontId="2" fillId="0" borderId="41" xfId="0" applyNumberFormat="1" applyFont="1" applyFill="1" applyBorder="1" applyAlignment="1" applyProtection="1">
      <alignment horizontal="center" wrapText="1"/>
      <protection locked="0"/>
    </xf>
    <xf numFmtId="3" fontId="2" fillId="0" borderId="42" xfId="0" applyNumberFormat="1" applyFont="1" applyFill="1" applyBorder="1" applyAlignment="1" applyProtection="1">
      <alignment horizontal="center" wrapText="1"/>
      <protection locked="0"/>
    </xf>
    <xf numFmtId="3" fontId="2" fillId="0" borderId="43" xfId="0" applyNumberFormat="1" applyFont="1" applyFill="1" applyBorder="1" applyAlignment="1" applyProtection="1">
      <alignment horizontal="center" wrapText="1"/>
      <protection locked="0"/>
    </xf>
    <xf numFmtId="3" fontId="2" fillId="0" borderId="44" xfId="0" applyNumberFormat="1" applyFont="1" applyFill="1" applyBorder="1" applyAlignment="1" applyProtection="1">
      <alignment horizontal="center" wrapText="1"/>
      <protection locked="0"/>
    </xf>
    <xf numFmtId="0" fontId="4" fillId="0" borderId="59" xfId="0" applyFont="1" applyFill="1" applyBorder="1" applyAlignment="1">
      <alignment horizontal="center"/>
    </xf>
    <xf numFmtId="0" fontId="4" fillId="0" borderId="60" xfId="0" applyFont="1" applyFill="1" applyBorder="1" applyAlignment="1">
      <alignment horizontal="center"/>
    </xf>
    <xf numFmtId="3" fontId="3" fillId="0" borderId="51" xfId="0" applyNumberFormat="1" applyFont="1" applyFill="1" applyBorder="1" applyAlignment="1" applyProtection="1">
      <alignment horizontal="center"/>
      <protection locked="0"/>
    </xf>
    <xf numFmtId="3" fontId="3" fillId="0" borderId="61" xfId="0" applyNumberFormat="1" applyFont="1" applyFill="1" applyBorder="1" applyAlignment="1" applyProtection="1">
      <alignment horizontal="center"/>
      <protection locked="0"/>
    </xf>
    <xf numFmtId="3" fontId="3" fillId="0" borderId="62" xfId="0" applyNumberFormat="1" applyFont="1" applyFill="1" applyBorder="1" applyAlignment="1" applyProtection="1">
      <alignment horizontal="center"/>
      <protection locked="0"/>
    </xf>
    <xf numFmtId="3" fontId="3" fillId="0" borderId="39" xfId="0" applyNumberFormat="1" applyFont="1" applyFill="1" applyBorder="1" applyAlignment="1" applyProtection="1">
      <alignment horizontal="center" vertical="center"/>
      <protection locked="0"/>
    </xf>
    <xf numFmtId="3" fontId="3" fillId="0" borderId="40" xfId="0" applyNumberFormat="1" applyFont="1" applyFill="1" applyBorder="1" applyAlignment="1" applyProtection="1">
      <alignment horizontal="center" vertical="center"/>
      <protection locked="0"/>
    </xf>
    <xf numFmtId="3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3" fontId="3" fillId="0" borderId="24" xfId="0" applyNumberFormat="1" applyFont="1" applyFill="1" applyBorder="1" applyAlignment="1">
      <alignment horizontal="center"/>
    </xf>
    <xf numFmtId="3" fontId="3" fillId="0" borderId="51" xfId="0" applyNumberFormat="1" applyFont="1" applyFill="1" applyBorder="1" applyAlignment="1">
      <alignment horizontal="center"/>
    </xf>
    <xf numFmtId="3" fontId="3" fillId="0" borderId="30" xfId="0" applyNumberFormat="1" applyFont="1" applyFill="1" applyBorder="1" applyAlignment="1">
      <alignment horizontal="center"/>
    </xf>
    <xf numFmtId="3" fontId="3" fillId="0" borderId="61" xfId="0" applyNumberFormat="1" applyFont="1" applyFill="1" applyBorder="1" applyAlignment="1">
      <alignment horizontal="center"/>
    </xf>
    <xf numFmtId="3" fontId="3" fillId="0" borderId="36" xfId="0" applyNumberFormat="1" applyFont="1" applyFill="1" applyBorder="1" applyAlignment="1">
      <alignment horizontal="center"/>
    </xf>
    <xf numFmtId="3" fontId="3" fillId="0" borderId="6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workbookViewId="0">
      <selection activeCell="M20" sqref="M20"/>
    </sheetView>
  </sheetViews>
  <sheetFormatPr baseColWidth="10" defaultRowHeight="15" x14ac:dyDescent="0.25"/>
  <cols>
    <col min="1" max="1" width="2.7109375" style="1" customWidth="1"/>
    <col min="2" max="8" width="11.42578125" style="1"/>
    <col min="9" max="9" width="21.42578125" style="1" bestFit="1" customWidth="1"/>
    <col min="10" max="12" width="11.42578125" style="1"/>
    <col min="13" max="13" width="23.140625" style="1" bestFit="1" customWidth="1"/>
    <col min="14" max="14" width="16.140625" style="1" bestFit="1" customWidth="1"/>
    <col min="15" max="16384" width="11.42578125" style="1"/>
  </cols>
  <sheetData>
    <row r="1" spans="2:14" ht="15.75" thickBot="1" x14ac:dyDescent="0.3"/>
    <row r="2" spans="2:14" ht="15.75" thickBot="1" x14ac:dyDescent="0.3">
      <c r="B2" s="108" t="s">
        <v>15</v>
      </c>
      <c r="C2" s="5" t="s">
        <v>16</v>
      </c>
      <c r="D2" s="6"/>
      <c r="E2" s="7"/>
      <c r="F2" s="5" t="s">
        <v>17</v>
      </c>
      <c r="G2" s="6"/>
      <c r="H2" s="7"/>
      <c r="I2" s="117" t="s">
        <v>18</v>
      </c>
      <c r="J2" s="109" t="s">
        <v>19</v>
      </c>
      <c r="K2" s="110"/>
      <c r="L2" s="111"/>
      <c r="M2" s="117" t="s">
        <v>20</v>
      </c>
      <c r="N2" s="108" t="s">
        <v>21</v>
      </c>
    </row>
    <row r="3" spans="2:14" x14ac:dyDescent="0.25">
      <c r="B3" s="104">
        <v>0.1</v>
      </c>
      <c r="C3" s="112" t="s">
        <v>28</v>
      </c>
      <c r="D3" s="114" t="s">
        <v>28</v>
      </c>
      <c r="E3" s="114" t="s">
        <v>28</v>
      </c>
      <c r="F3" s="112" t="s">
        <v>27</v>
      </c>
      <c r="G3" s="114" t="s">
        <v>27</v>
      </c>
      <c r="H3" s="116" t="s">
        <v>27</v>
      </c>
      <c r="I3" s="105">
        <v>13014</v>
      </c>
      <c r="J3" s="105">
        <v>35712</v>
      </c>
      <c r="K3" s="106">
        <v>25734</v>
      </c>
      <c r="L3" s="107">
        <v>33312</v>
      </c>
      <c r="M3" s="105">
        <v>111250</v>
      </c>
      <c r="N3" s="118">
        <v>14053</v>
      </c>
    </row>
    <row r="4" spans="2:14" x14ac:dyDescent="0.25">
      <c r="B4" s="97">
        <v>3.3329999999999999E-2</v>
      </c>
      <c r="C4" s="113" t="s">
        <v>28</v>
      </c>
      <c r="D4" s="115" t="s">
        <v>28</v>
      </c>
      <c r="E4" s="115" t="s">
        <v>28</v>
      </c>
      <c r="F4" s="99">
        <v>1637225</v>
      </c>
      <c r="G4" s="96">
        <v>1449187</v>
      </c>
      <c r="H4" s="100">
        <v>1552164</v>
      </c>
      <c r="I4" s="99">
        <v>19</v>
      </c>
      <c r="J4" s="99">
        <v>18051</v>
      </c>
      <c r="K4" s="96">
        <v>11382</v>
      </c>
      <c r="L4" s="100">
        <v>18384</v>
      </c>
      <c r="M4" s="99">
        <v>48155</v>
      </c>
      <c r="N4" s="119">
        <v>8460</v>
      </c>
    </row>
    <row r="5" spans="2:14" x14ac:dyDescent="0.25">
      <c r="B5" s="97">
        <v>1.111E-2</v>
      </c>
      <c r="C5" s="99">
        <v>1936134</v>
      </c>
      <c r="D5" s="96">
        <v>2130600</v>
      </c>
      <c r="E5" s="100">
        <v>1987082</v>
      </c>
      <c r="F5" s="99">
        <v>571914</v>
      </c>
      <c r="G5" s="96">
        <v>620744</v>
      </c>
      <c r="H5" s="100">
        <v>586765</v>
      </c>
      <c r="I5" s="99">
        <v>12</v>
      </c>
      <c r="J5" s="99">
        <v>3624</v>
      </c>
      <c r="K5" s="96">
        <v>7867</v>
      </c>
      <c r="L5" s="100">
        <v>9471</v>
      </c>
      <c r="M5" s="99">
        <v>28269</v>
      </c>
      <c r="N5" s="119">
        <v>460</v>
      </c>
    </row>
    <row r="6" spans="2:14" x14ac:dyDescent="0.25">
      <c r="B6" s="97">
        <v>3.7000000000000002E-3</v>
      </c>
      <c r="C6" s="99">
        <v>583419</v>
      </c>
      <c r="D6" s="96">
        <v>562411</v>
      </c>
      <c r="E6" s="100">
        <v>528871</v>
      </c>
      <c r="F6" s="99">
        <v>252125</v>
      </c>
      <c r="G6" s="96">
        <v>179023</v>
      </c>
      <c r="H6" s="100">
        <v>202384</v>
      </c>
      <c r="I6" s="99">
        <v>6</v>
      </c>
      <c r="J6" s="99">
        <v>435</v>
      </c>
      <c r="K6" s="96">
        <v>2921</v>
      </c>
      <c r="L6" s="100">
        <v>379</v>
      </c>
      <c r="M6" s="99">
        <v>106</v>
      </c>
      <c r="N6" s="119">
        <v>50</v>
      </c>
    </row>
    <row r="7" spans="2:14" x14ac:dyDescent="0.25">
      <c r="B7" s="97">
        <v>1.23E-3</v>
      </c>
      <c r="C7" s="99">
        <v>213890</v>
      </c>
      <c r="D7" s="96">
        <v>129613</v>
      </c>
      <c r="E7" s="100">
        <v>178982</v>
      </c>
      <c r="F7" s="99">
        <v>112123</v>
      </c>
      <c r="G7" s="96">
        <v>45783</v>
      </c>
      <c r="H7" s="100">
        <v>33337</v>
      </c>
      <c r="I7" s="99">
        <v>6</v>
      </c>
      <c r="J7" s="99">
        <v>1180</v>
      </c>
      <c r="K7" s="96">
        <v>1100</v>
      </c>
      <c r="L7" s="100">
        <v>3811</v>
      </c>
      <c r="M7" s="99">
        <v>168</v>
      </c>
      <c r="N7" s="119">
        <v>193</v>
      </c>
    </row>
    <row r="8" spans="2:14" x14ac:dyDescent="0.25">
      <c r="B8" s="97">
        <v>4.0999999999999999E-4</v>
      </c>
      <c r="C8" s="99">
        <v>43249</v>
      </c>
      <c r="D8" s="96">
        <v>79748</v>
      </c>
      <c r="E8" s="100">
        <v>62184</v>
      </c>
      <c r="F8" s="99">
        <v>22197</v>
      </c>
      <c r="G8" s="96">
        <v>10426</v>
      </c>
      <c r="H8" s="100">
        <v>32540</v>
      </c>
      <c r="I8" s="99">
        <v>6</v>
      </c>
      <c r="J8" s="99">
        <v>1342</v>
      </c>
      <c r="K8" s="96">
        <v>161</v>
      </c>
      <c r="L8" s="100">
        <v>1323</v>
      </c>
      <c r="M8" s="99">
        <v>62</v>
      </c>
      <c r="N8" s="119">
        <v>4489</v>
      </c>
    </row>
    <row r="9" spans="2:14" ht="15.75" thickBot="1" x14ac:dyDescent="0.3">
      <c r="B9" s="98">
        <v>1.3999999999999999E-4</v>
      </c>
      <c r="C9" s="101">
        <v>16828</v>
      </c>
      <c r="D9" s="102">
        <v>13327</v>
      </c>
      <c r="E9" s="103">
        <v>10508</v>
      </c>
      <c r="F9" s="101">
        <v>1311</v>
      </c>
      <c r="G9" s="102">
        <v>745</v>
      </c>
      <c r="H9" s="103">
        <v>472</v>
      </c>
      <c r="I9" s="101">
        <v>0</v>
      </c>
      <c r="J9" s="101">
        <v>3637</v>
      </c>
      <c r="K9" s="102">
        <v>12</v>
      </c>
      <c r="L9" s="103">
        <v>2542</v>
      </c>
      <c r="M9" s="101">
        <v>261</v>
      </c>
      <c r="N9" s="120">
        <v>58252</v>
      </c>
    </row>
  </sheetData>
  <mergeCells count="3">
    <mergeCell ref="C2:E2"/>
    <mergeCell ref="F2:H2"/>
    <mergeCell ref="J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"/>
  <sheetViews>
    <sheetView workbookViewId="0">
      <selection activeCell="E20" sqref="E20"/>
    </sheetView>
  </sheetViews>
  <sheetFormatPr baseColWidth="10" defaultRowHeight="15" x14ac:dyDescent="0.25"/>
  <cols>
    <col min="1" max="1" width="3.42578125" style="1" customWidth="1"/>
    <col min="2" max="2" width="23.5703125" style="1" bestFit="1" customWidth="1"/>
    <col min="3" max="5" width="11.42578125" style="1"/>
    <col min="6" max="6" width="20" style="1" bestFit="1" customWidth="1"/>
    <col min="7" max="16384" width="11.42578125" style="1"/>
  </cols>
  <sheetData>
    <row r="2" spans="2:13" ht="16.5" thickBot="1" x14ac:dyDescent="0.3">
      <c r="C2" s="152" t="s">
        <v>32</v>
      </c>
      <c r="D2" s="152"/>
      <c r="G2" s="152" t="s">
        <v>33</v>
      </c>
      <c r="H2" s="152"/>
      <c r="J2" s="153" t="s">
        <v>34</v>
      </c>
      <c r="K2" s="153"/>
      <c r="L2" s="153"/>
      <c r="M2" s="153"/>
    </row>
    <row r="3" spans="2:13" ht="16.5" thickBot="1" x14ac:dyDescent="0.3">
      <c r="B3" s="121"/>
      <c r="C3" s="143" t="s">
        <v>29</v>
      </c>
      <c r="D3" s="144" t="s">
        <v>30</v>
      </c>
      <c r="F3" s="121"/>
      <c r="G3" s="143" t="s">
        <v>29</v>
      </c>
      <c r="H3" s="144" t="s">
        <v>30</v>
      </c>
      <c r="J3" s="154" t="s">
        <v>29</v>
      </c>
      <c r="K3" s="155"/>
      <c r="L3" s="154" t="s">
        <v>30</v>
      </c>
      <c r="M3" s="155"/>
    </row>
    <row r="4" spans="2:13" ht="15.75" x14ac:dyDescent="0.25">
      <c r="B4" s="134" t="s">
        <v>31</v>
      </c>
      <c r="C4" s="128">
        <f>AVERAGE(J4:K9)</f>
        <v>1988489.5833333333</v>
      </c>
      <c r="D4" s="122">
        <f>AVERAGE(L4:M9)</f>
        <v>414985.91666666669</v>
      </c>
      <c r="F4" s="137" t="s">
        <v>24</v>
      </c>
      <c r="G4" s="131">
        <f>1-C7/$C$6</f>
        <v>-0.25043895230485513</v>
      </c>
      <c r="H4" s="125">
        <f>1-D7/$D$6</f>
        <v>-0.7357413114871989</v>
      </c>
      <c r="J4" s="156">
        <v>2154824</v>
      </c>
      <c r="K4" s="157">
        <v>2030302</v>
      </c>
      <c r="L4" s="156">
        <v>388752</v>
      </c>
      <c r="M4" s="157">
        <v>331613</v>
      </c>
    </row>
    <row r="5" spans="2:13" ht="15.75" x14ac:dyDescent="0.25">
      <c r="B5" s="135" t="s">
        <v>0</v>
      </c>
      <c r="C5" s="129">
        <f>STDEV(J4:K9)</f>
        <v>83224.862937660801</v>
      </c>
      <c r="D5" s="123">
        <f>STDEV(L4:M9)</f>
        <v>57858.698422745823</v>
      </c>
      <c r="F5" s="138" t="s">
        <v>25</v>
      </c>
      <c r="G5" s="132">
        <f t="shared" ref="G5:G9" si="0">1-C8/$C$6</f>
        <v>-0.12035668322343751</v>
      </c>
      <c r="H5" s="126">
        <f t="shared" ref="H5:H9" si="1">1-D8/$D$6</f>
        <v>-0.81942887599045267</v>
      </c>
      <c r="J5" s="158">
        <v>2056239</v>
      </c>
      <c r="K5" s="159">
        <v>1962849</v>
      </c>
      <c r="L5" s="158">
        <v>318871</v>
      </c>
      <c r="M5" s="159">
        <v>406875</v>
      </c>
    </row>
    <row r="6" spans="2:13" ht="16.5" thickBot="1" x14ac:dyDescent="0.3">
      <c r="B6" s="136" t="s">
        <v>35</v>
      </c>
      <c r="C6" s="130">
        <f>C4-3*C5</f>
        <v>1738814.9945203508</v>
      </c>
      <c r="D6" s="124">
        <f>D4-3*D5</f>
        <v>241409.82139842922</v>
      </c>
      <c r="F6" s="138" t="s">
        <v>22</v>
      </c>
      <c r="G6" s="132">
        <f t="shared" si="0"/>
        <v>0.98150464534677462</v>
      </c>
      <c r="H6" s="126">
        <f t="shared" si="1"/>
        <v>0.94487382525321484</v>
      </c>
      <c r="J6" s="158">
        <v>1863430</v>
      </c>
      <c r="K6" s="159">
        <v>1990973</v>
      </c>
      <c r="L6" s="158">
        <v>457308</v>
      </c>
      <c r="M6" s="159">
        <v>403372</v>
      </c>
    </row>
    <row r="7" spans="2:13" ht="15.75" x14ac:dyDescent="0.25">
      <c r="B7" s="140" t="s">
        <v>24</v>
      </c>
      <c r="C7" s="148">
        <v>2174282</v>
      </c>
      <c r="D7" s="145">
        <v>419025</v>
      </c>
      <c r="F7" s="138" t="s">
        <v>23</v>
      </c>
      <c r="G7" s="132">
        <f t="shared" si="0"/>
        <v>0.9384908685874872</v>
      </c>
      <c r="H7" s="126">
        <f t="shared" si="1"/>
        <v>0.99585766646026563</v>
      </c>
      <c r="J7" s="158">
        <v>1879499</v>
      </c>
      <c r="K7" s="159">
        <v>2088996</v>
      </c>
      <c r="L7" s="158">
        <v>400812</v>
      </c>
      <c r="M7" s="159">
        <v>398711</v>
      </c>
    </row>
    <row r="8" spans="2:13" ht="15.75" x14ac:dyDescent="0.25">
      <c r="B8" s="141" t="s">
        <v>25</v>
      </c>
      <c r="C8" s="149">
        <v>1948093</v>
      </c>
      <c r="D8" s="146">
        <v>439228</v>
      </c>
      <c r="F8" s="138" t="s">
        <v>26</v>
      </c>
      <c r="G8" s="132">
        <f t="shared" si="0"/>
        <v>9.6916000294117843E-2</v>
      </c>
      <c r="H8" s="126">
        <f t="shared" si="1"/>
        <v>-1.028803124756327</v>
      </c>
      <c r="J8" s="158">
        <v>1961604</v>
      </c>
      <c r="K8" s="159">
        <v>1963559</v>
      </c>
      <c r="L8" s="158">
        <v>508277</v>
      </c>
      <c r="M8" s="159">
        <v>445023</v>
      </c>
    </row>
    <row r="9" spans="2:13" s="151" customFormat="1" ht="16.5" thickBot="1" x14ac:dyDescent="0.3">
      <c r="B9" s="141" t="s">
        <v>22</v>
      </c>
      <c r="C9" s="149">
        <v>32160</v>
      </c>
      <c r="D9" s="146">
        <v>13308</v>
      </c>
      <c r="F9" s="139" t="s">
        <v>24</v>
      </c>
      <c r="G9" s="133">
        <f t="shared" si="0"/>
        <v>3.9400393219664598E-2</v>
      </c>
      <c r="H9" s="127">
        <f t="shared" si="1"/>
        <v>-0.87248388396737053</v>
      </c>
      <c r="J9" s="160">
        <v>1942833</v>
      </c>
      <c r="K9" s="161">
        <v>1966767</v>
      </c>
      <c r="L9" s="160">
        <v>416454</v>
      </c>
      <c r="M9" s="161">
        <v>503763</v>
      </c>
    </row>
    <row r="10" spans="2:13" s="151" customFormat="1" ht="15.75" x14ac:dyDescent="0.25">
      <c r="B10" s="141" t="s">
        <v>23</v>
      </c>
      <c r="C10" s="149">
        <v>106953</v>
      </c>
      <c r="D10" s="146">
        <v>1000</v>
      </c>
    </row>
    <row r="11" spans="2:13" ht="15.75" x14ac:dyDescent="0.25">
      <c r="B11" s="141" t="s">
        <v>26</v>
      </c>
      <c r="C11" s="149">
        <v>1570296</v>
      </c>
      <c r="D11" s="146">
        <v>489773</v>
      </c>
    </row>
    <row r="12" spans="2:13" ht="16.5" thickBot="1" x14ac:dyDescent="0.3">
      <c r="B12" s="142" t="s">
        <v>24</v>
      </c>
      <c r="C12" s="150">
        <v>1670305</v>
      </c>
      <c r="D12" s="147">
        <v>452036</v>
      </c>
    </row>
  </sheetData>
  <mergeCells count="5">
    <mergeCell ref="C2:D2"/>
    <mergeCell ref="G2:H2"/>
    <mergeCell ref="L3:M3"/>
    <mergeCell ref="J3:K3"/>
    <mergeCell ref="J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workbookViewId="0">
      <selection activeCell="E28" sqref="E28"/>
    </sheetView>
  </sheetViews>
  <sheetFormatPr baseColWidth="10" defaultRowHeight="15" x14ac:dyDescent="0.25"/>
  <cols>
    <col min="1" max="1" width="3" customWidth="1"/>
    <col min="4" max="4" width="12.85546875" bestFit="1" customWidth="1"/>
    <col min="6" max="6" width="12.85546875" bestFit="1" customWidth="1"/>
    <col min="10" max="10" width="12.85546875" bestFit="1" customWidth="1"/>
    <col min="12" max="12" width="12.85546875" bestFit="1" customWidth="1"/>
  </cols>
  <sheetData>
    <row r="1" spans="2:12" ht="15.75" thickBot="1" x14ac:dyDescent="0.3"/>
    <row r="2" spans="2:12" ht="15.75" thickBot="1" x14ac:dyDescent="0.3">
      <c r="B2" s="1"/>
      <c r="C2" s="44" t="s">
        <v>1</v>
      </c>
      <c r="D2" s="45"/>
      <c r="E2" s="45"/>
      <c r="F2" s="46"/>
      <c r="H2" s="1"/>
      <c r="I2" s="44" t="s">
        <v>5</v>
      </c>
      <c r="J2" s="45"/>
      <c r="K2" s="45"/>
      <c r="L2" s="46"/>
    </row>
    <row r="3" spans="2:12" x14ac:dyDescent="0.25">
      <c r="B3" s="1"/>
      <c r="C3" s="54" t="s">
        <v>9</v>
      </c>
      <c r="D3" s="55"/>
      <c r="E3" s="56" t="s">
        <v>10</v>
      </c>
      <c r="F3" s="57"/>
      <c r="H3" s="1"/>
      <c r="I3" s="54" t="s">
        <v>9</v>
      </c>
      <c r="J3" s="69"/>
      <c r="K3" s="56" t="s">
        <v>10</v>
      </c>
      <c r="L3" s="57"/>
    </row>
    <row r="4" spans="2:12" ht="15.75" thickBot="1" x14ac:dyDescent="0.3">
      <c r="B4" s="1"/>
      <c r="C4" s="18" t="s">
        <v>2</v>
      </c>
      <c r="D4" s="19" t="s">
        <v>14</v>
      </c>
      <c r="E4" s="18" t="s">
        <v>2</v>
      </c>
      <c r="F4" s="19" t="s">
        <v>14</v>
      </c>
      <c r="H4" s="1"/>
      <c r="I4" s="18" t="s">
        <v>2</v>
      </c>
      <c r="J4" s="19" t="s">
        <v>14</v>
      </c>
      <c r="K4" s="18" t="s">
        <v>2</v>
      </c>
      <c r="L4" s="19" t="s">
        <v>14</v>
      </c>
    </row>
    <row r="5" spans="2:12" x14ac:dyDescent="0.25">
      <c r="B5" s="58" t="s">
        <v>6</v>
      </c>
      <c r="C5" s="35">
        <v>34.7774651246338</v>
      </c>
      <c r="D5" s="36">
        <v>705.74863452910597</v>
      </c>
      <c r="E5" s="35">
        <v>32.928519175868402</v>
      </c>
      <c r="F5" s="36">
        <v>2966.2104494320802</v>
      </c>
      <c r="H5" s="76" t="s">
        <v>6</v>
      </c>
      <c r="I5" s="8">
        <v>35.461028394523403</v>
      </c>
      <c r="J5" s="70">
        <v>405.10791030106401</v>
      </c>
      <c r="K5" s="79">
        <v>32.258565345122499</v>
      </c>
      <c r="L5" s="80">
        <v>4873.69661517861</v>
      </c>
    </row>
    <row r="6" spans="2:12" x14ac:dyDescent="0.25">
      <c r="B6" s="15"/>
      <c r="C6" s="37">
        <v>33.574801472416802</v>
      </c>
      <c r="D6" s="38">
        <v>1815.4385972739899</v>
      </c>
      <c r="E6" s="37">
        <v>33.600954512981602</v>
      </c>
      <c r="F6" s="38">
        <v>1779.2870972573601</v>
      </c>
      <c r="H6" s="77"/>
      <c r="I6" s="10">
        <v>32.804039289699297</v>
      </c>
      <c r="J6" s="71">
        <v>3256.0082753093898</v>
      </c>
      <c r="K6" s="81">
        <v>31.4993231115977</v>
      </c>
      <c r="L6" s="82">
        <v>8426.4483769705294</v>
      </c>
    </row>
    <row r="7" spans="2:12" ht="15.75" thickBot="1" x14ac:dyDescent="0.3">
      <c r="B7" s="16"/>
      <c r="C7" s="39" t="s">
        <v>4</v>
      </c>
      <c r="D7" s="19" t="s">
        <v>4</v>
      </c>
      <c r="E7" s="50">
        <v>34.200696649646801</v>
      </c>
      <c r="F7" s="40">
        <v>1115.9250854709201</v>
      </c>
      <c r="H7" s="78"/>
      <c r="I7" s="12">
        <v>33.082169058998197</v>
      </c>
      <c r="J7" s="72">
        <v>2642.2341262437399</v>
      </c>
      <c r="K7" s="83">
        <v>32.497743476391101</v>
      </c>
      <c r="L7" s="84">
        <v>4087.8548382398999</v>
      </c>
    </row>
    <row r="8" spans="2:12" x14ac:dyDescent="0.25">
      <c r="B8" s="59" t="s">
        <v>7</v>
      </c>
      <c r="C8" s="35">
        <v>14.6763456149385</v>
      </c>
      <c r="D8" s="36">
        <v>73902795.579964101</v>
      </c>
      <c r="E8" s="35">
        <v>27.0532115251875</v>
      </c>
      <c r="F8" s="36">
        <v>150347.839485328</v>
      </c>
      <c r="H8" s="75" t="s">
        <v>7</v>
      </c>
      <c r="I8" s="14">
        <v>13.496344338622301</v>
      </c>
      <c r="J8" s="73">
        <v>131225483.80797599</v>
      </c>
      <c r="K8" s="85">
        <v>17.77864013848</v>
      </c>
      <c r="L8" s="86">
        <v>16333732.7488748</v>
      </c>
    </row>
    <row r="9" spans="2:12" x14ac:dyDescent="0.25">
      <c r="B9" s="60"/>
      <c r="C9" s="37">
        <v>14.573207911223101</v>
      </c>
      <c r="D9" s="38">
        <v>77706236.978748396</v>
      </c>
      <c r="E9" s="37">
        <v>27.543603558683898</v>
      </c>
      <c r="F9" s="38">
        <v>112430.82119508401</v>
      </c>
      <c r="H9" s="60"/>
      <c r="I9" s="11">
        <v>13.860567610299</v>
      </c>
      <c r="J9" s="71">
        <v>109913412.555905</v>
      </c>
      <c r="K9" s="81">
        <v>19.0912663538606</v>
      </c>
      <c r="L9" s="82">
        <v>8623863.8230397906</v>
      </c>
    </row>
    <row r="10" spans="2:12" ht="15.75" thickBot="1" x14ac:dyDescent="0.3">
      <c r="B10" s="61"/>
      <c r="C10" s="28" t="s">
        <v>4</v>
      </c>
      <c r="D10" s="47" t="s">
        <v>4</v>
      </c>
      <c r="E10" s="51">
        <v>28.2057658212448</v>
      </c>
      <c r="F10" s="41">
        <v>75130.335669518303</v>
      </c>
      <c r="H10" s="61"/>
      <c r="I10" s="17">
        <v>13.528974803220301</v>
      </c>
      <c r="J10" s="74">
        <v>129158421.347093</v>
      </c>
      <c r="K10" s="87">
        <v>19.446366308282698</v>
      </c>
      <c r="L10" s="88">
        <v>7255416.2686649999</v>
      </c>
    </row>
    <row r="11" spans="2:12" x14ac:dyDescent="0.25">
      <c r="B11" s="62" t="s">
        <v>8</v>
      </c>
      <c r="C11" s="31" t="s">
        <v>4</v>
      </c>
      <c r="D11" s="48" t="s">
        <v>11</v>
      </c>
      <c r="E11" s="52">
        <v>26.695410861373301</v>
      </c>
      <c r="F11" s="42">
        <v>185069.574956508</v>
      </c>
      <c r="H11" s="62" t="s">
        <v>8</v>
      </c>
      <c r="I11" s="9">
        <v>13.1097549209183</v>
      </c>
      <c r="J11" s="70">
        <v>158384280.77503499</v>
      </c>
      <c r="K11" s="79">
        <v>17.358261806548398</v>
      </c>
      <c r="L11" s="80">
        <v>20041009.647046</v>
      </c>
    </row>
    <row r="12" spans="2:12" x14ac:dyDescent="0.25">
      <c r="B12" s="63"/>
      <c r="C12" s="25" t="s">
        <v>4</v>
      </c>
      <c r="D12" s="48"/>
      <c r="E12" s="37">
        <v>26.460940321682301</v>
      </c>
      <c r="F12" s="38">
        <v>211652.179061848</v>
      </c>
      <c r="H12" s="63"/>
      <c r="I12" s="11">
        <v>13.065475022872601</v>
      </c>
      <c r="J12" s="71">
        <v>161833819.45012</v>
      </c>
      <c r="K12" s="81">
        <v>18.716905343360299</v>
      </c>
      <c r="L12" s="82">
        <v>10346934.0984462</v>
      </c>
    </row>
    <row r="13" spans="2:12" ht="15.75" thickBot="1" x14ac:dyDescent="0.3">
      <c r="B13" s="64"/>
      <c r="C13" s="33" t="s">
        <v>4</v>
      </c>
      <c r="D13" s="49"/>
      <c r="E13" s="53">
        <v>25.869866665354301</v>
      </c>
      <c r="F13" s="43">
        <v>294840.09915157</v>
      </c>
      <c r="H13" s="64"/>
      <c r="I13" s="13">
        <v>12.887508561490201</v>
      </c>
      <c r="J13" s="72">
        <v>176472514.19097301</v>
      </c>
      <c r="K13" s="89">
        <v>19.163809922719899</v>
      </c>
      <c r="L13" s="90">
        <v>8324765.6619870597</v>
      </c>
    </row>
    <row r="14" spans="2:12" ht="15.75" thickBot="1" x14ac:dyDescent="0.3"/>
    <row r="15" spans="2:12" ht="15.75" thickBot="1" x14ac:dyDescent="0.3">
      <c r="B15" s="1"/>
      <c r="C15" s="44" t="s">
        <v>12</v>
      </c>
      <c r="D15" s="45"/>
      <c r="E15" s="45"/>
      <c r="F15" s="46"/>
      <c r="H15" s="1"/>
      <c r="I15" s="44" t="s">
        <v>13</v>
      </c>
      <c r="J15" s="45"/>
      <c r="K15" s="45"/>
      <c r="L15" s="46"/>
    </row>
    <row r="16" spans="2:12" x14ac:dyDescent="0.25">
      <c r="B16" s="1"/>
      <c r="C16" s="54" t="s">
        <v>9</v>
      </c>
      <c r="D16" s="55"/>
      <c r="E16" s="56" t="s">
        <v>10</v>
      </c>
      <c r="F16" s="57"/>
      <c r="H16" s="1"/>
      <c r="I16" s="54" t="s">
        <v>9</v>
      </c>
      <c r="J16" s="69"/>
      <c r="K16" s="56" t="s">
        <v>10</v>
      </c>
      <c r="L16" s="57"/>
    </row>
    <row r="17" spans="2:12" ht="15.75" thickBot="1" x14ac:dyDescent="0.3">
      <c r="B17" s="1"/>
      <c r="C17" s="18" t="s">
        <v>2</v>
      </c>
      <c r="D17" s="19" t="s">
        <v>14</v>
      </c>
      <c r="E17" s="18" t="s">
        <v>2</v>
      </c>
      <c r="F17" s="19" t="s">
        <v>14</v>
      </c>
      <c r="H17" s="1"/>
      <c r="I17" s="18" t="s">
        <v>2</v>
      </c>
      <c r="J17" s="19" t="s">
        <v>14</v>
      </c>
      <c r="K17" s="18" t="s">
        <v>2</v>
      </c>
      <c r="L17" s="19" t="s">
        <v>14</v>
      </c>
    </row>
    <row r="18" spans="2:12" x14ac:dyDescent="0.25">
      <c r="B18" s="76" t="s">
        <v>6</v>
      </c>
      <c r="C18" s="20">
        <v>40.590000000000003</v>
      </c>
      <c r="D18" s="21">
        <v>4.1446924885245604</v>
      </c>
      <c r="E18" s="22">
        <v>35.61</v>
      </c>
      <c r="F18" s="23">
        <v>359.67848718450898</v>
      </c>
      <c r="H18" s="76" t="s">
        <v>6</v>
      </c>
      <c r="I18" s="94">
        <v>37.572289520325803</v>
      </c>
      <c r="J18" s="95">
        <v>67.144484234441094</v>
      </c>
      <c r="K18" s="94">
        <v>37.649531341282298</v>
      </c>
      <c r="L18" s="95">
        <v>62.722420263434401</v>
      </c>
    </row>
    <row r="19" spans="2:12" x14ac:dyDescent="0.25">
      <c r="B19" s="77"/>
      <c r="C19" s="3">
        <v>37.79</v>
      </c>
      <c r="D19" s="24">
        <v>55.378047593881298</v>
      </c>
      <c r="E19" s="25">
        <v>37.31</v>
      </c>
      <c r="F19" s="26">
        <v>84.266796896187998</v>
      </c>
      <c r="H19" s="77"/>
      <c r="I19" s="67" t="s">
        <v>3</v>
      </c>
      <c r="J19" s="26">
        <v>0</v>
      </c>
      <c r="K19" s="67" t="s">
        <v>3</v>
      </c>
      <c r="L19" s="26">
        <v>0</v>
      </c>
    </row>
    <row r="20" spans="2:12" ht="15.75" thickBot="1" x14ac:dyDescent="0.3">
      <c r="B20" s="78"/>
      <c r="C20" s="4">
        <v>38.159999999999997</v>
      </c>
      <c r="D20" s="27">
        <v>39.693672394286601</v>
      </c>
      <c r="E20" s="28">
        <v>37.56</v>
      </c>
      <c r="F20" s="29">
        <v>67.858666781055604</v>
      </c>
      <c r="H20" s="78"/>
      <c r="I20" s="65">
        <v>38.389583944883803</v>
      </c>
      <c r="J20" s="29">
        <v>32.378654727247202</v>
      </c>
      <c r="K20" s="65" t="s">
        <v>3</v>
      </c>
      <c r="L20" s="29">
        <v>0</v>
      </c>
    </row>
    <row r="21" spans="2:12" x14ac:dyDescent="0.25">
      <c r="B21" s="91" t="s">
        <v>7</v>
      </c>
      <c r="C21" s="2">
        <v>15.24</v>
      </c>
      <c r="D21" s="30">
        <v>56234802.421913996</v>
      </c>
      <c r="E21" s="31">
        <v>15.14</v>
      </c>
      <c r="F21" s="32">
        <v>58850816.892432801</v>
      </c>
      <c r="H21" s="91" t="s">
        <v>7</v>
      </c>
      <c r="I21" s="66">
        <v>29.812609527681602</v>
      </c>
      <c r="J21" s="32">
        <v>26838.924657319501</v>
      </c>
      <c r="K21" s="66">
        <v>33.951957419735599</v>
      </c>
      <c r="L21" s="32">
        <v>1355.8095999812199</v>
      </c>
    </row>
    <row r="22" spans="2:12" x14ac:dyDescent="0.25">
      <c r="B22" s="92"/>
      <c r="C22" s="3">
        <v>15.16</v>
      </c>
      <c r="D22" s="24">
        <v>58421536.208582103</v>
      </c>
      <c r="E22" s="25">
        <v>15.74</v>
      </c>
      <c r="F22" s="26">
        <v>44060482.051066302</v>
      </c>
      <c r="H22" s="92"/>
      <c r="I22" s="67">
        <v>35.496275042200203</v>
      </c>
      <c r="J22" s="26">
        <v>393.53695812234702</v>
      </c>
      <c r="K22" s="67">
        <v>29.6174755370787</v>
      </c>
      <c r="L22" s="26">
        <v>30530.4389205835</v>
      </c>
    </row>
    <row r="23" spans="2:12" ht="15.75" thickBot="1" x14ac:dyDescent="0.3">
      <c r="B23" s="93"/>
      <c r="C23" s="4">
        <v>14.97</v>
      </c>
      <c r="D23" s="27">
        <v>64131828.113768302</v>
      </c>
      <c r="E23" s="33">
        <v>15.52</v>
      </c>
      <c r="F23" s="34">
        <v>49123577.876289301</v>
      </c>
      <c r="H23" s="93"/>
      <c r="I23" s="68">
        <v>36.4432383010463</v>
      </c>
      <c r="J23" s="34">
        <v>178.31734843180001</v>
      </c>
      <c r="K23" s="68">
        <v>31.986803423047999</v>
      </c>
      <c r="L23" s="34">
        <v>5939.8914718385304</v>
      </c>
    </row>
  </sheetData>
  <mergeCells count="23">
    <mergeCell ref="I16:J16"/>
    <mergeCell ref="K16:L16"/>
    <mergeCell ref="E3:F3"/>
    <mergeCell ref="C2:F2"/>
    <mergeCell ref="I2:L2"/>
    <mergeCell ref="I3:J3"/>
    <mergeCell ref="K3:L3"/>
    <mergeCell ref="C15:F15"/>
    <mergeCell ref="I15:L15"/>
    <mergeCell ref="E16:F16"/>
    <mergeCell ref="B21:B23"/>
    <mergeCell ref="H21:H23"/>
    <mergeCell ref="C16:D16"/>
    <mergeCell ref="B18:B20"/>
    <mergeCell ref="H18:H20"/>
    <mergeCell ref="B8:B10"/>
    <mergeCell ref="H8:H10"/>
    <mergeCell ref="B11:B13"/>
    <mergeCell ref="D11:D13"/>
    <mergeCell ref="H11:H13"/>
    <mergeCell ref="C3:D3"/>
    <mergeCell ref="B5:B7"/>
    <mergeCell ref="H5:H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67D9296443F439B5D9673E765178E" ma:contentTypeVersion="9" ma:contentTypeDescription="Crée un document." ma:contentTypeScope="" ma:versionID="c49955cf0f82389fca032d7cb0dcfe10">
  <xsd:schema xmlns:xsd="http://www.w3.org/2001/XMLSchema" xmlns:xs="http://www.w3.org/2001/XMLSchema" xmlns:p="http://schemas.microsoft.com/office/2006/metadata/properties" xmlns:ns2="07fb7a37-4ab8-472b-9ee5-72171bafa6b5" targetNamespace="http://schemas.microsoft.com/office/2006/metadata/properties" ma:root="true" ma:fieldsID="facee3a9c1ac1b9d7153f4fc933c93b9" ns2:_="">
    <xsd:import namespace="07fb7a37-4ab8-472b-9ee5-72171bafa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b7a37-4ab8-472b-9ee5-72171bafa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EB6062-CD7F-4BA8-9469-AA57BCEF65C9}"/>
</file>

<file path=customXml/itemProps2.xml><?xml version="1.0" encoding="utf-8"?>
<ds:datastoreItem xmlns:ds="http://schemas.openxmlformats.org/officeDocument/2006/customXml" ds:itemID="{7B7CF8D5-FD94-42F7-A6DC-13E20CFAFEB2}"/>
</file>

<file path=customXml/itemProps3.xml><?xml version="1.0" encoding="utf-8"?>
<ds:datastoreItem xmlns:ds="http://schemas.openxmlformats.org/officeDocument/2006/customXml" ds:itemID="{82AF3898-8191-4D32-9E86-D0E2CE2F17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Figure 4A</vt:lpstr>
      <vt:lpstr>Figure 4B</vt:lpstr>
      <vt:lpstr>Figure 4D</vt:lpstr>
    </vt:vector>
  </TitlesOfParts>
  <Company>ECONOCOM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 TEMMAM</dc:creator>
  <cp:lastModifiedBy>Sarah  TEMMAM</cp:lastModifiedBy>
  <dcterms:created xsi:type="dcterms:W3CDTF">2022-01-12T16:02:55Z</dcterms:created>
  <dcterms:modified xsi:type="dcterms:W3CDTF">2022-01-12T16:59:21Z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0x010100F2667D9296443F439B5D9673E765178E</vt:lpwstr>
  </property>
</Properties>
</file>