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udies\First_Author_Papers\3.Endothermy_Paper\Manuscript\Revision 3\"/>
    </mc:Choice>
  </mc:AlternateContent>
  <xr:revisionPtr revIDLastSave="0" documentId="13_ncr:1_{8C5AFB99-8AF8-41C6-9AD1-20EA4D201A93}" xr6:coauthVersionLast="46" xr6:coauthVersionMax="46" xr10:uidLastSave="{00000000-0000-0000-0000-000000000000}"/>
  <bookViews>
    <workbookView xWindow="-120" yWindow="-120" windowWidth="29040" windowHeight="15990" xr2:uid="{326974F0-05CF-459D-8597-98C8E976AF2B}"/>
  </bookViews>
  <sheets>
    <sheet name="Data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6" i="5" l="1"/>
  <c r="B31" i="5"/>
  <c r="B30" i="5"/>
  <c r="B2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279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D279" i="5"/>
  <c r="B144" i="5"/>
  <c r="D375" i="5" l="1"/>
  <c r="D389" i="5"/>
  <c r="D400" i="5"/>
  <c r="D409" i="5"/>
  <c r="D407" i="5"/>
  <c r="D380" i="5"/>
  <c r="D388" i="5"/>
  <c r="D416" i="5"/>
  <c r="D403" i="5"/>
  <c r="D417" i="5"/>
  <c r="D423" i="5"/>
  <c r="D421" i="5"/>
  <c r="D415" i="5"/>
  <c r="D358" i="5"/>
  <c r="D338" i="5"/>
  <c r="D335" i="5"/>
  <c r="D341" i="5"/>
  <c r="D333" i="5"/>
  <c r="D362" i="5"/>
  <c r="D347" i="5"/>
  <c r="D425" i="5"/>
  <c r="D427" i="5"/>
  <c r="D429" i="5"/>
  <c r="D349" i="5"/>
  <c r="D370" i="5"/>
  <c r="D412" i="5"/>
  <c r="D373" i="5" l="1"/>
  <c r="D376" i="5"/>
  <c r="D378" i="5"/>
  <c r="D383" i="5"/>
  <c r="D406" i="5"/>
  <c r="D410" i="5"/>
  <c r="D393" i="5"/>
  <c r="D432" i="5"/>
  <c r="D397" i="5"/>
  <c r="D354" i="5"/>
  <c r="D399" i="5"/>
  <c r="D351" i="5"/>
  <c r="D352" i="5"/>
  <c r="D395" i="5"/>
  <c r="D413" i="5"/>
  <c r="D411" i="5"/>
  <c r="D368" i="5"/>
  <c r="D386" i="5"/>
  <c r="D365" i="5"/>
  <c r="D364" i="5"/>
  <c r="D420" i="5"/>
  <c r="D390" i="5"/>
  <c r="D374" i="5"/>
  <c r="D379" i="5"/>
  <c r="D384" i="5"/>
  <c r="D392" i="5"/>
  <c r="D359" i="5"/>
  <c r="D381" i="5"/>
  <c r="D363" i="5"/>
  <c r="D396" i="5"/>
  <c r="D360" i="5"/>
  <c r="D356" i="5"/>
  <c r="D385" i="5"/>
  <c r="D369" i="5"/>
  <c r="D372" i="5"/>
  <c r="D404" i="5"/>
  <c r="D402" i="5"/>
  <c r="D424" i="5"/>
  <c r="D366" i="5"/>
  <c r="D209" i="5" l="1"/>
  <c r="B86" i="5"/>
  <c r="B87" i="5"/>
  <c r="B88" i="5"/>
  <c r="C69" i="5"/>
  <c r="B69" i="5"/>
  <c r="C57" i="5"/>
  <c r="C58" i="5"/>
  <c r="C59" i="5"/>
  <c r="C60" i="5"/>
  <c r="B60" i="5"/>
  <c r="B59" i="5"/>
  <c r="B58" i="5"/>
  <c r="B57" i="5"/>
  <c r="C31" i="5"/>
  <c r="C30" i="5"/>
  <c r="C29" i="5"/>
  <c r="C28" i="5"/>
  <c r="B28" i="5"/>
  <c r="C27" i="5"/>
  <c r="B27" i="5"/>
  <c r="C26" i="5"/>
  <c r="B26" i="5"/>
  <c r="C5" i="5"/>
  <c r="B5" i="5"/>
  <c r="C4" i="5"/>
  <c r="B4" i="5"/>
  <c r="C3" i="5"/>
  <c r="C2" i="5"/>
  <c r="B2" i="5"/>
  <c r="B3" i="5"/>
  <c r="D24" i="5"/>
  <c r="D8" i="5"/>
  <c r="D9" i="5"/>
  <c r="D10" i="5"/>
  <c r="D11" i="5"/>
  <c r="D12" i="5"/>
  <c r="D13" i="5"/>
  <c r="D15" i="5"/>
  <c r="D16" i="5"/>
  <c r="D17" i="5"/>
  <c r="D18" i="5"/>
  <c r="D19" i="5"/>
  <c r="D20" i="5"/>
  <c r="D21" i="5"/>
  <c r="D22" i="5"/>
  <c r="D23" i="5"/>
  <c r="D14" i="5"/>
  <c r="D7" i="5"/>
  <c r="D6" i="5"/>
  <c r="D55" i="5"/>
  <c r="D54" i="5"/>
  <c r="D53" i="5"/>
  <c r="D52" i="5"/>
  <c r="D51" i="5"/>
  <c r="D50" i="5"/>
  <c r="D49" i="5"/>
  <c r="D48" i="5"/>
  <c r="D47" i="5"/>
  <c r="D46" i="5"/>
  <c r="D45" i="5"/>
  <c r="D44" i="5"/>
  <c r="D27" i="5" s="1"/>
  <c r="D43" i="5"/>
  <c r="D42" i="5"/>
  <c r="D41" i="5"/>
  <c r="D40" i="5"/>
  <c r="D39" i="5"/>
  <c r="D38" i="5"/>
  <c r="D37" i="5"/>
  <c r="D36" i="5"/>
  <c r="D35" i="5"/>
  <c r="D34" i="5"/>
  <c r="D33" i="5"/>
  <c r="D32" i="5"/>
  <c r="D67" i="5"/>
  <c r="D66" i="5"/>
  <c r="D65" i="5"/>
  <c r="D64" i="5"/>
  <c r="D63" i="5"/>
  <c r="D62" i="5"/>
  <c r="D61" i="5"/>
  <c r="D75" i="5"/>
  <c r="D74" i="5"/>
  <c r="D73" i="5"/>
  <c r="D72" i="5"/>
  <c r="D71" i="5"/>
  <c r="D70" i="5"/>
  <c r="D83" i="5"/>
  <c r="D82" i="5"/>
  <c r="D81" i="5"/>
  <c r="D80" i="5"/>
  <c r="D79" i="5"/>
  <c r="D78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39" i="5" s="1"/>
  <c r="C139" i="5" s="1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8" i="5"/>
  <c r="D269" i="5"/>
  <c r="D270" i="5"/>
  <c r="D271" i="5"/>
  <c r="D272" i="5"/>
  <c r="D435" i="5"/>
  <c r="D434" i="5"/>
  <c r="D433" i="5"/>
  <c r="D431" i="5"/>
  <c r="D430" i="5"/>
  <c r="D428" i="5"/>
  <c r="D426" i="5"/>
  <c r="D422" i="5"/>
  <c r="D419" i="5"/>
  <c r="D418" i="5"/>
  <c r="D414" i="5"/>
  <c r="D408" i="5"/>
  <c r="D405" i="5"/>
  <c r="D401" i="5"/>
  <c r="D398" i="5"/>
  <c r="D394" i="5"/>
  <c r="D391" i="5"/>
  <c r="D387" i="5"/>
  <c r="D382" i="5"/>
  <c r="D377" i="5"/>
  <c r="D371" i="5"/>
  <c r="D367" i="5"/>
  <c r="D361" i="5"/>
  <c r="D357" i="5"/>
  <c r="D355" i="5"/>
  <c r="D353" i="5"/>
  <c r="D350" i="5"/>
  <c r="D348" i="5"/>
  <c r="D346" i="5"/>
  <c r="D345" i="5"/>
  <c r="D344" i="5"/>
  <c r="D343" i="5"/>
  <c r="D342" i="5"/>
  <c r="D340" i="5"/>
  <c r="D339" i="5"/>
  <c r="D337" i="5"/>
  <c r="D336" i="5"/>
  <c r="D334" i="5"/>
  <c r="D332" i="5"/>
  <c r="D331" i="5"/>
  <c r="D330" i="5"/>
  <c r="D329" i="5"/>
  <c r="D328" i="5"/>
  <c r="D327" i="5"/>
  <c r="D326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B207" i="5"/>
  <c r="B206" i="5"/>
  <c r="B205" i="5"/>
  <c r="B204" i="5"/>
  <c r="B203" i="5"/>
  <c r="B202" i="5"/>
  <c r="B145" i="5"/>
  <c r="B143" i="5"/>
  <c r="B142" i="5"/>
  <c r="B141" i="5"/>
  <c r="B140" i="5"/>
  <c r="B139" i="5"/>
  <c r="B138" i="5"/>
  <c r="B85" i="5"/>
  <c r="B77" i="5"/>
  <c r="B276" i="5" l="1"/>
  <c r="D69" i="5"/>
  <c r="D60" i="5"/>
  <c r="D57" i="5"/>
  <c r="D59" i="5"/>
  <c r="D30" i="5"/>
  <c r="D58" i="5"/>
  <c r="D29" i="5"/>
  <c r="D31" i="5"/>
  <c r="D28" i="5"/>
  <c r="D26" i="5"/>
  <c r="D4" i="5"/>
  <c r="D3" i="5"/>
  <c r="D5" i="5"/>
  <c r="D2" i="5"/>
  <c r="D85" i="5"/>
  <c r="C85" i="5" s="1"/>
  <c r="D77" i="5"/>
  <c r="C77" i="5" s="1"/>
  <c r="D204" i="5"/>
  <c r="C204" i="5" s="1"/>
  <c r="D142" i="5"/>
  <c r="C142" i="5" s="1"/>
  <c r="D140" i="5"/>
  <c r="C140" i="5" s="1"/>
  <c r="D207" i="5"/>
  <c r="C207" i="5" s="1"/>
  <c r="D141" i="5"/>
  <c r="C141" i="5" s="1"/>
  <c r="D88" i="5"/>
  <c r="C88" i="5" s="1"/>
  <c r="D144" i="5"/>
  <c r="C144" i="5" s="1"/>
  <c r="B274" i="5"/>
  <c r="D205" i="5"/>
  <c r="C205" i="5" s="1"/>
  <c r="D206" i="5"/>
  <c r="C206" i="5" s="1"/>
  <c r="D87" i="5"/>
  <c r="C87" i="5" s="1"/>
  <c r="D202" i="5"/>
  <c r="C202" i="5" s="1"/>
  <c r="D143" i="5"/>
  <c r="C143" i="5" s="1"/>
  <c r="D203" i="5"/>
  <c r="C203" i="5" s="1"/>
  <c r="D86" i="5"/>
  <c r="C86" i="5" s="1"/>
  <c r="D274" i="5" l="1"/>
  <c r="C274" i="5" s="1"/>
  <c r="E274" i="5" l="1"/>
  <c r="D200" i="5"/>
  <c r="D145" i="5" s="1"/>
  <c r="C145" i="5" s="1"/>
  <c r="D138" i="5" l="1"/>
  <c r="D276" i="5" s="1"/>
  <c r="E276" i="5" s="1"/>
  <c r="C276" i="5" l="1"/>
  <c r="C138" i="5"/>
</calcChain>
</file>

<file path=xl/sharedStrings.xml><?xml version="1.0" encoding="utf-8"?>
<sst xmlns="http://schemas.openxmlformats.org/spreadsheetml/2006/main" count="270" uniqueCount="270">
  <si>
    <t>ML</t>
  </si>
  <si>
    <t>Caecilia</t>
  </si>
  <si>
    <t>Pelodytes</t>
  </si>
  <si>
    <t>Lissotriton</t>
  </si>
  <si>
    <t>Proteus</t>
  </si>
  <si>
    <t>Chelydra</t>
  </si>
  <si>
    <t>Kinosternon</t>
  </si>
  <si>
    <t>Chelonia</t>
  </si>
  <si>
    <t>Sacalia</t>
  </si>
  <si>
    <t>Graptemys</t>
  </si>
  <si>
    <t>Alligator</t>
  </si>
  <si>
    <t>Caiman</t>
  </si>
  <si>
    <t>Tomistoma</t>
  </si>
  <si>
    <t>Crocodylus_johnstoni</t>
  </si>
  <si>
    <t>Crocodylus_niloticus</t>
  </si>
  <si>
    <t>Crocodylus_intermedius</t>
  </si>
  <si>
    <t>Struthio</t>
  </si>
  <si>
    <t>Apteryx</t>
  </si>
  <si>
    <t>Dromaius</t>
  </si>
  <si>
    <t>Casuarius</t>
  </si>
  <si>
    <t>Rhynchotus</t>
  </si>
  <si>
    <t>Meleagris</t>
  </si>
  <si>
    <t>Gallus</t>
  </si>
  <si>
    <t>Phasianus</t>
  </si>
  <si>
    <t>Coturnix</t>
  </si>
  <si>
    <t>Cygnus</t>
  </si>
  <si>
    <t>Aythya</t>
  </si>
  <si>
    <t>Selasphorus</t>
  </si>
  <si>
    <t>Thalurania</t>
  </si>
  <si>
    <t>Steatornis</t>
  </si>
  <si>
    <t>Podargus</t>
  </si>
  <si>
    <t>Caprimulgus</t>
  </si>
  <si>
    <t>Columba</t>
  </si>
  <si>
    <t>Grus</t>
  </si>
  <si>
    <t>Spheniscus</t>
  </si>
  <si>
    <t>Diomedea</t>
  </si>
  <si>
    <t>Fulmarus</t>
  </si>
  <si>
    <t>Ardea</t>
  </si>
  <si>
    <t>Phalacrocorax</t>
  </si>
  <si>
    <t>Phaethon</t>
  </si>
  <si>
    <t>Ciconia_ciconia</t>
  </si>
  <si>
    <t>Phoenicopterus</t>
  </si>
  <si>
    <t>Podiceps</t>
  </si>
  <si>
    <t>Alca</t>
  </si>
  <si>
    <t>Creagrus</t>
  </si>
  <si>
    <t>Larus</t>
  </si>
  <si>
    <t>Opisthocomus</t>
  </si>
  <si>
    <t>Athene</t>
  </si>
  <si>
    <t>Tyto</t>
  </si>
  <si>
    <t>Coracias</t>
  </si>
  <si>
    <t>Ramphastos</t>
  </si>
  <si>
    <t>Pteroglossus</t>
  </si>
  <si>
    <t>Dendrocopos</t>
  </si>
  <si>
    <t>Pandion</t>
  </si>
  <si>
    <t>Aquila</t>
  </si>
  <si>
    <t>Buteo</t>
  </si>
  <si>
    <t>Falco</t>
  </si>
  <si>
    <t>Melopsittacus</t>
  </si>
  <si>
    <t>Corvus</t>
  </si>
  <si>
    <t>Taeniopygia</t>
  </si>
  <si>
    <t>Passer</t>
  </si>
  <si>
    <t>Carduelis</t>
  </si>
  <si>
    <t>Hirundo</t>
  </si>
  <si>
    <t>Turdus</t>
  </si>
  <si>
    <t>Sphenodon</t>
  </si>
  <si>
    <t>Nephrurus</t>
  </si>
  <si>
    <t>Hemitheconyx</t>
  </si>
  <si>
    <t>Eublepharis</t>
  </si>
  <si>
    <t>Teratoscincus</t>
  </si>
  <si>
    <t>Ptyodactylus</t>
  </si>
  <si>
    <t>Gekko</t>
  </si>
  <si>
    <t>Gymnodactylus</t>
  </si>
  <si>
    <t>Smaug</t>
  </si>
  <si>
    <t>Lepidophyma</t>
  </si>
  <si>
    <t>Tribolonotus</t>
  </si>
  <si>
    <t>Tiliqua</t>
  </si>
  <si>
    <t>Eumeces</t>
  </si>
  <si>
    <t>Chalcides</t>
  </si>
  <si>
    <t>Tupinambis</t>
  </si>
  <si>
    <t>Salvator</t>
  </si>
  <si>
    <t>Diplometopon</t>
  </si>
  <si>
    <t>Bipes</t>
  </si>
  <si>
    <t>Lacerta</t>
  </si>
  <si>
    <t>Podarcis_siculus</t>
  </si>
  <si>
    <t>Boa</t>
  </si>
  <si>
    <t>Cylindrophis</t>
  </si>
  <si>
    <t>Xenopeltis</t>
  </si>
  <si>
    <t>Morelia</t>
  </si>
  <si>
    <t>Python</t>
  </si>
  <si>
    <t>Acrochordus</t>
  </si>
  <si>
    <t>Xenodermus</t>
  </si>
  <si>
    <t>Cerastes</t>
  </si>
  <si>
    <t>Ahaetulla</t>
  </si>
  <si>
    <t>Chrysopelea</t>
  </si>
  <si>
    <t>Laticauda</t>
  </si>
  <si>
    <t>Heloderma_horridum</t>
  </si>
  <si>
    <t>Heloderma_suspectum</t>
  </si>
  <si>
    <t>Ophisaurus</t>
  </si>
  <si>
    <t>Gerrhonotus</t>
  </si>
  <si>
    <t>Elgaria</t>
  </si>
  <si>
    <t>Lanthanotus</t>
  </si>
  <si>
    <t>Varanus_niloticus</t>
  </si>
  <si>
    <t>Varanus_exanthematicus</t>
  </si>
  <si>
    <t>Varanus_salvator</t>
  </si>
  <si>
    <t>Varanus_jobiensis</t>
  </si>
  <si>
    <t>Varanus_giganteus</t>
  </si>
  <si>
    <t>Chamaeleo</t>
  </si>
  <si>
    <t>Brookesia</t>
  </si>
  <si>
    <t>Uromastyx</t>
  </si>
  <si>
    <t>Saara</t>
  </si>
  <si>
    <t>Sceloporus</t>
  </si>
  <si>
    <t>Leiocephalus</t>
  </si>
  <si>
    <t>Morunasaurus</t>
  </si>
  <si>
    <t>Gambelia</t>
  </si>
  <si>
    <t>Basiliscus</t>
  </si>
  <si>
    <t>Liolaemus_chilensis</t>
  </si>
  <si>
    <t>Liolaemus_bellii</t>
  </si>
  <si>
    <t>Anolis_sagrei</t>
  </si>
  <si>
    <t>Anolis_grahami</t>
  </si>
  <si>
    <t>Tachyglossus</t>
  </si>
  <si>
    <t>Ornithorhynchus</t>
  </si>
  <si>
    <t>Dasyurus</t>
  </si>
  <si>
    <t>Isoodon</t>
  </si>
  <si>
    <t>Phascolarctos</t>
  </si>
  <si>
    <t>Monodelphis</t>
  </si>
  <si>
    <t>Didelphis</t>
  </si>
  <si>
    <t>Dasypus</t>
  </si>
  <si>
    <t>Procavia</t>
  </si>
  <si>
    <t>Elephas</t>
  </si>
  <si>
    <t>Trichechus</t>
  </si>
  <si>
    <t>Orycteropus</t>
  </si>
  <si>
    <t>Chrysochloris</t>
  </si>
  <si>
    <t>Elephantulus</t>
  </si>
  <si>
    <t>Macroscelides</t>
  </si>
  <si>
    <t>Cavia</t>
  </si>
  <si>
    <t>Sciurus</t>
  </si>
  <si>
    <t>Mus</t>
  </si>
  <si>
    <t>Lepus</t>
  </si>
  <si>
    <t>Sylvilagus</t>
  </si>
  <si>
    <t>Oryctolagus</t>
  </si>
  <si>
    <t>Tupaia_javanica</t>
  </si>
  <si>
    <t>Tupaia_glis</t>
  </si>
  <si>
    <t>Nycticebus</t>
  </si>
  <si>
    <t>Euoticus</t>
  </si>
  <si>
    <t>Microcebus</t>
  </si>
  <si>
    <t>Lemur</t>
  </si>
  <si>
    <t>Saimiri</t>
  </si>
  <si>
    <t>Callithrix</t>
  </si>
  <si>
    <t>Papio</t>
  </si>
  <si>
    <t>Macaca_mulatta</t>
  </si>
  <si>
    <t>Macaca_fascicularis</t>
  </si>
  <si>
    <t>Hylobates</t>
  </si>
  <si>
    <t>Pongo</t>
  </si>
  <si>
    <t>Homo</t>
  </si>
  <si>
    <t>Pan_paniscus</t>
  </si>
  <si>
    <t>Sorex</t>
  </si>
  <si>
    <t>Atelerix</t>
  </si>
  <si>
    <t>Tadarida</t>
  </si>
  <si>
    <t>Carollia</t>
  </si>
  <si>
    <t>Rhinolophus</t>
  </si>
  <si>
    <t>Pteropus_rodricensis</t>
  </si>
  <si>
    <t>Manis</t>
  </si>
  <si>
    <t>Cynictis</t>
  </si>
  <si>
    <t>Felis</t>
  </si>
  <si>
    <t>Canis</t>
  </si>
  <si>
    <t>Nasua</t>
  </si>
  <si>
    <t>Eumetopias</t>
  </si>
  <si>
    <t>Phoca</t>
  </si>
  <si>
    <t>Equus</t>
  </si>
  <si>
    <t>Tapirus</t>
  </si>
  <si>
    <t>Lama</t>
  </si>
  <si>
    <t>Vicugna</t>
  </si>
  <si>
    <t>Tayassu</t>
  </si>
  <si>
    <t>Babyrousa</t>
  </si>
  <si>
    <t>Sus</t>
  </si>
  <si>
    <t>Potamochoerus</t>
  </si>
  <si>
    <t>Phacochoerus</t>
  </si>
  <si>
    <t>Tursiops</t>
  </si>
  <si>
    <t>Hippopotamus</t>
  </si>
  <si>
    <t>Choeropsis</t>
  </si>
  <si>
    <t>Rangifer</t>
  </si>
  <si>
    <t>Giraffa</t>
  </si>
  <si>
    <t>Bos</t>
  </si>
  <si>
    <t>Squalus</t>
  </si>
  <si>
    <t>Dipturus</t>
  </si>
  <si>
    <t>Chimaera</t>
  </si>
  <si>
    <t>Opsanus</t>
  </si>
  <si>
    <t>Perca</t>
  </si>
  <si>
    <t>Scomber</t>
  </si>
  <si>
    <t>Leuciscus</t>
  </si>
  <si>
    <t>Esox</t>
  </si>
  <si>
    <t>BT</t>
  </si>
  <si>
    <t>AMPHIBIA</t>
  </si>
  <si>
    <t>TESTUDINES</t>
  </si>
  <si>
    <t>CROCODYLIA</t>
  </si>
  <si>
    <t>AVES</t>
  </si>
  <si>
    <t>LEPIDOSAURIA</t>
  </si>
  <si>
    <t>MAMMALIA</t>
  </si>
  <si>
    <t>CHONDRICHTHYES</t>
  </si>
  <si>
    <t>ACTINOPTERYGII</t>
  </si>
  <si>
    <t>ENDOTHERMS</t>
  </si>
  <si>
    <t>ECTOTHERMS</t>
  </si>
  <si>
    <t>Selachii</t>
  </si>
  <si>
    <t>Batoidea</t>
  </si>
  <si>
    <t>Holocephali</t>
  </si>
  <si>
    <t>Protacanthopterygii</t>
  </si>
  <si>
    <t>Paracanthopterygii</t>
  </si>
  <si>
    <t>Otocephala</t>
  </si>
  <si>
    <t>Elopomorpha</t>
  </si>
  <si>
    <t>Gymnophiona</t>
  </si>
  <si>
    <t>Anura</t>
  </si>
  <si>
    <t>Caudata</t>
  </si>
  <si>
    <t>Palaeognathae</t>
  </si>
  <si>
    <t>Galloanserae</t>
  </si>
  <si>
    <t>Neoaves</t>
  </si>
  <si>
    <t>Rhynchocephalia</t>
  </si>
  <si>
    <t>Gekkota</t>
  </si>
  <si>
    <t>Scincomorpha</t>
  </si>
  <si>
    <t>Lacertoidea</t>
  </si>
  <si>
    <t>Serpentes</t>
  </si>
  <si>
    <t>Anguimorpha</t>
  </si>
  <si>
    <t>Iguania</t>
  </si>
  <si>
    <t>Monotremata</t>
  </si>
  <si>
    <t>Marsupialia</t>
  </si>
  <si>
    <t>Atlantogenata</t>
  </si>
  <si>
    <t>Euarchontoglires</t>
  </si>
  <si>
    <t>Laurasiatheria</t>
  </si>
  <si>
    <t>REGRESSION</t>
  </si>
  <si>
    <t>Aetobatus</t>
  </si>
  <si>
    <t>Hemitrygon</t>
  </si>
  <si>
    <t>Neotrygon</t>
  </si>
  <si>
    <t>Pateobatis</t>
  </si>
  <si>
    <t>Urolophus</t>
  </si>
  <si>
    <t>Gymnura</t>
  </si>
  <si>
    <t>Carcharhinus_leucas</t>
  </si>
  <si>
    <t>Carcharhinus_plumbeus</t>
  </si>
  <si>
    <t>Carcharhinus_obscurus</t>
  </si>
  <si>
    <t>Negaprion</t>
  </si>
  <si>
    <t>Orectolobus</t>
  </si>
  <si>
    <t>Rhizoprionodon</t>
  </si>
  <si>
    <t>Chiloscyllium</t>
  </si>
  <si>
    <t>Heterodontus</t>
  </si>
  <si>
    <t>Glaucostegus</t>
  </si>
  <si>
    <t>Callorhinchus</t>
  </si>
  <si>
    <t>Etroplus</t>
  </si>
  <si>
    <t>Poecilia</t>
  </si>
  <si>
    <t>Steatocranus</t>
  </si>
  <si>
    <t>Brama</t>
  </si>
  <si>
    <t>Microstomus</t>
  </si>
  <si>
    <t>Reinhardtius</t>
  </si>
  <si>
    <t>Melamphaes</t>
  </si>
  <si>
    <t>Poromitra</t>
  </si>
  <si>
    <t>Scopelogadus</t>
  </si>
  <si>
    <t>Tinca</t>
  </si>
  <si>
    <t>Brosme</t>
  </si>
  <si>
    <t>Antimora</t>
  </si>
  <si>
    <t>Merluccius</t>
  </si>
  <si>
    <t>Molva</t>
  </si>
  <si>
    <t>Conger</t>
  </si>
  <si>
    <t>Synaphobranchus</t>
  </si>
  <si>
    <t>Histiobranchus</t>
  </si>
  <si>
    <t>Polyacanthonotus</t>
  </si>
  <si>
    <t>Halosauropsis</t>
  </si>
  <si>
    <t>Acanthopterygii</t>
  </si>
  <si>
    <t>Rana</t>
  </si>
  <si>
    <t>Eleutherodactylus</t>
  </si>
  <si>
    <t>Xenopus</t>
  </si>
  <si>
    <t>Trachemys</t>
  </si>
  <si>
    <t>Zaglossus</t>
  </si>
  <si>
    <t>Viscosity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</si>
</sst>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horizontal="center"/>
    </xf>
    <xf numFmtId="165" fontId="0" fillId="0" borderId="0" xfId="0" applyNumberFormat="1" applyFill="1"/>
    <xf numFmtId="166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49221079075094E-2"/>
          <c:y val="1.559572487355127E-2"/>
          <c:w val="0.91726932883968082"/>
          <c:h val="0.77185305508142033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Data!$A$2</c:f>
              <c:strCache>
                <c:ptCount val="1"/>
                <c:pt idx="0">
                  <c:v>CHONDRICHTHYES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xVal>
            <c:numRef>
              <c:f>Data!$C$6:$C$24</c:f>
              <c:numCache>
                <c:formatCode>0.00</c:formatCode>
                <c:ptCount val="19"/>
                <c:pt idx="0">
                  <c:v>7.8999856559336763</c:v>
                </c:pt>
                <c:pt idx="1">
                  <c:v>15.200010237228298</c:v>
                </c:pt>
                <c:pt idx="2">
                  <c:v>8.9000144457641852</c:v>
                </c:pt>
                <c:pt idx="3">
                  <c:v>27.499964602550165</c:v>
                </c:pt>
                <c:pt idx="4">
                  <c:v>27.999978734445904</c:v>
                </c:pt>
                <c:pt idx="5">
                  <c:v>27.799955475708458</c:v>
                </c:pt>
                <c:pt idx="6">
                  <c:v>26.700032544124866</c:v>
                </c:pt>
                <c:pt idx="7">
                  <c:v>16.299966225996343</c:v>
                </c:pt>
                <c:pt idx="8">
                  <c:v>27.999978734445904</c:v>
                </c:pt>
                <c:pt idx="9">
                  <c:v>24.999989756628992</c:v>
                </c:pt>
                <c:pt idx="10">
                  <c:v>27.499964602550165</c:v>
                </c:pt>
                <c:pt idx="11">
                  <c:v>27.000042105630513</c:v>
                </c:pt>
                <c:pt idx="12">
                  <c:v>12.59995941587087</c:v>
                </c:pt>
                <c:pt idx="13">
                  <c:v>28.10001952179411</c:v>
                </c:pt>
                <c:pt idx="14">
                  <c:v>18.000002653359616</c:v>
                </c:pt>
                <c:pt idx="15">
                  <c:v>26.599970022705378</c:v>
                </c:pt>
                <c:pt idx="16">
                  <c:v>28.199974475710263</c:v>
                </c:pt>
                <c:pt idx="17">
                  <c:v>16.799986414942708</c:v>
                </c:pt>
                <c:pt idx="18">
                  <c:v>9.9000369170696558</c:v>
                </c:pt>
              </c:numCache>
            </c:numRef>
          </c:xVal>
          <c:yVal>
            <c:numRef>
              <c:f>Data!$B$6:$B$24</c:f>
              <c:numCache>
                <c:formatCode>0.00</c:formatCode>
                <c:ptCount val="19"/>
                <c:pt idx="0">
                  <c:v>0.17825278999999999</c:v>
                </c:pt>
                <c:pt idx="1">
                  <c:v>0.64669843000000005</c:v>
                </c:pt>
                <c:pt idx="2">
                  <c:v>0.29289478000000002</c:v>
                </c:pt>
                <c:pt idx="3">
                  <c:v>0.86514093000000003</c:v>
                </c:pt>
                <c:pt idx="4">
                  <c:v>0.70742791000000005</c:v>
                </c:pt>
                <c:pt idx="5">
                  <c:v>0.89826110000000003</c:v>
                </c:pt>
                <c:pt idx="6">
                  <c:v>1.0933534199999999</c:v>
                </c:pt>
                <c:pt idx="7">
                  <c:v>0.49577470000000001</c:v>
                </c:pt>
                <c:pt idx="8">
                  <c:v>0.73369534000000003</c:v>
                </c:pt>
                <c:pt idx="9">
                  <c:v>1.2182152399999999</c:v>
                </c:pt>
                <c:pt idx="10">
                  <c:v>0.23248042999999999</c:v>
                </c:pt>
                <c:pt idx="11">
                  <c:v>0.39094857</c:v>
                </c:pt>
                <c:pt idx="12">
                  <c:v>1.32114818</c:v>
                </c:pt>
                <c:pt idx="13">
                  <c:v>0.47212610999999999</c:v>
                </c:pt>
                <c:pt idx="14">
                  <c:v>0.57159028999999995</c:v>
                </c:pt>
                <c:pt idx="15">
                  <c:v>0.85398313999999997</c:v>
                </c:pt>
                <c:pt idx="16">
                  <c:v>1.0577227600000001</c:v>
                </c:pt>
                <c:pt idx="17">
                  <c:v>0.88220622000000004</c:v>
                </c:pt>
                <c:pt idx="18">
                  <c:v>-1.2887420999999999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1A-4C7F-B54B-EF1FA33B6627}"/>
            </c:ext>
          </c:extLst>
        </c:ser>
        <c:ser>
          <c:idx val="1"/>
          <c:order val="1"/>
          <c:tx>
            <c:strRef>
              <c:f>Data!$A$26</c:f>
              <c:strCache>
                <c:ptCount val="1"/>
                <c:pt idx="0">
                  <c:v>ACTINOPTERYGII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Data!$C$32:$C$55</c:f>
              <c:numCache>
                <c:formatCode>0.00</c:formatCode>
                <c:ptCount val="24"/>
                <c:pt idx="0">
                  <c:v>22.500039917514272</c:v>
                </c:pt>
                <c:pt idx="1">
                  <c:v>22.999964459814407</c:v>
                </c:pt>
                <c:pt idx="2">
                  <c:v>25.999967052488671</c:v>
                </c:pt>
                <c:pt idx="3">
                  <c:v>20.699974544596614</c:v>
                </c:pt>
                <c:pt idx="4">
                  <c:v>15.999971560386768</c:v>
                </c:pt>
                <c:pt idx="5">
                  <c:v>11.800001608605754</c:v>
                </c:pt>
                <c:pt idx="6">
                  <c:v>9.9000369170696558</c:v>
                </c:pt>
                <c:pt idx="7">
                  <c:v>10.200017007629128</c:v>
                </c:pt>
                <c:pt idx="8">
                  <c:v>3.0000309606708697</c:v>
                </c:pt>
                <c:pt idx="9">
                  <c:v>1.8999979290153703</c:v>
                </c:pt>
                <c:pt idx="10">
                  <c:v>3.1999803563587648</c:v>
                </c:pt>
                <c:pt idx="11">
                  <c:v>3.1999803563587648</c:v>
                </c:pt>
                <c:pt idx="12">
                  <c:v>18.999993614366673</c:v>
                </c:pt>
                <c:pt idx="13">
                  <c:v>13.000026127708452</c:v>
                </c:pt>
                <c:pt idx="14">
                  <c:v>13.99999323038773</c:v>
                </c:pt>
                <c:pt idx="15">
                  <c:v>3.5999859276649033</c:v>
                </c:pt>
                <c:pt idx="16">
                  <c:v>2.9000145767872709</c:v>
                </c:pt>
                <c:pt idx="17">
                  <c:v>10.200017007629128</c:v>
                </c:pt>
                <c:pt idx="18">
                  <c:v>6.2999997467615003</c:v>
                </c:pt>
                <c:pt idx="19">
                  <c:v>8.6999801936670167</c:v>
                </c:pt>
                <c:pt idx="20">
                  <c:v>3.3999911832128191</c:v>
                </c:pt>
                <c:pt idx="21">
                  <c:v>3.3999911832128191</c:v>
                </c:pt>
                <c:pt idx="22">
                  <c:v>2.3999784476628179</c:v>
                </c:pt>
                <c:pt idx="23">
                  <c:v>3.2999876104732948</c:v>
                </c:pt>
              </c:numCache>
            </c:numRef>
          </c:xVal>
          <c:yVal>
            <c:numRef>
              <c:f>Data!$B$32:$B$55</c:f>
              <c:numCache>
                <c:formatCode>0.00</c:formatCode>
                <c:ptCount val="24"/>
                <c:pt idx="0">
                  <c:v>0.41740592999999998</c:v>
                </c:pt>
                <c:pt idx="1">
                  <c:v>0.33099634</c:v>
                </c:pt>
                <c:pt idx="2">
                  <c:v>0.50134285000000001</c:v>
                </c:pt>
                <c:pt idx="3">
                  <c:v>0.31621494</c:v>
                </c:pt>
                <c:pt idx="4">
                  <c:v>0.87221367000000005</c:v>
                </c:pt>
                <c:pt idx="5">
                  <c:v>0.96343212</c:v>
                </c:pt>
                <c:pt idx="6">
                  <c:v>0.89841168999999999</c:v>
                </c:pt>
                <c:pt idx="7">
                  <c:v>0.89695400000000003</c:v>
                </c:pt>
                <c:pt idx="8">
                  <c:v>0.46293782</c:v>
                </c:pt>
                <c:pt idx="9">
                  <c:v>0.34566881999999999</c:v>
                </c:pt>
                <c:pt idx="10">
                  <c:v>0.16078547000000001</c:v>
                </c:pt>
                <c:pt idx="11">
                  <c:v>7.6595339999999998E-2</c:v>
                </c:pt>
                <c:pt idx="12">
                  <c:v>0.54055138999999996</c:v>
                </c:pt>
                <c:pt idx="13">
                  <c:v>0.64524767999999999</c:v>
                </c:pt>
                <c:pt idx="14">
                  <c:v>0.47192651000000002</c:v>
                </c:pt>
                <c:pt idx="15">
                  <c:v>0.39577951</c:v>
                </c:pt>
                <c:pt idx="16">
                  <c:v>6.5295759999999994E-2</c:v>
                </c:pt>
                <c:pt idx="17">
                  <c:v>0.87847681</c:v>
                </c:pt>
                <c:pt idx="18">
                  <c:v>0.15803634</c:v>
                </c:pt>
                <c:pt idx="19">
                  <c:v>0.39278972000000001</c:v>
                </c:pt>
                <c:pt idx="20">
                  <c:v>-5.508702E-2</c:v>
                </c:pt>
                <c:pt idx="21">
                  <c:v>0.19599758</c:v>
                </c:pt>
                <c:pt idx="22">
                  <c:v>-0.61933167</c:v>
                </c:pt>
                <c:pt idx="23">
                  <c:v>-0.18159612999999999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1A-4C7F-B54B-EF1FA33B6627}"/>
            </c:ext>
          </c:extLst>
        </c:ser>
        <c:ser>
          <c:idx val="2"/>
          <c:order val="2"/>
          <c:tx>
            <c:strRef>
              <c:f>Data!$A$57</c:f>
              <c:strCache>
                <c:ptCount val="1"/>
                <c:pt idx="0">
                  <c:v>AMPHIBIA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Data!$C$61:$C$67</c:f>
              <c:numCache>
                <c:formatCode>0.00</c:formatCode>
                <c:ptCount val="7"/>
                <c:pt idx="0">
                  <c:v>22.799982724669007</c:v>
                </c:pt>
                <c:pt idx="1">
                  <c:v>13.300005762258081</c:v>
                </c:pt>
                <c:pt idx="2">
                  <c:v>24.999989756628992</c:v>
                </c:pt>
                <c:pt idx="3">
                  <c:v>25.199990542454145</c:v>
                </c:pt>
                <c:pt idx="4">
                  <c:v>22.000003380992808</c:v>
                </c:pt>
                <c:pt idx="5">
                  <c:v>21.70003043259274</c:v>
                </c:pt>
                <c:pt idx="6">
                  <c:v>9.4999854068719571</c:v>
                </c:pt>
              </c:numCache>
            </c:numRef>
          </c:xVal>
          <c:yVal>
            <c:numRef>
              <c:f>Data!$B$61:$B$67</c:f>
              <c:numCache>
                <c:formatCode>0.00</c:formatCode>
                <c:ptCount val="7"/>
                <c:pt idx="0">
                  <c:v>0.50267885999999995</c:v>
                </c:pt>
                <c:pt idx="1">
                  <c:v>0.79673055999999998</c:v>
                </c:pt>
                <c:pt idx="2">
                  <c:v>0.7259835</c:v>
                </c:pt>
                <c:pt idx="3">
                  <c:v>0.75439272000000002</c:v>
                </c:pt>
                <c:pt idx="4">
                  <c:v>0.94828378000000002</c:v>
                </c:pt>
                <c:pt idx="5">
                  <c:v>0.45229057</c:v>
                </c:pt>
                <c:pt idx="6">
                  <c:v>0.49020313999999998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A1A-4C7F-B54B-EF1FA33B6627}"/>
            </c:ext>
          </c:extLst>
        </c:ser>
        <c:ser>
          <c:idx val="3"/>
          <c:order val="3"/>
          <c:tx>
            <c:strRef>
              <c:f>Data!$A$69</c:f>
              <c:strCache>
                <c:ptCount val="1"/>
                <c:pt idx="0">
                  <c:v>TESTUDINES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Data!$C$70:$C$75</c:f>
              <c:numCache>
                <c:formatCode>0.00</c:formatCode>
                <c:ptCount val="6"/>
                <c:pt idx="0">
                  <c:v>27.600011028047589</c:v>
                </c:pt>
                <c:pt idx="1">
                  <c:v>24.400002098123508</c:v>
                </c:pt>
                <c:pt idx="2">
                  <c:v>22.000003380992808</c:v>
                </c:pt>
                <c:pt idx="3">
                  <c:v>24.500034736448328</c:v>
                </c:pt>
                <c:pt idx="4">
                  <c:v>22.500039917514272</c:v>
                </c:pt>
                <c:pt idx="5">
                  <c:v>25.599987988045712</c:v>
                </c:pt>
              </c:numCache>
            </c:numRef>
          </c:xVal>
          <c:yVal>
            <c:numRef>
              <c:f>Data!$B$70:$B$75</c:f>
              <c:numCache>
                <c:formatCode>0.00</c:formatCode>
                <c:ptCount val="6"/>
                <c:pt idx="0">
                  <c:v>0.85855099000000001</c:v>
                </c:pt>
                <c:pt idx="1">
                  <c:v>0.97089497000000002</c:v>
                </c:pt>
                <c:pt idx="2">
                  <c:v>0.35847389000000002</c:v>
                </c:pt>
                <c:pt idx="3">
                  <c:v>0.81994206999999997</c:v>
                </c:pt>
                <c:pt idx="4">
                  <c:v>0.81047751999999995</c:v>
                </c:pt>
                <c:pt idx="5">
                  <c:v>0.73607095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A1A-4C7F-B54B-EF1FA33B6627}"/>
            </c:ext>
          </c:extLst>
        </c:ser>
        <c:ser>
          <c:idx val="4"/>
          <c:order val="4"/>
          <c:tx>
            <c:strRef>
              <c:f>Data!$A$77</c:f>
              <c:strCache>
                <c:ptCount val="1"/>
                <c:pt idx="0">
                  <c:v>CROCODYLIA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Data!$C$78:$C$83</c:f>
              <c:numCache>
                <c:formatCode>0.00</c:formatCode>
                <c:ptCount val="6"/>
                <c:pt idx="0">
                  <c:v>32.500015876464403</c:v>
                </c:pt>
                <c:pt idx="1">
                  <c:v>32.500015876464403</c:v>
                </c:pt>
                <c:pt idx="2">
                  <c:v>25.499977047612305</c:v>
                </c:pt>
                <c:pt idx="3">
                  <c:v>30.999987248235442</c:v>
                </c:pt>
                <c:pt idx="4">
                  <c:v>26.80001400692214</c:v>
                </c:pt>
                <c:pt idx="5">
                  <c:v>24.00004150714372</c:v>
                </c:pt>
              </c:numCache>
            </c:numRef>
          </c:xVal>
          <c:yVal>
            <c:numRef>
              <c:f>Data!$B$78:$B$83</c:f>
              <c:numCache>
                <c:formatCode>0.00</c:formatCode>
                <c:ptCount val="6"/>
                <c:pt idx="0">
                  <c:v>0.80454950999999997</c:v>
                </c:pt>
                <c:pt idx="1">
                  <c:v>1.2876200900000001</c:v>
                </c:pt>
                <c:pt idx="2">
                  <c:v>0.90710639000000004</c:v>
                </c:pt>
                <c:pt idx="3">
                  <c:v>1.08960005</c:v>
                </c:pt>
                <c:pt idx="4">
                  <c:v>0.99099234999999997</c:v>
                </c:pt>
                <c:pt idx="5">
                  <c:v>1.1718670200000001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A1A-4C7F-B54B-EF1FA33B6627}"/>
            </c:ext>
          </c:extLst>
        </c:ser>
        <c:ser>
          <c:idx val="5"/>
          <c:order val="5"/>
          <c:tx>
            <c:strRef>
              <c:f>Data!$A$85</c:f>
              <c:strCache>
                <c:ptCount val="1"/>
                <c:pt idx="0">
                  <c:v>AVES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xVal>
            <c:numRef>
              <c:f>Data!$C$89:$C$136</c:f>
              <c:numCache>
                <c:formatCode>0.00</c:formatCode>
                <c:ptCount val="48"/>
                <c:pt idx="0">
                  <c:v>38.700023058972022</c:v>
                </c:pt>
                <c:pt idx="1">
                  <c:v>39.000041474404668</c:v>
                </c:pt>
                <c:pt idx="2">
                  <c:v>39.000041474404668</c:v>
                </c:pt>
                <c:pt idx="3">
                  <c:v>39.000041474404668</c:v>
                </c:pt>
                <c:pt idx="4">
                  <c:v>40.000009537924257</c:v>
                </c:pt>
                <c:pt idx="5">
                  <c:v>41.200004467806821</c:v>
                </c:pt>
                <c:pt idx="6">
                  <c:v>41.499960037720996</c:v>
                </c:pt>
                <c:pt idx="7">
                  <c:v>41.799961345801535</c:v>
                </c:pt>
                <c:pt idx="8">
                  <c:v>42.000040253409168</c:v>
                </c:pt>
                <c:pt idx="9">
                  <c:v>40.100003670550905</c:v>
                </c:pt>
                <c:pt idx="10">
                  <c:v>41.300038860541349</c:v>
                </c:pt>
                <c:pt idx="11">
                  <c:v>39.000041474404668</c:v>
                </c:pt>
                <c:pt idx="12">
                  <c:v>39.599980305944541</c:v>
                </c:pt>
                <c:pt idx="13">
                  <c:v>39.300029159226085</c:v>
                </c:pt>
                <c:pt idx="14">
                  <c:v>37.799958849212913</c:v>
                </c:pt>
                <c:pt idx="15">
                  <c:v>40.80003464259164</c:v>
                </c:pt>
                <c:pt idx="16">
                  <c:v>42.199956905519088</c:v>
                </c:pt>
                <c:pt idx="17">
                  <c:v>40.80003464259164</c:v>
                </c:pt>
                <c:pt idx="18">
                  <c:v>40.80003464259164</c:v>
                </c:pt>
                <c:pt idx="19">
                  <c:v>39.599980305944541</c:v>
                </c:pt>
                <c:pt idx="20">
                  <c:v>38.700023058972022</c:v>
                </c:pt>
                <c:pt idx="21">
                  <c:v>39.499960913386587</c:v>
                </c:pt>
                <c:pt idx="22">
                  <c:v>39.800005025181747</c:v>
                </c:pt>
                <c:pt idx="23">
                  <c:v>39.300029159226085</c:v>
                </c:pt>
                <c:pt idx="24">
                  <c:v>40.500042606628682</c:v>
                </c:pt>
                <c:pt idx="25">
                  <c:v>40.199992095016512</c:v>
                </c:pt>
                <c:pt idx="26">
                  <c:v>40.199992095016512</c:v>
                </c:pt>
                <c:pt idx="27">
                  <c:v>40.000009537924257</c:v>
                </c:pt>
                <c:pt idx="28">
                  <c:v>40.299974591468612</c:v>
                </c:pt>
                <c:pt idx="29">
                  <c:v>41.699969835204968</c:v>
                </c:pt>
                <c:pt idx="30">
                  <c:v>38.500036193359136</c:v>
                </c:pt>
                <c:pt idx="31">
                  <c:v>39.599980305944541</c:v>
                </c:pt>
                <c:pt idx="32">
                  <c:v>38.399979681227194</c:v>
                </c:pt>
                <c:pt idx="33">
                  <c:v>37.999971716741953</c:v>
                </c:pt>
                <c:pt idx="34">
                  <c:v>39.199997078813595</c:v>
                </c:pt>
                <c:pt idx="35">
                  <c:v>40.899977207741074</c:v>
                </c:pt>
                <c:pt idx="36">
                  <c:v>41.899943627984243</c:v>
                </c:pt>
                <c:pt idx="37">
                  <c:v>39.000041474404668</c:v>
                </c:pt>
                <c:pt idx="38">
                  <c:v>38.59997140965973</c:v>
                </c:pt>
                <c:pt idx="39">
                  <c:v>41.09996220365025</c:v>
                </c:pt>
                <c:pt idx="40">
                  <c:v>40.500042606628682</c:v>
                </c:pt>
                <c:pt idx="41">
                  <c:v>41.699969835204968</c:v>
                </c:pt>
                <c:pt idx="42">
                  <c:v>39.199997078813595</c:v>
                </c:pt>
                <c:pt idx="43">
                  <c:v>40.199992095016512</c:v>
                </c:pt>
                <c:pt idx="44">
                  <c:v>43.499980681136094</c:v>
                </c:pt>
                <c:pt idx="45">
                  <c:v>41.499960037720996</c:v>
                </c:pt>
                <c:pt idx="46">
                  <c:v>41.200004467806821</c:v>
                </c:pt>
                <c:pt idx="47">
                  <c:v>43.20002419653278</c:v>
                </c:pt>
              </c:numCache>
            </c:numRef>
          </c:xVal>
          <c:yVal>
            <c:numRef>
              <c:f>Data!$B$89:$B$136</c:f>
              <c:numCache>
                <c:formatCode>0.00</c:formatCode>
                <c:ptCount val="48"/>
                <c:pt idx="0">
                  <c:v>1.7863744699999999</c:v>
                </c:pt>
                <c:pt idx="1">
                  <c:v>1.61543032</c:v>
                </c:pt>
                <c:pt idx="2">
                  <c:v>1.6031932200000001</c:v>
                </c:pt>
                <c:pt idx="3">
                  <c:v>1.6049989</c:v>
                </c:pt>
                <c:pt idx="4">
                  <c:v>1.51925701</c:v>
                </c:pt>
                <c:pt idx="5">
                  <c:v>1.7191169399999999</c:v>
                </c:pt>
                <c:pt idx="6">
                  <c:v>1.6425664600000001</c:v>
                </c:pt>
                <c:pt idx="7">
                  <c:v>1.5955322199999999</c:v>
                </c:pt>
                <c:pt idx="8">
                  <c:v>1.4214634900000001</c:v>
                </c:pt>
                <c:pt idx="9">
                  <c:v>1.40885511</c:v>
                </c:pt>
                <c:pt idx="10">
                  <c:v>1.53264647</c:v>
                </c:pt>
                <c:pt idx="11">
                  <c:v>1.46430525</c:v>
                </c:pt>
                <c:pt idx="12">
                  <c:v>1.71425082</c:v>
                </c:pt>
                <c:pt idx="13">
                  <c:v>1.4182459000000001</c:v>
                </c:pt>
                <c:pt idx="14">
                  <c:v>1.4105890999999999</c:v>
                </c:pt>
                <c:pt idx="15">
                  <c:v>1.06217904</c:v>
                </c:pt>
                <c:pt idx="16">
                  <c:v>1.3191694700000001</c:v>
                </c:pt>
                <c:pt idx="17">
                  <c:v>1.6184462500000001</c:v>
                </c:pt>
                <c:pt idx="18">
                  <c:v>1.46293597</c:v>
                </c:pt>
                <c:pt idx="19">
                  <c:v>1.15020769</c:v>
                </c:pt>
                <c:pt idx="20">
                  <c:v>1.4358924900000001</c:v>
                </c:pt>
                <c:pt idx="21">
                  <c:v>1.0345473599999999</c:v>
                </c:pt>
                <c:pt idx="22">
                  <c:v>1.4399892700000001</c:v>
                </c:pt>
                <c:pt idx="23">
                  <c:v>1.23149241</c:v>
                </c:pt>
                <c:pt idx="24">
                  <c:v>1.47931071</c:v>
                </c:pt>
                <c:pt idx="25">
                  <c:v>1.5770353399999999</c:v>
                </c:pt>
                <c:pt idx="26">
                  <c:v>1.3683086600000001</c:v>
                </c:pt>
                <c:pt idx="27">
                  <c:v>1.59413293</c:v>
                </c:pt>
                <c:pt idx="28">
                  <c:v>1.2792422299999999</c:v>
                </c:pt>
                <c:pt idx="29">
                  <c:v>1.6206888399999999</c:v>
                </c:pt>
                <c:pt idx="30">
                  <c:v>1.36420773</c:v>
                </c:pt>
                <c:pt idx="31">
                  <c:v>1.26811805</c:v>
                </c:pt>
                <c:pt idx="32">
                  <c:v>1.2310964499999999</c:v>
                </c:pt>
                <c:pt idx="33">
                  <c:v>1.2341629599999999</c:v>
                </c:pt>
                <c:pt idx="34">
                  <c:v>1.3872759299999999</c:v>
                </c:pt>
                <c:pt idx="35">
                  <c:v>1.34093873</c:v>
                </c:pt>
                <c:pt idx="36">
                  <c:v>1.5100631</c:v>
                </c:pt>
                <c:pt idx="37">
                  <c:v>1.2680050199999999</c:v>
                </c:pt>
                <c:pt idx="38">
                  <c:v>0.89758373000000002</c:v>
                </c:pt>
                <c:pt idx="39">
                  <c:v>0.97534087999999997</c:v>
                </c:pt>
                <c:pt idx="40">
                  <c:v>1.1423333099999999</c:v>
                </c:pt>
                <c:pt idx="41">
                  <c:v>1.5037411000000001</c:v>
                </c:pt>
                <c:pt idx="42">
                  <c:v>1.44475083</c:v>
                </c:pt>
                <c:pt idx="43">
                  <c:v>1.6075318000000001</c:v>
                </c:pt>
                <c:pt idx="44">
                  <c:v>1.5005953700000001</c:v>
                </c:pt>
                <c:pt idx="45">
                  <c:v>1.4937835800000001</c:v>
                </c:pt>
                <c:pt idx="46">
                  <c:v>1.3743345499999999</c:v>
                </c:pt>
                <c:pt idx="47">
                  <c:v>1.3078395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A1A-4C7F-B54B-EF1FA33B6627}"/>
            </c:ext>
          </c:extLst>
        </c:ser>
        <c:ser>
          <c:idx val="6"/>
          <c:order val="6"/>
          <c:tx>
            <c:strRef>
              <c:f>Data!$A$138</c:f>
              <c:strCache>
                <c:ptCount val="1"/>
                <c:pt idx="0">
                  <c:v>LEPIDOSAURIA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Data!$C$146:$C$200</c:f>
              <c:numCache>
                <c:formatCode>0.00</c:formatCode>
                <c:ptCount val="55"/>
                <c:pt idx="0">
                  <c:v>15.00000816080555</c:v>
                </c:pt>
                <c:pt idx="1">
                  <c:v>28.199974475710263</c:v>
                </c:pt>
                <c:pt idx="2">
                  <c:v>25.799980788733166</c:v>
                </c:pt>
                <c:pt idx="3">
                  <c:v>26.50003269668747</c:v>
                </c:pt>
                <c:pt idx="4">
                  <c:v>15.299991583041248</c:v>
                </c:pt>
                <c:pt idx="5">
                  <c:v>28.499951531108167</c:v>
                </c:pt>
                <c:pt idx="6">
                  <c:v>27.499964602550165</c:v>
                </c:pt>
                <c:pt idx="7">
                  <c:v>30.200006723850152</c:v>
                </c:pt>
                <c:pt idx="8">
                  <c:v>28.499951531108167</c:v>
                </c:pt>
                <c:pt idx="9">
                  <c:v>29.099971026790882</c:v>
                </c:pt>
                <c:pt idx="10">
                  <c:v>24.999989756628992</c:v>
                </c:pt>
                <c:pt idx="11">
                  <c:v>31.900024544364015</c:v>
                </c:pt>
                <c:pt idx="12">
                  <c:v>28.999959266202723</c:v>
                </c:pt>
                <c:pt idx="13">
                  <c:v>32.0000145955824</c:v>
                </c:pt>
                <c:pt idx="14">
                  <c:v>33.200033229728177</c:v>
                </c:pt>
                <c:pt idx="15">
                  <c:v>27.000042105630513</c:v>
                </c:pt>
                <c:pt idx="16">
                  <c:v>31.499959369067739</c:v>
                </c:pt>
                <c:pt idx="17">
                  <c:v>31.900024544364015</c:v>
                </c:pt>
                <c:pt idx="18">
                  <c:v>28.700028118013364</c:v>
                </c:pt>
                <c:pt idx="19">
                  <c:v>33.599996803621934</c:v>
                </c:pt>
                <c:pt idx="20">
                  <c:v>30.800044858002593</c:v>
                </c:pt>
                <c:pt idx="21">
                  <c:v>30.100032775178107</c:v>
                </c:pt>
                <c:pt idx="22">
                  <c:v>24.999989756628992</c:v>
                </c:pt>
                <c:pt idx="23">
                  <c:v>27.69997332149353</c:v>
                </c:pt>
                <c:pt idx="24">
                  <c:v>29.999966290241019</c:v>
                </c:pt>
                <c:pt idx="25">
                  <c:v>25.999967052488671</c:v>
                </c:pt>
                <c:pt idx="26">
                  <c:v>24.999989756628992</c:v>
                </c:pt>
                <c:pt idx="27">
                  <c:v>29.199999868966898</c:v>
                </c:pt>
                <c:pt idx="28">
                  <c:v>26.50003269668747</c:v>
                </c:pt>
                <c:pt idx="29">
                  <c:v>25.999967052488671</c:v>
                </c:pt>
                <c:pt idx="30">
                  <c:v>28.10001952179411</c:v>
                </c:pt>
                <c:pt idx="31">
                  <c:v>29.499973712141042</c:v>
                </c:pt>
                <c:pt idx="32">
                  <c:v>28.700028118013364</c:v>
                </c:pt>
                <c:pt idx="33">
                  <c:v>22.999964459814407</c:v>
                </c:pt>
                <c:pt idx="34">
                  <c:v>24.500034736448328</c:v>
                </c:pt>
                <c:pt idx="35">
                  <c:v>23.799976786857769</c:v>
                </c:pt>
                <c:pt idx="36">
                  <c:v>26.400014873306475</c:v>
                </c:pt>
                <c:pt idx="37">
                  <c:v>28.79998764788229</c:v>
                </c:pt>
                <c:pt idx="38">
                  <c:v>36.500033478154307</c:v>
                </c:pt>
                <c:pt idx="39">
                  <c:v>35.500017184878686</c:v>
                </c:pt>
                <c:pt idx="40">
                  <c:v>32.200027591701541</c:v>
                </c:pt>
                <c:pt idx="41">
                  <c:v>35.999990580024757</c:v>
                </c:pt>
                <c:pt idx="42">
                  <c:v>29.699966417944779</c:v>
                </c:pt>
                <c:pt idx="43">
                  <c:v>23.900044966508034</c:v>
                </c:pt>
                <c:pt idx="44">
                  <c:v>38.899998646095639</c:v>
                </c:pt>
                <c:pt idx="45">
                  <c:v>37.099954139691533</c:v>
                </c:pt>
                <c:pt idx="46">
                  <c:v>30.699985354006543</c:v>
                </c:pt>
                <c:pt idx="47">
                  <c:v>36.10004063913405</c:v>
                </c:pt>
                <c:pt idx="48">
                  <c:v>24.900027489734413</c:v>
                </c:pt>
                <c:pt idx="49">
                  <c:v>37.400041088932397</c:v>
                </c:pt>
                <c:pt idx="50">
                  <c:v>35.000024021432012</c:v>
                </c:pt>
                <c:pt idx="51">
                  <c:v>34.299969422473282</c:v>
                </c:pt>
                <c:pt idx="52">
                  <c:v>33.499965802458576</c:v>
                </c:pt>
                <c:pt idx="53">
                  <c:v>33.300039798889685</c:v>
                </c:pt>
                <c:pt idx="54">
                  <c:v>31.199981893646083</c:v>
                </c:pt>
              </c:numCache>
            </c:numRef>
          </c:xVal>
          <c:yVal>
            <c:numRef>
              <c:f>Data!$B$146:$B$200</c:f>
              <c:numCache>
                <c:formatCode>0.00</c:formatCode>
                <c:ptCount val="55"/>
                <c:pt idx="0">
                  <c:v>0.85176249999999998</c:v>
                </c:pt>
                <c:pt idx="1">
                  <c:v>0.84114752000000004</c:v>
                </c:pt>
                <c:pt idx="2">
                  <c:v>0.89473442000000003</c:v>
                </c:pt>
                <c:pt idx="3">
                  <c:v>0.91602592000000005</c:v>
                </c:pt>
                <c:pt idx="4">
                  <c:v>0.92760814000000003</c:v>
                </c:pt>
                <c:pt idx="5">
                  <c:v>1.16974555</c:v>
                </c:pt>
                <c:pt idx="6">
                  <c:v>0.94264186000000005</c:v>
                </c:pt>
                <c:pt idx="7">
                  <c:v>1.04211743</c:v>
                </c:pt>
                <c:pt idx="8">
                  <c:v>0.95542185999999996</c:v>
                </c:pt>
                <c:pt idx="9">
                  <c:v>1.0117186</c:v>
                </c:pt>
                <c:pt idx="10">
                  <c:v>0.97723061</c:v>
                </c:pt>
                <c:pt idx="11">
                  <c:v>0.95117350000000001</c:v>
                </c:pt>
                <c:pt idx="12">
                  <c:v>1.1398200999999999</c:v>
                </c:pt>
                <c:pt idx="13">
                  <c:v>1.3386568400000001</c:v>
                </c:pt>
                <c:pt idx="14">
                  <c:v>1.2430019800000001</c:v>
                </c:pt>
                <c:pt idx="15">
                  <c:v>0.84755329999999995</c:v>
                </c:pt>
                <c:pt idx="16">
                  <c:v>1.34573586</c:v>
                </c:pt>
                <c:pt idx="17">
                  <c:v>1.196601</c:v>
                </c:pt>
                <c:pt idx="18">
                  <c:v>0.98698474000000003</c:v>
                </c:pt>
                <c:pt idx="19">
                  <c:v>1.0089174999999999</c:v>
                </c:pt>
                <c:pt idx="20">
                  <c:v>1.07014711</c:v>
                </c:pt>
                <c:pt idx="21">
                  <c:v>1.4342072100000001</c:v>
                </c:pt>
                <c:pt idx="22">
                  <c:v>1.3915829900000001</c:v>
                </c:pt>
                <c:pt idx="23">
                  <c:v>0.96700279</c:v>
                </c:pt>
                <c:pt idx="24">
                  <c:v>1.1338579200000001</c:v>
                </c:pt>
                <c:pt idx="25">
                  <c:v>0.94347303999999999</c:v>
                </c:pt>
                <c:pt idx="26">
                  <c:v>0.92906367000000001</c:v>
                </c:pt>
                <c:pt idx="27">
                  <c:v>1.1059285000000001</c:v>
                </c:pt>
                <c:pt idx="28">
                  <c:v>0.90036643999999999</c:v>
                </c:pt>
                <c:pt idx="29">
                  <c:v>1.13254571</c:v>
                </c:pt>
                <c:pt idx="30">
                  <c:v>1.01022675</c:v>
                </c:pt>
                <c:pt idx="31">
                  <c:v>0.70886170000000004</c:v>
                </c:pt>
                <c:pt idx="32">
                  <c:v>0.72250501</c:v>
                </c:pt>
                <c:pt idx="33">
                  <c:v>0.97399342</c:v>
                </c:pt>
                <c:pt idx="34">
                  <c:v>0.80765597</c:v>
                </c:pt>
                <c:pt idx="35">
                  <c:v>0.97333753999999995</c:v>
                </c:pt>
                <c:pt idx="36">
                  <c:v>0.7241938</c:v>
                </c:pt>
                <c:pt idx="37">
                  <c:v>0.92411399000000005</c:v>
                </c:pt>
                <c:pt idx="38">
                  <c:v>0.7332497</c:v>
                </c:pt>
                <c:pt idx="39">
                  <c:v>0.63550678999999999</c:v>
                </c:pt>
                <c:pt idx="40">
                  <c:v>1.09429632</c:v>
                </c:pt>
                <c:pt idx="41">
                  <c:v>0.68537464000000003</c:v>
                </c:pt>
                <c:pt idx="42">
                  <c:v>0.77203710000000003</c:v>
                </c:pt>
                <c:pt idx="43">
                  <c:v>0.53450244000000002</c:v>
                </c:pt>
                <c:pt idx="44">
                  <c:v>0.81500307000000005</c:v>
                </c:pt>
                <c:pt idx="45">
                  <c:v>1.1135999700000001</c:v>
                </c:pt>
                <c:pt idx="46">
                  <c:v>1.25128573</c:v>
                </c:pt>
                <c:pt idx="47">
                  <c:v>1.43091371</c:v>
                </c:pt>
                <c:pt idx="48">
                  <c:v>1.02773771</c:v>
                </c:pt>
                <c:pt idx="49">
                  <c:v>1.01608729</c:v>
                </c:pt>
                <c:pt idx="50">
                  <c:v>1.07800428</c:v>
                </c:pt>
                <c:pt idx="51">
                  <c:v>1.0013678100000001</c:v>
                </c:pt>
                <c:pt idx="52">
                  <c:v>1.0409071299999999</c:v>
                </c:pt>
                <c:pt idx="53">
                  <c:v>1.0106315400000001</c:v>
                </c:pt>
                <c:pt idx="54">
                  <c:v>0.54387830999999998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A1A-4C7F-B54B-EF1FA33B6627}"/>
            </c:ext>
          </c:extLst>
        </c:ser>
        <c:ser>
          <c:idx val="7"/>
          <c:order val="7"/>
          <c:tx>
            <c:strRef>
              <c:f>Data!$A$202</c:f>
              <c:strCache>
                <c:ptCount val="1"/>
                <c:pt idx="0">
                  <c:v>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Data!$C$208:$C$272</c:f>
              <c:numCache>
                <c:formatCode>0.00</c:formatCode>
                <c:ptCount val="65"/>
                <c:pt idx="0">
                  <c:v>31.400027391802382</c:v>
                </c:pt>
                <c:pt idx="1">
                  <c:v>30.999987248235442</c:v>
                </c:pt>
                <c:pt idx="2">
                  <c:v>33.999971568315971</c:v>
                </c:pt>
                <c:pt idx="3">
                  <c:v>35.899943411247762</c:v>
                </c:pt>
                <c:pt idx="4">
                  <c:v>33.900023324983096</c:v>
                </c:pt>
                <c:pt idx="5">
                  <c:v>35.800014522337818</c:v>
                </c:pt>
                <c:pt idx="6">
                  <c:v>34.299969422473282</c:v>
                </c:pt>
                <c:pt idx="7">
                  <c:v>35.000024021432012</c:v>
                </c:pt>
                <c:pt idx="8">
                  <c:v>34.500037650220321</c:v>
                </c:pt>
                <c:pt idx="9">
                  <c:v>37.999971716741953</c:v>
                </c:pt>
                <c:pt idx="10">
                  <c:v>35.899943411247762</c:v>
                </c:pt>
                <c:pt idx="11">
                  <c:v>35.399987178501789</c:v>
                </c:pt>
                <c:pt idx="12">
                  <c:v>34.500037650220321</c:v>
                </c:pt>
                <c:pt idx="13">
                  <c:v>33.999971568315971</c:v>
                </c:pt>
                <c:pt idx="14">
                  <c:v>37.299972795413936</c:v>
                </c:pt>
                <c:pt idx="15">
                  <c:v>36.199977652363742</c:v>
                </c:pt>
                <c:pt idx="16">
                  <c:v>39.000041474404668</c:v>
                </c:pt>
                <c:pt idx="17">
                  <c:v>39.000041474404668</c:v>
                </c:pt>
                <c:pt idx="18">
                  <c:v>36.700041194461164</c:v>
                </c:pt>
                <c:pt idx="19">
                  <c:v>39.199997078813595</c:v>
                </c:pt>
                <c:pt idx="20">
                  <c:v>38.300039749010438</c:v>
                </c:pt>
                <c:pt idx="21">
                  <c:v>39.000041474404668</c:v>
                </c:pt>
                <c:pt idx="22">
                  <c:v>36.399974136444627</c:v>
                </c:pt>
                <c:pt idx="23">
                  <c:v>36.399974136444627</c:v>
                </c:pt>
                <c:pt idx="24">
                  <c:v>35.399987178501789</c:v>
                </c:pt>
                <c:pt idx="25">
                  <c:v>37.900024884396288</c:v>
                </c:pt>
                <c:pt idx="26">
                  <c:v>35.899943411247762</c:v>
                </c:pt>
                <c:pt idx="27">
                  <c:v>37.999971716741953</c:v>
                </c:pt>
                <c:pt idx="28">
                  <c:v>38.399979681227194</c:v>
                </c:pt>
                <c:pt idx="29">
                  <c:v>37.499991908242919</c:v>
                </c:pt>
                <c:pt idx="30">
                  <c:v>38.100035417935089</c:v>
                </c:pt>
                <c:pt idx="31">
                  <c:v>37.400041088932397</c:v>
                </c:pt>
                <c:pt idx="32">
                  <c:v>37.599942290929533</c:v>
                </c:pt>
                <c:pt idx="33">
                  <c:v>37.499991908242919</c:v>
                </c:pt>
                <c:pt idx="34">
                  <c:v>36.399974136444627</c:v>
                </c:pt>
                <c:pt idx="35">
                  <c:v>37.000003913862088</c:v>
                </c:pt>
                <c:pt idx="36">
                  <c:v>37.200021860898687</c:v>
                </c:pt>
                <c:pt idx="37">
                  <c:v>38.799952710293468</c:v>
                </c:pt>
                <c:pt idx="38">
                  <c:v>35.200053976641613</c:v>
                </c:pt>
                <c:pt idx="39">
                  <c:v>35.999990580024757</c:v>
                </c:pt>
                <c:pt idx="40">
                  <c:v>36.399974136444627</c:v>
                </c:pt>
                <c:pt idx="41">
                  <c:v>35.600051074470656</c:v>
                </c:pt>
                <c:pt idx="42">
                  <c:v>36.500033478154307</c:v>
                </c:pt>
                <c:pt idx="43">
                  <c:v>32.599958361844614</c:v>
                </c:pt>
                <c:pt idx="44">
                  <c:v>38.300039749010438</c:v>
                </c:pt>
                <c:pt idx="45">
                  <c:v>38.700023058972022</c:v>
                </c:pt>
                <c:pt idx="46">
                  <c:v>37.799958849212913</c:v>
                </c:pt>
                <c:pt idx="47">
                  <c:v>36.399974136444627</c:v>
                </c:pt>
                <c:pt idx="48">
                  <c:v>36.399974136444627</c:v>
                </c:pt>
                <c:pt idx="49">
                  <c:v>37.799958849212913</c:v>
                </c:pt>
                <c:pt idx="50">
                  <c:v>38.300039749010438</c:v>
                </c:pt>
                <c:pt idx="51">
                  <c:v>37.000003913862088</c:v>
                </c:pt>
                <c:pt idx="52">
                  <c:v>37.999971716741953</c:v>
                </c:pt>
                <c:pt idx="53">
                  <c:v>37.700009824909756</c:v>
                </c:pt>
                <c:pt idx="54">
                  <c:v>38.500036193359136</c:v>
                </c:pt>
                <c:pt idx="55">
                  <c:v>37.700009824909756</c:v>
                </c:pt>
                <c:pt idx="56">
                  <c:v>38.399979681227194</c:v>
                </c:pt>
                <c:pt idx="57">
                  <c:v>38.300039749010438</c:v>
                </c:pt>
                <c:pt idx="58">
                  <c:v>38.300039749010438</c:v>
                </c:pt>
                <c:pt idx="59">
                  <c:v>36.300032754869136</c:v>
                </c:pt>
                <c:pt idx="60">
                  <c:v>35.399987178501789</c:v>
                </c:pt>
                <c:pt idx="61">
                  <c:v>37.400041088932397</c:v>
                </c:pt>
                <c:pt idx="62">
                  <c:v>39.199997078813595</c:v>
                </c:pt>
                <c:pt idx="63">
                  <c:v>38.399979681227194</c:v>
                </c:pt>
                <c:pt idx="64">
                  <c:v>38.500036193359136</c:v>
                </c:pt>
              </c:numCache>
            </c:numRef>
          </c:xVal>
          <c:yVal>
            <c:numRef>
              <c:f>Data!$B$208:$B$272</c:f>
              <c:numCache>
                <c:formatCode>0.00</c:formatCode>
                <c:ptCount val="65"/>
                <c:pt idx="0">
                  <c:v>1.40615351</c:v>
                </c:pt>
                <c:pt idx="1">
                  <c:v>0.95529352999999995</c:v>
                </c:pt>
                <c:pt idx="2">
                  <c:v>1.2499853000000001</c:v>
                </c:pt>
                <c:pt idx="3">
                  <c:v>1.5176621800000001</c:v>
                </c:pt>
                <c:pt idx="4">
                  <c:v>1.5937151300000001</c:v>
                </c:pt>
                <c:pt idx="5">
                  <c:v>1.3361940000000001</c:v>
                </c:pt>
                <c:pt idx="6">
                  <c:v>1.4804833900000001</c:v>
                </c:pt>
                <c:pt idx="7">
                  <c:v>1.60375863</c:v>
                </c:pt>
                <c:pt idx="8">
                  <c:v>1.6343743500000001</c:v>
                </c:pt>
                <c:pt idx="9">
                  <c:v>1.41759667</c:v>
                </c:pt>
                <c:pt idx="10">
                  <c:v>1.1897213</c:v>
                </c:pt>
                <c:pt idx="11">
                  <c:v>1.61901355</c:v>
                </c:pt>
                <c:pt idx="12">
                  <c:v>1.5819881499999999</c:v>
                </c:pt>
                <c:pt idx="13">
                  <c:v>1.6058298099999999</c:v>
                </c:pt>
                <c:pt idx="14">
                  <c:v>1.2414960500000001</c:v>
                </c:pt>
                <c:pt idx="15">
                  <c:v>1.5243325700000001</c:v>
                </c:pt>
                <c:pt idx="16">
                  <c:v>1.69870538</c:v>
                </c:pt>
                <c:pt idx="17">
                  <c:v>1.4890576900000001</c:v>
                </c:pt>
                <c:pt idx="18">
                  <c:v>1.6675812999999999</c:v>
                </c:pt>
                <c:pt idx="19">
                  <c:v>1.6605912899999999</c:v>
                </c:pt>
                <c:pt idx="20">
                  <c:v>1.62562574</c:v>
                </c:pt>
                <c:pt idx="21">
                  <c:v>1.3370555500000001</c:v>
                </c:pt>
                <c:pt idx="22">
                  <c:v>1.3200625399999999</c:v>
                </c:pt>
                <c:pt idx="23">
                  <c:v>1.5856876499999999</c:v>
                </c:pt>
                <c:pt idx="24">
                  <c:v>1.3186015600000001</c:v>
                </c:pt>
                <c:pt idx="25">
                  <c:v>1.3880488200000001</c:v>
                </c:pt>
                <c:pt idx="26">
                  <c:v>1.3461709799999999</c:v>
                </c:pt>
                <c:pt idx="27">
                  <c:v>1.49345587</c:v>
                </c:pt>
                <c:pt idx="28">
                  <c:v>1.57052703</c:v>
                </c:pt>
                <c:pt idx="29">
                  <c:v>1.1150839299999999</c:v>
                </c:pt>
                <c:pt idx="30">
                  <c:v>1.5287669100000001</c:v>
                </c:pt>
                <c:pt idx="31">
                  <c:v>1.60777653</c:v>
                </c:pt>
                <c:pt idx="32">
                  <c:v>1.3905784999999999</c:v>
                </c:pt>
                <c:pt idx="33">
                  <c:v>1.4435590300000001</c:v>
                </c:pt>
                <c:pt idx="34">
                  <c:v>1.3659177199999999</c:v>
                </c:pt>
                <c:pt idx="35">
                  <c:v>1.2562997899999999</c:v>
                </c:pt>
                <c:pt idx="36">
                  <c:v>1.1978143999999999</c:v>
                </c:pt>
                <c:pt idx="37">
                  <c:v>1.36854217</c:v>
                </c:pt>
                <c:pt idx="38">
                  <c:v>1.68198815</c:v>
                </c:pt>
                <c:pt idx="39">
                  <c:v>1.3754145799999999</c:v>
                </c:pt>
                <c:pt idx="40">
                  <c:v>1.4695172299999999</c:v>
                </c:pt>
                <c:pt idx="41">
                  <c:v>1.68390379</c:v>
                </c:pt>
                <c:pt idx="42">
                  <c:v>1.58734679</c:v>
                </c:pt>
                <c:pt idx="43">
                  <c:v>1.17839227</c:v>
                </c:pt>
                <c:pt idx="44">
                  <c:v>1.2543400199999999</c:v>
                </c:pt>
                <c:pt idx="45">
                  <c:v>1.2242252499999999</c:v>
                </c:pt>
                <c:pt idx="46">
                  <c:v>1.3466328299999999</c:v>
                </c:pt>
                <c:pt idx="47">
                  <c:v>1.49234562</c:v>
                </c:pt>
                <c:pt idx="48">
                  <c:v>1.7593758799999999</c:v>
                </c:pt>
                <c:pt idx="49">
                  <c:v>0.97870995000000005</c:v>
                </c:pt>
                <c:pt idx="50">
                  <c:v>1.44966168</c:v>
                </c:pt>
                <c:pt idx="51">
                  <c:v>1.5383482500000001</c:v>
                </c:pt>
                <c:pt idx="52">
                  <c:v>1.33656365</c:v>
                </c:pt>
                <c:pt idx="53">
                  <c:v>1.31826913</c:v>
                </c:pt>
                <c:pt idx="54">
                  <c:v>1.4846071700000001</c:v>
                </c:pt>
                <c:pt idx="55">
                  <c:v>1.4368147499999999</c:v>
                </c:pt>
                <c:pt idx="56">
                  <c:v>1.38577331</c:v>
                </c:pt>
                <c:pt idx="57">
                  <c:v>1.50719672</c:v>
                </c:pt>
                <c:pt idx="58">
                  <c:v>1.5467892999999999</c:v>
                </c:pt>
                <c:pt idx="59">
                  <c:v>1.54323703</c:v>
                </c:pt>
                <c:pt idx="60">
                  <c:v>1.50184217</c:v>
                </c:pt>
                <c:pt idx="61">
                  <c:v>1.18517695</c:v>
                </c:pt>
                <c:pt idx="62">
                  <c:v>1.46127908</c:v>
                </c:pt>
                <c:pt idx="63">
                  <c:v>1.5898227899999999</c:v>
                </c:pt>
                <c:pt idx="64">
                  <c:v>1.3648743000000001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A1A-4C7F-B54B-EF1FA33B6627}"/>
            </c:ext>
          </c:extLst>
        </c:ser>
        <c:ser>
          <c:idx val="8"/>
          <c:order val="8"/>
          <c:tx>
            <c:v>Empirical regression</c:v>
          </c:tx>
          <c:spPr>
            <a:ln w="2540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Data!$C$326:$C$435</c:f>
              <c:numCache>
                <c:formatCode>0.00</c:formatCode>
                <c:ptCount val="1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7.9</c:v>
                </c:pt>
                <c:pt idx="8">
                  <c:v>8</c:v>
                </c:pt>
                <c:pt idx="9">
                  <c:v>8.5</c:v>
                </c:pt>
                <c:pt idx="10">
                  <c:v>9</c:v>
                </c:pt>
                <c:pt idx="11">
                  <c:v>10</c:v>
                </c:pt>
                <c:pt idx="12">
                  <c:v>10.950000000000001</c:v>
                </c:pt>
                <c:pt idx="13">
                  <c:v>11</c:v>
                </c:pt>
                <c:pt idx="14">
                  <c:v>12</c:v>
                </c:pt>
                <c:pt idx="15">
                  <c:v>12.67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17.981818181818181</c:v>
                </c:pt>
                <c:pt idx="22">
                  <c:v>18</c:v>
                </c:pt>
                <c:pt idx="23">
                  <c:v>18.333333333333332</c:v>
                </c:pt>
                <c:pt idx="24">
                  <c:v>19</c:v>
                </c:pt>
                <c:pt idx="25">
                  <c:v>19.25</c:v>
                </c:pt>
                <c:pt idx="26">
                  <c:v>19.5</c:v>
                </c:pt>
                <c:pt idx="27">
                  <c:v>20</c:v>
                </c:pt>
                <c:pt idx="28">
                  <c:v>20.25</c:v>
                </c:pt>
                <c:pt idx="29">
                  <c:v>21</c:v>
                </c:pt>
                <c:pt idx="30">
                  <c:v>21.75</c:v>
                </c:pt>
                <c:pt idx="31">
                  <c:v>22</c:v>
                </c:pt>
                <c:pt idx="32">
                  <c:v>22.080000000000002</c:v>
                </c:pt>
                <c:pt idx="33">
                  <c:v>22.25</c:v>
                </c:pt>
                <c:pt idx="34">
                  <c:v>22.5</c:v>
                </c:pt>
                <c:pt idx="35">
                  <c:v>23</c:v>
                </c:pt>
                <c:pt idx="36">
                  <c:v>23.066666666666666</c:v>
                </c:pt>
                <c:pt idx="37">
                  <c:v>23.25</c:v>
                </c:pt>
                <c:pt idx="38">
                  <c:v>23.5</c:v>
                </c:pt>
                <c:pt idx="39">
                  <c:v>23.75</c:v>
                </c:pt>
                <c:pt idx="40">
                  <c:v>23.8</c:v>
                </c:pt>
                <c:pt idx="41">
                  <c:v>24</c:v>
                </c:pt>
                <c:pt idx="42">
                  <c:v>24.25</c:v>
                </c:pt>
                <c:pt idx="43">
                  <c:v>24.5</c:v>
                </c:pt>
                <c:pt idx="44">
                  <c:v>24.754347826086939</c:v>
                </c:pt>
                <c:pt idx="45">
                  <c:v>25</c:v>
                </c:pt>
                <c:pt idx="46">
                  <c:v>25.25</c:v>
                </c:pt>
                <c:pt idx="47">
                  <c:v>25.55</c:v>
                </c:pt>
                <c:pt idx="48">
                  <c:v>25.75</c:v>
                </c:pt>
                <c:pt idx="49">
                  <c:v>25.82</c:v>
                </c:pt>
                <c:pt idx="50">
                  <c:v>25.9</c:v>
                </c:pt>
                <c:pt idx="51">
                  <c:v>26</c:v>
                </c:pt>
                <c:pt idx="52">
                  <c:v>26.09</c:v>
                </c:pt>
                <c:pt idx="53">
                  <c:v>26.5</c:v>
                </c:pt>
                <c:pt idx="54">
                  <c:v>26.555555555555557</c:v>
                </c:pt>
                <c:pt idx="55">
                  <c:v>26.75</c:v>
                </c:pt>
                <c:pt idx="56">
                  <c:v>27</c:v>
                </c:pt>
                <c:pt idx="57">
                  <c:v>27.15</c:v>
                </c:pt>
                <c:pt idx="58">
                  <c:v>27.25</c:v>
                </c:pt>
                <c:pt idx="59">
                  <c:v>27.5</c:v>
                </c:pt>
                <c:pt idx="60">
                  <c:v>27.75</c:v>
                </c:pt>
                <c:pt idx="61">
                  <c:v>28</c:v>
                </c:pt>
                <c:pt idx="62">
                  <c:v>28.7</c:v>
                </c:pt>
                <c:pt idx="63">
                  <c:v>28.733333333333334</c:v>
                </c:pt>
                <c:pt idx="64">
                  <c:v>28.75</c:v>
                </c:pt>
                <c:pt idx="65">
                  <c:v>29</c:v>
                </c:pt>
                <c:pt idx="66">
                  <c:v>29.4</c:v>
                </c:pt>
                <c:pt idx="67">
                  <c:v>29.5</c:v>
                </c:pt>
                <c:pt idx="68">
                  <c:v>30</c:v>
                </c:pt>
                <c:pt idx="69">
                  <c:v>30.25</c:v>
                </c:pt>
                <c:pt idx="70">
                  <c:v>30.5</c:v>
                </c:pt>
                <c:pt idx="71">
                  <c:v>30.75</c:v>
                </c:pt>
                <c:pt idx="72">
                  <c:v>31</c:v>
                </c:pt>
                <c:pt idx="73">
                  <c:v>31.5</c:v>
                </c:pt>
                <c:pt idx="74">
                  <c:v>31.704761904761909</c:v>
                </c:pt>
                <c:pt idx="75">
                  <c:v>32</c:v>
                </c:pt>
                <c:pt idx="76">
                  <c:v>32.5</c:v>
                </c:pt>
                <c:pt idx="77">
                  <c:v>32.700000000000003</c:v>
                </c:pt>
                <c:pt idx="78">
                  <c:v>32.75</c:v>
                </c:pt>
                <c:pt idx="79">
                  <c:v>33</c:v>
                </c:pt>
                <c:pt idx="80">
                  <c:v>33.25</c:v>
                </c:pt>
                <c:pt idx="81">
                  <c:v>33.604347826086958</c:v>
                </c:pt>
                <c:pt idx="82">
                  <c:v>34</c:v>
                </c:pt>
                <c:pt idx="83">
                  <c:v>34.491333333333337</c:v>
                </c:pt>
                <c:pt idx="84">
                  <c:v>34.5</c:v>
                </c:pt>
                <c:pt idx="85">
                  <c:v>34.75</c:v>
                </c:pt>
                <c:pt idx="86">
                  <c:v>34.85</c:v>
                </c:pt>
                <c:pt idx="87">
                  <c:v>34.979999999999997</c:v>
                </c:pt>
                <c:pt idx="88">
                  <c:v>35</c:v>
                </c:pt>
                <c:pt idx="89">
                  <c:v>35.083333333333336</c:v>
                </c:pt>
                <c:pt idx="90">
                  <c:v>35.7507894736842</c:v>
                </c:pt>
                <c:pt idx="91">
                  <c:v>35.80749999999999</c:v>
                </c:pt>
                <c:pt idx="92">
                  <c:v>36</c:v>
                </c:pt>
                <c:pt idx="93">
                  <c:v>37</c:v>
                </c:pt>
                <c:pt idx="94">
                  <c:v>37.25</c:v>
                </c:pt>
                <c:pt idx="95">
                  <c:v>37.849583333333335</c:v>
                </c:pt>
                <c:pt idx="96">
                  <c:v>38</c:v>
                </c:pt>
                <c:pt idx="97">
                  <c:v>38.192560975609766</c:v>
                </c:pt>
                <c:pt idx="98">
                  <c:v>38.5</c:v>
                </c:pt>
                <c:pt idx="99">
                  <c:v>38.6</c:v>
                </c:pt>
                <c:pt idx="100">
                  <c:v>39</c:v>
                </c:pt>
                <c:pt idx="101">
                  <c:v>39.972380952380959</c:v>
                </c:pt>
                <c:pt idx="102">
                  <c:v>40</c:v>
                </c:pt>
                <c:pt idx="103">
                  <c:v>40.9</c:v>
                </c:pt>
                <c:pt idx="104">
                  <c:v>41</c:v>
                </c:pt>
                <c:pt idx="105">
                  <c:v>42</c:v>
                </c:pt>
                <c:pt idx="106">
                  <c:v>42.25</c:v>
                </c:pt>
                <c:pt idx="107">
                  <c:v>43</c:v>
                </c:pt>
                <c:pt idx="108">
                  <c:v>44</c:v>
                </c:pt>
                <c:pt idx="109">
                  <c:v>45</c:v>
                </c:pt>
              </c:numCache>
            </c:numRef>
          </c:xVal>
          <c:yVal>
            <c:numRef>
              <c:f>Data!$E$326:$E$435</c:f>
              <c:numCache>
                <c:formatCode>0.00</c:formatCode>
                <c:ptCount val="110"/>
                <c:pt idx="0">
                  <c:v>-0.10475593365635394</c:v>
                </c:pt>
                <c:pt idx="1">
                  <c:v>-5.4031509433961844E-2</c:v>
                </c:pt>
                <c:pt idx="2">
                  <c:v>-4.0522107969147569E-3</c:v>
                </c:pt>
                <c:pt idx="3">
                  <c:v>4.5198261028072118E-2</c:v>
                </c:pt>
                <c:pt idx="4">
                  <c:v>9.3735732899023816E-2</c:v>
                </c:pt>
                <c:pt idx="5">
                  <c:v>0.14157557671577425</c:v>
                </c:pt>
                <c:pt idx="6">
                  <c:v>0.18873272565108845</c:v>
                </c:pt>
                <c:pt idx="7">
                  <c:v>0.23060245657568323</c:v>
                </c:pt>
                <c:pt idx="8">
                  <c:v>0.23522168969181756</c:v>
                </c:pt>
                <c:pt idx="9">
                  <c:v>0.25822002470879024</c:v>
                </c:pt>
                <c:pt idx="10">
                  <c:v>0.28105657052409505</c:v>
                </c:pt>
                <c:pt idx="11">
                  <c:v>0.32625107579462131</c:v>
                </c:pt>
                <c:pt idx="12">
                  <c:v>0.36860485079805727</c:v>
                </c:pt>
                <c:pt idx="13">
                  <c:v>0.37081853277835641</c:v>
                </c:pt>
                <c:pt idx="14">
                  <c:v>0.41477190148122656</c:v>
                </c:pt>
                <c:pt idx="15">
                  <c:v>0.44388339733918514</c:v>
                </c:pt>
                <c:pt idx="16">
                  <c:v>0.45812378720492664</c:v>
                </c:pt>
                <c:pt idx="17">
                  <c:v>0.50088645259938946</c:v>
                </c:pt>
                <c:pt idx="18">
                  <c:v>0.54307182922713526</c:v>
                </c:pt>
                <c:pt idx="19">
                  <c:v>0.5846915286624208</c:v>
                </c:pt>
                <c:pt idx="20">
                  <c:v>0.62575685314685359</c:v>
                </c:pt>
                <c:pt idx="21">
                  <c:v>0.66554682937832688</c:v>
                </c:pt>
                <c:pt idx="22">
                  <c:v>0.66627880582203147</c:v>
                </c:pt>
                <c:pt idx="23">
                  <c:v>0.67966723401914475</c:v>
                </c:pt>
                <c:pt idx="24">
                  <c:v>0.70626810055865974</c:v>
                </c:pt>
                <c:pt idx="25">
                  <c:v>0.71618342519685108</c:v>
                </c:pt>
                <c:pt idx="26">
                  <c:v>0.72606627251883449</c:v>
                </c:pt>
                <c:pt idx="27">
                  <c:v>0.74573517140058776</c:v>
                </c:pt>
                <c:pt idx="28">
                  <c:v>0.75552153846153924</c:v>
                </c:pt>
                <c:pt idx="29">
                  <c:v>0.78469018164125881</c:v>
                </c:pt>
                <c:pt idx="30">
                  <c:v>0.81357636539703115</c:v>
                </c:pt>
                <c:pt idx="31">
                  <c:v>0.82314303254914645</c:v>
                </c:pt>
                <c:pt idx="32">
                  <c:v>0.82619785801713697</c:v>
                </c:pt>
                <c:pt idx="33">
                  <c:v>0.8326789189189201</c:v>
                </c:pt>
                <c:pt idx="34">
                  <c:v>0.842184172823643</c:v>
                </c:pt>
                <c:pt idx="35">
                  <c:v>0.86110337175792573</c:v>
                </c:pt>
                <c:pt idx="36">
                  <c:v>0.86361678117998508</c:v>
                </c:pt>
                <c:pt idx="37">
                  <c:v>0.87051760869565253</c:v>
                </c:pt>
                <c:pt idx="38">
                  <c:v>0.87990179699968163</c:v>
                </c:pt>
                <c:pt idx="39">
                  <c:v>0.88925608030592773</c:v>
                </c:pt>
                <c:pt idx="40">
                  <c:v>0.89112336094297628</c:v>
                </c:pt>
                <c:pt idx="41">
                  <c:v>0.89858060133630335</c:v>
                </c:pt>
                <c:pt idx="42">
                  <c:v>0.90787550190597255</c:v>
                </c:pt>
                <c:pt idx="43">
                  <c:v>0.9171409229305425</c:v>
                </c:pt>
                <c:pt idx="44">
                  <c:v>0.92653737320337015</c:v>
                </c:pt>
                <c:pt idx="45">
                  <c:v>0.93558388555169181</c:v>
                </c:pt>
                <c:pt idx="46">
                  <c:v>0.94476170454545461</c:v>
                </c:pt>
                <c:pt idx="47">
                  <c:v>0.95573691871455679</c:v>
                </c:pt>
                <c:pt idx="48">
                  <c:v>0.96303070484581621</c:v>
                </c:pt>
                <c:pt idx="49">
                  <c:v>0.96557919418758242</c:v>
                </c:pt>
                <c:pt idx="50">
                  <c:v>0.96848900660169868</c:v>
                </c:pt>
                <c:pt idx="51">
                  <c:v>0.97212215834118787</c:v>
                </c:pt>
                <c:pt idx="52">
                  <c:v>0.97538809344385857</c:v>
                </c:pt>
                <c:pt idx="53">
                  <c:v>0.99021964610084634</c:v>
                </c:pt>
                <c:pt idx="54">
                  <c:v>0.99222348314606812</c:v>
                </c:pt>
                <c:pt idx="55">
                  <c:v>0.99922594746716786</c:v>
                </c:pt>
                <c:pt idx="56">
                  <c:v>1.0082041305026541</c:v>
                </c:pt>
                <c:pt idx="57">
                  <c:v>1.0135775982532751</c:v>
                </c:pt>
                <c:pt idx="58">
                  <c:v>1.0171543266832916</c:v>
                </c:pt>
                <c:pt idx="59">
                  <c:v>1.0260766666666665</c:v>
                </c:pt>
                <c:pt idx="60">
                  <c:v>1.0349712802983229</c:v>
                </c:pt>
                <c:pt idx="61">
                  <c:v>1.0438382966180582</c:v>
                </c:pt>
                <c:pt idx="62">
                  <c:v>1.0685202131603342</c:v>
                </c:pt>
                <c:pt idx="63">
                  <c:v>1.0696902182641814</c:v>
                </c:pt>
                <c:pt idx="64">
                  <c:v>1.0702750401482399</c:v>
                </c:pt>
                <c:pt idx="65">
                  <c:v>1.0790329417206301</c:v>
                </c:pt>
                <c:pt idx="66">
                  <c:v>1.0929895509074141</c:v>
                </c:pt>
                <c:pt idx="67">
                  <c:v>1.096467977251768</c:v>
                </c:pt>
                <c:pt idx="68">
                  <c:v>1.1137961477168252</c:v>
                </c:pt>
                <c:pt idx="69">
                  <c:v>1.1224204651162797</c:v>
                </c:pt>
                <c:pt idx="70">
                  <c:v>1.1310184326306141</c:v>
                </c:pt>
                <c:pt idx="71">
                  <c:v>1.1395901708358753</c:v>
                </c:pt>
                <c:pt idx="72">
                  <c:v>1.148135799573561</c:v>
                </c:pt>
                <c:pt idx="73">
                  <c:v>1.1651492043729128</c:v>
                </c:pt>
                <c:pt idx="74">
                  <c:v>1.1720868127789252</c:v>
                </c:pt>
                <c:pt idx="75">
                  <c:v>1.1820595912806544</c:v>
                </c:pt>
                <c:pt idx="76">
                  <c:v>1.1988678931482042</c:v>
                </c:pt>
                <c:pt idx="77">
                  <c:v>1.2055628369008149</c:v>
                </c:pt>
                <c:pt idx="78">
                  <c:v>1.2072340506329118</c:v>
                </c:pt>
                <c:pt idx="79">
                  <c:v>1.2155750315979539</c:v>
                </c:pt>
                <c:pt idx="80">
                  <c:v>1.2238909495192312</c:v>
                </c:pt>
                <c:pt idx="81">
                  <c:v>1.2356351413821427</c:v>
                </c:pt>
                <c:pt idx="82">
                  <c:v>1.2486894495961716</c:v>
                </c:pt>
                <c:pt idx="83">
                  <c:v>1.2648149275039575</c:v>
                </c:pt>
                <c:pt idx="84">
                  <c:v>1.2650985177453036</c:v>
                </c:pt>
                <c:pt idx="85">
                  <c:v>1.2732664026206075</c:v>
                </c:pt>
                <c:pt idx="86">
                  <c:v>1.2765267500000004</c:v>
                </c:pt>
                <c:pt idx="87">
                  <c:v>1.2807594034378154</c:v>
                </c:pt>
                <c:pt idx="88">
                  <c:v>1.281410000000001</c:v>
                </c:pt>
                <c:pt idx="89">
                  <c:v>1.2841191539528438</c:v>
                </c:pt>
                <c:pt idx="90">
                  <c:v>1.3057215963747009</c:v>
                </c:pt>
                <c:pt idx="91">
                  <c:v>1.3075491847062128</c:v>
                </c:pt>
                <c:pt idx="92">
                  <c:v>1.3137436683417096</c:v>
                </c:pt>
                <c:pt idx="93">
                  <c:v>1.3456972759330013</c:v>
                </c:pt>
                <c:pt idx="94">
                  <c:v>1.3536270774647896</c:v>
                </c:pt>
                <c:pt idx="95">
                  <c:v>1.3725508954700185</c:v>
                </c:pt>
                <c:pt idx="96">
                  <c:v>1.377277484662577</c:v>
                </c:pt>
                <c:pt idx="97">
                  <c:v>1.383316275304999</c:v>
                </c:pt>
                <c:pt idx="98">
                  <c:v>1.3929296038450341</c:v>
                </c:pt>
                <c:pt idx="99">
                  <c:v>1.3960490917030564</c:v>
                </c:pt>
                <c:pt idx="100">
                  <c:v>1.4084908016264883</c:v>
                </c:pt>
                <c:pt idx="101">
                  <c:v>1.4384962452930363</c:v>
                </c:pt>
                <c:pt idx="102">
                  <c:v>1.4393435835980366</c:v>
                </c:pt>
                <c:pt idx="103">
                  <c:v>1.4668079661016957</c:v>
                </c:pt>
                <c:pt idx="104">
                  <c:v>1.4698420413436697</c:v>
                </c:pt>
                <c:pt idx="105">
                  <c:v>1.4999922437910369</c:v>
                </c:pt>
                <c:pt idx="106">
                  <c:v>1.5074760775370581</c:v>
                </c:pt>
                <c:pt idx="107">
                  <c:v>1.5298001220550672</c:v>
                </c:pt>
                <c:pt idx="108">
                  <c:v>1.5592714733276889</c:v>
                </c:pt>
                <c:pt idx="109">
                  <c:v>1.588411964636542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6A1A-4C7F-B54B-EF1FA33B6627}"/>
            </c:ext>
          </c:extLst>
        </c:ser>
        <c:ser>
          <c:idx val="9"/>
          <c:order val="9"/>
          <c:tx>
            <c:v>Theoretical regression if temperature only affects viscosity</c:v>
          </c:tx>
          <c:spPr>
            <a:ln w="2540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Data!$C$279:$C$323</c:f>
              <c:numCache>
                <c:formatCode>0.00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xVal>
          <c:yVal>
            <c:numRef>
              <c:f>Data!$E$279:$E$323</c:f>
              <c:numCache>
                <c:formatCode>0.00</c:formatCode>
                <c:ptCount val="45"/>
                <c:pt idx="0">
                  <c:v>-0.10640420328546786</c:v>
                </c:pt>
                <c:pt idx="1">
                  <c:v>-9.2736530434289657E-2</c:v>
                </c:pt>
                <c:pt idx="2">
                  <c:v>-7.9269631330466064E-2</c:v>
                </c:pt>
                <c:pt idx="3">
                  <c:v>-6.5999114277008122E-2</c:v>
                </c:pt>
                <c:pt idx="4">
                  <c:v>-5.2920714734277077E-2</c:v>
                </c:pt>
                <c:pt idx="5">
                  <c:v>-4.0030290750909928E-2</c:v>
                </c:pt>
                <c:pt idx="6">
                  <c:v>-2.7323818590352059E-2</c:v>
                </c:pt>
                <c:pt idx="7">
                  <c:v>-1.4797388543298276E-2</c:v>
                </c:pt>
                <c:pt idx="8">
                  <c:v>-2.447200916885342E-3</c:v>
                </c:pt>
                <c:pt idx="9">
                  <c:v>9.7304378080057402E-3</c:v>
                </c:pt>
                <c:pt idx="10">
                  <c:v>2.1739118659502496E-2</c:v>
                </c:pt>
                <c:pt idx="11">
                  <c:v>3.3582333705260634E-2</c:v>
                </c:pt>
                <c:pt idx="12">
                  <c:v>4.5263479438042084E-2</c:v>
                </c:pt>
                <c:pt idx="13">
                  <c:v>5.6785860023249465E-2</c:v>
                </c:pt>
                <c:pt idx="14">
                  <c:v>6.8152690414933756E-2</c:v>
                </c:pt>
                <c:pt idx="15">
                  <c:v>7.9367099346454681E-2</c:v>
                </c:pt>
                <c:pt idx="16">
                  <c:v>9.0432132201631585E-2</c:v>
                </c:pt>
                <c:pt idx="17">
                  <c:v>0.10135075377192369</c:v>
                </c:pt>
                <c:pt idx="18">
                  <c:v>0.11212585090488046</c:v>
                </c:pt>
                <c:pt idx="19">
                  <c:v>0.12276023504883336</c:v>
                </c:pt>
                <c:pt idx="20">
                  <c:v>0.13325664469854115</c:v>
                </c:pt>
                <c:pt idx="21">
                  <c:v>0.14361774774625469</c:v>
                </c:pt>
                <c:pt idx="22">
                  <c:v>0.15384614374244443</c:v>
                </c:pt>
                <c:pt idx="23">
                  <c:v>0.16394436607021301</c:v>
                </c:pt>
                <c:pt idx="24">
                  <c:v>0.173914884037213</c:v>
                </c:pt>
                <c:pt idx="25">
                  <c:v>0.18376010488869954</c:v>
                </c:pt>
                <c:pt idx="26">
                  <c:v>0.1934823757451628</c:v>
                </c:pt>
                <c:pt idx="27">
                  <c:v>0.20308398546781936</c:v>
                </c:pt>
                <c:pt idx="28">
                  <c:v>0.2125671664550749</c:v>
                </c:pt>
                <c:pt idx="29">
                  <c:v>0.2219340963729185</c:v>
                </c:pt>
                <c:pt idx="30">
                  <c:v>0.23118689982207086</c:v>
                </c:pt>
                <c:pt idx="31">
                  <c:v>0.24032764994456091</c:v>
                </c:pt>
                <c:pt idx="32">
                  <c:v>0.24935836997228711</c:v>
                </c:pt>
                <c:pt idx="33">
                  <c:v>0.25828103471999275</c:v>
                </c:pt>
                <c:pt idx="34">
                  <c:v>0.26709757202496631</c:v>
                </c:pt>
                <c:pt idx="35">
                  <c:v>0.27580986413567465</c:v>
                </c:pt>
                <c:pt idx="36">
                  <c:v>0.28441974905142897</c:v>
                </c:pt>
                <c:pt idx="37">
                  <c:v>0.29292902181508562</c:v>
                </c:pt>
                <c:pt idx="38">
                  <c:v>0.30133943576069233</c:v>
                </c:pt>
                <c:pt idx="39">
                  <c:v>0.30965270371790055</c:v>
                </c:pt>
                <c:pt idx="40">
                  <c:v>0.3178704991748823</c:v>
                </c:pt>
                <c:pt idx="41">
                  <c:v>0.32599445740141053</c:v>
                </c:pt>
                <c:pt idx="42">
                  <c:v>0.33402617653368327</c:v>
                </c:pt>
                <c:pt idx="43">
                  <c:v>0.3419672186224082</c:v>
                </c:pt>
                <c:pt idx="44">
                  <c:v>0.34981911064558446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6A1A-4C7F-B54B-EF1FA33B6627}"/>
            </c:ext>
          </c:extLst>
        </c:ser>
        <c:ser>
          <c:idx val="10"/>
          <c:order val="10"/>
          <c:tx>
            <c:v>Regression species</c:v>
          </c:tx>
          <c:spPr>
            <a:ln w="25400" cap="rnd">
              <a:solidFill>
                <a:schemeClr val="accent1"/>
              </a:solidFill>
              <a:prstDash val="dashDot"/>
              <a:round/>
            </a:ln>
            <a:effectLst/>
          </c:spPr>
          <c:marker>
            <c:symbol val="none"/>
          </c:marker>
          <c:xVal>
            <c:numRef>
              <c:f>Data!$C$438:$C$547</c:f>
              <c:numCache>
                <c:formatCode>0.00</c:formatCode>
                <c:ptCount val="110"/>
              </c:numCache>
            </c:numRef>
          </c:xVal>
          <c:yVal>
            <c:numRef>
              <c:f>Data!$E$438:$E$547</c:f>
              <c:numCache>
                <c:formatCode>0.00</c:formatCode>
                <c:ptCount val="1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1A-4238-876F-875A29FC7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406200"/>
        <c:axId val="243403904"/>
      </c:scatterChart>
      <c:valAx>
        <c:axId val="243406200"/>
        <c:scaling>
          <c:orientation val="minMax"/>
          <c:max val="4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800" b="0" i="0" baseline="0">
                    <a:effectLst/>
                  </a:rPr>
                  <a:t>Body temperature (˚C)</a:t>
                </a:r>
                <a:endParaRPr lang="en-GB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03904"/>
        <c:crossesAt val="-0.30000000000000004"/>
        <c:crossBetween val="midCat"/>
      </c:valAx>
      <c:valAx>
        <c:axId val="243403904"/>
        <c:scaling>
          <c:orientation val="minMax"/>
          <c:max val="1.9"/>
          <c:min val="-0.3000000000000000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800" b="0" i="0" baseline="0">
                    <a:effectLst/>
                  </a:rPr>
                  <a:t>Thermo-motility Index</a:t>
                </a:r>
                <a:endParaRPr lang="en-GB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06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441679295950654"/>
          <c:y val="0.8752004048639308"/>
          <c:w val="0.77753026042912976"/>
          <c:h val="0.10386404171367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49221079075094E-2"/>
          <c:y val="1.559572487355127E-2"/>
          <c:w val="0.91726932883968082"/>
          <c:h val="0.73075149910534198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Data!$A$2</c:f>
              <c:strCache>
                <c:ptCount val="1"/>
                <c:pt idx="0">
                  <c:v>CHONDRICHTHYES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bg2">
                  <a:lumMod val="75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xVal>
            <c:numRef>
              <c:f>Data!$C$3:$C$5</c:f>
              <c:numCache>
                <c:formatCode>0.00</c:formatCode>
                <c:ptCount val="3"/>
                <c:pt idx="0">
                  <c:v>21.63332845884814</c:v>
                </c:pt>
                <c:pt idx="1">
                  <c:v>23.524985064958102</c:v>
                </c:pt>
                <c:pt idx="2">
                  <c:v>11.549997946580987</c:v>
                </c:pt>
              </c:numCache>
            </c:numRef>
          </c:xVal>
          <c:yVal>
            <c:numRef>
              <c:f>Data!$B$3:$B$5</c:f>
              <c:numCache>
                <c:formatCode>0.00</c:formatCode>
                <c:ptCount val="3"/>
                <c:pt idx="0">
                  <c:v>0.49927373333333336</c:v>
                </c:pt>
                <c:pt idx="1">
                  <c:v>0.78809542749999995</c:v>
                </c:pt>
                <c:pt idx="2">
                  <c:v>0.41247560999999999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CF-443E-9715-8C3D0102AD9F}"/>
            </c:ext>
          </c:extLst>
        </c:ser>
        <c:ser>
          <c:idx val="1"/>
          <c:order val="1"/>
          <c:tx>
            <c:strRef>
              <c:f>Data!$A$26</c:f>
              <c:strCache>
                <c:ptCount val="1"/>
                <c:pt idx="0">
                  <c:v>ACTINOPTERYGII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CF-443E-9715-8C3D0102AD9F}"/>
              </c:ext>
            </c:extLst>
          </c:dPt>
          <c:xVal>
            <c:numRef>
              <c:f>Data!$C$27:$C$31</c:f>
              <c:numCache>
                <c:formatCode>0.00</c:formatCode>
                <c:ptCount val="5"/>
                <c:pt idx="0">
                  <c:v>18.999993614366673</c:v>
                </c:pt>
                <c:pt idx="1">
                  <c:v>5.7500043147107007</c:v>
                </c:pt>
                <c:pt idx="2">
                  <c:v>12.616663555875753</c:v>
                </c:pt>
                <c:pt idx="3">
                  <c:v>13.500009679048091</c:v>
                </c:pt>
                <c:pt idx="4">
                  <c:v>4.2399857236457539</c:v>
                </c:pt>
              </c:numCache>
            </c:numRef>
          </c:xVal>
          <c:yVal>
            <c:numRef>
              <c:f>Data!$B$27:$B$31</c:f>
              <c:numCache>
                <c:formatCode>0.00</c:formatCode>
                <c:ptCount val="5"/>
                <c:pt idx="0">
                  <c:v>0.54055138999999996</c:v>
                </c:pt>
                <c:pt idx="1">
                  <c:v>0.37439710500000001</c:v>
                </c:pt>
                <c:pt idx="2">
                  <c:v>0.5202465825</c:v>
                </c:pt>
                <c:pt idx="3">
                  <c:v>0.55858709500000003</c:v>
                </c:pt>
                <c:pt idx="4">
                  <c:v>-5.3445503999999991E-2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CF-443E-9715-8C3D0102AD9F}"/>
            </c:ext>
          </c:extLst>
        </c:ser>
        <c:ser>
          <c:idx val="2"/>
          <c:order val="2"/>
          <c:tx>
            <c:strRef>
              <c:f>Data!$A$57</c:f>
              <c:strCache>
                <c:ptCount val="1"/>
                <c:pt idx="0">
                  <c:v>AMPHIBIA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CF-443E-9715-8C3D0102AD9F}"/>
              </c:ext>
            </c:extLst>
          </c:dPt>
          <c:xVal>
            <c:numRef>
              <c:f>Data!$C$57:$C$60</c:f>
              <c:numCache>
                <c:formatCode>0.00</c:formatCode>
                <c:ptCount val="4"/>
                <c:pt idx="0">
                  <c:v>19.928569715209676</c:v>
                </c:pt>
                <c:pt idx="1">
                  <c:v>22.799982724669007</c:v>
                </c:pt>
                <c:pt idx="2">
                  <c:v>21.374997360583507</c:v>
                </c:pt>
                <c:pt idx="3">
                  <c:v>15.600007919732349</c:v>
                </c:pt>
              </c:numCache>
            </c:numRef>
          </c:xVal>
          <c:yVal>
            <c:numRef>
              <c:f>Data!$B$57:$B$60</c:f>
              <c:numCache>
                <c:formatCode>0.00</c:formatCode>
                <c:ptCount val="4"/>
                <c:pt idx="0">
                  <c:v>0.66722330428571441</c:v>
                </c:pt>
                <c:pt idx="1">
                  <c:v>0.50267885999999995</c:v>
                </c:pt>
                <c:pt idx="2">
                  <c:v>0.80634764000000003</c:v>
                </c:pt>
                <c:pt idx="3">
                  <c:v>0.47124685499999996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CF-443E-9715-8C3D0102AD9F}"/>
            </c:ext>
          </c:extLst>
        </c:ser>
        <c:ser>
          <c:idx val="3"/>
          <c:order val="3"/>
          <c:tx>
            <c:strRef>
              <c:f>Data!$A$69</c:f>
              <c:strCache>
                <c:ptCount val="1"/>
                <c:pt idx="0">
                  <c:v>TESTUDINES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Data!$C$69</c:f>
              <c:numCache>
                <c:formatCode>0.00</c:formatCode>
                <c:ptCount val="1"/>
                <c:pt idx="0">
                  <c:v>24.433346524862035</c:v>
                </c:pt>
              </c:numCache>
            </c:numRef>
          </c:xVal>
          <c:yVal>
            <c:numRef>
              <c:f>Data!$B$69</c:f>
              <c:numCache>
                <c:formatCode>0.00</c:formatCode>
                <c:ptCount val="1"/>
                <c:pt idx="0">
                  <c:v>0.75906839833333339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0CF-443E-9715-8C3D0102AD9F}"/>
            </c:ext>
          </c:extLst>
        </c:ser>
        <c:ser>
          <c:idx val="4"/>
          <c:order val="4"/>
          <c:tx>
            <c:strRef>
              <c:f>Data!$A$77</c:f>
              <c:strCache>
                <c:ptCount val="1"/>
                <c:pt idx="0">
                  <c:v>CROCODYLIA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Data!$C$77</c:f>
              <c:numCache>
                <c:formatCode>0.00</c:formatCode>
                <c:ptCount val="1"/>
                <c:pt idx="0">
                  <c:v>27.894619367987588</c:v>
                </c:pt>
              </c:numCache>
            </c:numRef>
          </c:xVal>
          <c:yVal>
            <c:numRef>
              <c:f>Data!$B$77</c:f>
              <c:numCache>
                <c:formatCode>0.00</c:formatCode>
                <c:ptCount val="1"/>
                <c:pt idx="0">
                  <c:v>1.0894371800000002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0CF-443E-9715-8C3D0102AD9F}"/>
            </c:ext>
          </c:extLst>
        </c:ser>
        <c:ser>
          <c:idx val="5"/>
          <c:order val="5"/>
          <c:tx>
            <c:strRef>
              <c:f>Data!$A$85</c:f>
              <c:strCache>
                <c:ptCount val="1"/>
                <c:pt idx="0">
                  <c:v>AVES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bg2">
                  <a:lumMod val="50000"/>
                </a:schemeClr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xVal>
            <c:numRef>
              <c:f>Data!$C$86:$C$88</c:f>
              <c:numCache>
                <c:formatCode>0.00</c:formatCode>
                <c:ptCount val="3"/>
                <c:pt idx="0">
                  <c:v>39.138883543004795</c:v>
                </c:pt>
                <c:pt idx="1">
                  <c:v>41.314531881668245</c:v>
                </c:pt>
                <c:pt idx="2">
                  <c:v>40.159963222811427</c:v>
                </c:pt>
              </c:numCache>
            </c:numRef>
          </c:xVal>
          <c:yVal>
            <c:numRef>
              <c:f>Data!$B$86:$B$88</c:f>
              <c:numCache>
                <c:formatCode>0.00</c:formatCode>
                <c:ptCount val="3"/>
                <c:pt idx="0">
                  <c:v>1.625850784</c:v>
                </c:pt>
                <c:pt idx="1">
                  <c:v>1.5533634483333332</c:v>
                </c:pt>
                <c:pt idx="2">
                  <c:v>1.3657479013513507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0CF-443E-9715-8C3D0102AD9F}"/>
            </c:ext>
          </c:extLst>
        </c:ser>
        <c:ser>
          <c:idx val="6"/>
          <c:order val="6"/>
          <c:tx>
            <c:strRef>
              <c:f>Data!$A$138</c:f>
              <c:strCache>
                <c:ptCount val="1"/>
                <c:pt idx="0">
                  <c:v>LEPIDOSAURIA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4">
                    <a:lumMod val="50000"/>
                  </a:schemeClr>
                </a:solidFill>
                <a:ln w="9525">
                  <a:solidFill>
                    <a:schemeClr val="accent4">
                      <a:lumMod val="5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CF-443E-9715-8C3D0102AD9F}"/>
              </c:ext>
            </c:extLst>
          </c:dPt>
          <c:xVal>
            <c:numRef>
              <c:f>Data!$C$139:$C$145</c:f>
              <c:numCache>
                <c:formatCode>0.00</c:formatCode>
                <c:ptCount val="7"/>
                <c:pt idx="0">
                  <c:v>15.00000816080555</c:v>
                </c:pt>
                <c:pt idx="1">
                  <c:v>25.86243250611605</c:v>
                </c:pt>
                <c:pt idx="2">
                  <c:v>29.215566269023157</c:v>
                </c:pt>
                <c:pt idx="3">
                  <c:v>30.948588507116739</c:v>
                </c:pt>
                <c:pt idx="4">
                  <c:v>27.647406004778503</c:v>
                </c:pt>
                <c:pt idx="5">
                  <c:v>29.400108137148237</c:v>
                </c:pt>
                <c:pt idx="6">
                  <c:v>32.649317769827832</c:v>
                </c:pt>
              </c:numCache>
            </c:numRef>
          </c:xVal>
          <c:yVal>
            <c:numRef>
              <c:f>Data!$B$139:$B$145</c:f>
              <c:numCache>
                <c:formatCode>0.00</c:formatCode>
                <c:ptCount val="7"/>
                <c:pt idx="0">
                  <c:v>0.85176249999999998</c:v>
                </c:pt>
                <c:pt idx="1">
                  <c:v>0.96200297714285721</c:v>
                </c:pt>
                <c:pt idx="2">
                  <c:v>1.0623369183333333</c:v>
                </c:pt>
                <c:pt idx="3">
                  <c:v>1.1047990633333333</c:v>
                </c:pt>
                <c:pt idx="4">
                  <c:v>1.0925820118181817</c:v>
                </c:pt>
                <c:pt idx="5">
                  <c:v>0.81664444363636368</c:v>
                </c:pt>
                <c:pt idx="6">
                  <c:v>0.97199662230769224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0CF-443E-9715-8C3D0102AD9F}"/>
            </c:ext>
          </c:extLst>
        </c:ser>
        <c:ser>
          <c:idx val="7"/>
          <c:order val="7"/>
          <c:tx>
            <c:strRef>
              <c:f>Data!$A$202</c:f>
              <c:strCache>
                <c:ptCount val="1"/>
                <c:pt idx="0">
                  <c:v>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Data!$C$203:$C$207</c:f>
              <c:numCache>
                <c:formatCode>0.00</c:formatCode>
                <c:ptCount val="5"/>
                <c:pt idx="0">
                  <c:v>32.122683253368535</c:v>
                </c:pt>
                <c:pt idx="1">
                  <c:v>34.976248564684937</c:v>
                </c:pt>
                <c:pt idx="2">
                  <c:v>35.714658604878423</c:v>
                </c:pt>
                <c:pt idx="3">
                  <c:v>37.531554623673429</c:v>
                </c:pt>
                <c:pt idx="4">
                  <c:v>37.2700137114131</c:v>
                </c:pt>
              </c:numCache>
            </c:numRef>
          </c:xVal>
          <c:yVal>
            <c:numRef>
              <c:f>Data!$B$203:$B$207</c:f>
              <c:numCache>
                <c:formatCode>0.00</c:formatCode>
                <c:ptCount val="5"/>
                <c:pt idx="0">
                  <c:v>1.20381078</c:v>
                </c:pt>
                <c:pt idx="1">
                  <c:v>1.5063626659999998</c:v>
                </c:pt>
                <c:pt idx="2">
                  <c:v>1.4767940562500002</c:v>
                </c:pt>
                <c:pt idx="3">
                  <c:v>1.4479508671428571</c:v>
                </c:pt>
                <c:pt idx="4">
                  <c:v>1.430392528928571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0CF-443E-9715-8C3D0102AD9F}"/>
            </c:ext>
          </c:extLst>
        </c:ser>
        <c:ser>
          <c:idx val="8"/>
          <c:order val="8"/>
          <c:tx>
            <c:v>Empirical regression</c:v>
          </c:tx>
          <c:spPr>
            <a:ln w="2540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Data!$C$326:$C$435</c:f>
              <c:numCache>
                <c:formatCode>0.00</c:formatCode>
                <c:ptCount val="1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7.9</c:v>
                </c:pt>
                <c:pt idx="8">
                  <c:v>8</c:v>
                </c:pt>
                <c:pt idx="9">
                  <c:v>8.5</c:v>
                </c:pt>
                <c:pt idx="10">
                  <c:v>9</c:v>
                </c:pt>
                <c:pt idx="11">
                  <c:v>10</c:v>
                </c:pt>
                <c:pt idx="12">
                  <c:v>10.950000000000001</c:v>
                </c:pt>
                <c:pt idx="13">
                  <c:v>11</c:v>
                </c:pt>
                <c:pt idx="14">
                  <c:v>12</c:v>
                </c:pt>
                <c:pt idx="15">
                  <c:v>12.67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17.981818181818181</c:v>
                </c:pt>
                <c:pt idx="22">
                  <c:v>18</c:v>
                </c:pt>
                <c:pt idx="23">
                  <c:v>18.333333333333332</c:v>
                </c:pt>
                <c:pt idx="24">
                  <c:v>19</c:v>
                </c:pt>
                <c:pt idx="25">
                  <c:v>19.25</c:v>
                </c:pt>
                <c:pt idx="26">
                  <c:v>19.5</c:v>
                </c:pt>
                <c:pt idx="27">
                  <c:v>20</c:v>
                </c:pt>
                <c:pt idx="28">
                  <c:v>20.25</c:v>
                </c:pt>
                <c:pt idx="29">
                  <c:v>21</c:v>
                </c:pt>
                <c:pt idx="30">
                  <c:v>21.75</c:v>
                </c:pt>
                <c:pt idx="31">
                  <c:v>22</c:v>
                </c:pt>
                <c:pt idx="32">
                  <c:v>22.080000000000002</c:v>
                </c:pt>
                <c:pt idx="33">
                  <c:v>22.25</c:v>
                </c:pt>
                <c:pt idx="34">
                  <c:v>22.5</c:v>
                </c:pt>
                <c:pt idx="35">
                  <c:v>23</c:v>
                </c:pt>
                <c:pt idx="36">
                  <c:v>23.066666666666666</c:v>
                </c:pt>
                <c:pt idx="37">
                  <c:v>23.25</c:v>
                </c:pt>
                <c:pt idx="38">
                  <c:v>23.5</c:v>
                </c:pt>
                <c:pt idx="39">
                  <c:v>23.75</c:v>
                </c:pt>
                <c:pt idx="40">
                  <c:v>23.8</c:v>
                </c:pt>
                <c:pt idx="41">
                  <c:v>24</c:v>
                </c:pt>
                <c:pt idx="42">
                  <c:v>24.25</c:v>
                </c:pt>
                <c:pt idx="43">
                  <c:v>24.5</c:v>
                </c:pt>
                <c:pt idx="44">
                  <c:v>24.754347826086939</c:v>
                </c:pt>
                <c:pt idx="45">
                  <c:v>25</c:v>
                </c:pt>
                <c:pt idx="46">
                  <c:v>25.25</c:v>
                </c:pt>
                <c:pt idx="47">
                  <c:v>25.55</c:v>
                </c:pt>
                <c:pt idx="48">
                  <c:v>25.75</c:v>
                </c:pt>
                <c:pt idx="49">
                  <c:v>25.82</c:v>
                </c:pt>
                <c:pt idx="50">
                  <c:v>25.9</c:v>
                </c:pt>
                <c:pt idx="51">
                  <c:v>26</c:v>
                </c:pt>
                <c:pt idx="52">
                  <c:v>26.09</c:v>
                </c:pt>
                <c:pt idx="53">
                  <c:v>26.5</c:v>
                </c:pt>
                <c:pt idx="54">
                  <c:v>26.555555555555557</c:v>
                </c:pt>
                <c:pt idx="55">
                  <c:v>26.75</c:v>
                </c:pt>
                <c:pt idx="56">
                  <c:v>27</c:v>
                </c:pt>
                <c:pt idx="57">
                  <c:v>27.15</c:v>
                </c:pt>
                <c:pt idx="58">
                  <c:v>27.25</c:v>
                </c:pt>
                <c:pt idx="59">
                  <c:v>27.5</c:v>
                </c:pt>
                <c:pt idx="60">
                  <c:v>27.75</c:v>
                </c:pt>
                <c:pt idx="61">
                  <c:v>28</c:v>
                </c:pt>
                <c:pt idx="62">
                  <c:v>28.7</c:v>
                </c:pt>
                <c:pt idx="63">
                  <c:v>28.733333333333334</c:v>
                </c:pt>
                <c:pt idx="64">
                  <c:v>28.75</c:v>
                </c:pt>
                <c:pt idx="65">
                  <c:v>29</c:v>
                </c:pt>
                <c:pt idx="66">
                  <c:v>29.4</c:v>
                </c:pt>
                <c:pt idx="67">
                  <c:v>29.5</c:v>
                </c:pt>
                <c:pt idx="68">
                  <c:v>30</c:v>
                </c:pt>
                <c:pt idx="69">
                  <c:v>30.25</c:v>
                </c:pt>
                <c:pt idx="70">
                  <c:v>30.5</c:v>
                </c:pt>
                <c:pt idx="71">
                  <c:v>30.75</c:v>
                </c:pt>
                <c:pt idx="72">
                  <c:v>31</c:v>
                </c:pt>
                <c:pt idx="73">
                  <c:v>31.5</c:v>
                </c:pt>
                <c:pt idx="74">
                  <c:v>31.704761904761909</c:v>
                </c:pt>
                <c:pt idx="75">
                  <c:v>32</c:v>
                </c:pt>
                <c:pt idx="76">
                  <c:v>32.5</c:v>
                </c:pt>
                <c:pt idx="77">
                  <c:v>32.700000000000003</c:v>
                </c:pt>
                <c:pt idx="78">
                  <c:v>32.75</c:v>
                </c:pt>
                <c:pt idx="79">
                  <c:v>33</c:v>
                </c:pt>
                <c:pt idx="80">
                  <c:v>33.25</c:v>
                </c:pt>
                <c:pt idx="81">
                  <c:v>33.604347826086958</c:v>
                </c:pt>
                <c:pt idx="82">
                  <c:v>34</c:v>
                </c:pt>
                <c:pt idx="83">
                  <c:v>34.491333333333337</c:v>
                </c:pt>
                <c:pt idx="84">
                  <c:v>34.5</c:v>
                </c:pt>
                <c:pt idx="85">
                  <c:v>34.75</c:v>
                </c:pt>
                <c:pt idx="86">
                  <c:v>34.85</c:v>
                </c:pt>
                <c:pt idx="87">
                  <c:v>34.979999999999997</c:v>
                </c:pt>
                <c:pt idx="88">
                  <c:v>35</c:v>
                </c:pt>
                <c:pt idx="89">
                  <c:v>35.083333333333336</c:v>
                </c:pt>
                <c:pt idx="90">
                  <c:v>35.7507894736842</c:v>
                </c:pt>
                <c:pt idx="91">
                  <c:v>35.80749999999999</c:v>
                </c:pt>
                <c:pt idx="92">
                  <c:v>36</c:v>
                </c:pt>
                <c:pt idx="93">
                  <c:v>37</c:v>
                </c:pt>
                <c:pt idx="94">
                  <c:v>37.25</c:v>
                </c:pt>
                <c:pt idx="95">
                  <c:v>37.849583333333335</c:v>
                </c:pt>
                <c:pt idx="96">
                  <c:v>38</c:v>
                </c:pt>
                <c:pt idx="97">
                  <c:v>38.192560975609766</c:v>
                </c:pt>
                <c:pt idx="98">
                  <c:v>38.5</c:v>
                </c:pt>
                <c:pt idx="99">
                  <c:v>38.6</c:v>
                </c:pt>
                <c:pt idx="100">
                  <c:v>39</c:v>
                </c:pt>
                <c:pt idx="101">
                  <c:v>39.972380952380959</c:v>
                </c:pt>
                <c:pt idx="102">
                  <c:v>40</c:v>
                </c:pt>
                <c:pt idx="103">
                  <c:v>40.9</c:v>
                </c:pt>
                <c:pt idx="104">
                  <c:v>41</c:v>
                </c:pt>
                <c:pt idx="105">
                  <c:v>42</c:v>
                </c:pt>
                <c:pt idx="106">
                  <c:v>42.25</c:v>
                </c:pt>
                <c:pt idx="107">
                  <c:v>43</c:v>
                </c:pt>
                <c:pt idx="108">
                  <c:v>44</c:v>
                </c:pt>
                <c:pt idx="109">
                  <c:v>45</c:v>
                </c:pt>
              </c:numCache>
            </c:numRef>
          </c:xVal>
          <c:yVal>
            <c:numRef>
              <c:f>Data!$E$326:$E$435</c:f>
              <c:numCache>
                <c:formatCode>0.00</c:formatCode>
                <c:ptCount val="110"/>
                <c:pt idx="0">
                  <c:v>-0.10475593365635394</c:v>
                </c:pt>
                <c:pt idx="1">
                  <c:v>-5.4031509433961844E-2</c:v>
                </c:pt>
                <c:pt idx="2">
                  <c:v>-4.0522107969147569E-3</c:v>
                </c:pt>
                <c:pt idx="3">
                  <c:v>4.5198261028072118E-2</c:v>
                </c:pt>
                <c:pt idx="4">
                  <c:v>9.3735732899023816E-2</c:v>
                </c:pt>
                <c:pt idx="5">
                  <c:v>0.14157557671577425</c:v>
                </c:pt>
                <c:pt idx="6">
                  <c:v>0.18873272565108845</c:v>
                </c:pt>
                <c:pt idx="7">
                  <c:v>0.23060245657568323</c:v>
                </c:pt>
                <c:pt idx="8">
                  <c:v>0.23522168969181756</c:v>
                </c:pt>
                <c:pt idx="9">
                  <c:v>0.25822002470879024</c:v>
                </c:pt>
                <c:pt idx="10">
                  <c:v>0.28105657052409505</c:v>
                </c:pt>
                <c:pt idx="11">
                  <c:v>0.32625107579462131</c:v>
                </c:pt>
                <c:pt idx="12">
                  <c:v>0.36860485079805727</c:v>
                </c:pt>
                <c:pt idx="13">
                  <c:v>0.37081853277835641</c:v>
                </c:pt>
                <c:pt idx="14">
                  <c:v>0.41477190148122656</c:v>
                </c:pt>
                <c:pt idx="15">
                  <c:v>0.44388339733918514</c:v>
                </c:pt>
                <c:pt idx="16">
                  <c:v>0.45812378720492664</c:v>
                </c:pt>
                <c:pt idx="17">
                  <c:v>0.50088645259938946</c:v>
                </c:pt>
                <c:pt idx="18">
                  <c:v>0.54307182922713526</c:v>
                </c:pt>
                <c:pt idx="19">
                  <c:v>0.5846915286624208</c:v>
                </c:pt>
                <c:pt idx="20">
                  <c:v>0.62575685314685359</c:v>
                </c:pt>
                <c:pt idx="21">
                  <c:v>0.66554682937832688</c:v>
                </c:pt>
                <c:pt idx="22">
                  <c:v>0.66627880582203147</c:v>
                </c:pt>
                <c:pt idx="23">
                  <c:v>0.67966723401914475</c:v>
                </c:pt>
                <c:pt idx="24">
                  <c:v>0.70626810055865974</c:v>
                </c:pt>
                <c:pt idx="25">
                  <c:v>0.71618342519685108</c:v>
                </c:pt>
                <c:pt idx="26">
                  <c:v>0.72606627251883449</c:v>
                </c:pt>
                <c:pt idx="27">
                  <c:v>0.74573517140058776</c:v>
                </c:pt>
                <c:pt idx="28">
                  <c:v>0.75552153846153924</c:v>
                </c:pt>
                <c:pt idx="29">
                  <c:v>0.78469018164125881</c:v>
                </c:pt>
                <c:pt idx="30">
                  <c:v>0.81357636539703115</c:v>
                </c:pt>
                <c:pt idx="31">
                  <c:v>0.82314303254914645</c:v>
                </c:pt>
                <c:pt idx="32">
                  <c:v>0.82619785801713697</c:v>
                </c:pt>
                <c:pt idx="33">
                  <c:v>0.8326789189189201</c:v>
                </c:pt>
                <c:pt idx="34">
                  <c:v>0.842184172823643</c:v>
                </c:pt>
                <c:pt idx="35">
                  <c:v>0.86110337175792573</c:v>
                </c:pt>
                <c:pt idx="36">
                  <c:v>0.86361678117998508</c:v>
                </c:pt>
                <c:pt idx="37">
                  <c:v>0.87051760869565253</c:v>
                </c:pt>
                <c:pt idx="38">
                  <c:v>0.87990179699968163</c:v>
                </c:pt>
                <c:pt idx="39">
                  <c:v>0.88925608030592773</c:v>
                </c:pt>
                <c:pt idx="40">
                  <c:v>0.89112336094297628</c:v>
                </c:pt>
                <c:pt idx="41">
                  <c:v>0.89858060133630335</c:v>
                </c:pt>
                <c:pt idx="42">
                  <c:v>0.90787550190597255</c:v>
                </c:pt>
                <c:pt idx="43">
                  <c:v>0.9171409229305425</c:v>
                </c:pt>
                <c:pt idx="44">
                  <c:v>0.92653737320337015</c:v>
                </c:pt>
                <c:pt idx="45">
                  <c:v>0.93558388555169181</c:v>
                </c:pt>
                <c:pt idx="46">
                  <c:v>0.94476170454545461</c:v>
                </c:pt>
                <c:pt idx="47">
                  <c:v>0.95573691871455679</c:v>
                </c:pt>
                <c:pt idx="48">
                  <c:v>0.96303070484581621</c:v>
                </c:pt>
                <c:pt idx="49">
                  <c:v>0.96557919418758242</c:v>
                </c:pt>
                <c:pt idx="50">
                  <c:v>0.96848900660169868</c:v>
                </c:pt>
                <c:pt idx="51">
                  <c:v>0.97212215834118787</c:v>
                </c:pt>
                <c:pt idx="52">
                  <c:v>0.97538809344385857</c:v>
                </c:pt>
                <c:pt idx="53">
                  <c:v>0.99021964610084634</c:v>
                </c:pt>
                <c:pt idx="54">
                  <c:v>0.99222348314606812</c:v>
                </c:pt>
                <c:pt idx="55">
                  <c:v>0.99922594746716786</c:v>
                </c:pt>
                <c:pt idx="56">
                  <c:v>1.0082041305026541</c:v>
                </c:pt>
                <c:pt idx="57">
                  <c:v>1.0135775982532751</c:v>
                </c:pt>
                <c:pt idx="58">
                  <c:v>1.0171543266832916</c:v>
                </c:pt>
                <c:pt idx="59">
                  <c:v>1.0260766666666665</c:v>
                </c:pt>
                <c:pt idx="60">
                  <c:v>1.0349712802983229</c:v>
                </c:pt>
                <c:pt idx="61">
                  <c:v>1.0438382966180582</c:v>
                </c:pt>
                <c:pt idx="62">
                  <c:v>1.0685202131603342</c:v>
                </c:pt>
                <c:pt idx="63">
                  <c:v>1.0696902182641814</c:v>
                </c:pt>
                <c:pt idx="64">
                  <c:v>1.0702750401482399</c:v>
                </c:pt>
                <c:pt idx="65">
                  <c:v>1.0790329417206301</c:v>
                </c:pt>
                <c:pt idx="66">
                  <c:v>1.0929895509074141</c:v>
                </c:pt>
                <c:pt idx="67">
                  <c:v>1.096467977251768</c:v>
                </c:pt>
                <c:pt idx="68">
                  <c:v>1.1137961477168252</c:v>
                </c:pt>
                <c:pt idx="69">
                  <c:v>1.1224204651162797</c:v>
                </c:pt>
                <c:pt idx="70">
                  <c:v>1.1310184326306141</c:v>
                </c:pt>
                <c:pt idx="71">
                  <c:v>1.1395901708358753</c:v>
                </c:pt>
                <c:pt idx="72">
                  <c:v>1.148135799573561</c:v>
                </c:pt>
                <c:pt idx="73">
                  <c:v>1.1651492043729128</c:v>
                </c:pt>
                <c:pt idx="74">
                  <c:v>1.1720868127789252</c:v>
                </c:pt>
                <c:pt idx="75">
                  <c:v>1.1820595912806544</c:v>
                </c:pt>
                <c:pt idx="76">
                  <c:v>1.1988678931482042</c:v>
                </c:pt>
                <c:pt idx="77">
                  <c:v>1.2055628369008149</c:v>
                </c:pt>
                <c:pt idx="78">
                  <c:v>1.2072340506329118</c:v>
                </c:pt>
                <c:pt idx="79">
                  <c:v>1.2155750315979539</c:v>
                </c:pt>
                <c:pt idx="80">
                  <c:v>1.2238909495192312</c:v>
                </c:pt>
                <c:pt idx="81">
                  <c:v>1.2356351413821427</c:v>
                </c:pt>
                <c:pt idx="82">
                  <c:v>1.2486894495961716</c:v>
                </c:pt>
                <c:pt idx="83">
                  <c:v>1.2648149275039575</c:v>
                </c:pt>
                <c:pt idx="84">
                  <c:v>1.2650985177453036</c:v>
                </c:pt>
                <c:pt idx="85">
                  <c:v>1.2732664026206075</c:v>
                </c:pt>
                <c:pt idx="86">
                  <c:v>1.2765267500000004</c:v>
                </c:pt>
                <c:pt idx="87">
                  <c:v>1.2807594034378154</c:v>
                </c:pt>
                <c:pt idx="88">
                  <c:v>1.281410000000001</c:v>
                </c:pt>
                <c:pt idx="89">
                  <c:v>1.2841191539528438</c:v>
                </c:pt>
                <c:pt idx="90">
                  <c:v>1.3057215963747009</c:v>
                </c:pt>
                <c:pt idx="91">
                  <c:v>1.3075491847062128</c:v>
                </c:pt>
                <c:pt idx="92">
                  <c:v>1.3137436683417096</c:v>
                </c:pt>
                <c:pt idx="93">
                  <c:v>1.3456972759330013</c:v>
                </c:pt>
                <c:pt idx="94">
                  <c:v>1.3536270774647896</c:v>
                </c:pt>
                <c:pt idx="95">
                  <c:v>1.3725508954700185</c:v>
                </c:pt>
                <c:pt idx="96">
                  <c:v>1.377277484662577</c:v>
                </c:pt>
                <c:pt idx="97">
                  <c:v>1.383316275304999</c:v>
                </c:pt>
                <c:pt idx="98">
                  <c:v>1.3929296038450341</c:v>
                </c:pt>
                <c:pt idx="99">
                  <c:v>1.3960490917030564</c:v>
                </c:pt>
                <c:pt idx="100">
                  <c:v>1.4084908016264883</c:v>
                </c:pt>
                <c:pt idx="101">
                  <c:v>1.4384962452930363</c:v>
                </c:pt>
                <c:pt idx="102">
                  <c:v>1.4393435835980366</c:v>
                </c:pt>
                <c:pt idx="103">
                  <c:v>1.4668079661016957</c:v>
                </c:pt>
                <c:pt idx="104">
                  <c:v>1.4698420413436697</c:v>
                </c:pt>
                <c:pt idx="105">
                  <c:v>1.4999922437910369</c:v>
                </c:pt>
                <c:pt idx="106">
                  <c:v>1.5074760775370581</c:v>
                </c:pt>
                <c:pt idx="107">
                  <c:v>1.5298001220550672</c:v>
                </c:pt>
                <c:pt idx="108">
                  <c:v>1.5592714733276889</c:v>
                </c:pt>
                <c:pt idx="109">
                  <c:v>1.588411964636542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0CF-443E-9715-8C3D0102AD9F}"/>
            </c:ext>
          </c:extLst>
        </c:ser>
        <c:ser>
          <c:idx val="9"/>
          <c:order val="9"/>
          <c:tx>
            <c:v>Theoretical regression if temperature only affects viscosity</c:v>
          </c:tx>
          <c:spPr>
            <a:ln w="2540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Data!$C$279:$C$323</c:f>
              <c:numCache>
                <c:formatCode>0.00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xVal>
          <c:yVal>
            <c:numRef>
              <c:f>Data!$E$279:$E$323</c:f>
              <c:numCache>
                <c:formatCode>0.00</c:formatCode>
                <c:ptCount val="45"/>
                <c:pt idx="0">
                  <c:v>-0.10640420328546786</c:v>
                </c:pt>
                <c:pt idx="1">
                  <c:v>-9.2736530434289657E-2</c:v>
                </c:pt>
                <c:pt idx="2">
                  <c:v>-7.9269631330466064E-2</c:v>
                </c:pt>
                <c:pt idx="3">
                  <c:v>-6.5999114277008122E-2</c:v>
                </c:pt>
                <c:pt idx="4">
                  <c:v>-5.2920714734277077E-2</c:v>
                </c:pt>
                <c:pt idx="5">
                  <c:v>-4.0030290750909928E-2</c:v>
                </c:pt>
                <c:pt idx="6">
                  <c:v>-2.7323818590352059E-2</c:v>
                </c:pt>
                <c:pt idx="7">
                  <c:v>-1.4797388543298276E-2</c:v>
                </c:pt>
                <c:pt idx="8">
                  <c:v>-2.447200916885342E-3</c:v>
                </c:pt>
                <c:pt idx="9">
                  <c:v>9.7304378080057402E-3</c:v>
                </c:pt>
                <c:pt idx="10">
                  <c:v>2.1739118659502496E-2</c:v>
                </c:pt>
                <c:pt idx="11">
                  <c:v>3.3582333705260634E-2</c:v>
                </c:pt>
                <c:pt idx="12">
                  <c:v>4.5263479438042084E-2</c:v>
                </c:pt>
                <c:pt idx="13">
                  <c:v>5.6785860023249465E-2</c:v>
                </c:pt>
                <c:pt idx="14">
                  <c:v>6.8152690414933756E-2</c:v>
                </c:pt>
                <c:pt idx="15">
                  <c:v>7.9367099346454681E-2</c:v>
                </c:pt>
                <c:pt idx="16">
                  <c:v>9.0432132201631585E-2</c:v>
                </c:pt>
                <c:pt idx="17">
                  <c:v>0.10135075377192369</c:v>
                </c:pt>
                <c:pt idx="18">
                  <c:v>0.11212585090488046</c:v>
                </c:pt>
                <c:pt idx="19">
                  <c:v>0.12276023504883336</c:v>
                </c:pt>
                <c:pt idx="20">
                  <c:v>0.13325664469854115</c:v>
                </c:pt>
                <c:pt idx="21">
                  <c:v>0.14361774774625469</c:v>
                </c:pt>
                <c:pt idx="22">
                  <c:v>0.15384614374244443</c:v>
                </c:pt>
                <c:pt idx="23">
                  <c:v>0.16394436607021301</c:v>
                </c:pt>
                <c:pt idx="24">
                  <c:v>0.173914884037213</c:v>
                </c:pt>
                <c:pt idx="25">
                  <c:v>0.18376010488869954</c:v>
                </c:pt>
                <c:pt idx="26">
                  <c:v>0.1934823757451628</c:v>
                </c:pt>
                <c:pt idx="27">
                  <c:v>0.20308398546781936</c:v>
                </c:pt>
                <c:pt idx="28">
                  <c:v>0.2125671664550749</c:v>
                </c:pt>
                <c:pt idx="29">
                  <c:v>0.2219340963729185</c:v>
                </c:pt>
                <c:pt idx="30">
                  <c:v>0.23118689982207086</c:v>
                </c:pt>
                <c:pt idx="31">
                  <c:v>0.24032764994456091</c:v>
                </c:pt>
                <c:pt idx="32">
                  <c:v>0.24935836997228711</c:v>
                </c:pt>
                <c:pt idx="33">
                  <c:v>0.25828103471999275</c:v>
                </c:pt>
                <c:pt idx="34">
                  <c:v>0.26709757202496631</c:v>
                </c:pt>
                <c:pt idx="35">
                  <c:v>0.27580986413567465</c:v>
                </c:pt>
                <c:pt idx="36">
                  <c:v>0.28441974905142897</c:v>
                </c:pt>
                <c:pt idx="37">
                  <c:v>0.29292902181508562</c:v>
                </c:pt>
                <c:pt idx="38">
                  <c:v>0.30133943576069233</c:v>
                </c:pt>
                <c:pt idx="39">
                  <c:v>0.30965270371790055</c:v>
                </c:pt>
                <c:pt idx="40">
                  <c:v>0.3178704991748823</c:v>
                </c:pt>
                <c:pt idx="41">
                  <c:v>0.32599445740141053</c:v>
                </c:pt>
                <c:pt idx="42">
                  <c:v>0.33402617653368327</c:v>
                </c:pt>
                <c:pt idx="43">
                  <c:v>0.3419672186224082</c:v>
                </c:pt>
                <c:pt idx="44">
                  <c:v>0.34981911064558446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0CF-443E-9715-8C3D0102A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406200"/>
        <c:axId val="243403904"/>
      </c:scatterChart>
      <c:valAx>
        <c:axId val="243406200"/>
        <c:scaling>
          <c:orientation val="minMax"/>
          <c:max val="46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800" b="0" i="0" baseline="0">
                    <a:effectLst/>
                  </a:rPr>
                  <a:t>Body temperature (˚C)</a:t>
                </a:r>
                <a:endParaRPr lang="en-GB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03904"/>
        <c:crossesAt val="-0.30000000000000004"/>
        <c:crossBetween val="midCat"/>
      </c:valAx>
      <c:valAx>
        <c:axId val="243403904"/>
        <c:scaling>
          <c:orientation val="minMax"/>
          <c:max val="1.9"/>
          <c:min val="-0.3000000000000000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800" b="0" i="0" baseline="0">
                    <a:effectLst/>
                  </a:rPr>
                  <a:t>Thermo-motility Index</a:t>
                </a:r>
                <a:endParaRPr lang="en-GB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06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597511366355585"/>
          <c:y val="0.8270773873841033"/>
          <c:w val="0.77753026042912976"/>
          <c:h val="0.12217106672595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6802</xdr:colOff>
      <xdr:row>0</xdr:row>
      <xdr:rowOff>186416</xdr:rowOff>
    </xdr:from>
    <xdr:to>
      <xdr:col>20</xdr:col>
      <xdr:colOff>1</xdr:colOff>
      <xdr:row>51</xdr:row>
      <xdr:rowOff>176893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43D9C80F-EF7F-4E51-BA45-AE5AF4CF5F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1</xdr:row>
      <xdr:rowOff>0</xdr:rowOff>
    </xdr:from>
    <xdr:to>
      <xdr:col>35</xdr:col>
      <xdr:colOff>646341</xdr:colOff>
      <xdr:row>54</xdr:row>
      <xdr:rowOff>163286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8695C0F5-3ECC-4450-8BBC-EE2F38701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7F12B-07A8-4CD6-9BAD-0648768EDC39}">
  <dimension ref="A1:Y547"/>
  <sheetViews>
    <sheetView tabSelected="1" topLeftCell="G1" zoomScale="70" zoomScaleNormal="70" workbookViewId="0">
      <selection activeCell="U23" sqref="U23"/>
    </sheetView>
  </sheetViews>
  <sheetFormatPr baseColWidth="10" defaultRowHeight="15" x14ac:dyDescent="0.25"/>
  <cols>
    <col min="1" max="1" width="27" bestFit="1" customWidth="1"/>
    <col min="2" max="3" width="8.5703125" style="2" bestFit="1" customWidth="1"/>
    <col min="4" max="4" width="8.5703125" bestFit="1" customWidth="1"/>
    <col min="6" max="6" width="9.5703125" style="2" bestFit="1" customWidth="1"/>
    <col min="7" max="7" width="9.5703125" style="11" customWidth="1"/>
    <col min="8" max="8" width="13" style="2" bestFit="1" customWidth="1"/>
    <col min="9" max="9" width="13" style="2" customWidth="1"/>
    <col min="10" max="10" width="6" style="2" customWidth="1"/>
    <col min="17" max="17" width="18.85546875" bestFit="1" customWidth="1"/>
    <col min="18" max="18" width="19.140625" bestFit="1" customWidth="1"/>
    <col min="21" max="21" width="12.42578125" bestFit="1" customWidth="1"/>
    <col min="22" max="22" width="22.28515625" bestFit="1" customWidth="1"/>
  </cols>
  <sheetData>
    <row r="1" spans="1:4" x14ac:dyDescent="0.25">
      <c r="B1" s="2" t="s">
        <v>0</v>
      </c>
      <c r="C1" s="2" t="s">
        <v>191</v>
      </c>
    </row>
    <row r="2" spans="1:4" x14ac:dyDescent="0.25">
      <c r="A2" s="1" t="s">
        <v>198</v>
      </c>
      <c r="B2" s="3">
        <f>AVERAGEA(B6:B24)</f>
        <v>0.61174622315789473</v>
      </c>
      <c r="C2" s="3">
        <f t="shared" ref="C2:D2" si="0">AVERAGEA(C6:C24)</f>
        <v>21.368412239076854</v>
      </c>
      <c r="D2" s="3">
        <f t="shared" si="0"/>
        <v>1.6074842631578947</v>
      </c>
    </row>
    <row r="3" spans="1:4" x14ac:dyDescent="0.25">
      <c r="A3" s="1" t="s">
        <v>202</v>
      </c>
      <c r="B3" s="3">
        <f>AVERAGEA(B16:B24)</f>
        <v>0.49927373333333336</v>
      </c>
      <c r="C3" s="3">
        <f t="shared" ref="C3:D3" si="1">AVERAGEA(C16:C24)</f>
        <v>21.63332845884814</v>
      </c>
      <c r="D3" s="3">
        <f t="shared" si="1"/>
        <v>1.604212</v>
      </c>
    </row>
    <row r="4" spans="1:4" x14ac:dyDescent="0.25">
      <c r="A4" s="1" t="s">
        <v>203</v>
      </c>
      <c r="B4" s="3">
        <f>AVERAGEA(B8:B15)</f>
        <v>0.78809542749999995</v>
      </c>
      <c r="C4" s="3">
        <f>AVERAGEA(C8:C15)</f>
        <v>23.524985064958102</v>
      </c>
      <c r="D4" s="3">
        <f>AVERAGEA(D8:D15)</f>
        <v>1.5846368750000002</v>
      </c>
    </row>
    <row r="5" spans="1:4" x14ac:dyDescent="0.25">
      <c r="A5" s="1" t="s">
        <v>204</v>
      </c>
      <c r="B5" s="3">
        <f>AVERAGEA(B6:B7)</f>
        <v>0.41247560999999999</v>
      </c>
      <c r="C5" s="3">
        <f t="shared" ref="C5:D5" si="2">AVERAGEA(C6:C7)</f>
        <v>11.549997946580987</v>
      </c>
      <c r="D5" s="3">
        <f t="shared" si="2"/>
        <v>1.7135990000000001</v>
      </c>
    </row>
    <row r="6" spans="1:4" x14ac:dyDescent="0.25">
      <c r="A6" t="s">
        <v>185</v>
      </c>
      <c r="B6" s="2">
        <v>0.17825278999999999</v>
      </c>
      <c r="C6" s="2">
        <v>7.8999856559336763</v>
      </c>
      <c r="D6" s="2">
        <f t="shared" ref="D6:D23" si="3">247.8/(C6+133.15)</f>
        <v>1.7568239999999999</v>
      </c>
    </row>
    <row r="7" spans="1:4" x14ac:dyDescent="0.25">
      <c r="A7" t="s">
        <v>243</v>
      </c>
      <c r="B7" s="2">
        <v>0.64669843000000005</v>
      </c>
      <c r="C7" s="2">
        <v>15.200010237228298</v>
      </c>
      <c r="D7" s="2">
        <f>247.8/(C7+133.15)</f>
        <v>1.6703740000000002</v>
      </c>
    </row>
    <row r="8" spans="1:4" x14ac:dyDescent="0.25">
      <c r="A8" t="s">
        <v>184</v>
      </c>
      <c r="B8" s="2">
        <v>0.29289478000000002</v>
      </c>
      <c r="C8" s="2">
        <v>8.9000144457641852</v>
      </c>
      <c r="D8" s="2">
        <f t="shared" si="3"/>
        <v>1.744456</v>
      </c>
    </row>
    <row r="9" spans="1:4" x14ac:dyDescent="0.25">
      <c r="A9" t="s">
        <v>228</v>
      </c>
      <c r="B9" s="2">
        <v>0.86514093000000003</v>
      </c>
      <c r="C9" s="2">
        <v>27.499964602550165</v>
      </c>
      <c r="D9" s="2">
        <f t="shared" si="3"/>
        <v>1.5424840000000002</v>
      </c>
    </row>
    <row r="10" spans="1:4" x14ac:dyDescent="0.25">
      <c r="A10" t="s">
        <v>229</v>
      </c>
      <c r="B10" s="2">
        <v>0.70742791000000005</v>
      </c>
      <c r="C10" s="2">
        <v>27.999978734445904</v>
      </c>
      <c r="D10" s="2">
        <f t="shared" si="3"/>
        <v>1.537698</v>
      </c>
    </row>
    <row r="11" spans="1:4" x14ac:dyDescent="0.25">
      <c r="A11" t="s">
        <v>230</v>
      </c>
      <c r="B11" s="2">
        <v>0.89826110000000003</v>
      </c>
      <c r="C11" s="2">
        <v>27.799955475708458</v>
      </c>
      <c r="D11" s="2">
        <f t="shared" si="3"/>
        <v>1.5396089999999998</v>
      </c>
    </row>
    <row r="12" spans="1:4" x14ac:dyDescent="0.25">
      <c r="A12" t="s">
        <v>231</v>
      </c>
      <c r="B12" s="2">
        <v>1.0933534199999999</v>
      </c>
      <c r="C12" s="2">
        <v>26.700032544124866</v>
      </c>
      <c r="D12" s="2">
        <f t="shared" si="3"/>
        <v>1.550203</v>
      </c>
    </row>
    <row r="13" spans="1:4" x14ac:dyDescent="0.25">
      <c r="A13" t="s">
        <v>232</v>
      </c>
      <c r="B13" s="2">
        <v>0.49577470000000001</v>
      </c>
      <c r="C13" s="2">
        <v>16.299966225996343</v>
      </c>
      <c r="D13" s="2">
        <f t="shared" si="3"/>
        <v>1.65808</v>
      </c>
    </row>
    <row r="14" spans="1:4" x14ac:dyDescent="0.25">
      <c r="A14" t="s">
        <v>242</v>
      </c>
      <c r="B14" s="2">
        <v>0.73369534000000003</v>
      </c>
      <c r="C14" s="2">
        <v>27.999978734445904</v>
      </c>
      <c r="D14" s="2">
        <f>247.8/(C14+133.15)</f>
        <v>1.537698</v>
      </c>
    </row>
    <row r="15" spans="1:4" x14ac:dyDescent="0.25">
      <c r="A15" t="s">
        <v>233</v>
      </c>
      <c r="B15" s="2">
        <v>1.2182152399999999</v>
      </c>
      <c r="C15" s="2">
        <v>24.999989756628992</v>
      </c>
      <c r="D15" s="2">
        <f t="shared" si="3"/>
        <v>1.566867</v>
      </c>
    </row>
    <row r="16" spans="1:4" x14ac:dyDescent="0.25">
      <c r="A16" t="s">
        <v>234</v>
      </c>
      <c r="B16" s="2">
        <v>0.23248042999999999</v>
      </c>
      <c r="C16" s="2">
        <v>27.499964602550165</v>
      </c>
      <c r="D16" s="2">
        <f t="shared" si="3"/>
        <v>1.5424840000000002</v>
      </c>
    </row>
    <row r="17" spans="1:4" x14ac:dyDescent="0.25">
      <c r="A17" t="s">
        <v>235</v>
      </c>
      <c r="B17" s="2">
        <v>0.39094857</v>
      </c>
      <c r="C17" s="2">
        <v>27.000042105630513</v>
      </c>
      <c r="D17" s="2">
        <f t="shared" si="3"/>
        <v>1.5472990000000002</v>
      </c>
    </row>
    <row r="18" spans="1:4" x14ac:dyDescent="0.25">
      <c r="A18" t="s">
        <v>236</v>
      </c>
      <c r="B18" s="2">
        <v>1.32114818</v>
      </c>
      <c r="C18" s="2">
        <v>12.59995941587087</v>
      </c>
      <c r="D18" s="2">
        <f t="shared" si="3"/>
        <v>1.700172</v>
      </c>
    </row>
    <row r="19" spans="1:4" x14ac:dyDescent="0.25">
      <c r="A19" t="s">
        <v>237</v>
      </c>
      <c r="B19" s="2">
        <v>0.47212610999999999</v>
      </c>
      <c r="C19" s="2">
        <v>28.10001952179411</v>
      </c>
      <c r="D19" s="2">
        <f t="shared" si="3"/>
        <v>1.5367440000000001</v>
      </c>
    </row>
    <row r="20" spans="1:4" x14ac:dyDescent="0.25">
      <c r="A20" t="s">
        <v>238</v>
      </c>
      <c r="B20" s="2">
        <v>0.57159028999999995</v>
      </c>
      <c r="C20" s="2">
        <v>18.000002653359616</v>
      </c>
      <c r="D20" s="2">
        <f t="shared" si="3"/>
        <v>1.6394309999999999</v>
      </c>
    </row>
    <row r="21" spans="1:4" x14ac:dyDescent="0.25">
      <c r="A21" t="s">
        <v>239</v>
      </c>
      <c r="B21" s="2">
        <v>0.85398313999999997</v>
      </c>
      <c r="C21" s="2">
        <v>26.599970022705378</v>
      </c>
      <c r="D21" s="2">
        <f t="shared" si="3"/>
        <v>1.5511740000000001</v>
      </c>
    </row>
    <row r="22" spans="1:4" x14ac:dyDescent="0.25">
      <c r="A22" t="s">
        <v>240</v>
      </c>
      <c r="B22" s="2">
        <v>1.0577227600000001</v>
      </c>
      <c r="C22" s="2">
        <v>28.199974475710263</v>
      </c>
      <c r="D22" s="2">
        <f t="shared" si="3"/>
        <v>1.5357919999999998</v>
      </c>
    </row>
    <row r="23" spans="1:4" x14ac:dyDescent="0.25">
      <c r="A23" t="s">
        <v>241</v>
      </c>
      <c r="B23" s="2">
        <v>0.88220622000000004</v>
      </c>
      <c r="C23" s="2">
        <v>16.799986414942708</v>
      </c>
      <c r="D23" s="2">
        <f t="shared" si="3"/>
        <v>1.6525510000000001</v>
      </c>
    </row>
    <row r="24" spans="1:4" x14ac:dyDescent="0.25">
      <c r="A24" t="s">
        <v>183</v>
      </c>
      <c r="B24" s="2">
        <v>-1.2887420999999999</v>
      </c>
      <c r="C24" s="2">
        <v>9.9000369170696558</v>
      </c>
      <c r="D24" s="2">
        <f>247.8/(C24+133.15)</f>
        <v>1.7322610000000001</v>
      </c>
    </row>
    <row r="26" spans="1:4" x14ac:dyDescent="0.25">
      <c r="A26" s="1" t="s">
        <v>199</v>
      </c>
      <c r="B26" s="3">
        <f>AVERAGEA(B32:B55)</f>
        <v>0.38046022791666667</v>
      </c>
      <c r="C26" s="3">
        <f t="shared" ref="C26:D26" si="4">AVERAGEA(C32:C55)</f>
        <v>10.066663396668478</v>
      </c>
      <c r="D26" s="3">
        <f t="shared" si="4"/>
        <v>1.734831875</v>
      </c>
    </row>
    <row r="27" spans="1:4" x14ac:dyDescent="0.25">
      <c r="A27" s="1" t="s">
        <v>205</v>
      </c>
      <c r="B27" s="3">
        <f>B44</f>
        <v>0.54055138999999996</v>
      </c>
      <c r="C27" s="3">
        <f t="shared" ref="C27:D27" si="5">C44</f>
        <v>18.999993614366673</v>
      </c>
      <c r="D27" s="3">
        <f t="shared" si="5"/>
        <v>1.6286560000000003</v>
      </c>
    </row>
    <row r="28" spans="1:4" x14ac:dyDescent="0.25">
      <c r="A28" s="1" t="s">
        <v>206</v>
      </c>
      <c r="B28" s="3">
        <f>AVERAGEA(B47:B50)</f>
        <v>0.37439710500000001</v>
      </c>
      <c r="C28" s="3">
        <f t="shared" ref="C28:D28" si="6">AVERAGEA(C47:C50)</f>
        <v>5.7500043147107007</v>
      </c>
      <c r="D28" s="3">
        <f t="shared" si="6"/>
        <v>1.7847679999999999</v>
      </c>
    </row>
    <row r="29" spans="1:4" x14ac:dyDescent="0.25">
      <c r="A29" s="1" t="s">
        <v>263</v>
      </c>
      <c r="B29" s="3">
        <f>AVERAGEA(B32:B43)</f>
        <v>0.5202465825</v>
      </c>
      <c r="C29" s="3">
        <f t="shared" ref="C29:D29" si="7">AVERAGEA(C32:C43)</f>
        <v>12.616663555875753</v>
      </c>
      <c r="D29" s="3">
        <f t="shared" si="7"/>
        <v>1.7056840833333329</v>
      </c>
    </row>
    <row r="30" spans="1:4" x14ac:dyDescent="0.25">
      <c r="A30" s="1" t="s">
        <v>207</v>
      </c>
      <c r="B30" s="3">
        <f>AVERAGEA(B45:B46)</f>
        <v>0.55858709500000003</v>
      </c>
      <c r="C30" s="3">
        <f t="shared" ref="C30:D30" si="8">AVERAGEA(C45:C46)</f>
        <v>13.500009679048091</v>
      </c>
      <c r="D30" s="3">
        <f t="shared" si="8"/>
        <v>1.689757</v>
      </c>
    </row>
    <row r="31" spans="1:4" x14ac:dyDescent="0.25">
      <c r="A31" s="1" t="s">
        <v>208</v>
      </c>
      <c r="B31" s="3">
        <f>AVERAGEA(B51:B55)</f>
        <v>-5.3445503999999991E-2</v>
      </c>
      <c r="C31" s="3">
        <f t="shared" ref="C31:D31" si="9">AVERAGEA(C51:C55)</f>
        <v>4.2399857236457539</v>
      </c>
      <c r="D31" s="3">
        <f t="shared" si="9"/>
        <v>1.8041028000000001</v>
      </c>
    </row>
    <row r="32" spans="1:4" x14ac:dyDescent="0.25">
      <c r="A32" t="s">
        <v>244</v>
      </c>
      <c r="B32" s="2">
        <v>0.41740592999999998</v>
      </c>
      <c r="C32" s="2">
        <v>22.500039917514272</v>
      </c>
      <c r="D32" s="2">
        <f t="shared" ref="D32:D55" si="10">247.8/(C32+133.15)</f>
        <v>1.592033</v>
      </c>
    </row>
    <row r="33" spans="1:4" x14ac:dyDescent="0.25">
      <c r="A33" t="s">
        <v>245</v>
      </c>
      <c r="B33" s="2">
        <v>0.33099634</v>
      </c>
      <c r="C33" s="2">
        <v>22.999964459814407</v>
      </c>
      <c r="D33" s="2">
        <f t="shared" si="10"/>
        <v>1.5869359999999997</v>
      </c>
    </row>
    <row r="34" spans="1:4" x14ac:dyDescent="0.25">
      <c r="A34" t="s">
        <v>246</v>
      </c>
      <c r="B34" s="2">
        <v>0.50134285000000001</v>
      </c>
      <c r="C34" s="2">
        <v>25.999967052488671</v>
      </c>
      <c r="D34" s="2">
        <f t="shared" si="10"/>
        <v>1.5570219999999999</v>
      </c>
    </row>
    <row r="35" spans="1:4" x14ac:dyDescent="0.25">
      <c r="A35" t="s">
        <v>186</v>
      </c>
      <c r="B35" s="2">
        <v>0.31621494</v>
      </c>
      <c r="C35" s="2">
        <v>20.699974544596614</v>
      </c>
      <c r="D35" s="2">
        <f t="shared" si="10"/>
        <v>1.6106600000000002</v>
      </c>
    </row>
    <row r="36" spans="1:4" x14ac:dyDescent="0.25">
      <c r="A36" t="s">
        <v>187</v>
      </c>
      <c r="B36" s="2">
        <v>0.87221367000000005</v>
      </c>
      <c r="C36" s="2">
        <v>15.999971560386768</v>
      </c>
      <c r="D36" s="2">
        <f t="shared" si="10"/>
        <v>1.6614150000000001</v>
      </c>
    </row>
    <row r="37" spans="1:4" x14ac:dyDescent="0.25">
      <c r="A37" t="s">
        <v>247</v>
      </c>
      <c r="B37" s="2">
        <v>0.96343212</v>
      </c>
      <c r="C37" s="2">
        <v>11.800001608605754</v>
      </c>
      <c r="D37" s="2">
        <f t="shared" si="10"/>
        <v>1.7095549999999999</v>
      </c>
    </row>
    <row r="38" spans="1:4" x14ac:dyDescent="0.25">
      <c r="A38" t="s">
        <v>248</v>
      </c>
      <c r="B38" s="2">
        <v>0.89841168999999999</v>
      </c>
      <c r="C38" s="2">
        <v>9.9000369170696558</v>
      </c>
      <c r="D38" s="2">
        <f t="shared" si="10"/>
        <v>1.7322610000000001</v>
      </c>
    </row>
    <row r="39" spans="1:4" x14ac:dyDescent="0.25">
      <c r="A39" t="s">
        <v>188</v>
      </c>
      <c r="B39" s="2">
        <v>0.89695400000000003</v>
      </c>
      <c r="C39" s="2">
        <v>10.200017007629128</v>
      </c>
      <c r="D39" s="2">
        <f t="shared" si="10"/>
        <v>1.7286360000000001</v>
      </c>
    </row>
    <row r="40" spans="1:4" x14ac:dyDescent="0.25">
      <c r="A40" t="s">
        <v>249</v>
      </c>
      <c r="B40" s="2">
        <v>0.46293782</v>
      </c>
      <c r="C40" s="2">
        <v>3.0000309606708697</v>
      </c>
      <c r="D40" s="2">
        <f t="shared" si="10"/>
        <v>1.8200510000000001</v>
      </c>
    </row>
    <row r="41" spans="1:4" x14ac:dyDescent="0.25">
      <c r="A41" t="s">
        <v>250</v>
      </c>
      <c r="B41" s="2">
        <v>0.34566881999999999</v>
      </c>
      <c r="C41" s="2">
        <v>1.8999979290153703</v>
      </c>
      <c r="D41" s="2">
        <f t="shared" si="10"/>
        <v>1.834876</v>
      </c>
    </row>
    <row r="42" spans="1:4" x14ac:dyDescent="0.25">
      <c r="A42" t="s">
        <v>251</v>
      </c>
      <c r="B42" s="2">
        <v>0.16078547000000001</v>
      </c>
      <c r="C42" s="2">
        <v>3.1999803563587648</v>
      </c>
      <c r="D42" s="2">
        <f t="shared" si="10"/>
        <v>1.8173820000000001</v>
      </c>
    </row>
    <row r="43" spans="1:4" x14ac:dyDescent="0.25">
      <c r="A43" t="s">
        <v>252</v>
      </c>
      <c r="B43" s="2">
        <v>7.6595339999999998E-2</v>
      </c>
      <c r="C43" s="2">
        <v>3.1999803563587648</v>
      </c>
      <c r="D43" s="2">
        <f t="shared" si="10"/>
        <v>1.8173820000000001</v>
      </c>
    </row>
    <row r="44" spans="1:4" x14ac:dyDescent="0.25">
      <c r="A44" t="s">
        <v>190</v>
      </c>
      <c r="B44" s="2">
        <v>0.54055138999999996</v>
      </c>
      <c r="C44" s="2">
        <v>18.999993614366673</v>
      </c>
      <c r="D44" s="2">
        <f t="shared" si="10"/>
        <v>1.6286560000000003</v>
      </c>
    </row>
    <row r="45" spans="1:4" x14ac:dyDescent="0.25">
      <c r="A45" t="s">
        <v>189</v>
      </c>
      <c r="B45" s="2">
        <v>0.64524767999999999</v>
      </c>
      <c r="C45" s="2">
        <v>13.000026127708452</v>
      </c>
      <c r="D45" s="2">
        <f t="shared" si="10"/>
        <v>1.6955180000000001</v>
      </c>
    </row>
    <row r="46" spans="1:4" x14ac:dyDescent="0.25">
      <c r="A46" t="s">
        <v>253</v>
      </c>
      <c r="B46" s="2">
        <v>0.47192651000000002</v>
      </c>
      <c r="C46" s="2">
        <v>13.99999323038773</v>
      </c>
      <c r="D46" s="2">
        <f t="shared" si="10"/>
        <v>1.6839959999999998</v>
      </c>
    </row>
    <row r="47" spans="1:4" x14ac:dyDescent="0.25">
      <c r="A47" t="s">
        <v>254</v>
      </c>
      <c r="B47" s="2">
        <v>0.39577951</v>
      </c>
      <c r="C47" s="2">
        <v>3.5999859276649033</v>
      </c>
      <c r="D47" s="2">
        <f t="shared" si="10"/>
        <v>1.8120659999999997</v>
      </c>
    </row>
    <row r="48" spans="1:4" x14ac:dyDescent="0.25">
      <c r="A48" t="s">
        <v>255</v>
      </c>
      <c r="B48" s="2">
        <v>6.5295759999999994E-2</v>
      </c>
      <c r="C48" s="2">
        <v>2.9000145767872709</v>
      </c>
      <c r="D48" s="2">
        <f t="shared" si="10"/>
        <v>1.8213890000000001</v>
      </c>
    </row>
    <row r="49" spans="1:12" x14ac:dyDescent="0.25">
      <c r="A49" t="s">
        <v>256</v>
      </c>
      <c r="B49" s="2">
        <v>0.87847681</v>
      </c>
      <c r="C49" s="2">
        <v>10.200017007629128</v>
      </c>
      <c r="D49" s="2">
        <f t="shared" si="10"/>
        <v>1.7286360000000001</v>
      </c>
    </row>
    <row r="50" spans="1:12" x14ac:dyDescent="0.25">
      <c r="A50" t="s">
        <v>257</v>
      </c>
      <c r="B50" s="2">
        <v>0.15803634</v>
      </c>
      <c r="C50" s="2">
        <v>6.2999997467615003</v>
      </c>
      <c r="D50" s="2">
        <f t="shared" si="10"/>
        <v>1.7769809999999999</v>
      </c>
    </row>
    <row r="51" spans="1:12" x14ac:dyDescent="0.25">
      <c r="A51" t="s">
        <v>258</v>
      </c>
      <c r="B51" s="2">
        <v>0.39278972000000001</v>
      </c>
      <c r="C51" s="2">
        <v>8.6999801936670167</v>
      </c>
      <c r="D51" s="2">
        <f t="shared" si="10"/>
        <v>1.7469159999999999</v>
      </c>
    </row>
    <row r="52" spans="1:12" x14ac:dyDescent="0.25">
      <c r="A52" t="s">
        <v>259</v>
      </c>
      <c r="B52" s="2">
        <v>-5.508702E-2</v>
      </c>
      <c r="C52" s="2">
        <v>3.3999911832128191</v>
      </c>
      <c r="D52" s="2">
        <f t="shared" si="10"/>
        <v>1.8147200000000003</v>
      </c>
    </row>
    <row r="53" spans="1:12" x14ac:dyDescent="0.25">
      <c r="A53" t="s">
        <v>260</v>
      </c>
      <c r="B53" s="2">
        <v>0.19599758</v>
      </c>
      <c r="C53" s="2">
        <v>3.3999911832128191</v>
      </c>
      <c r="D53" s="2">
        <f t="shared" si="10"/>
        <v>1.8147200000000003</v>
      </c>
    </row>
    <row r="54" spans="1:12" x14ac:dyDescent="0.25">
      <c r="A54" t="s">
        <v>261</v>
      </c>
      <c r="B54" s="2">
        <v>-0.61933167</v>
      </c>
      <c r="C54" s="2">
        <v>2.3999784476628179</v>
      </c>
      <c r="D54" s="2">
        <f t="shared" si="10"/>
        <v>1.8281080000000001</v>
      </c>
    </row>
    <row r="55" spans="1:12" x14ac:dyDescent="0.25">
      <c r="A55" t="s">
        <v>262</v>
      </c>
      <c r="B55" s="2">
        <v>-0.18159612999999999</v>
      </c>
      <c r="C55" s="2">
        <v>3.2999876104732948</v>
      </c>
      <c r="D55" s="2">
        <f t="shared" si="10"/>
        <v>1.8160499999999997</v>
      </c>
    </row>
    <row r="57" spans="1:12" x14ac:dyDescent="0.25">
      <c r="A57" s="1" t="s">
        <v>192</v>
      </c>
      <c r="B57" s="3">
        <f>AVERAGEA(B61:B67)</f>
        <v>0.66722330428571441</v>
      </c>
      <c r="C57" s="3">
        <f t="shared" ref="C57:D57" si="11">AVERAGEA(C61:C67)</f>
        <v>19.928569715209676</v>
      </c>
      <c r="D57" s="3">
        <f t="shared" si="11"/>
        <v>1.6210445714285715</v>
      </c>
      <c r="L57" s="5"/>
    </row>
    <row r="58" spans="1:12" x14ac:dyDescent="0.25">
      <c r="A58" s="1" t="s">
        <v>209</v>
      </c>
      <c r="B58" s="3">
        <f>B61</f>
        <v>0.50267885999999995</v>
      </c>
      <c r="C58" s="3">
        <f t="shared" ref="C58:D58" si="12">C61</f>
        <v>22.799982724669007</v>
      </c>
      <c r="D58" s="3">
        <f t="shared" si="12"/>
        <v>1.5889709999999997</v>
      </c>
    </row>
    <row r="59" spans="1:12" x14ac:dyDescent="0.25">
      <c r="A59" s="1" t="s">
        <v>210</v>
      </c>
      <c r="B59" s="3">
        <f>AVERAGEA(B62:B65)</f>
        <v>0.80634764000000003</v>
      </c>
      <c r="C59" s="3">
        <f t="shared" ref="C59:D59" si="13">AVERAGEA(C62:C65)</f>
        <v>21.374997360583507</v>
      </c>
      <c r="D59" s="3">
        <f t="shared" si="13"/>
        <v>1.6052410000000001</v>
      </c>
      <c r="L59" s="7"/>
    </row>
    <row r="60" spans="1:12" x14ac:dyDescent="0.25">
      <c r="A60" s="1" t="s">
        <v>211</v>
      </c>
      <c r="B60" s="3">
        <f>AVERAGEA(B66:B67)</f>
        <v>0.47124685499999996</v>
      </c>
      <c r="C60" s="3">
        <f t="shared" ref="C60:D60" si="14">AVERAGEA(C66:C67)</f>
        <v>15.600007919732349</v>
      </c>
      <c r="D60" s="3">
        <f t="shared" si="14"/>
        <v>1.6686885</v>
      </c>
      <c r="L60" s="7"/>
    </row>
    <row r="61" spans="1:12" x14ac:dyDescent="0.25">
      <c r="A61" t="s">
        <v>1</v>
      </c>
      <c r="B61" s="2">
        <v>0.50267885999999995</v>
      </c>
      <c r="C61" s="2">
        <v>22.799982724669007</v>
      </c>
      <c r="D61" s="2">
        <f t="shared" ref="D61:D67" si="15">247.8/(C61+133.15)</f>
        <v>1.5889709999999997</v>
      </c>
    </row>
    <row r="62" spans="1:12" x14ac:dyDescent="0.25">
      <c r="A62" t="s">
        <v>2</v>
      </c>
      <c r="B62" s="2">
        <v>0.79673055999999998</v>
      </c>
      <c r="C62" s="2">
        <v>13.300005762258081</v>
      </c>
      <c r="D62" s="2">
        <f t="shared" si="15"/>
        <v>1.6920450000000002</v>
      </c>
    </row>
    <row r="63" spans="1:12" x14ac:dyDescent="0.25">
      <c r="A63" t="s">
        <v>264</v>
      </c>
      <c r="B63" s="2">
        <v>0.7259835</v>
      </c>
      <c r="C63" s="2">
        <v>24.999989756628992</v>
      </c>
      <c r="D63" s="2">
        <f t="shared" si="15"/>
        <v>1.566867</v>
      </c>
    </row>
    <row r="64" spans="1:12" x14ac:dyDescent="0.25">
      <c r="A64" t="s">
        <v>265</v>
      </c>
      <c r="B64" s="2">
        <v>0.75439272000000002</v>
      </c>
      <c r="C64" s="2">
        <v>25.199990542454145</v>
      </c>
      <c r="D64" s="2">
        <f t="shared" si="15"/>
        <v>1.5648880000000001</v>
      </c>
    </row>
    <row r="65" spans="1:12" x14ac:dyDescent="0.25">
      <c r="A65" t="s">
        <v>266</v>
      </c>
      <c r="B65" s="2">
        <v>0.94828378000000002</v>
      </c>
      <c r="C65" s="2">
        <v>22.000003380992808</v>
      </c>
      <c r="D65" s="2">
        <f t="shared" si="15"/>
        <v>1.597164</v>
      </c>
    </row>
    <row r="66" spans="1:12" x14ac:dyDescent="0.25">
      <c r="A66" t="s">
        <v>3</v>
      </c>
      <c r="B66" s="2">
        <v>0.45229057</v>
      </c>
      <c r="C66" s="2">
        <v>21.70003043259274</v>
      </c>
      <c r="D66" s="2">
        <f t="shared" si="15"/>
        <v>1.600258</v>
      </c>
    </row>
    <row r="67" spans="1:12" x14ac:dyDescent="0.25">
      <c r="A67" t="s">
        <v>4</v>
      </c>
      <c r="B67" s="2">
        <v>0.49020313999999998</v>
      </c>
      <c r="C67" s="2">
        <v>9.4999854068719571</v>
      </c>
      <c r="D67" s="2">
        <f t="shared" si="15"/>
        <v>1.7371189999999999</v>
      </c>
    </row>
    <row r="69" spans="1:12" x14ac:dyDescent="0.25">
      <c r="A69" s="1" t="s">
        <v>193</v>
      </c>
      <c r="B69" s="3">
        <f>AVERAGEA(B70:B75)</f>
        <v>0.75906839833333339</v>
      </c>
      <c r="C69" s="3">
        <f t="shared" ref="C69:D69" si="16">AVERAGEA(C70:C75)</f>
        <v>24.433346524862035</v>
      </c>
      <c r="D69" s="3">
        <f t="shared" si="16"/>
        <v>1.5727226666666667</v>
      </c>
      <c r="L69" s="5"/>
    </row>
    <row r="70" spans="1:12" x14ac:dyDescent="0.25">
      <c r="A70" t="s">
        <v>5</v>
      </c>
      <c r="B70" s="2">
        <v>0.85855099000000001</v>
      </c>
      <c r="C70" s="2">
        <v>27.600011028047589</v>
      </c>
      <c r="D70" s="2">
        <f t="shared" ref="D70:D75" si="17">247.8/(C70+133.15)</f>
        <v>1.5415239999999999</v>
      </c>
    </row>
    <row r="71" spans="1:12" x14ac:dyDescent="0.25">
      <c r="A71" t="s">
        <v>6</v>
      </c>
      <c r="B71" s="2">
        <v>0.97089497000000002</v>
      </c>
      <c r="C71" s="2">
        <v>24.400002098123508</v>
      </c>
      <c r="D71" s="2">
        <f t="shared" si="17"/>
        <v>1.5728340000000001</v>
      </c>
      <c r="L71" s="7"/>
    </row>
    <row r="72" spans="1:12" x14ac:dyDescent="0.25">
      <c r="A72" t="s">
        <v>7</v>
      </c>
      <c r="B72" s="2">
        <v>0.35847389000000002</v>
      </c>
      <c r="C72" s="2">
        <v>22.000003380992808</v>
      </c>
      <c r="D72" s="2">
        <f t="shared" si="17"/>
        <v>1.597164</v>
      </c>
      <c r="L72" s="7"/>
    </row>
    <row r="73" spans="1:12" x14ac:dyDescent="0.25">
      <c r="A73" t="s">
        <v>8</v>
      </c>
      <c r="B73" s="2">
        <v>0.81994206999999997</v>
      </c>
      <c r="C73" s="2">
        <v>24.500034736448328</v>
      </c>
      <c r="D73" s="2">
        <f t="shared" si="17"/>
        <v>1.571836</v>
      </c>
    </row>
    <row r="74" spans="1:12" x14ac:dyDescent="0.25">
      <c r="A74" t="s">
        <v>9</v>
      </c>
      <c r="B74" s="2">
        <v>0.81047751999999995</v>
      </c>
      <c r="C74" s="2">
        <v>22.500039917514272</v>
      </c>
      <c r="D74" s="2">
        <f t="shared" si="17"/>
        <v>1.592033</v>
      </c>
    </row>
    <row r="75" spans="1:12" x14ac:dyDescent="0.25">
      <c r="A75" t="s">
        <v>267</v>
      </c>
      <c r="B75" s="2">
        <v>0.73607095</v>
      </c>
      <c r="C75" s="2">
        <v>25.599987988045712</v>
      </c>
      <c r="D75" s="2">
        <f t="shared" si="17"/>
        <v>1.560945</v>
      </c>
    </row>
    <row r="77" spans="1:12" x14ac:dyDescent="0.25">
      <c r="A77" s="1" t="s">
        <v>194</v>
      </c>
      <c r="B77" s="3">
        <f>AVERAGEA(B79:B83)</f>
        <v>1.0894371800000002</v>
      </c>
      <c r="C77" s="3">
        <f>(247.8/D77)-133.15</f>
        <v>27.894619367987588</v>
      </c>
      <c r="D77" s="4">
        <f t="shared" ref="D77" si="18">AVERAGEA(D79:D83)</f>
        <v>1.5387040000000001</v>
      </c>
      <c r="L77" s="5"/>
    </row>
    <row r="78" spans="1:12" x14ac:dyDescent="0.25">
      <c r="A78" t="s">
        <v>10</v>
      </c>
      <c r="B78" s="2">
        <v>0.80454950999999997</v>
      </c>
      <c r="C78" s="2">
        <v>32.500015876464403</v>
      </c>
      <c r="D78" s="2">
        <f t="shared" ref="D78:D83" si="19">247.8/(C78+133.15)</f>
        <v>1.4959249999999999</v>
      </c>
    </row>
    <row r="79" spans="1:12" x14ac:dyDescent="0.25">
      <c r="A79" t="s">
        <v>11</v>
      </c>
      <c r="B79" s="2">
        <v>1.2876200900000001</v>
      </c>
      <c r="C79" s="2">
        <v>32.500015876464403</v>
      </c>
      <c r="D79" s="2">
        <f t="shared" si="19"/>
        <v>1.4959249999999999</v>
      </c>
      <c r="L79" s="7"/>
    </row>
    <row r="80" spans="1:12" x14ac:dyDescent="0.25">
      <c r="A80" t="s">
        <v>12</v>
      </c>
      <c r="B80" s="2">
        <v>0.90710639000000004</v>
      </c>
      <c r="C80" s="2">
        <v>25.499977047612305</v>
      </c>
      <c r="D80" s="2">
        <f t="shared" si="19"/>
        <v>1.5619289999999997</v>
      </c>
      <c r="L80" s="7"/>
    </row>
    <row r="81" spans="1:5" x14ac:dyDescent="0.25">
      <c r="A81" t="s">
        <v>13</v>
      </c>
      <c r="B81" s="2">
        <v>1.08960005</v>
      </c>
      <c r="C81" s="2">
        <v>30.999987248235442</v>
      </c>
      <c r="D81" s="2">
        <f t="shared" si="19"/>
        <v>1.509595</v>
      </c>
    </row>
    <row r="82" spans="1:5" x14ac:dyDescent="0.25">
      <c r="A82" t="s">
        <v>14</v>
      </c>
      <c r="B82" s="2">
        <v>0.99099234999999997</v>
      </c>
      <c r="C82" s="2">
        <v>26.80001400692214</v>
      </c>
      <c r="D82" s="2">
        <f t="shared" si="19"/>
        <v>1.549234</v>
      </c>
    </row>
    <row r="83" spans="1:5" x14ac:dyDescent="0.25">
      <c r="A83" t="s">
        <v>15</v>
      </c>
      <c r="B83" s="2">
        <v>1.1718670200000001</v>
      </c>
      <c r="C83" s="2">
        <v>24.00004150714372</v>
      </c>
      <c r="D83" s="2">
        <f t="shared" si="19"/>
        <v>1.576837</v>
      </c>
    </row>
    <row r="85" spans="1:5" x14ac:dyDescent="0.25">
      <c r="A85" s="1" t="s">
        <v>195</v>
      </c>
      <c r="B85" s="3">
        <f>AVERAGEA(B89:B136)</f>
        <v>1.4162938949999997</v>
      </c>
      <c r="C85" s="3">
        <f>(247.8/D85)-133.15</f>
        <v>40.196344024987155</v>
      </c>
      <c r="D85" s="4">
        <f>AVERAGEA(D89:D136)</f>
        <v>1.4295080833333333</v>
      </c>
    </row>
    <row r="86" spans="1:5" x14ac:dyDescent="0.25">
      <c r="A86" s="1" t="s">
        <v>212</v>
      </c>
      <c r="B86" s="3">
        <f>AVERAGEA(B89:B93)</f>
        <v>1.625850784</v>
      </c>
      <c r="C86" s="3">
        <f>(247.8/D86)-133.15</f>
        <v>39.138883543004795</v>
      </c>
      <c r="D86" s="4">
        <f t="shared" ref="D86" si="20">AVERAGEA(D89:D93)</f>
        <v>1.4382819999999998</v>
      </c>
    </row>
    <row r="87" spans="1:5" x14ac:dyDescent="0.25">
      <c r="A87" s="1" t="s">
        <v>213</v>
      </c>
      <c r="B87" s="3">
        <f>AVERAGEA(B94:B99)</f>
        <v>1.5533634483333332</v>
      </c>
      <c r="C87" s="3">
        <f>(247.8/D87)-133.15</f>
        <v>41.314531881668245</v>
      </c>
      <c r="D87" s="4">
        <f t="shared" ref="D87" si="21">AVERAGEA(D94:D99)</f>
        <v>1.4203460000000003</v>
      </c>
    </row>
    <row r="88" spans="1:5" x14ac:dyDescent="0.25">
      <c r="A88" s="1" t="s">
        <v>214</v>
      </c>
      <c r="B88" s="3">
        <f>AVERAGEA(B100:B136)</f>
        <v>1.3657479013513507</v>
      </c>
      <c r="C88" s="3">
        <f>(247.8/D88)-133.15</f>
        <v>40.159963222811427</v>
      </c>
      <c r="D88" s="4">
        <f t="shared" ref="D88" si="22">AVERAGEA(D100:D136)</f>
        <v>1.4298081621621626</v>
      </c>
    </row>
    <row r="89" spans="1:5" x14ac:dyDescent="0.25">
      <c r="A89" t="s">
        <v>16</v>
      </c>
      <c r="B89" s="2">
        <v>1.7863744699999999</v>
      </c>
      <c r="C89" s="2">
        <v>38.700023058972022</v>
      </c>
      <c r="D89" s="2">
        <f t="shared" ref="D89:D136" si="23">247.8/(C89+133.15)</f>
        <v>1.4419550000000001</v>
      </c>
      <c r="E89" s="8"/>
    </row>
    <row r="90" spans="1:5" x14ac:dyDescent="0.25">
      <c r="A90" t="s">
        <v>17</v>
      </c>
      <c r="B90" s="2">
        <v>1.61543032</v>
      </c>
      <c r="C90" s="2">
        <v>39.000041474404668</v>
      </c>
      <c r="D90" s="2">
        <f t="shared" si="23"/>
        <v>1.4394419999999999</v>
      </c>
      <c r="E90" s="8"/>
    </row>
    <row r="91" spans="1:5" x14ac:dyDescent="0.25">
      <c r="A91" t="s">
        <v>18</v>
      </c>
      <c r="B91" s="2">
        <v>1.6031932200000001</v>
      </c>
      <c r="C91" s="2">
        <v>39.000041474404668</v>
      </c>
      <c r="D91" s="2">
        <f t="shared" si="23"/>
        <v>1.4394419999999999</v>
      </c>
      <c r="E91" s="8"/>
    </row>
    <row r="92" spans="1:5" x14ac:dyDescent="0.25">
      <c r="A92" t="s">
        <v>19</v>
      </c>
      <c r="B92" s="2">
        <v>1.6049989</v>
      </c>
      <c r="C92" s="2">
        <v>39.000041474404668</v>
      </c>
      <c r="D92" s="2">
        <f t="shared" si="23"/>
        <v>1.4394419999999999</v>
      </c>
      <c r="E92" s="8"/>
    </row>
    <row r="93" spans="1:5" x14ac:dyDescent="0.25">
      <c r="A93" t="s">
        <v>20</v>
      </c>
      <c r="B93" s="2">
        <v>1.51925701</v>
      </c>
      <c r="C93" s="2">
        <v>40.000009537924257</v>
      </c>
      <c r="D93" s="2">
        <f t="shared" si="23"/>
        <v>1.4311290000000001</v>
      </c>
      <c r="E93" s="8"/>
    </row>
    <row r="94" spans="1:5" x14ac:dyDescent="0.25">
      <c r="A94" t="s">
        <v>21</v>
      </c>
      <c r="B94" s="2">
        <v>1.7191169399999999</v>
      </c>
      <c r="C94" s="2">
        <v>41.200004467806821</v>
      </c>
      <c r="D94" s="2">
        <f t="shared" si="23"/>
        <v>1.421279</v>
      </c>
      <c r="E94" s="8"/>
    </row>
    <row r="95" spans="1:5" x14ac:dyDescent="0.25">
      <c r="A95" t="s">
        <v>22</v>
      </c>
      <c r="B95" s="2">
        <v>1.6425664600000001</v>
      </c>
      <c r="C95" s="2">
        <v>41.499960037720996</v>
      </c>
      <c r="D95" s="2">
        <f t="shared" si="23"/>
        <v>1.418838</v>
      </c>
      <c r="E95" s="8"/>
    </row>
    <row r="96" spans="1:5" x14ac:dyDescent="0.25">
      <c r="A96" t="s">
        <v>23</v>
      </c>
      <c r="B96" s="2">
        <v>1.5955322199999999</v>
      </c>
      <c r="C96" s="2">
        <v>41.799961345801535</v>
      </c>
      <c r="D96" s="2">
        <f t="shared" si="23"/>
        <v>1.4164049999999999</v>
      </c>
      <c r="E96" s="8"/>
    </row>
    <row r="97" spans="1:5" x14ac:dyDescent="0.25">
      <c r="A97" t="s">
        <v>24</v>
      </c>
      <c r="B97" s="2">
        <v>1.4214634900000001</v>
      </c>
      <c r="C97" s="2">
        <v>42.000040253409168</v>
      </c>
      <c r="D97" s="2">
        <f t="shared" si="23"/>
        <v>1.414787</v>
      </c>
      <c r="E97" s="8"/>
    </row>
    <row r="98" spans="1:5" x14ac:dyDescent="0.25">
      <c r="A98" t="s">
        <v>25</v>
      </c>
      <c r="B98" s="2">
        <v>1.40885511</v>
      </c>
      <c r="C98" s="2">
        <v>40.100003670550905</v>
      </c>
      <c r="D98" s="2">
        <f t="shared" si="23"/>
        <v>1.4303030000000001</v>
      </c>
      <c r="E98" s="8"/>
    </row>
    <row r="99" spans="1:5" x14ac:dyDescent="0.25">
      <c r="A99" t="s">
        <v>26</v>
      </c>
      <c r="B99" s="2">
        <v>1.53264647</v>
      </c>
      <c r="C99" s="2">
        <v>41.300038860541349</v>
      </c>
      <c r="D99" s="2">
        <f t="shared" si="23"/>
        <v>1.4204639999999999</v>
      </c>
      <c r="E99" s="8"/>
    </row>
    <row r="100" spans="1:5" x14ac:dyDescent="0.25">
      <c r="A100" t="s">
        <v>27</v>
      </c>
      <c r="B100" s="2">
        <v>1.46430525</v>
      </c>
      <c r="C100" s="2">
        <v>39.000041474404668</v>
      </c>
      <c r="D100" s="2">
        <f t="shared" si="23"/>
        <v>1.4394419999999999</v>
      </c>
      <c r="E100" s="8"/>
    </row>
    <row r="101" spans="1:5" x14ac:dyDescent="0.25">
      <c r="A101" t="s">
        <v>28</v>
      </c>
      <c r="B101" s="2">
        <v>1.71425082</v>
      </c>
      <c r="C101" s="2">
        <v>39.599980305944541</v>
      </c>
      <c r="D101" s="2">
        <f t="shared" si="23"/>
        <v>1.4344429999999999</v>
      </c>
      <c r="E101" s="8"/>
    </row>
    <row r="102" spans="1:5" x14ac:dyDescent="0.25">
      <c r="A102" t="s">
        <v>29</v>
      </c>
      <c r="B102" s="2">
        <v>1.4182459000000001</v>
      </c>
      <c r="C102" s="2">
        <v>39.300029159226085</v>
      </c>
      <c r="D102" s="2">
        <f t="shared" si="23"/>
        <v>1.436938</v>
      </c>
      <c r="E102" s="8"/>
    </row>
    <row r="103" spans="1:5" x14ac:dyDescent="0.25">
      <c r="A103" t="s">
        <v>30</v>
      </c>
      <c r="B103" s="2">
        <v>1.4105890999999999</v>
      </c>
      <c r="C103" s="2">
        <v>37.799958849212913</v>
      </c>
      <c r="D103" s="2">
        <f t="shared" si="23"/>
        <v>1.4495469999999999</v>
      </c>
      <c r="E103" s="8"/>
    </row>
    <row r="104" spans="1:5" x14ac:dyDescent="0.25">
      <c r="A104" t="s">
        <v>31</v>
      </c>
      <c r="B104" s="2">
        <v>1.06217904</v>
      </c>
      <c r="C104" s="2">
        <v>40.80003464259164</v>
      </c>
      <c r="D104" s="2">
        <f t="shared" si="23"/>
        <v>1.424547</v>
      </c>
      <c r="E104" s="8"/>
    </row>
    <row r="105" spans="1:5" x14ac:dyDescent="0.25">
      <c r="A105" t="s">
        <v>32</v>
      </c>
      <c r="B105" s="2">
        <v>1.3191694700000001</v>
      </c>
      <c r="C105" s="2">
        <v>42.199956905519088</v>
      </c>
      <c r="D105" s="2">
        <f t="shared" si="23"/>
        <v>1.4131739999999999</v>
      </c>
      <c r="E105" s="8"/>
    </row>
    <row r="106" spans="1:5" x14ac:dyDescent="0.25">
      <c r="A106" t="s">
        <v>33</v>
      </c>
      <c r="B106" s="2">
        <v>1.6184462500000001</v>
      </c>
      <c r="C106" s="2">
        <v>40.80003464259164</v>
      </c>
      <c r="D106" s="2">
        <f t="shared" si="23"/>
        <v>1.424547</v>
      </c>
      <c r="E106" s="8"/>
    </row>
    <row r="107" spans="1:5" x14ac:dyDescent="0.25">
      <c r="A107" t="s">
        <v>34</v>
      </c>
      <c r="B107" s="2">
        <v>1.46293597</v>
      </c>
      <c r="C107" s="2">
        <v>40.80003464259164</v>
      </c>
      <c r="D107" s="2">
        <f t="shared" si="23"/>
        <v>1.424547</v>
      </c>
      <c r="E107" s="8"/>
    </row>
    <row r="108" spans="1:5" x14ac:dyDescent="0.25">
      <c r="A108" t="s">
        <v>35</v>
      </c>
      <c r="B108" s="2">
        <v>1.15020769</v>
      </c>
      <c r="C108" s="2">
        <v>39.599980305944541</v>
      </c>
      <c r="D108" s="2">
        <f t="shared" si="23"/>
        <v>1.4344429999999999</v>
      </c>
      <c r="E108" s="8"/>
    </row>
    <row r="109" spans="1:5" x14ac:dyDescent="0.25">
      <c r="A109" t="s">
        <v>36</v>
      </c>
      <c r="B109" s="2">
        <v>1.4358924900000001</v>
      </c>
      <c r="C109" s="2">
        <v>38.700023058972022</v>
      </c>
      <c r="D109" s="2">
        <f t="shared" si="23"/>
        <v>1.4419550000000001</v>
      </c>
      <c r="E109" s="8"/>
    </row>
    <row r="110" spans="1:5" x14ac:dyDescent="0.25">
      <c r="A110" t="s">
        <v>37</v>
      </c>
      <c r="B110" s="2">
        <v>1.0345473599999999</v>
      </c>
      <c r="C110" s="2">
        <v>39.499960913386587</v>
      </c>
      <c r="D110" s="2">
        <f t="shared" si="23"/>
        <v>1.4352739999999999</v>
      </c>
      <c r="E110" s="8"/>
    </row>
    <row r="111" spans="1:5" x14ac:dyDescent="0.25">
      <c r="A111" t="s">
        <v>38</v>
      </c>
      <c r="B111" s="2">
        <v>1.4399892700000001</v>
      </c>
      <c r="C111" s="2">
        <v>39.800005025181747</v>
      </c>
      <c r="D111" s="2">
        <f t="shared" si="23"/>
        <v>1.4327840000000001</v>
      </c>
      <c r="E111" s="8"/>
    </row>
    <row r="112" spans="1:5" x14ac:dyDescent="0.25">
      <c r="A112" t="s">
        <v>39</v>
      </c>
      <c r="B112" s="2">
        <v>1.23149241</v>
      </c>
      <c r="C112" s="2">
        <v>39.300029159226085</v>
      </c>
      <c r="D112" s="2">
        <f t="shared" si="23"/>
        <v>1.436938</v>
      </c>
      <c r="E112" s="8"/>
    </row>
    <row r="113" spans="1:5" x14ac:dyDescent="0.25">
      <c r="A113" t="s">
        <v>40</v>
      </c>
      <c r="B113" s="2">
        <v>1.47931071</v>
      </c>
      <c r="C113" s="2">
        <v>40.500042606628682</v>
      </c>
      <c r="D113" s="2">
        <f t="shared" si="23"/>
        <v>1.4270080000000001</v>
      </c>
      <c r="E113" s="8"/>
    </row>
    <row r="114" spans="1:5" x14ac:dyDescent="0.25">
      <c r="A114" t="s">
        <v>41</v>
      </c>
      <c r="B114" s="2">
        <v>1.5770353399999999</v>
      </c>
      <c r="C114" s="2">
        <v>40.199992095016512</v>
      </c>
      <c r="D114" s="2">
        <f t="shared" si="23"/>
        <v>1.429478</v>
      </c>
      <c r="E114" s="8"/>
    </row>
    <row r="115" spans="1:5" x14ac:dyDescent="0.25">
      <c r="A115" t="s">
        <v>42</v>
      </c>
      <c r="B115" s="2">
        <v>1.3683086600000001</v>
      </c>
      <c r="C115" s="2">
        <v>40.199992095016512</v>
      </c>
      <c r="D115" s="2">
        <f t="shared" si="23"/>
        <v>1.429478</v>
      </c>
      <c r="E115" s="8"/>
    </row>
    <row r="116" spans="1:5" x14ac:dyDescent="0.25">
      <c r="A116" t="s">
        <v>43</v>
      </c>
      <c r="B116" s="2">
        <v>1.59413293</v>
      </c>
      <c r="C116" s="2">
        <v>40.000009537924257</v>
      </c>
      <c r="D116" s="2">
        <f t="shared" si="23"/>
        <v>1.4311290000000001</v>
      </c>
      <c r="E116" s="8"/>
    </row>
    <row r="117" spans="1:5" x14ac:dyDescent="0.25">
      <c r="A117" t="s">
        <v>44</v>
      </c>
      <c r="B117" s="2">
        <v>1.2792422299999999</v>
      </c>
      <c r="C117" s="2">
        <v>40.299974591468612</v>
      </c>
      <c r="D117" s="2">
        <f t="shared" si="23"/>
        <v>1.4286540000000001</v>
      </c>
      <c r="E117" s="8"/>
    </row>
    <row r="118" spans="1:5" x14ac:dyDescent="0.25">
      <c r="A118" t="s">
        <v>45</v>
      </c>
      <c r="B118" s="2">
        <v>1.6206888399999999</v>
      </c>
      <c r="C118" s="2">
        <v>41.699969835204968</v>
      </c>
      <c r="D118" s="2">
        <f t="shared" si="23"/>
        <v>1.4172149999999999</v>
      </c>
      <c r="E118" s="8"/>
    </row>
    <row r="119" spans="1:5" x14ac:dyDescent="0.25">
      <c r="A119" t="s">
        <v>46</v>
      </c>
      <c r="B119" s="2">
        <v>1.36420773</v>
      </c>
      <c r="C119" s="2">
        <v>38.500036193359136</v>
      </c>
      <c r="D119" s="2">
        <f t="shared" si="23"/>
        <v>1.443635</v>
      </c>
      <c r="E119" s="8"/>
    </row>
    <row r="120" spans="1:5" x14ac:dyDescent="0.25">
      <c r="A120" t="s">
        <v>47</v>
      </c>
      <c r="B120" s="2">
        <v>1.26811805</v>
      </c>
      <c r="C120" s="2">
        <v>39.599980305944541</v>
      </c>
      <c r="D120" s="2">
        <f t="shared" si="23"/>
        <v>1.4344429999999999</v>
      </c>
      <c r="E120" s="8"/>
    </row>
    <row r="121" spans="1:5" x14ac:dyDescent="0.25">
      <c r="A121" t="s">
        <v>48</v>
      </c>
      <c r="B121" s="2">
        <v>1.2310964499999999</v>
      </c>
      <c r="C121" s="2">
        <v>38.399979681227194</v>
      </c>
      <c r="D121" s="2">
        <f t="shared" si="23"/>
        <v>1.444477</v>
      </c>
      <c r="E121" s="8"/>
    </row>
    <row r="122" spans="1:5" x14ac:dyDescent="0.25">
      <c r="A122" t="s">
        <v>49</v>
      </c>
      <c r="B122" s="2">
        <v>1.2341629599999999</v>
      </c>
      <c r="C122" s="2">
        <v>37.999971716741953</v>
      </c>
      <c r="D122" s="2">
        <f t="shared" si="23"/>
        <v>1.4478530000000001</v>
      </c>
      <c r="E122" s="8"/>
    </row>
    <row r="123" spans="1:5" x14ac:dyDescent="0.25">
      <c r="A123" t="s">
        <v>50</v>
      </c>
      <c r="B123" s="2">
        <v>1.3872759299999999</v>
      </c>
      <c r="C123" s="2">
        <v>39.199997078813595</v>
      </c>
      <c r="D123" s="2">
        <f t="shared" si="23"/>
        <v>1.437772</v>
      </c>
      <c r="E123" s="8"/>
    </row>
    <row r="124" spans="1:5" x14ac:dyDescent="0.25">
      <c r="A124" t="s">
        <v>51</v>
      </c>
      <c r="B124" s="2">
        <v>1.34093873</v>
      </c>
      <c r="C124" s="2">
        <v>40.899977207741074</v>
      </c>
      <c r="D124" s="2">
        <f t="shared" si="23"/>
        <v>1.423729</v>
      </c>
      <c r="E124" s="8"/>
    </row>
    <row r="125" spans="1:5" x14ac:dyDescent="0.25">
      <c r="A125" t="s">
        <v>52</v>
      </c>
      <c r="B125" s="2">
        <v>1.5100631</v>
      </c>
      <c r="C125" s="2">
        <v>41.899943627984243</v>
      </c>
      <c r="D125" s="2">
        <f t="shared" si="23"/>
        <v>1.4155960000000001</v>
      </c>
      <c r="E125" s="8"/>
    </row>
    <row r="126" spans="1:5" x14ac:dyDescent="0.25">
      <c r="A126" t="s">
        <v>53</v>
      </c>
      <c r="B126" s="2">
        <v>1.2680050199999999</v>
      </c>
      <c r="C126" s="2">
        <v>39.000041474404668</v>
      </c>
      <c r="D126" s="2">
        <f t="shared" si="23"/>
        <v>1.4394419999999999</v>
      </c>
      <c r="E126" s="8"/>
    </row>
    <row r="127" spans="1:5" x14ac:dyDescent="0.25">
      <c r="A127" t="s">
        <v>54</v>
      </c>
      <c r="B127" s="2">
        <v>0.89758373000000002</v>
      </c>
      <c r="C127" s="2">
        <v>38.59997140965973</v>
      </c>
      <c r="D127" s="2">
        <f t="shared" si="23"/>
        <v>1.442795</v>
      </c>
      <c r="E127" s="8"/>
    </row>
    <row r="128" spans="1:5" x14ac:dyDescent="0.25">
      <c r="A128" t="s">
        <v>55</v>
      </c>
      <c r="B128" s="2">
        <v>0.97534087999999997</v>
      </c>
      <c r="C128" s="2">
        <v>41.09996220365025</v>
      </c>
      <c r="D128" s="2">
        <f t="shared" si="23"/>
        <v>1.4220950000000001</v>
      </c>
      <c r="E128" s="8"/>
    </row>
    <row r="129" spans="1:6" x14ac:dyDescent="0.25">
      <c r="A129" t="s">
        <v>56</v>
      </c>
      <c r="B129" s="2">
        <v>1.1423333099999999</v>
      </c>
      <c r="C129" s="2">
        <v>40.500042606628682</v>
      </c>
      <c r="D129" s="2">
        <f t="shared" si="23"/>
        <v>1.4270080000000001</v>
      </c>
      <c r="E129" s="8"/>
    </row>
    <row r="130" spans="1:6" x14ac:dyDescent="0.25">
      <c r="A130" t="s">
        <v>57</v>
      </c>
      <c r="B130" s="2">
        <v>1.5037411000000001</v>
      </c>
      <c r="C130" s="2">
        <v>41.699969835204968</v>
      </c>
      <c r="D130" s="2">
        <f t="shared" si="23"/>
        <v>1.4172149999999999</v>
      </c>
      <c r="E130" s="8"/>
    </row>
    <row r="131" spans="1:6" x14ac:dyDescent="0.25">
      <c r="A131" t="s">
        <v>58</v>
      </c>
      <c r="B131" s="2">
        <v>1.44475083</v>
      </c>
      <c r="C131" s="2">
        <v>39.199997078813595</v>
      </c>
      <c r="D131" s="2">
        <f t="shared" si="23"/>
        <v>1.437772</v>
      </c>
      <c r="E131" s="8"/>
    </row>
    <row r="132" spans="1:6" x14ac:dyDescent="0.25">
      <c r="A132" t="s">
        <v>59</v>
      </c>
      <c r="B132" s="2">
        <v>1.6075318000000001</v>
      </c>
      <c r="C132" s="2">
        <v>40.199992095016512</v>
      </c>
      <c r="D132" s="2">
        <f t="shared" si="23"/>
        <v>1.429478</v>
      </c>
      <c r="E132" s="8"/>
    </row>
    <row r="133" spans="1:6" x14ac:dyDescent="0.25">
      <c r="A133" t="s">
        <v>60</v>
      </c>
      <c r="B133" s="2">
        <v>1.5005953700000001</v>
      </c>
      <c r="C133" s="2">
        <v>43.499980681136094</v>
      </c>
      <c r="D133" s="2">
        <f t="shared" si="23"/>
        <v>1.402774</v>
      </c>
      <c r="E133" s="8"/>
    </row>
    <row r="134" spans="1:6" x14ac:dyDescent="0.25">
      <c r="A134" t="s">
        <v>61</v>
      </c>
      <c r="B134" s="2">
        <v>1.4937835800000001</v>
      </c>
      <c r="C134" s="2">
        <v>41.499960037720996</v>
      </c>
      <c r="D134" s="2">
        <f t="shared" si="23"/>
        <v>1.418838</v>
      </c>
      <c r="E134" s="8"/>
    </row>
    <row r="135" spans="1:6" x14ac:dyDescent="0.25">
      <c r="A135" t="s">
        <v>62</v>
      </c>
      <c r="B135" s="2">
        <v>1.3743345499999999</v>
      </c>
      <c r="C135" s="2">
        <v>41.200004467806821</v>
      </c>
      <c r="D135" s="2">
        <f t="shared" si="23"/>
        <v>1.421279</v>
      </c>
      <c r="E135" s="8"/>
    </row>
    <row r="136" spans="1:6" x14ac:dyDescent="0.25">
      <c r="A136" t="s">
        <v>63</v>
      </c>
      <c r="B136" s="2">
        <v>1.3078395</v>
      </c>
      <c r="C136" s="2">
        <v>43.20002419653278</v>
      </c>
      <c r="D136" s="2">
        <f t="shared" si="23"/>
        <v>1.40516</v>
      </c>
      <c r="E136" s="8"/>
    </row>
    <row r="138" spans="1:6" x14ac:dyDescent="0.25">
      <c r="A138" s="1" t="s">
        <v>196</v>
      </c>
      <c r="B138" s="3">
        <f>AVERAGEA(B146:B200)</f>
        <v>0.98592811509090916</v>
      </c>
      <c r="C138" s="3">
        <f t="shared" ref="C138:C145" si="24">(247.8/D138)-133.15</f>
        <v>29.198582311166035</v>
      </c>
      <c r="D138" s="4">
        <f t="shared" ref="D138" si="25">AVERAGEA(D146:D200)</f>
        <v>1.5263453272727272</v>
      </c>
    </row>
    <row r="139" spans="1:6" x14ac:dyDescent="0.25">
      <c r="A139" s="1" t="s">
        <v>215</v>
      </c>
      <c r="B139" s="3">
        <f>B146</f>
        <v>0.85176249999999998</v>
      </c>
      <c r="C139" s="3">
        <f t="shared" si="24"/>
        <v>15.00000816080555</v>
      </c>
      <c r="D139" s="4">
        <f t="shared" ref="D139" si="26">D146</f>
        <v>1.6726289999999999</v>
      </c>
    </row>
    <row r="140" spans="1:6" x14ac:dyDescent="0.25">
      <c r="A140" s="1" t="s">
        <v>216</v>
      </c>
      <c r="B140" s="3">
        <f>AVERAGEA(B147:B153)</f>
        <v>0.96200297714285721</v>
      </c>
      <c r="C140" s="3">
        <f t="shared" si="24"/>
        <v>25.86243250611605</v>
      </c>
      <c r="D140" s="4">
        <f t="shared" ref="D140" si="27">AVERAGEA(D147:D153)</f>
        <v>1.5583687142857143</v>
      </c>
    </row>
    <row r="141" spans="1:6" x14ac:dyDescent="0.25">
      <c r="A141" s="1" t="s">
        <v>217</v>
      </c>
      <c r="B141" s="3">
        <f>AVERAGEA(B154:B159)</f>
        <v>1.0623369183333333</v>
      </c>
      <c r="C141" s="3">
        <f t="shared" si="24"/>
        <v>29.215566269023157</v>
      </c>
      <c r="D141" s="4">
        <f t="shared" ref="D141" si="28">AVERAGEA(D154:D159)</f>
        <v>1.5261856666666669</v>
      </c>
      <c r="F141" s="11"/>
    </row>
    <row r="142" spans="1:6" x14ac:dyDescent="0.25">
      <c r="A142" s="1" t="s">
        <v>218</v>
      </c>
      <c r="B142" s="3">
        <f>AVERAGEA(B160:B165)</f>
        <v>1.1047990633333333</v>
      </c>
      <c r="C142" s="3">
        <f t="shared" si="24"/>
        <v>30.948588507116739</v>
      </c>
      <c r="D142" s="4">
        <f t="shared" ref="D142" si="29">AVERAGEA(D160:D165)</f>
        <v>1.5100678333333333</v>
      </c>
      <c r="F142" s="11"/>
    </row>
    <row r="143" spans="1:6" x14ac:dyDescent="0.25">
      <c r="A143" s="1" t="s">
        <v>219</v>
      </c>
      <c r="B143" s="3">
        <f>AVERAGEA(B166:B176)</f>
        <v>1.0925820118181817</v>
      </c>
      <c r="C143" s="3">
        <f t="shared" si="24"/>
        <v>27.647406004778503</v>
      </c>
      <c r="D143" s="4">
        <f t="shared" ref="D143" si="30">AVERAGEA(D166:D176)</f>
        <v>1.5410696363636363</v>
      </c>
    </row>
    <row r="144" spans="1:6" x14ac:dyDescent="0.25">
      <c r="A144" s="1" t="s">
        <v>220</v>
      </c>
      <c r="B144" s="3">
        <f>AVERAGEA(B177:B187)</f>
        <v>0.81664444363636368</v>
      </c>
      <c r="C144" s="3">
        <f t="shared" si="24"/>
        <v>29.400108137148237</v>
      </c>
      <c r="D144" s="4">
        <f t="shared" ref="D144" si="31">AVERAGEA(D177:D187)</f>
        <v>1.5244529999999998</v>
      </c>
    </row>
    <row r="145" spans="1:4" x14ac:dyDescent="0.25">
      <c r="A145" s="1" t="s">
        <v>221</v>
      </c>
      <c r="B145" s="3">
        <f>AVERAGEA(B188:B200)</f>
        <v>0.97199662230769224</v>
      </c>
      <c r="C145" s="3">
        <f t="shared" si="24"/>
        <v>32.649317769827832</v>
      </c>
      <c r="D145" s="4">
        <f t="shared" ref="D145" si="32">AVERAGEA(D188:D200)</f>
        <v>1.4945779230769227</v>
      </c>
    </row>
    <row r="146" spans="1:4" x14ac:dyDescent="0.25">
      <c r="A146" t="s">
        <v>64</v>
      </c>
      <c r="B146" s="2">
        <v>0.85176249999999998</v>
      </c>
      <c r="C146" s="2">
        <v>15.00000816080555</v>
      </c>
      <c r="D146" s="2">
        <f t="shared" ref="D146:D200" si="33">247.8/(C146+133.15)</f>
        <v>1.6726289999999999</v>
      </c>
    </row>
    <row r="147" spans="1:4" x14ac:dyDescent="0.25">
      <c r="A147" t="s">
        <v>65</v>
      </c>
      <c r="B147" s="2">
        <v>0.84114752000000004</v>
      </c>
      <c r="C147" s="2">
        <v>28.199974475710263</v>
      </c>
      <c r="D147" s="2">
        <f t="shared" si="33"/>
        <v>1.5357919999999998</v>
      </c>
    </row>
    <row r="148" spans="1:4" x14ac:dyDescent="0.25">
      <c r="A148" t="s">
        <v>66</v>
      </c>
      <c r="B148" s="2">
        <v>0.89473442000000003</v>
      </c>
      <c r="C148" s="2">
        <v>25.799980788733166</v>
      </c>
      <c r="D148" s="2">
        <f t="shared" si="33"/>
        <v>1.558981</v>
      </c>
    </row>
    <row r="149" spans="1:4" x14ac:dyDescent="0.25">
      <c r="A149" t="s">
        <v>67</v>
      </c>
      <c r="B149" s="2">
        <v>0.91602592000000005</v>
      </c>
      <c r="C149" s="2">
        <v>26.50003269668747</v>
      </c>
      <c r="D149" s="2">
        <f t="shared" si="33"/>
        <v>1.5521450000000001</v>
      </c>
    </row>
    <row r="150" spans="1:4" x14ac:dyDescent="0.25">
      <c r="A150" t="s">
        <v>68</v>
      </c>
      <c r="B150" s="2">
        <v>0.92760814000000003</v>
      </c>
      <c r="C150" s="2">
        <v>15.299991583041248</v>
      </c>
      <c r="D150" s="2">
        <f t="shared" si="33"/>
        <v>1.669249</v>
      </c>
    </row>
    <row r="151" spans="1:4" x14ac:dyDescent="0.25">
      <c r="A151" t="s">
        <v>69</v>
      </c>
      <c r="B151" s="2">
        <v>1.16974555</v>
      </c>
      <c r="C151" s="2">
        <v>28.499951531108167</v>
      </c>
      <c r="D151" s="2">
        <f t="shared" si="33"/>
        <v>1.532942</v>
      </c>
    </row>
    <row r="152" spans="1:4" x14ac:dyDescent="0.25">
      <c r="A152" t="s">
        <v>70</v>
      </c>
      <c r="B152" s="2">
        <v>0.94264186000000005</v>
      </c>
      <c r="C152" s="2">
        <v>27.499964602550165</v>
      </c>
      <c r="D152" s="2">
        <f t="shared" si="33"/>
        <v>1.5424840000000002</v>
      </c>
    </row>
    <row r="153" spans="1:4" x14ac:dyDescent="0.25">
      <c r="A153" t="s">
        <v>71</v>
      </c>
      <c r="B153" s="2">
        <v>1.04211743</v>
      </c>
      <c r="C153" s="2">
        <v>30.200006723850152</v>
      </c>
      <c r="D153" s="2">
        <f t="shared" si="33"/>
        <v>1.516988</v>
      </c>
    </row>
    <row r="154" spans="1:4" x14ac:dyDescent="0.25">
      <c r="A154" t="s">
        <v>72</v>
      </c>
      <c r="B154" s="2">
        <v>0.95542185999999996</v>
      </c>
      <c r="C154" s="2">
        <v>28.499951531108167</v>
      </c>
      <c r="D154" s="2">
        <f t="shared" si="33"/>
        <v>1.532942</v>
      </c>
    </row>
    <row r="155" spans="1:4" x14ac:dyDescent="0.25">
      <c r="A155" t="s">
        <v>73</v>
      </c>
      <c r="B155" s="2">
        <v>1.0117186</v>
      </c>
      <c r="C155" s="2">
        <v>29.099971026790882</v>
      </c>
      <c r="D155" s="2">
        <f t="shared" si="33"/>
        <v>1.5272730000000001</v>
      </c>
    </row>
    <row r="156" spans="1:4" x14ac:dyDescent="0.25">
      <c r="A156" t="s">
        <v>74</v>
      </c>
      <c r="B156" s="2">
        <v>0.97723061</v>
      </c>
      <c r="C156" s="2">
        <v>24.999989756628992</v>
      </c>
      <c r="D156" s="2">
        <f t="shared" si="33"/>
        <v>1.566867</v>
      </c>
    </row>
    <row r="157" spans="1:4" x14ac:dyDescent="0.25">
      <c r="A157" t="s">
        <v>75</v>
      </c>
      <c r="B157" s="2">
        <v>0.95117350000000001</v>
      </c>
      <c r="C157" s="2">
        <v>31.900024544364015</v>
      </c>
      <c r="D157" s="2">
        <f t="shared" si="33"/>
        <v>1.501363</v>
      </c>
    </row>
    <row r="158" spans="1:4" x14ac:dyDescent="0.25">
      <c r="A158" t="s">
        <v>76</v>
      </c>
      <c r="B158" s="2">
        <v>1.1398200999999999</v>
      </c>
      <c r="C158" s="2">
        <v>28.999959266202723</v>
      </c>
      <c r="D158" s="2">
        <f t="shared" si="33"/>
        <v>1.5282150000000001</v>
      </c>
    </row>
    <row r="159" spans="1:4" x14ac:dyDescent="0.25">
      <c r="A159" t="s">
        <v>77</v>
      </c>
      <c r="B159" s="2">
        <v>1.3386568400000001</v>
      </c>
      <c r="C159" s="2">
        <v>32.0000145955824</v>
      </c>
      <c r="D159" s="2">
        <f t="shared" si="33"/>
        <v>1.500454</v>
      </c>
    </row>
    <row r="160" spans="1:4" x14ac:dyDescent="0.25">
      <c r="A160" t="s">
        <v>78</v>
      </c>
      <c r="B160" s="2">
        <v>1.2430019800000001</v>
      </c>
      <c r="C160" s="2">
        <v>33.200033229728177</v>
      </c>
      <c r="D160" s="2">
        <f t="shared" si="33"/>
        <v>1.48963</v>
      </c>
    </row>
    <row r="161" spans="1:4" x14ac:dyDescent="0.25">
      <c r="A161" t="s">
        <v>79</v>
      </c>
      <c r="B161" s="2">
        <v>0.84755329999999995</v>
      </c>
      <c r="C161" s="2">
        <v>27.000042105630513</v>
      </c>
      <c r="D161" s="2">
        <f t="shared" si="33"/>
        <v>1.5472990000000002</v>
      </c>
    </row>
    <row r="162" spans="1:4" x14ac:dyDescent="0.25">
      <c r="A162" t="s">
        <v>80</v>
      </c>
      <c r="B162" s="2">
        <v>1.34573586</v>
      </c>
      <c r="C162" s="2">
        <v>31.499959369067739</v>
      </c>
      <c r="D162" s="2">
        <f t="shared" si="33"/>
        <v>1.5050109999999999</v>
      </c>
    </row>
    <row r="163" spans="1:4" x14ac:dyDescent="0.25">
      <c r="A163" t="s">
        <v>81</v>
      </c>
      <c r="B163" s="2">
        <v>1.196601</v>
      </c>
      <c r="C163" s="2">
        <v>31.900024544364015</v>
      </c>
      <c r="D163" s="2">
        <f t="shared" si="33"/>
        <v>1.501363</v>
      </c>
    </row>
    <row r="164" spans="1:4" x14ac:dyDescent="0.25">
      <c r="A164" t="s">
        <v>82</v>
      </c>
      <c r="B164" s="2">
        <v>0.98698474000000003</v>
      </c>
      <c r="C164" s="2">
        <v>28.700028118013364</v>
      </c>
      <c r="D164" s="2">
        <f t="shared" si="33"/>
        <v>1.531047</v>
      </c>
    </row>
    <row r="165" spans="1:4" x14ac:dyDescent="0.25">
      <c r="A165" t="s">
        <v>83</v>
      </c>
      <c r="B165" s="2">
        <v>1.0089174999999999</v>
      </c>
      <c r="C165" s="2">
        <v>33.599996803621934</v>
      </c>
      <c r="D165" s="2">
        <f t="shared" si="33"/>
        <v>1.486057</v>
      </c>
    </row>
    <row r="166" spans="1:4" x14ac:dyDescent="0.25">
      <c r="A166" t="s">
        <v>84</v>
      </c>
      <c r="B166" s="2">
        <v>1.07014711</v>
      </c>
      <c r="C166" s="2">
        <v>30.800044858002593</v>
      </c>
      <c r="D166" s="2">
        <f t="shared" si="33"/>
        <v>1.511436</v>
      </c>
    </row>
    <row r="167" spans="1:4" x14ac:dyDescent="0.25">
      <c r="A167" t="s">
        <v>85</v>
      </c>
      <c r="B167" s="2">
        <v>1.4342072100000001</v>
      </c>
      <c r="C167" s="2">
        <v>30.100032775178107</v>
      </c>
      <c r="D167" s="2">
        <f t="shared" si="33"/>
        <v>1.517917</v>
      </c>
    </row>
    <row r="168" spans="1:4" x14ac:dyDescent="0.25">
      <c r="A168" t="s">
        <v>86</v>
      </c>
      <c r="B168" s="2">
        <v>1.3915829900000001</v>
      </c>
      <c r="C168" s="2">
        <v>24.999989756628992</v>
      </c>
      <c r="D168" s="2">
        <f t="shared" si="33"/>
        <v>1.566867</v>
      </c>
    </row>
    <row r="169" spans="1:4" x14ac:dyDescent="0.25">
      <c r="A169" t="s">
        <v>87</v>
      </c>
      <c r="B169" s="2">
        <v>0.96700279</v>
      </c>
      <c r="C169" s="2">
        <v>27.69997332149353</v>
      </c>
      <c r="D169" s="2">
        <f t="shared" si="33"/>
        <v>1.5405660000000001</v>
      </c>
    </row>
    <row r="170" spans="1:4" x14ac:dyDescent="0.25">
      <c r="A170" t="s">
        <v>88</v>
      </c>
      <c r="B170" s="2">
        <v>1.1338579200000001</v>
      </c>
      <c r="C170" s="2">
        <v>29.999966290241019</v>
      </c>
      <c r="D170" s="2">
        <f t="shared" si="33"/>
        <v>1.518848</v>
      </c>
    </row>
    <row r="171" spans="1:4" x14ac:dyDescent="0.25">
      <c r="A171" t="s">
        <v>89</v>
      </c>
      <c r="B171" s="2">
        <v>0.94347303999999999</v>
      </c>
      <c r="C171" s="2">
        <v>25.999967052488671</v>
      </c>
      <c r="D171" s="2">
        <f t="shared" si="33"/>
        <v>1.5570219999999999</v>
      </c>
    </row>
    <row r="172" spans="1:4" x14ac:dyDescent="0.25">
      <c r="A172" t="s">
        <v>90</v>
      </c>
      <c r="B172" s="2">
        <v>0.92906367000000001</v>
      </c>
      <c r="C172" s="2">
        <v>24.999989756628992</v>
      </c>
      <c r="D172" s="2">
        <f t="shared" si="33"/>
        <v>1.566867</v>
      </c>
    </row>
    <row r="173" spans="1:4" x14ac:dyDescent="0.25">
      <c r="A173" t="s">
        <v>91</v>
      </c>
      <c r="B173" s="2">
        <v>1.1059285000000001</v>
      </c>
      <c r="C173" s="2">
        <v>29.199999868966898</v>
      </c>
      <c r="D173" s="2">
        <f t="shared" si="33"/>
        <v>1.526332</v>
      </c>
    </row>
    <row r="174" spans="1:4" x14ac:dyDescent="0.25">
      <c r="A174" t="s">
        <v>92</v>
      </c>
      <c r="B174" s="2">
        <v>0.90036643999999999</v>
      </c>
      <c r="C174" s="2">
        <v>26.50003269668747</v>
      </c>
      <c r="D174" s="2">
        <f t="shared" si="33"/>
        <v>1.5521450000000001</v>
      </c>
    </row>
    <row r="175" spans="1:4" x14ac:dyDescent="0.25">
      <c r="A175" t="s">
        <v>93</v>
      </c>
      <c r="B175" s="2">
        <v>1.13254571</v>
      </c>
      <c r="C175" s="2">
        <v>25.999967052488671</v>
      </c>
      <c r="D175" s="2">
        <f t="shared" si="33"/>
        <v>1.5570219999999999</v>
      </c>
    </row>
    <row r="176" spans="1:4" x14ac:dyDescent="0.25">
      <c r="A176" t="s">
        <v>94</v>
      </c>
      <c r="B176" s="2">
        <v>1.01022675</v>
      </c>
      <c r="C176" s="2">
        <v>28.10001952179411</v>
      </c>
      <c r="D176" s="2">
        <f t="shared" si="33"/>
        <v>1.5367440000000001</v>
      </c>
    </row>
    <row r="177" spans="1:4" x14ac:dyDescent="0.25">
      <c r="A177" t="s">
        <v>95</v>
      </c>
      <c r="B177" s="2">
        <v>0.70886170000000004</v>
      </c>
      <c r="C177" s="2">
        <v>29.499973712141042</v>
      </c>
      <c r="D177" s="2">
        <f t="shared" si="33"/>
        <v>1.523517</v>
      </c>
    </row>
    <row r="178" spans="1:4" x14ac:dyDescent="0.25">
      <c r="A178" t="s">
        <v>96</v>
      </c>
      <c r="B178" s="2">
        <v>0.72250501</v>
      </c>
      <c r="C178" s="2">
        <v>28.700028118013364</v>
      </c>
      <c r="D178" s="2">
        <f t="shared" si="33"/>
        <v>1.531047</v>
      </c>
    </row>
    <row r="179" spans="1:4" x14ac:dyDescent="0.25">
      <c r="A179" t="s">
        <v>97</v>
      </c>
      <c r="B179" s="2">
        <v>0.97399342</v>
      </c>
      <c r="C179" s="2">
        <v>22.999964459814407</v>
      </c>
      <c r="D179" s="2">
        <f t="shared" si="33"/>
        <v>1.5869359999999997</v>
      </c>
    </row>
    <row r="180" spans="1:4" x14ac:dyDescent="0.25">
      <c r="A180" t="s">
        <v>98</v>
      </c>
      <c r="B180" s="2">
        <v>0.80765597</v>
      </c>
      <c r="C180" s="2">
        <v>24.500034736448328</v>
      </c>
      <c r="D180" s="2">
        <f t="shared" si="33"/>
        <v>1.571836</v>
      </c>
    </row>
    <row r="181" spans="1:4" x14ac:dyDescent="0.25">
      <c r="A181" t="s">
        <v>99</v>
      </c>
      <c r="B181" s="2">
        <v>0.97333753999999995</v>
      </c>
      <c r="C181" s="2">
        <v>23.799976786857769</v>
      </c>
      <c r="D181" s="2">
        <f t="shared" si="33"/>
        <v>1.5788469999999999</v>
      </c>
    </row>
    <row r="182" spans="1:4" x14ac:dyDescent="0.25">
      <c r="A182" t="s">
        <v>100</v>
      </c>
      <c r="B182" s="2">
        <v>0.7241938</v>
      </c>
      <c r="C182" s="2">
        <v>26.400014873306475</v>
      </c>
      <c r="D182" s="2">
        <f t="shared" si="33"/>
        <v>1.553118</v>
      </c>
    </row>
    <row r="183" spans="1:4" x14ac:dyDescent="0.25">
      <c r="A183" t="s">
        <v>101</v>
      </c>
      <c r="B183" s="2">
        <v>0.92411399000000005</v>
      </c>
      <c r="C183" s="2">
        <v>28.79998764788229</v>
      </c>
      <c r="D183" s="2">
        <f t="shared" si="33"/>
        <v>1.5301020000000001</v>
      </c>
    </row>
    <row r="184" spans="1:4" x14ac:dyDescent="0.25">
      <c r="A184" t="s">
        <v>102</v>
      </c>
      <c r="B184" s="2">
        <v>0.7332497</v>
      </c>
      <c r="C184" s="2">
        <v>36.500033478154307</v>
      </c>
      <c r="D184" s="2">
        <f t="shared" si="33"/>
        <v>1.4606539999999999</v>
      </c>
    </row>
    <row r="185" spans="1:4" x14ac:dyDescent="0.25">
      <c r="A185" t="s">
        <v>103</v>
      </c>
      <c r="B185" s="2">
        <v>0.63550678999999999</v>
      </c>
      <c r="C185" s="2">
        <v>35.500017184878686</v>
      </c>
      <c r="D185" s="2">
        <f t="shared" si="33"/>
        <v>1.4693149999999999</v>
      </c>
    </row>
    <row r="186" spans="1:4" x14ac:dyDescent="0.25">
      <c r="A186" t="s">
        <v>104</v>
      </c>
      <c r="B186" s="2">
        <v>1.09429632</v>
      </c>
      <c r="C186" s="2">
        <v>32.200027591701541</v>
      </c>
      <c r="D186" s="2">
        <f t="shared" si="33"/>
        <v>1.4986390000000001</v>
      </c>
    </row>
    <row r="187" spans="1:4" x14ac:dyDescent="0.25">
      <c r="A187" t="s">
        <v>105</v>
      </c>
      <c r="B187" s="2">
        <v>0.68537464000000003</v>
      </c>
      <c r="C187" s="2">
        <v>35.999990580024757</v>
      </c>
      <c r="D187" s="2">
        <f t="shared" si="33"/>
        <v>1.4649719999999999</v>
      </c>
    </row>
    <row r="188" spans="1:4" x14ac:dyDescent="0.25">
      <c r="A188" t="s">
        <v>106</v>
      </c>
      <c r="B188" s="2">
        <v>0.77203710000000003</v>
      </c>
      <c r="C188" s="2">
        <v>29.699966417944779</v>
      </c>
      <c r="D188" s="2">
        <f t="shared" si="33"/>
        <v>1.5216460000000001</v>
      </c>
    </row>
    <row r="189" spans="1:4" x14ac:dyDescent="0.25">
      <c r="A189" t="s">
        <v>107</v>
      </c>
      <c r="B189" s="2">
        <v>0.53450244000000002</v>
      </c>
      <c r="C189" s="2">
        <v>23.900044966508034</v>
      </c>
      <c r="D189" s="2">
        <f t="shared" si="33"/>
        <v>1.577841</v>
      </c>
    </row>
    <row r="190" spans="1:4" x14ac:dyDescent="0.25">
      <c r="A190" t="s">
        <v>108</v>
      </c>
      <c r="B190" s="2">
        <v>0.81500307000000005</v>
      </c>
      <c r="C190" s="2">
        <v>38.899998646095639</v>
      </c>
      <c r="D190" s="2">
        <f t="shared" si="33"/>
        <v>1.4402790000000001</v>
      </c>
    </row>
    <row r="191" spans="1:4" x14ac:dyDescent="0.25">
      <c r="A191" t="s">
        <v>109</v>
      </c>
      <c r="B191" s="2">
        <v>1.1135999700000001</v>
      </c>
      <c r="C191" s="2">
        <v>37.099954139691533</v>
      </c>
      <c r="D191" s="2">
        <f t="shared" si="33"/>
        <v>1.4555069999999999</v>
      </c>
    </row>
    <row r="192" spans="1:4" x14ac:dyDescent="0.25">
      <c r="A192" t="s">
        <v>110</v>
      </c>
      <c r="B192" s="2">
        <v>1.25128573</v>
      </c>
      <c r="C192" s="2">
        <v>30.699985354006543</v>
      </c>
      <c r="D192" s="2">
        <f t="shared" si="33"/>
        <v>1.5123590000000002</v>
      </c>
    </row>
    <row r="193" spans="1:25" x14ac:dyDescent="0.25">
      <c r="A193" t="s">
        <v>111</v>
      </c>
      <c r="B193" s="2">
        <v>1.43091371</v>
      </c>
      <c r="C193" s="2">
        <v>36.10004063913405</v>
      </c>
      <c r="D193" s="2">
        <f t="shared" si="33"/>
        <v>1.4641060000000001</v>
      </c>
    </row>
    <row r="194" spans="1:25" x14ac:dyDescent="0.25">
      <c r="A194" t="s">
        <v>112</v>
      </c>
      <c r="B194" s="2">
        <v>1.02773771</v>
      </c>
      <c r="C194" s="2">
        <v>24.900027489734413</v>
      </c>
      <c r="D194" s="2">
        <f t="shared" si="33"/>
        <v>1.567858</v>
      </c>
    </row>
    <row r="195" spans="1:25" x14ac:dyDescent="0.25">
      <c r="A195" t="s">
        <v>113</v>
      </c>
      <c r="B195" s="2">
        <v>1.01608729</v>
      </c>
      <c r="C195" s="2">
        <v>37.400041088932397</v>
      </c>
      <c r="D195" s="2">
        <f t="shared" si="33"/>
        <v>1.4529460000000003</v>
      </c>
    </row>
    <row r="196" spans="1:25" x14ac:dyDescent="0.25">
      <c r="A196" t="s">
        <v>114</v>
      </c>
      <c r="B196" s="2">
        <v>1.07800428</v>
      </c>
      <c r="C196" s="2">
        <v>35.000024021432012</v>
      </c>
      <c r="D196" s="2">
        <f t="shared" si="33"/>
        <v>1.473684</v>
      </c>
    </row>
    <row r="197" spans="1:25" x14ac:dyDescent="0.25">
      <c r="A197" t="s">
        <v>115</v>
      </c>
      <c r="B197" s="2">
        <v>1.0013678100000001</v>
      </c>
      <c r="C197" s="2">
        <v>34.299969422473282</v>
      </c>
      <c r="D197" s="2">
        <f t="shared" si="33"/>
        <v>1.4798450000000001</v>
      </c>
    </row>
    <row r="198" spans="1:25" x14ac:dyDescent="0.25">
      <c r="A198" t="s">
        <v>116</v>
      </c>
      <c r="B198" s="2">
        <v>1.0409071299999999</v>
      </c>
      <c r="C198" s="2">
        <v>33.499965802458576</v>
      </c>
      <c r="D198" s="2">
        <f t="shared" si="33"/>
        <v>1.4869490000000001</v>
      </c>
    </row>
    <row r="199" spans="1:25" x14ac:dyDescent="0.25">
      <c r="A199" t="s">
        <v>117</v>
      </c>
      <c r="B199" s="2">
        <v>1.0106315400000001</v>
      </c>
      <c r="C199" s="2">
        <v>33.300039798889685</v>
      </c>
      <c r="D199" s="2">
        <f t="shared" si="33"/>
        <v>1.4887349999999997</v>
      </c>
    </row>
    <row r="200" spans="1:25" x14ac:dyDescent="0.25">
      <c r="A200" t="s">
        <v>118</v>
      </c>
      <c r="B200" s="2">
        <v>0.54387830999999998</v>
      </c>
      <c r="C200" s="2">
        <v>31.199981893646083</v>
      </c>
      <c r="D200" s="2">
        <f t="shared" si="33"/>
        <v>1.5077579999999999</v>
      </c>
    </row>
    <row r="201" spans="1:25" x14ac:dyDescent="0.25">
      <c r="Q201" s="8"/>
      <c r="U201" s="8"/>
    </row>
    <row r="202" spans="1:25" x14ac:dyDescent="0.25">
      <c r="A202" s="1" t="s">
        <v>197</v>
      </c>
      <c r="B202" s="3">
        <f>AVERAGEA(B208:B272)</f>
        <v>1.4371624175384614</v>
      </c>
      <c r="C202" s="3">
        <f t="shared" ref="C202:C207" si="34">(247.8/D202)-133.15</f>
        <v>36.739031357863638</v>
      </c>
      <c r="D202" s="4">
        <f t="shared" ref="D202" si="35">AVERAGEA(D208:D272)</f>
        <v>1.4585991692307692</v>
      </c>
      <c r="P202" s="10"/>
      <c r="Q202" s="9"/>
      <c r="T202" s="10"/>
      <c r="U202" s="9"/>
      <c r="Y202" s="9"/>
    </row>
    <row r="203" spans="1:25" x14ac:dyDescent="0.25">
      <c r="A203" s="1" t="s">
        <v>222</v>
      </c>
      <c r="B203" s="3">
        <f>AVERAGEA(B208:B210)</f>
        <v>1.20381078</v>
      </c>
      <c r="C203" s="3">
        <f t="shared" si="34"/>
        <v>32.122683253368535</v>
      </c>
      <c r="D203" s="4">
        <f t="shared" ref="D203" si="36">AVERAGEA(D208:D210)</f>
        <v>1.4993403333333333</v>
      </c>
      <c r="P203" s="10"/>
      <c r="Q203" s="9"/>
      <c r="T203" s="10"/>
      <c r="U203" s="9"/>
      <c r="Y203" s="9"/>
    </row>
    <row r="204" spans="1:25" x14ac:dyDescent="0.25">
      <c r="A204" s="1" t="s">
        <v>223</v>
      </c>
      <c r="B204" s="3">
        <f>AVERAGEA(B211:B215)</f>
        <v>1.5063626659999998</v>
      </c>
      <c r="C204" s="3">
        <f t="shared" si="34"/>
        <v>34.976248564684937</v>
      </c>
      <c r="D204" s="4">
        <f t="shared" ref="D204" si="37">AVERAGEA(D211:D215)</f>
        <v>1.4738923999999998</v>
      </c>
      <c r="P204" s="10"/>
      <c r="Q204" s="9"/>
      <c r="T204" s="10"/>
      <c r="U204" s="9"/>
      <c r="Y204" s="9"/>
    </row>
    <row r="205" spans="1:25" x14ac:dyDescent="0.25">
      <c r="A205" s="1" t="s">
        <v>224</v>
      </c>
      <c r="B205" s="3">
        <f>AVERAGEA(B216:B223)</f>
        <v>1.4767940562500002</v>
      </c>
      <c r="C205" s="3">
        <f t="shared" si="34"/>
        <v>35.714658604878423</v>
      </c>
      <c r="D205" s="4">
        <f t="shared" ref="D205" si="38">AVERAGEA(D216:D223)</f>
        <v>1.4674473750000001</v>
      </c>
      <c r="P205" s="10"/>
      <c r="Q205" s="9"/>
      <c r="R205" s="8"/>
      <c r="T205" s="10"/>
      <c r="U205" s="9"/>
      <c r="V205" s="8"/>
      <c r="Y205" s="9"/>
    </row>
    <row r="206" spans="1:25" x14ac:dyDescent="0.25">
      <c r="A206" s="1" t="s">
        <v>225</v>
      </c>
      <c r="B206" s="3">
        <f>AVERAGEA(B224:B244)</f>
        <v>1.4479508671428571</v>
      </c>
      <c r="C206" s="3">
        <f t="shared" si="34"/>
        <v>37.531554623673429</v>
      </c>
      <c r="D206" s="4">
        <f t="shared" ref="D206" si="39">AVERAGEA(D224:D244)</f>
        <v>1.4518264761904758</v>
      </c>
      <c r="P206" s="10"/>
      <c r="Q206" s="9"/>
      <c r="R206" s="8"/>
      <c r="T206" s="10"/>
      <c r="U206" s="9"/>
      <c r="V206" s="8"/>
      <c r="Y206" s="9"/>
    </row>
    <row r="207" spans="1:25" x14ac:dyDescent="0.25">
      <c r="A207" s="1" t="s">
        <v>226</v>
      </c>
      <c r="B207" s="3">
        <f>AVERAGEA(B245:B272)</f>
        <v>1.430392528928571</v>
      </c>
      <c r="C207" s="3">
        <f t="shared" si="34"/>
        <v>37.2700137114131</v>
      </c>
      <c r="D207" s="4">
        <f t="shared" ref="D207" si="40">AVERAGEA(D245:D272)</f>
        <v>1.4540545714285713</v>
      </c>
      <c r="Y207" s="9"/>
    </row>
    <row r="208" spans="1:25" x14ac:dyDescent="0.25">
      <c r="A208" t="s">
        <v>119</v>
      </c>
      <c r="B208" s="2">
        <v>1.40615351</v>
      </c>
      <c r="C208" s="2">
        <v>31.400027391802382</v>
      </c>
      <c r="D208" s="2">
        <f t="shared" ref="D208:D268" si="41">247.8/(C208+133.15)</f>
        <v>1.505925</v>
      </c>
      <c r="Q208" s="8"/>
      <c r="U208" s="8"/>
      <c r="Y208" s="9"/>
    </row>
    <row r="209" spans="1:25" x14ac:dyDescent="0.25">
      <c r="A209" t="s">
        <v>268</v>
      </c>
      <c r="B209" s="2">
        <v>0.95529352999999995</v>
      </c>
      <c r="C209" s="2">
        <v>30.999987248235442</v>
      </c>
      <c r="D209" s="2">
        <f t="shared" si="41"/>
        <v>1.509595</v>
      </c>
      <c r="P209" s="10"/>
      <c r="Q209" s="9"/>
      <c r="T209" s="10"/>
      <c r="U209" s="9"/>
      <c r="Y209" s="9"/>
    </row>
    <row r="210" spans="1:25" x14ac:dyDescent="0.25">
      <c r="A210" t="s">
        <v>120</v>
      </c>
      <c r="B210" s="2">
        <v>1.2499853000000001</v>
      </c>
      <c r="C210" s="2">
        <v>33.999971568315971</v>
      </c>
      <c r="D210" s="2">
        <f t="shared" si="41"/>
        <v>1.4825010000000001</v>
      </c>
      <c r="P210" s="10"/>
      <c r="Q210" s="9"/>
      <c r="T210" s="10"/>
      <c r="U210" s="9"/>
      <c r="Y210" s="9"/>
    </row>
    <row r="211" spans="1:25" x14ac:dyDescent="0.25">
      <c r="A211" t="s">
        <v>121</v>
      </c>
      <c r="B211" s="2">
        <v>1.5176621800000001</v>
      </c>
      <c r="C211" s="2">
        <v>35.899943411247762</v>
      </c>
      <c r="D211" s="2">
        <f t="shared" si="41"/>
        <v>1.4658389999999999</v>
      </c>
      <c r="P211" s="10"/>
      <c r="Q211" s="9"/>
      <c r="T211" s="10"/>
      <c r="U211" s="9"/>
      <c r="Y211" s="9"/>
    </row>
    <row r="212" spans="1:25" x14ac:dyDescent="0.25">
      <c r="A212" t="s">
        <v>122</v>
      </c>
      <c r="B212" s="2">
        <v>1.5937151300000001</v>
      </c>
      <c r="C212" s="2">
        <v>33.900023324983096</v>
      </c>
      <c r="D212" s="2">
        <f t="shared" si="41"/>
        <v>1.4833879999999999</v>
      </c>
      <c r="P212" s="10"/>
      <c r="Q212" s="9"/>
      <c r="R212" s="8"/>
      <c r="T212" s="10"/>
      <c r="U212" s="9"/>
      <c r="V212" s="8"/>
      <c r="Y212" s="9"/>
    </row>
    <row r="213" spans="1:25" x14ac:dyDescent="0.25">
      <c r="A213" t="s">
        <v>123</v>
      </c>
      <c r="B213" s="2">
        <v>1.3361940000000001</v>
      </c>
      <c r="C213" s="2">
        <v>35.800014522337818</v>
      </c>
      <c r="D213" s="2">
        <f t="shared" si="41"/>
        <v>1.4667059999999998</v>
      </c>
      <c r="P213" s="10"/>
      <c r="Q213" s="9"/>
      <c r="R213" s="8"/>
      <c r="T213" s="10"/>
      <c r="U213" s="9"/>
      <c r="V213" s="8"/>
      <c r="Y213" s="9"/>
    </row>
    <row r="214" spans="1:25" x14ac:dyDescent="0.25">
      <c r="A214" t="s">
        <v>124</v>
      </c>
      <c r="B214" s="2">
        <v>1.4804833900000001</v>
      </c>
      <c r="C214" s="2">
        <v>34.299969422473282</v>
      </c>
      <c r="D214" s="2">
        <f t="shared" si="41"/>
        <v>1.4798450000000001</v>
      </c>
    </row>
    <row r="215" spans="1:25" x14ac:dyDescent="0.25">
      <c r="A215" t="s">
        <v>125</v>
      </c>
      <c r="B215" s="2">
        <v>1.60375863</v>
      </c>
      <c r="C215" s="2">
        <v>35.000024021432012</v>
      </c>
      <c r="D215" s="2">
        <f t="shared" si="41"/>
        <v>1.473684</v>
      </c>
      <c r="U215" s="8"/>
    </row>
    <row r="216" spans="1:25" x14ac:dyDescent="0.25">
      <c r="A216" t="s">
        <v>126</v>
      </c>
      <c r="B216" s="2">
        <v>1.6343743500000001</v>
      </c>
      <c r="C216" s="2">
        <v>34.500037650220321</v>
      </c>
      <c r="D216" s="2">
        <f t="shared" si="41"/>
        <v>1.4780789999999999</v>
      </c>
      <c r="T216" s="10"/>
      <c r="U216" s="9"/>
    </row>
    <row r="217" spans="1:25" x14ac:dyDescent="0.25">
      <c r="A217" t="s">
        <v>127</v>
      </c>
      <c r="B217" s="2">
        <v>1.41759667</v>
      </c>
      <c r="C217" s="2">
        <v>37.999971716741953</v>
      </c>
      <c r="D217" s="2">
        <f t="shared" si="41"/>
        <v>1.4478530000000001</v>
      </c>
      <c r="Q217" s="9"/>
      <c r="T217" s="10"/>
      <c r="U217" s="9"/>
    </row>
    <row r="218" spans="1:25" x14ac:dyDescent="0.25">
      <c r="A218" t="s">
        <v>128</v>
      </c>
      <c r="B218" s="2">
        <v>1.1897213</v>
      </c>
      <c r="C218" s="2">
        <v>35.899943411247762</v>
      </c>
      <c r="D218" s="2">
        <f t="shared" si="41"/>
        <v>1.4658389999999999</v>
      </c>
      <c r="Q218" s="9"/>
      <c r="T218" s="10"/>
      <c r="U218" s="9"/>
    </row>
    <row r="219" spans="1:25" x14ac:dyDescent="0.25">
      <c r="A219" t="s">
        <v>129</v>
      </c>
      <c r="B219" s="2">
        <v>1.61901355</v>
      </c>
      <c r="C219" s="2">
        <v>35.399987178501789</v>
      </c>
      <c r="D219" s="2">
        <f t="shared" si="41"/>
        <v>1.4701869999999999</v>
      </c>
      <c r="T219" s="10"/>
      <c r="U219" s="9"/>
      <c r="V219" s="8"/>
    </row>
    <row r="220" spans="1:25" x14ac:dyDescent="0.25">
      <c r="A220" t="s">
        <v>130</v>
      </c>
      <c r="B220" s="2">
        <v>1.5819881499999999</v>
      </c>
      <c r="C220" s="2">
        <v>34.500037650220321</v>
      </c>
      <c r="D220" s="2">
        <f t="shared" si="41"/>
        <v>1.4780789999999999</v>
      </c>
      <c r="R220" s="2"/>
      <c r="T220" s="10"/>
      <c r="U220" s="9"/>
      <c r="V220" s="8"/>
    </row>
    <row r="221" spans="1:25" x14ac:dyDescent="0.25">
      <c r="A221" t="s">
        <v>131</v>
      </c>
      <c r="B221" s="2">
        <v>1.6058298099999999</v>
      </c>
      <c r="C221" s="2">
        <v>33.999971568315971</v>
      </c>
      <c r="D221" s="2">
        <f t="shared" si="41"/>
        <v>1.4825010000000001</v>
      </c>
    </row>
    <row r="222" spans="1:25" x14ac:dyDescent="0.25">
      <c r="A222" t="s">
        <v>132</v>
      </c>
      <c r="B222" s="2">
        <v>1.2414960500000001</v>
      </c>
      <c r="C222" s="2">
        <v>37.299972795413936</v>
      </c>
      <c r="D222" s="2">
        <f t="shared" si="41"/>
        <v>1.4537990000000001</v>
      </c>
      <c r="R222" s="5"/>
      <c r="U222" s="8"/>
    </row>
    <row r="223" spans="1:25" x14ac:dyDescent="0.25">
      <c r="A223" t="s">
        <v>133</v>
      </c>
      <c r="B223" s="2">
        <v>1.5243325700000001</v>
      </c>
      <c r="C223" s="2">
        <v>36.199977652363742</v>
      </c>
      <c r="D223" s="2">
        <f t="shared" si="41"/>
        <v>1.4632419999999999</v>
      </c>
      <c r="T223" s="10"/>
      <c r="U223" s="9"/>
    </row>
    <row r="224" spans="1:25" x14ac:dyDescent="0.25">
      <c r="A224" t="s">
        <v>134</v>
      </c>
      <c r="B224" s="2">
        <v>1.69870538</v>
      </c>
      <c r="C224" s="2">
        <v>39.000041474404668</v>
      </c>
      <c r="D224" s="2">
        <f t="shared" si="41"/>
        <v>1.4394419999999999</v>
      </c>
      <c r="T224" s="10"/>
      <c r="U224" s="9"/>
    </row>
    <row r="225" spans="1:22" x14ac:dyDescent="0.25">
      <c r="A225" t="s">
        <v>135</v>
      </c>
      <c r="B225" s="2">
        <v>1.4890576900000001</v>
      </c>
      <c r="C225" s="2">
        <v>39.000041474404668</v>
      </c>
      <c r="D225" s="2">
        <f t="shared" si="41"/>
        <v>1.4394419999999999</v>
      </c>
      <c r="T225" s="10"/>
      <c r="U225" s="9"/>
    </row>
    <row r="226" spans="1:22" x14ac:dyDescent="0.25">
      <c r="A226" t="s">
        <v>136</v>
      </c>
      <c r="B226" s="2">
        <v>1.6675812999999999</v>
      </c>
      <c r="C226" s="2">
        <v>36.700041194461164</v>
      </c>
      <c r="D226" s="2">
        <f t="shared" si="41"/>
        <v>1.458934</v>
      </c>
      <c r="T226" s="10"/>
      <c r="U226" s="9"/>
      <c r="V226" s="8"/>
    </row>
    <row r="227" spans="1:22" x14ac:dyDescent="0.25">
      <c r="A227" t="s">
        <v>137</v>
      </c>
      <c r="B227" s="2">
        <v>1.6605912899999999</v>
      </c>
      <c r="C227" s="2">
        <v>39.199997078813595</v>
      </c>
      <c r="D227" s="2">
        <f t="shared" si="41"/>
        <v>1.437772</v>
      </c>
      <c r="T227" s="10"/>
      <c r="U227" s="9"/>
      <c r="V227" s="8"/>
    </row>
    <row r="228" spans="1:22" x14ac:dyDescent="0.25">
      <c r="A228" t="s">
        <v>138</v>
      </c>
      <c r="B228" s="2">
        <v>1.62562574</v>
      </c>
      <c r="C228" s="2">
        <v>38.300039749010438</v>
      </c>
      <c r="D228" s="2">
        <f t="shared" si="41"/>
        <v>1.445319</v>
      </c>
    </row>
    <row r="229" spans="1:22" x14ac:dyDescent="0.25">
      <c r="A229" t="s">
        <v>139</v>
      </c>
      <c r="B229" s="2">
        <v>1.3370555500000001</v>
      </c>
      <c r="C229" s="2">
        <v>39.000041474404668</v>
      </c>
      <c r="D229" s="2">
        <f t="shared" si="41"/>
        <v>1.4394419999999999</v>
      </c>
    </row>
    <row r="230" spans="1:22" x14ac:dyDescent="0.25">
      <c r="A230" t="s">
        <v>140</v>
      </c>
      <c r="B230" s="2">
        <v>1.3200625399999999</v>
      </c>
      <c r="C230" s="2">
        <v>36.399974136444627</v>
      </c>
      <c r="D230" s="2">
        <f t="shared" si="41"/>
        <v>1.461516</v>
      </c>
    </row>
    <row r="231" spans="1:22" x14ac:dyDescent="0.25">
      <c r="A231" t="s">
        <v>141</v>
      </c>
      <c r="B231" s="2">
        <v>1.5856876499999999</v>
      </c>
      <c r="C231" s="2">
        <v>36.399974136444627</v>
      </c>
      <c r="D231" s="2">
        <f t="shared" si="41"/>
        <v>1.461516</v>
      </c>
    </row>
    <row r="232" spans="1:22" x14ac:dyDescent="0.25">
      <c r="A232" t="s">
        <v>142</v>
      </c>
      <c r="B232" s="2">
        <v>1.3186015600000001</v>
      </c>
      <c r="C232" s="2">
        <v>35.399987178501789</v>
      </c>
      <c r="D232" s="2">
        <f t="shared" si="41"/>
        <v>1.4701869999999999</v>
      </c>
    </row>
    <row r="233" spans="1:22" x14ac:dyDescent="0.25">
      <c r="A233" t="s">
        <v>143</v>
      </c>
      <c r="B233" s="2">
        <v>1.3880488200000001</v>
      </c>
      <c r="C233" s="2">
        <v>37.900024884396288</v>
      </c>
      <c r="D233" s="2">
        <f t="shared" si="41"/>
        <v>1.448699</v>
      </c>
    </row>
    <row r="234" spans="1:22" x14ac:dyDescent="0.25">
      <c r="A234" t="s">
        <v>144</v>
      </c>
      <c r="B234" s="2">
        <v>1.3461709799999999</v>
      </c>
      <c r="C234" s="2">
        <v>35.899943411247762</v>
      </c>
      <c r="D234" s="2">
        <f t="shared" si="41"/>
        <v>1.4658389999999999</v>
      </c>
    </row>
    <row r="235" spans="1:22" x14ac:dyDescent="0.25">
      <c r="A235" t="s">
        <v>145</v>
      </c>
      <c r="B235" s="2">
        <v>1.49345587</v>
      </c>
      <c r="C235" s="2">
        <v>37.999971716741953</v>
      </c>
      <c r="D235" s="2">
        <f t="shared" si="41"/>
        <v>1.4478530000000001</v>
      </c>
    </row>
    <row r="236" spans="1:22" x14ac:dyDescent="0.25">
      <c r="A236" t="s">
        <v>146</v>
      </c>
      <c r="B236" s="2">
        <v>1.57052703</v>
      </c>
      <c r="C236" s="2">
        <v>38.399979681227194</v>
      </c>
      <c r="D236" s="2">
        <f t="shared" si="41"/>
        <v>1.444477</v>
      </c>
    </row>
    <row r="237" spans="1:22" x14ac:dyDescent="0.25">
      <c r="A237" t="s">
        <v>147</v>
      </c>
      <c r="B237" s="2">
        <v>1.1150839299999999</v>
      </c>
      <c r="C237" s="2">
        <v>37.499991908242919</v>
      </c>
      <c r="D237" s="2">
        <f t="shared" si="41"/>
        <v>1.4520949999999999</v>
      </c>
    </row>
    <row r="238" spans="1:22" x14ac:dyDescent="0.25">
      <c r="A238" t="s">
        <v>148</v>
      </c>
      <c r="B238" s="2">
        <v>1.5287669100000001</v>
      </c>
      <c r="C238" s="2">
        <v>38.100035417935089</v>
      </c>
      <c r="D238" s="2">
        <f t="shared" si="41"/>
        <v>1.4470069999999999</v>
      </c>
    </row>
    <row r="239" spans="1:22" x14ac:dyDescent="0.25">
      <c r="A239" t="s">
        <v>149</v>
      </c>
      <c r="B239" s="2">
        <v>1.60777653</v>
      </c>
      <c r="C239" s="2">
        <v>37.400041088932397</v>
      </c>
      <c r="D239" s="2">
        <f t="shared" si="41"/>
        <v>1.4529460000000003</v>
      </c>
    </row>
    <row r="240" spans="1:22" x14ac:dyDescent="0.25">
      <c r="A240" t="s">
        <v>150</v>
      </c>
      <c r="B240" s="2">
        <v>1.3905784999999999</v>
      </c>
      <c r="C240" s="2">
        <v>37.599942290929533</v>
      </c>
      <c r="D240" s="2">
        <f t="shared" si="41"/>
        <v>1.4512449999999999</v>
      </c>
    </row>
    <row r="241" spans="1:4" x14ac:dyDescent="0.25">
      <c r="A241" t="s">
        <v>151</v>
      </c>
      <c r="B241" s="2">
        <v>1.4435590300000001</v>
      </c>
      <c r="C241" s="2">
        <v>37.499991908242919</v>
      </c>
      <c r="D241" s="2">
        <f t="shared" si="41"/>
        <v>1.4520949999999999</v>
      </c>
    </row>
    <row r="242" spans="1:4" x14ac:dyDescent="0.25">
      <c r="A242" t="s">
        <v>152</v>
      </c>
      <c r="B242" s="2">
        <v>1.3659177199999999</v>
      </c>
      <c r="C242" s="2">
        <v>36.399974136444627</v>
      </c>
      <c r="D242" s="2">
        <f t="shared" si="41"/>
        <v>1.461516</v>
      </c>
    </row>
    <row r="243" spans="1:4" x14ac:dyDescent="0.25">
      <c r="A243" t="s">
        <v>153</v>
      </c>
      <c r="B243" s="2">
        <v>1.2562997899999999</v>
      </c>
      <c r="C243" s="2">
        <v>37.000003913862088</v>
      </c>
      <c r="D243" s="2">
        <f t="shared" si="41"/>
        <v>1.4563619999999999</v>
      </c>
    </row>
    <row r="244" spans="1:4" x14ac:dyDescent="0.25">
      <c r="A244" t="s">
        <v>154</v>
      </c>
      <c r="B244" s="2">
        <v>1.1978143999999999</v>
      </c>
      <c r="C244" s="2">
        <v>37.200021860898687</v>
      </c>
      <c r="D244" s="2">
        <f t="shared" si="41"/>
        <v>1.4546520000000001</v>
      </c>
    </row>
    <row r="245" spans="1:4" x14ac:dyDescent="0.25">
      <c r="A245" t="s">
        <v>155</v>
      </c>
      <c r="B245" s="2">
        <v>1.36854217</v>
      </c>
      <c r="C245" s="2">
        <v>38.799952710293468</v>
      </c>
      <c r="D245" s="2">
        <f t="shared" si="41"/>
        <v>1.441117</v>
      </c>
    </row>
    <row r="246" spans="1:4" x14ac:dyDescent="0.25">
      <c r="A246" t="s">
        <v>156</v>
      </c>
      <c r="B246" s="2">
        <v>1.68198815</v>
      </c>
      <c r="C246" s="2">
        <v>35.200053976641613</v>
      </c>
      <c r="D246" s="2">
        <f t="shared" si="41"/>
        <v>1.4719329999999999</v>
      </c>
    </row>
    <row r="247" spans="1:4" x14ac:dyDescent="0.25">
      <c r="A247" t="s">
        <v>157</v>
      </c>
      <c r="B247" s="2">
        <v>1.3754145799999999</v>
      </c>
      <c r="C247" s="2">
        <v>35.999990580024757</v>
      </c>
      <c r="D247" s="2">
        <f t="shared" si="41"/>
        <v>1.4649719999999999</v>
      </c>
    </row>
    <row r="248" spans="1:4" x14ac:dyDescent="0.25">
      <c r="A248" t="s">
        <v>158</v>
      </c>
      <c r="B248" s="2">
        <v>1.4695172299999999</v>
      </c>
      <c r="C248" s="2">
        <v>36.399974136444627</v>
      </c>
      <c r="D248" s="2">
        <f t="shared" si="41"/>
        <v>1.461516</v>
      </c>
    </row>
    <row r="249" spans="1:4" x14ac:dyDescent="0.25">
      <c r="A249" t="s">
        <v>159</v>
      </c>
      <c r="B249" s="2">
        <v>1.68390379</v>
      </c>
      <c r="C249" s="2">
        <v>35.600051074470656</v>
      </c>
      <c r="D249" s="2">
        <f t="shared" si="41"/>
        <v>1.4684440000000001</v>
      </c>
    </row>
    <row r="250" spans="1:4" x14ac:dyDescent="0.25">
      <c r="A250" t="s">
        <v>160</v>
      </c>
      <c r="B250" s="2">
        <v>1.58734679</v>
      </c>
      <c r="C250" s="2">
        <v>36.500033478154307</v>
      </c>
      <c r="D250" s="2">
        <f t="shared" si="41"/>
        <v>1.4606539999999999</v>
      </c>
    </row>
    <row r="251" spans="1:4" x14ac:dyDescent="0.25">
      <c r="A251" t="s">
        <v>161</v>
      </c>
      <c r="B251" s="2">
        <v>1.17839227</v>
      </c>
      <c r="C251" s="2">
        <v>32.599958361844614</v>
      </c>
      <c r="D251" s="2">
        <f t="shared" si="41"/>
        <v>1.495023</v>
      </c>
    </row>
    <row r="252" spans="1:4" x14ac:dyDescent="0.25">
      <c r="A252" t="s">
        <v>162</v>
      </c>
      <c r="B252" s="2">
        <v>1.2543400199999999</v>
      </c>
      <c r="C252" s="2">
        <v>38.300039749010438</v>
      </c>
      <c r="D252" s="2">
        <f t="shared" si="41"/>
        <v>1.445319</v>
      </c>
    </row>
    <row r="253" spans="1:4" x14ac:dyDescent="0.25">
      <c r="A253" t="s">
        <v>163</v>
      </c>
      <c r="B253" s="2">
        <v>1.2242252499999999</v>
      </c>
      <c r="C253" s="2">
        <v>38.700023058972022</v>
      </c>
      <c r="D253" s="2">
        <f t="shared" si="41"/>
        <v>1.4419550000000001</v>
      </c>
    </row>
    <row r="254" spans="1:4" x14ac:dyDescent="0.25">
      <c r="A254" t="s">
        <v>164</v>
      </c>
      <c r="B254" s="2">
        <v>1.3466328299999999</v>
      </c>
      <c r="C254" s="2">
        <v>37.799958849212913</v>
      </c>
      <c r="D254" s="2">
        <f t="shared" si="41"/>
        <v>1.4495469999999999</v>
      </c>
    </row>
    <row r="255" spans="1:4" x14ac:dyDescent="0.25">
      <c r="A255" t="s">
        <v>165</v>
      </c>
      <c r="B255" s="2">
        <v>1.49234562</v>
      </c>
      <c r="C255" s="2">
        <v>36.399974136444627</v>
      </c>
      <c r="D255" s="2">
        <f t="shared" si="41"/>
        <v>1.461516</v>
      </c>
    </row>
    <row r="256" spans="1:4" x14ac:dyDescent="0.25">
      <c r="A256" t="s">
        <v>166</v>
      </c>
      <c r="B256" s="2">
        <v>1.7593758799999999</v>
      </c>
      <c r="C256" s="2">
        <v>36.399974136444627</v>
      </c>
      <c r="D256" s="2">
        <f t="shared" si="41"/>
        <v>1.461516</v>
      </c>
    </row>
    <row r="257" spans="1:4" x14ac:dyDescent="0.25">
      <c r="A257" t="s">
        <v>167</v>
      </c>
      <c r="B257" s="2">
        <v>0.97870995000000005</v>
      </c>
      <c r="C257" s="2">
        <v>37.799958849212913</v>
      </c>
      <c r="D257" s="2">
        <f t="shared" si="41"/>
        <v>1.4495469999999999</v>
      </c>
    </row>
    <row r="258" spans="1:4" x14ac:dyDescent="0.25">
      <c r="A258" t="s">
        <v>168</v>
      </c>
      <c r="B258" s="2">
        <v>1.44966168</v>
      </c>
      <c r="C258" s="2">
        <v>38.300039749010438</v>
      </c>
      <c r="D258" s="2">
        <f t="shared" si="41"/>
        <v>1.445319</v>
      </c>
    </row>
    <row r="259" spans="1:4" x14ac:dyDescent="0.25">
      <c r="A259" t="s">
        <v>169</v>
      </c>
      <c r="B259" s="2">
        <v>1.5383482500000001</v>
      </c>
      <c r="C259" s="2">
        <v>37.000003913862088</v>
      </c>
      <c r="D259" s="2">
        <f t="shared" si="41"/>
        <v>1.4563619999999999</v>
      </c>
    </row>
    <row r="260" spans="1:4" x14ac:dyDescent="0.25">
      <c r="A260" t="s">
        <v>170</v>
      </c>
      <c r="B260" s="2">
        <v>1.33656365</v>
      </c>
      <c r="C260" s="2">
        <v>37.999971716741953</v>
      </c>
      <c r="D260" s="2">
        <f t="shared" si="41"/>
        <v>1.4478530000000001</v>
      </c>
    </row>
    <row r="261" spans="1:4" x14ac:dyDescent="0.25">
      <c r="A261" t="s">
        <v>171</v>
      </c>
      <c r="B261" s="2">
        <v>1.31826913</v>
      </c>
      <c r="C261" s="2">
        <v>37.700009824909756</v>
      </c>
      <c r="D261" s="2">
        <f t="shared" si="41"/>
        <v>1.4503950000000001</v>
      </c>
    </row>
    <row r="262" spans="1:4" x14ac:dyDescent="0.25">
      <c r="A262" t="s">
        <v>172</v>
      </c>
      <c r="B262" s="2">
        <v>1.4846071700000001</v>
      </c>
      <c r="C262" s="2">
        <v>38.500036193359136</v>
      </c>
      <c r="D262" s="2">
        <f t="shared" si="41"/>
        <v>1.443635</v>
      </c>
    </row>
    <row r="263" spans="1:4" x14ac:dyDescent="0.25">
      <c r="A263" t="s">
        <v>173</v>
      </c>
      <c r="B263" s="2">
        <v>1.4368147499999999</v>
      </c>
      <c r="C263" s="2">
        <v>37.700009824909756</v>
      </c>
      <c r="D263" s="2">
        <f t="shared" si="41"/>
        <v>1.4503950000000001</v>
      </c>
    </row>
    <row r="264" spans="1:4" x14ac:dyDescent="0.25">
      <c r="A264" t="s">
        <v>174</v>
      </c>
      <c r="B264" s="2">
        <v>1.38577331</v>
      </c>
      <c r="C264" s="2">
        <v>38.399979681227194</v>
      </c>
      <c r="D264" s="2">
        <f t="shared" si="41"/>
        <v>1.444477</v>
      </c>
    </row>
    <row r="265" spans="1:4" x14ac:dyDescent="0.25">
      <c r="A265" t="s">
        <v>175</v>
      </c>
      <c r="B265" s="2">
        <v>1.50719672</v>
      </c>
      <c r="C265" s="2">
        <v>38.300039749010438</v>
      </c>
      <c r="D265" s="2">
        <f t="shared" si="41"/>
        <v>1.445319</v>
      </c>
    </row>
    <row r="266" spans="1:4" x14ac:dyDescent="0.25">
      <c r="A266" t="s">
        <v>176</v>
      </c>
      <c r="B266" s="2">
        <v>1.5467892999999999</v>
      </c>
      <c r="C266" s="2">
        <v>38.300039749010438</v>
      </c>
      <c r="D266" s="2">
        <f t="shared" si="41"/>
        <v>1.445319</v>
      </c>
    </row>
    <row r="267" spans="1:4" x14ac:dyDescent="0.25">
      <c r="A267" t="s">
        <v>177</v>
      </c>
      <c r="B267" s="2">
        <v>1.54323703</v>
      </c>
      <c r="C267" s="2">
        <v>36.300032754869136</v>
      </c>
      <c r="D267" s="2">
        <f t="shared" si="41"/>
        <v>1.462378</v>
      </c>
    </row>
    <row r="268" spans="1:4" x14ac:dyDescent="0.25">
      <c r="A268" t="s">
        <v>178</v>
      </c>
      <c r="B268" s="2">
        <v>1.50184217</v>
      </c>
      <c r="C268" s="2">
        <v>35.399987178501789</v>
      </c>
      <c r="D268" s="2">
        <f t="shared" si="41"/>
        <v>1.4701869999999999</v>
      </c>
    </row>
    <row r="269" spans="1:4" x14ac:dyDescent="0.25">
      <c r="A269" t="s">
        <v>179</v>
      </c>
      <c r="B269" s="2">
        <v>1.18517695</v>
      </c>
      <c r="C269" s="2">
        <v>37.400041088932397</v>
      </c>
      <c r="D269" s="2">
        <f>247.8/(C269+133.15)</f>
        <v>1.4529460000000003</v>
      </c>
    </row>
    <row r="270" spans="1:4" x14ac:dyDescent="0.25">
      <c r="A270" t="s">
        <v>180</v>
      </c>
      <c r="B270" s="2">
        <v>1.46127908</v>
      </c>
      <c r="C270" s="2">
        <v>39.199997078813595</v>
      </c>
      <c r="D270" s="2">
        <f>247.8/(C270+133.15)</f>
        <v>1.437772</v>
      </c>
    </row>
    <row r="271" spans="1:4" x14ac:dyDescent="0.25">
      <c r="A271" t="s">
        <v>181</v>
      </c>
      <c r="B271" s="2">
        <v>1.5898227899999999</v>
      </c>
      <c r="C271" s="2">
        <v>38.399979681227194</v>
      </c>
      <c r="D271" s="2">
        <f>247.8/(C271+133.15)</f>
        <v>1.444477</v>
      </c>
    </row>
    <row r="272" spans="1:4" x14ac:dyDescent="0.25">
      <c r="A272" t="s">
        <v>182</v>
      </c>
      <c r="B272" s="2">
        <v>1.3648743000000001</v>
      </c>
      <c r="C272" s="2">
        <v>38.500036193359136</v>
      </c>
      <c r="D272" s="2">
        <f>247.8/(C272+133.15)</f>
        <v>1.443635</v>
      </c>
    </row>
    <row r="274" spans="1:14" x14ac:dyDescent="0.25">
      <c r="A274" s="1" t="s">
        <v>200</v>
      </c>
      <c r="B274" s="3">
        <f>AVERAGEA(B202,B85)</f>
        <v>1.4267281562692307</v>
      </c>
      <c r="C274" s="3">
        <f>(247.8/D274)-133.15</f>
        <v>38.450275426059505</v>
      </c>
      <c r="D274" s="4">
        <f>AVERAGEA(D202,D85)</f>
        <v>1.4440536262820514</v>
      </c>
      <c r="E274" s="2">
        <f>-B274-D274</f>
        <v>-2.870781782551282</v>
      </c>
      <c r="L274" s="5"/>
      <c r="M274" s="6"/>
      <c r="N274" s="5"/>
    </row>
    <row r="276" spans="1:14" x14ac:dyDescent="0.25">
      <c r="A276" s="1" t="s">
        <v>201</v>
      </c>
      <c r="B276" s="3">
        <f>AVERAGEA(B138,B77,B69,B57,B26,B2)</f>
        <v>0.74897724146408651</v>
      </c>
      <c r="C276" s="3">
        <f>(247.8/D276)-133.15</f>
        <v>21.706728462257075</v>
      </c>
      <c r="D276" s="4">
        <f>AVERAGEA(D138,D77,D69,D57,D26,D2)</f>
        <v>1.6001887839209765</v>
      </c>
      <c r="E276" s="2">
        <f>-B276-D276</f>
        <v>-2.3491660253850633</v>
      </c>
    </row>
    <row r="279" spans="1:14" x14ac:dyDescent="0.25">
      <c r="A279" s="1" t="s">
        <v>269</v>
      </c>
      <c r="C279" s="2">
        <v>1</v>
      </c>
      <c r="D279" s="2">
        <f>247.8/(C279+133.15)</f>
        <v>1.8471859858367499</v>
      </c>
      <c r="E279" s="2">
        <f>-D279-$E$274-1.02-0.11</f>
        <v>-0.10640420328546786</v>
      </c>
      <c r="K279" s="5"/>
      <c r="N279" s="5"/>
    </row>
    <row r="280" spans="1:14" x14ac:dyDescent="0.25">
      <c r="C280" s="2">
        <v>2</v>
      </c>
      <c r="D280" s="2">
        <f t="shared" ref="D280:D323" si="42">247.8/(C280+133.15)</f>
        <v>1.8335183129855717</v>
      </c>
      <c r="E280" s="2">
        <f t="shared" ref="E280:E323" si="43">-D280-$E$274-1.02-0.11</f>
        <v>-9.2736530434289657E-2</v>
      </c>
      <c r="N280" s="5"/>
    </row>
    <row r="281" spans="1:14" x14ac:dyDescent="0.25">
      <c r="C281" s="2">
        <v>3</v>
      </c>
      <c r="D281" s="2">
        <f t="shared" si="42"/>
        <v>1.8200514138817481</v>
      </c>
      <c r="E281" s="2">
        <f t="shared" si="43"/>
        <v>-7.9269631330466064E-2</v>
      </c>
      <c r="N281" s="5"/>
    </row>
    <row r="282" spans="1:14" x14ac:dyDescent="0.25">
      <c r="C282" s="2">
        <v>4</v>
      </c>
      <c r="D282" s="2">
        <f t="shared" si="42"/>
        <v>1.8067808968282901</v>
      </c>
      <c r="E282" s="2">
        <f t="shared" si="43"/>
        <v>-6.5999114277008122E-2</v>
      </c>
      <c r="N282" s="5"/>
    </row>
    <row r="283" spans="1:14" x14ac:dyDescent="0.25">
      <c r="C283" s="2">
        <v>5</v>
      </c>
      <c r="D283" s="2">
        <f t="shared" si="42"/>
        <v>1.7937024972855591</v>
      </c>
      <c r="E283" s="2">
        <f t="shared" si="43"/>
        <v>-5.2920714734277077E-2</v>
      </c>
      <c r="N283" s="5"/>
    </row>
    <row r="284" spans="1:14" x14ac:dyDescent="0.25">
      <c r="C284" s="2">
        <v>6</v>
      </c>
      <c r="D284" s="2">
        <f t="shared" si="42"/>
        <v>1.7808120733021919</v>
      </c>
      <c r="E284" s="2">
        <f t="shared" si="43"/>
        <v>-4.0030290750909928E-2</v>
      </c>
      <c r="N284" s="5"/>
    </row>
    <row r="285" spans="1:14" x14ac:dyDescent="0.25">
      <c r="C285" s="2">
        <v>7</v>
      </c>
      <c r="D285" s="2">
        <f t="shared" si="42"/>
        <v>1.7681056011416341</v>
      </c>
      <c r="E285" s="2">
        <f t="shared" si="43"/>
        <v>-2.7323818590352059E-2</v>
      </c>
      <c r="N285" s="5"/>
    </row>
    <row r="286" spans="1:14" x14ac:dyDescent="0.25">
      <c r="C286" s="2">
        <v>8</v>
      </c>
      <c r="D286" s="2">
        <f t="shared" si="42"/>
        <v>1.7555791710945803</v>
      </c>
      <c r="E286" s="2">
        <f t="shared" si="43"/>
        <v>-1.4797388543298276E-2</v>
      </c>
      <c r="N286" s="5"/>
    </row>
    <row r="287" spans="1:14" x14ac:dyDescent="0.25">
      <c r="C287" s="2">
        <v>9</v>
      </c>
      <c r="D287" s="2">
        <f t="shared" si="42"/>
        <v>1.7432289834681673</v>
      </c>
      <c r="E287" s="2">
        <f t="shared" si="43"/>
        <v>-2.447200916885342E-3</v>
      </c>
      <c r="N287" s="5"/>
    </row>
    <row r="288" spans="1:14" x14ac:dyDescent="0.25">
      <c r="C288" s="2">
        <v>10</v>
      </c>
      <c r="D288" s="2">
        <f t="shared" si="42"/>
        <v>1.7310513447432763</v>
      </c>
      <c r="E288" s="2">
        <f t="shared" si="43"/>
        <v>9.7304378080057402E-3</v>
      </c>
      <c r="N288" s="5"/>
    </row>
    <row r="289" spans="3:5" x14ac:dyDescent="0.25">
      <c r="C289" s="2">
        <v>11</v>
      </c>
      <c r="D289" s="2">
        <f t="shared" si="42"/>
        <v>1.7190426638917795</v>
      </c>
      <c r="E289" s="2">
        <f t="shared" si="43"/>
        <v>2.1739118659502496E-2</v>
      </c>
    </row>
    <row r="290" spans="3:5" x14ac:dyDescent="0.25">
      <c r="C290" s="2">
        <v>12</v>
      </c>
      <c r="D290" s="2">
        <f t="shared" si="42"/>
        <v>1.7071994488460214</v>
      </c>
      <c r="E290" s="2">
        <f t="shared" si="43"/>
        <v>3.3582333705260634E-2</v>
      </c>
    </row>
    <row r="291" spans="3:5" x14ac:dyDescent="0.25">
      <c r="C291" s="2">
        <v>13</v>
      </c>
      <c r="D291" s="2">
        <f t="shared" si="42"/>
        <v>1.6955183031132399</v>
      </c>
      <c r="E291" s="2">
        <f t="shared" si="43"/>
        <v>4.5263479438042084E-2</v>
      </c>
    </row>
    <row r="292" spans="3:5" x14ac:dyDescent="0.25">
      <c r="C292" s="2">
        <v>14</v>
      </c>
      <c r="D292" s="2">
        <f t="shared" si="42"/>
        <v>1.6839959225280325</v>
      </c>
      <c r="E292" s="2">
        <f t="shared" si="43"/>
        <v>5.6785860023249465E-2</v>
      </c>
    </row>
    <row r="293" spans="3:5" x14ac:dyDescent="0.25">
      <c r="C293" s="2">
        <v>15</v>
      </c>
      <c r="D293" s="2">
        <f t="shared" si="42"/>
        <v>1.6726290921363483</v>
      </c>
      <c r="E293" s="2">
        <f t="shared" si="43"/>
        <v>6.8152690414933756E-2</v>
      </c>
    </row>
    <row r="294" spans="3:5" x14ac:dyDescent="0.25">
      <c r="C294" s="2">
        <v>16</v>
      </c>
      <c r="D294" s="2">
        <f t="shared" si="42"/>
        <v>1.6614146832048273</v>
      </c>
      <c r="E294" s="2">
        <f t="shared" si="43"/>
        <v>7.9367099346454681E-2</v>
      </c>
    </row>
    <row r="295" spans="3:5" x14ac:dyDescent="0.25">
      <c r="C295" s="2">
        <v>17</v>
      </c>
      <c r="D295" s="2">
        <f t="shared" si="42"/>
        <v>1.6503496503496504</v>
      </c>
      <c r="E295" s="2">
        <f t="shared" si="43"/>
        <v>9.0432132201631585E-2</v>
      </c>
    </row>
    <row r="296" spans="3:5" x14ac:dyDescent="0.25">
      <c r="C296" s="2">
        <v>18</v>
      </c>
      <c r="D296" s="2">
        <f t="shared" si="42"/>
        <v>1.6394310287793583</v>
      </c>
      <c r="E296" s="2">
        <f t="shared" si="43"/>
        <v>0.10135075377192369</v>
      </c>
    </row>
    <row r="297" spans="3:5" x14ac:dyDescent="0.25">
      <c r="C297" s="2">
        <v>19</v>
      </c>
      <c r="D297" s="2">
        <f t="shared" si="42"/>
        <v>1.6286559316464015</v>
      </c>
      <c r="E297" s="2">
        <f t="shared" si="43"/>
        <v>0.11212585090488046</v>
      </c>
    </row>
    <row r="298" spans="3:5" x14ac:dyDescent="0.25">
      <c r="C298" s="2">
        <v>20</v>
      </c>
      <c r="D298" s="2">
        <f t="shared" si="42"/>
        <v>1.6180215475024486</v>
      </c>
      <c r="E298" s="2">
        <f t="shared" si="43"/>
        <v>0.12276023504883336</v>
      </c>
    </row>
    <row r="299" spans="3:5" x14ac:dyDescent="0.25">
      <c r="C299" s="2">
        <v>21</v>
      </c>
      <c r="D299" s="2">
        <f t="shared" si="42"/>
        <v>1.6075251378527409</v>
      </c>
      <c r="E299" s="2">
        <f t="shared" si="43"/>
        <v>0.13325664469854115</v>
      </c>
    </row>
    <row r="300" spans="3:5" x14ac:dyDescent="0.25">
      <c r="C300" s="2">
        <v>22</v>
      </c>
      <c r="D300" s="2">
        <f t="shared" si="42"/>
        <v>1.5971640348050273</v>
      </c>
      <c r="E300" s="2">
        <f t="shared" si="43"/>
        <v>0.14361774774625469</v>
      </c>
    </row>
    <row r="301" spans="3:5" x14ac:dyDescent="0.25">
      <c r="C301" s="2">
        <v>23</v>
      </c>
      <c r="D301" s="2">
        <f t="shared" si="42"/>
        <v>1.5869356388088376</v>
      </c>
      <c r="E301" s="2">
        <f t="shared" si="43"/>
        <v>0.15384614374244443</v>
      </c>
    </row>
    <row r="302" spans="3:5" x14ac:dyDescent="0.25">
      <c r="C302" s="2">
        <v>24</v>
      </c>
      <c r="D302" s="2">
        <f t="shared" si="42"/>
        <v>1.576837416481069</v>
      </c>
      <c r="E302" s="2">
        <f t="shared" si="43"/>
        <v>0.16394436607021301</v>
      </c>
    </row>
    <row r="303" spans="3:5" x14ac:dyDescent="0.25">
      <c r="C303" s="2">
        <v>25</v>
      </c>
      <c r="D303" s="2">
        <f t="shared" si="42"/>
        <v>1.566866898514069</v>
      </c>
      <c r="E303" s="2">
        <f t="shared" si="43"/>
        <v>0.173914884037213</v>
      </c>
    </row>
    <row r="304" spans="3:5" x14ac:dyDescent="0.25">
      <c r="C304" s="2">
        <v>26</v>
      </c>
      <c r="D304" s="2">
        <f t="shared" si="42"/>
        <v>1.5570216776625825</v>
      </c>
      <c r="E304" s="2">
        <f t="shared" si="43"/>
        <v>0.18376010488869954</v>
      </c>
    </row>
    <row r="305" spans="3:5" x14ac:dyDescent="0.25">
      <c r="C305" s="2">
        <v>27</v>
      </c>
      <c r="D305" s="2">
        <f t="shared" si="42"/>
        <v>1.5472994068061192</v>
      </c>
      <c r="E305" s="2">
        <f t="shared" si="43"/>
        <v>0.1934823757451628</v>
      </c>
    </row>
    <row r="306" spans="3:5" x14ac:dyDescent="0.25">
      <c r="C306" s="2">
        <v>28</v>
      </c>
      <c r="D306" s="2">
        <f t="shared" si="42"/>
        <v>1.5376977970834627</v>
      </c>
      <c r="E306" s="2">
        <f t="shared" si="43"/>
        <v>0.20308398546781936</v>
      </c>
    </row>
    <row r="307" spans="3:5" x14ac:dyDescent="0.25">
      <c r="C307" s="2">
        <v>29</v>
      </c>
      <c r="D307" s="2">
        <f t="shared" si="42"/>
        <v>1.5282146160962071</v>
      </c>
      <c r="E307" s="2">
        <f t="shared" si="43"/>
        <v>0.2125671664550749</v>
      </c>
    </row>
    <row r="308" spans="3:5" x14ac:dyDescent="0.25">
      <c r="C308" s="2">
        <v>30</v>
      </c>
      <c r="D308" s="2">
        <f t="shared" si="42"/>
        <v>1.5188476861783635</v>
      </c>
      <c r="E308" s="2">
        <f t="shared" si="43"/>
        <v>0.2219340963729185</v>
      </c>
    </row>
    <row r="309" spans="3:5" x14ac:dyDescent="0.25">
      <c r="C309" s="2">
        <v>31</v>
      </c>
      <c r="D309" s="2">
        <f t="shared" si="42"/>
        <v>1.5095948827292112</v>
      </c>
      <c r="E309" s="2">
        <f t="shared" si="43"/>
        <v>0.23118689982207086</v>
      </c>
    </row>
    <row r="310" spans="3:5" x14ac:dyDescent="0.25">
      <c r="C310" s="2">
        <v>32</v>
      </c>
      <c r="D310" s="2">
        <f t="shared" si="42"/>
        <v>1.5004541326067211</v>
      </c>
      <c r="E310" s="2">
        <f t="shared" si="43"/>
        <v>0.24032764994456091</v>
      </c>
    </row>
    <row r="311" spans="3:5" x14ac:dyDescent="0.25">
      <c r="C311" s="2">
        <v>33</v>
      </c>
      <c r="D311" s="2">
        <f t="shared" si="42"/>
        <v>1.4914234125789949</v>
      </c>
      <c r="E311" s="2">
        <f t="shared" si="43"/>
        <v>0.24935836997228711</v>
      </c>
    </row>
    <row r="312" spans="3:5" x14ac:dyDescent="0.25">
      <c r="C312" s="2">
        <v>34</v>
      </c>
      <c r="D312" s="2">
        <f t="shared" si="42"/>
        <v>1.4825007478312893</v>
      </c>
      <c r="E312" s="2">
        <f t="shared" si="43"/>
        <v>0.25828103471999275</v>
      </c>
    </row>
    <row r="313" spans="3:5" x14ac:dyDescent="0.25">
      <c r="C313" s="2">
        <v>35</v>
      </c>
      <c r="D313" s="2">
        <f t="shared" si="42"/>
        <v>1.4736842105263157</v>
      </c>
      <c r="E313" s="2">
        <f t="shared" si="43"/>
        <v>0.26709757202496631</v>
      </c>
    </row>
    <row r="314" spans="3:5" x14ac:dyDescent="0.25">
      <c r="C314" s="2">
        <v>36</v>
      </c>
      <c r="D314" s="2">
        <f t="shared" si="42"/>
        <v>1.4649719184156074</v>
      </c>
      <c r="E314" s="2">
        <f t="shared" si="43"/>
        <v>0.27580986413567465</v>
      </c>
    </row>
    <row r="315" spans="3:5" x14ac:dyDescent="0.25">
      <c r="C315" s="2">
        <v>37</v>
      </c>
      <c r="D315" s="2">
        <f t="shared" si="42"/>
        <v>1.456362033499853</v>
      </c>
      <c r="E315" s="2">
        <f t="shared" si="43"/>
        <v>0.28441974905142897</v>
      </c>
    </row>
    <row r="316" spans="3:5" x14ac:dyDescent="0.25">
      <c r="C316" s="2">
        <v>38</v>
      </c>
      <c r="D316" s="2">
        <f t="shared" si="42"/>
        <v>1.4478527607361964</v>
      </c>
      <c r="E316" s="2">
        <f t="shared" si="43"/>
        <v>0.29292902181508562</v>
      </c>
    </row>
    <row r="317" spans="3:5" x14ac:dyDescent="0.25">
      <c r="C317" s="2">
        <v>39</v>
      </c>
      <c r="D317" s="2">
        <f t="shared" si="42"/>
        <v>1.4394423467905897</v>
      </c>
      <c r="E317" s="2">
        <f t="shared" si="43"/>
        <v>0.30133943576069233</v>
      </c>
    </row>
    <row r="318" spans="3:5" x14ac:dyDescent="0.25">
      <c r="C318" s="2">
        <v>40</v>
      </c>
      <c r="D318" s="2">
        <f t="shared" si="42"/>
        <v>1.4311290788333815</v>
      </c>
      <c r="E318" s="2">
        <f t="shared" si="43"/>
        <v>0.30965270371790055</v>
      </c>
    </row>
    <row r="319" spans="3:5" x14ac:dyDescent="0.25">
      <c r="C319" s="2">
        <v>41</v>
      </c>
      <c r="D319" s="2">
        <f t="shared" si="42"/>
        <v>1.4229112833763997</v>
      </c>
      <c r="E319" s="2">
        <f t="shared" si="43"/>
        <v>0.3178704991748823</v>
      </c>
    </row>
    <row r="320" spans="3:5" x14ac:dyDescent="0.25">
      <c r="C320" s="2">
        <v>42</v>
      </c>
      <c r="D320" s="2">
        <f t="shared" si="42"/>
        <v>1.4147873251498715</v>
      </c>
      <c r="E320" s="2">
        <f t="shared" si="43"/>
        <v>0.32599445740141053</v>
      </c>
    </row>
    <row r="321" spans="1:22" x14ac:dyDescent="0.25">
      <c r="C321" s="2">
        <v>43</v>
      </c>
      <c r="D321" s="2">
        <f t="shared" si="42"/>
        <v>1.4067556060175987</v>
      </c>
      <c r="E321" s="2">
        <f t="shared" si="43"/>
        <v>0.33402617653368327</v>
      </c>
    </row>
    <row r="322" spans="1:22" x14ac:dyDescent="0.25">
      <c r="C322" s="2">
        <v>44</v>
      </c>
      <c r="D322" s="2">
        <f t="shared" si="42"/>
        <v>1.3988145639288738</v>
      </c>
      <c r="E322" s="2">
        <f t="shared" si="43"/>
        <v>0.3419672186224082</v>
      </c>
      <c r="F322" s="12"/>
      <c r="G322" s="13"/>
      <c r="H322" s="12"/>
      <c r="I322" s="12"/>
      <c r="J322" s="12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</row>
    <row r="323" spans="1:22" x14ac:dyDescent="0.25">
      <c r="C323" s="2">
        <v>45</v>
      </c>
      <c r="D323" s="2">
        <f t="shared" si="42"/>
        <v>1.3909626719056976</v>
      </c>
      <c r="E323" s="2">
        <f t="shared" si="43"/>
        <v>0.34981911064558446</v>
      </c>
      <c r="F323" s="12"/>
      <c r="G323" s="13"/>
      <c r="H323" s="12"/>
      <c r="I323" s="12"/>
      <c r="J323" s="12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</row>
    <row r="324" spans="1:22" x14ac:dyDescent="0.25">
      <c r="D324" s="2"/>
      <c r="E324" s="2"/>
      <c r="F324" s="12"/>
      <c r="G324" s="13"/>
      <c r="H324" s="12"/>
      <c r="I324" s="12"/>
      <c r="J324" s="12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</row>
    <row r="325" spans="1:22" x14ac:dyDescent="0.25">
      <c r="F325" s="12"/>
      <c r="G325" s="13"/>
      <c r="H325" s="12"/>
      <c r="I325" s="12"/>
      <c r="J325" s="12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</row>
    <row r="326" spans="1:22" x14ac:dyDescent="0.25">
      <c r="A326" s="1" t="s">
        <v>227</v>
      </c>
      <c r="C326" s="2">
        <v>1</v>
      </c>
      <c r="D326" s="2">
        <f>247.8/(C326+133.15)</f>
        <v>1.8471859858367499</v>
      </c>
      <c r="E326" s="2">
        <f>-3.71127*D326+6.75065</f>
        <v>-0.10475593365635394</v>
      </c>
      <c r="F326" s="12"/>
      <c r="G326" s="13"/>
      <c r="H326" s="12"/>
      <c r="I326" s="12"/>
      <c r="J326" s="12"/>
      <c r="K326" s="14"/>
      <c r="L326" s="15"/>
      <c r="M326" s="16"/>
      <c r="N326" s="16"/>
      <c r="O326" s="14"/>
      <c r="P326" s="14"/>
      <c r="Q326" s="14"/>
      <c r="R326" s="16"/>
      <c r="S326" s="14"/>
      <c r="T326" s="14"/>
      <c r="U326" s="14"/>
      <c r="V326" s="14"/>
    </row>
    <row r="327" spans="1:22" x14ac:dyDescent="0.25">
      <c r="C327" s="2">
        <v>2</v>
      </c>
      <c r="D327" s="2">
        <f t="shared" ref="D327:D435" si="44">247.8/(C327+133.15)</f>
        <v>1.8335183129855717</v>
      </c>
      <c r="E327" s="2">
        <f t="shared" ref="E327:E390" si="45">-3.71127*D327+6.75065</f>
        <v>-5.4031509433961844E-2</v>
      </c>
      <c r="F327" s="12"/>
      <c r="G327" s="13"/>
      <c r="H327" s="12"/>
      <c r="I327" s="12"/>
      <c r="J327" s="12"/>
      <c r="K327" s="14"/>
      <c r="L327" s="15"/>
      <c r="M327" s="16"/>
      <c r="N327" s="16"/>
      <c r="O327" s="14"/>
      <c r="P327" s="14"/>
      <c r="Q327" s="14"/>
      <c r="R327" s="16"/>
      <c r="S327" s="14"/>
      <c r="T327" s="14"/>
      <c r="U327" s="14"/>
      <c r="V327" s="14"/>
    </row>
    <row r="328" spans="1:22" x14ac:dyDescent="0.25">
      <c r="C328" s="2">
        <v>3</v>
      </c>
      <c r="D328" s="2">
        <f t="shared" si="44"/>
        <v>1.8200514138817481</v>
      </c>
      <c r="E328" s="2">
        <f t="shared" si="45"/>
        <v>-4.0522107969147569E-3</v>
      </c>
      <c r="F328" s="12"/>
      <c r="G328" s="13"/>
      <c r="H328" s="12"/>
      <c r="I328" s="12"/>
      <c r="J328" s="12"/>
      <c r="K328" s="14"/>
      <c r="L328" s="15"/>
      <c r="M328" s="16"/>
      <c r="N328" s="16"/>
      <c r="O328" s="14"/>
      <c r="P328" s="14"/>
      <c r="Q328" s="14"/>
      <c r="R328" s="16"/>
      <c r="S328" s="14"/>
      <c r="T328" s="14"/>
      <c r="U328" s="14"/>
      <c r="V328" s="14"/>
    </row>
    <row r="329" spans="1:22" x14ac:dyDescent="0.25">
      <c r="C329" s="2">
        <v>4</v>
      </c>
      <c r="D329" s="2">
        <f t="shared" si="44"/>
        <v>1.8067808968282901</v>
      </c>
      <c r="E329" s="2">
        <f t="shared" si="45"/>
        <v>4.5198261028072118E-2</v>
      </c>
      <c r="F329" s="12"/>
      <c r="G329" s="13"/>
      <c r="H329" s="12"/>
      <c r="I329" s="12"/>
      <c r="J329" s="12"/>
      <c r="K329" s="14"/>
      <c r="L329" s="15"/>
      <c r="M329" s="16"/>
      <c r="N329" s="16"/>
      <c r="O329" s="14"/>
      <c r="P329" s="14"/>
      <c r="Q329" s="14"/>
      <c r="R329" s="16"/>
      <c r="S329" s="14"/>
      <c r="T329" s="14"/>
      <c r="U329" s="14"/>
      <c r="V329" s="14"/>
    </row>
    <row r="330" spans="1:22" x14ac:dyDescent="0.25">
      <c r="C330" s="2">
        <v>5</v>
      </c>
      <c r="D330" s="2">
        <f t="shared" si="44"/>
        <v>1.7937024972855591</v>
      </c>
      <c r="E330" s="2">
        <f t="shared" si="45"/>
        <v>9.3735732899023816E-2</v>
      </c>
      <c r="F330" s="12"/>
      <c r="G330" s="13"/>
      <c r="H330" s="12"/>
      <c r="I330" s="12"/>
      <c r="J330" s="12"/>
      <c r="K330" s="14"/>
      <c r="L330" s="15"/>
      <c r="M330" s="16"/>
      <c r="N330" s="16"/>
      <c r="O330" s="14"/>
      <c r="P330" s="14"/>
      <c r="Q330" s="14"/>
      <c r="R330" s="14"/>
      <c r="S330" s="14"/>
      <c r="T330" s="14"/>
      <c r="U330" s="14"/>
      <c r="V330" s="14"/>
    </row>
    <row r="331" spans="1:22" x14ac:dyDescent="0.25">
      <c r="C331" s="2">
        <v>6</v>
      </c>
      <c r="D331" s="2">
        <f t="shared" si="44"/>
        <v>1.7808120733021919</v>
      </c>
      <c r="E331" s="2">
        <f t="shared" si="45"/>
        <v>0.14157557671577425</v>
      </c>
      <c r="F331" s="12"/>
      <c r="G331" s="13"/>
      <c r="H331" s="12"/>
      <c r="I331" s="12"/>
      <c r="J331" s="12"/>
      <c r="K331" s="14"/>
      <c r="L331" s="15"/>
      <c r="M331" s="16"/>
      <c r="N331" s="16"/>
      <c r="O331" s="14"/>
      <c r="P331" s="14"/>
      <c r="Q331" s="14"/>
      <c r="R331" s="16"/>
      <c r="S331" s="14"/>
      <c r="T331" s="14"/>
      <c r="U331" s="14"/>
      <c r="V331" s="14"/>
    </row>
    <row r="332" spans="1:22" x14ac:dyDescent="0.25">
      <c r="C332" s="2">
        <v>7</v>
      </c>
      <c r="D332" s="2">
        <f t="shared" si="44"/>
        <v>1.7681056011416341</v>
      </c>
      <c r="E332" s="2">
        <f t="shared" si="45"/>
        <v>0.18873272565108845</v>
      </c>
      <c r="F332" s="12"/>
      <c r="G332" s="13"/>
      <c r="H332" s="12"/>
      <c r="I332" s="12"/>
      <c r="J332" s="12"/>
      <c r="K332" s="14"/>
      <c r="L332" s="15"/>
      <c r="M332" s="16"/>
      <c r="N332" s="16"/>
      <c r="O332" s="14"/>
      <c r="P332" s="14"/>
      <c r="Q332" s="14"/>
      <c r="R332" s="14"/>
      <c r="S332" s="14"/>
      <c r="T332" s="14"/>
      <c r="U332" s="14"/>
      <c r="V332" s="14"/>
    </row>
    <row r="333" spans="1:22" x14ac:dyDescent="0.25">
      <c r="C333" s="2">
        <v>7.9</v>
      </c>
      <c r="D333" s="2">
        <f t="shared" ref="D333" si="46">247.8/(C333+133.15)</f>
        <v>1.7568238213399503</v>
      </c>
      <c r="E333" s="2">
        <f t="shared" si="45"/>
        <v>0.23060245657568323</v>
      </c>
      <c r="F333" s="12"/>
      <c r="G333" s="13"/>
      <c r="H333" s="12"/>
      <c r="I333" s="12"/>
      <c r="J333" s="12"/>
      <c r="K333" s="14"/>
      <c r="L333" s="15"/>
      <c r="M333" s="16"/>
      <c r="N333" s="16"/>
      <c r="O333" s="14"/>
      <c r="P333" s="14"/>
      <c r="Q333" s="14"/>
      <c r="R333" s="16"/>
      <c r="S333" s="14"/>
      <c r="T333" s="14"/>
      <c r="U333" s="14"/>
      <c r="V333" s="14"/>
    </row>
    <row r="334" spans="1:22" x14ac:dyDescent="0.25">
      <c r="C334" s="2">
        <v>8</v>
      </c>
      <c r="D334" s="2">
        <f t="shared" si="44"/>
        <v>1.7555791710945803</v>
      </c>
      <c r="E334" s="2">
        <f t="shared" si="45"/>
        <v>0.23522168969181756</v>
      </c>
      <c r="F334" s="12"/>
      <c r="G334" s="13"/>
      <c r="H334" s="12"/>
      <c r="I334" s="12"/>
      <c r="J334" s="12"/>
      <c r="K334" s="14"/>
      <c r="L334" s="15"/>
      <c r="M334" s="16"/>
      <c r="N334" s="16"/>
      <c r="O334" s="14"/>
      <c r="P334" s="14"/>
      <c r="Q334" s="14"/>
      <c r="R334" s="14"/>
      <c r="S334" s="14"/>
      <c r="T334" s="14"/>
      <c r="U334" s="14"/>
      <c r="V334" s="14"/>
    </row>
    <row r="335" spans="1:22" x14ac:dyDescent="0.25">
      <c r="C335" s="2">
        <v>8.5</v>
      </c>
      <c r="D335" s="2">
        <f t="shared" ref="D335" si="47">247.8/(C335+133.15)</f>
        <v>1.7493822802682668</v>
      </c>
      <c r="E335" s="2">
        <f t="shared" si="45"/>
        <v>0.25822002470879024</v>
      </c>
      <c r="F335" s="12"/>
      <c r="G335" s="13"/>
      <c r="H335" s="12"/>
      <c r="I335" s="12"/>
      <c r="J335" s="12"/>
      <c r="K335" s="14"/>
      <c r="L335" s="15"/>
      <c r="M335" s="16"/>
      <c r="N335" s="16"/>
      <c r="O335" s="14"/>
      <c r="P335" s="14"/>
      <c r="Q335" s="14"/>
      <c r="R335" s="16"/>
      <c r="S335" s="14"/>
      <c r="T335" s="14"/>
      <c r="U335" s="14"/>
      <c r="V335" s="14"/>
    </row>
    <row r="336" spans="1:22" x14ac:dyDescent="0.25">
      <c r="C336" s="2">
        <v>9</v>
      </c>
      <c r="D336" s="2">
        <f t="shared" si="44"/>
        <v>1.7432289834681673</v>
      </c>
      <c r="E336" s="2">
        <f t="shared" si="45"/>
        <v>0.28105657052409505</v>
      </c>
      <c r="F336" s="12"/>
      <c r="G336" s="13"/>
      <c r="H336" s="12"/>
      <c r="I336" s="12"/>
      <c r="J336" s="12"/>
      <c r="K336" s="14"/>
      <c r="L336" s="15"/>
      <c r="M336" s="16"/>
      <c r="N336" s="16"/>
      <c r="O336" s="14"/>
      <c r="P336" s="14"/>
      <c r="Q336" s="14"/>
      <c r="R336" s="16"/>
      <c r="S336" s="14"/>
      <c r="T336" s="14"/>
      <c r="U336" s="14"/>
      <c r="V336" s="14"/>
    </row>
    <row r="337" spans="3:22" x14ac:dyDescent="0.25">
      <c r="C337" s="2">
        <v>10</v>
      </c>
      <c r="D337" s="2">
        <f t="shared" si="44"/>
        <v>1.7310513447432763</v>
      </c>
      <c r="E337" s="2">
        <f t="shared" si="45"/>
        <v>0.32625107579462131</v>
      </c>
      <c r="F337" s="12"/>
      <c r="G337" s="13"/>
      <c r="H337" s="12"/>
      <c r="I337" s="12"/>
      <c r="J337" s="12"/>
      <c r="K337" s="14"/>
      <c r="L337" s="15"/>
      <c r="M337" s="16"/>
      <c r="N337" s="16"/>
      <c r="O337" s="14"/>
      <c r="P337" s="14"/>
      <c r="Q337" s="14"/>
      <c r="R337" s="16"/>
      <c r="S337" s="14"/>
      <c r="T337" s="14"/>
      <c r="U337" s="14"/>
      <c r="V337" s="14"/>
    </row>
    <row r="338" spans="3:22" x14ac:dyDescent="0.25">
      <c r="C338" s="2">
        <v>10.950000000000001</v>
      </c>
      <c r="D338" s="2">
        <f t="shared" ref="D338" si="48">247.8/(C338+133.15)</f>
        <v>1.7196391394864678</v>
      </c>
      <c r="E338" s="2">
        <f t="shared" si="45"/>
        <v>0.36860485079805727</v>
      </c>
      <c r="F338" s="12"/>
      <c r="G338" s="13"/>
      <c r="H338" s="12"/>
      <c r="I338" s="12"/>
      <c r="J338" s="12"/>
      <c r="K338" s="14"/>
      <c r="L338" s="15"/>
      <c r="M338" s="16"/>
      <c r="N338" s="16"/>
      <c r="O338" s="14"/>
      <c r="P338" s="14"/>
      <c r="Q338" s="14"/>
      <c r="R338" s="16"/>
      <c r="S338" s="14"/>
      <c r="T338" s="14"/>
      <c r="U338" s="14"/>
      <c r="V338" s="14"/>
    </row>
    <row r="339" spans="3:22" x14ac:dyDescent="0.25">
      <c r="C339" s="2">
        <v>11</v>
      </c>
      <c r="D339" s="2">
        <f t="shared" si="44"/>
        <v>1.7190426638917795</v>
      </c>
      <c r="E339" s="2">
        <f t="shared" si="45"/>
        <v>0.37081853277835641</v>
      </c>
      <c r="F339" s="12"/>
      <c r="G339" s="13"/>
      <c r="H339" s="12"/>
      <c r="I339" s="12"/>
      <c r="J339" s="12"/>
      <c r="K339" s="14"/>
      <c r="L339" s="15"/>
      <c r="M339" s="16"/>
      <c r="N339" s="16"/>
      <c r="O339" s="14"/>
      <c r="P339" s="14"/>
      <c r="Q339" s="14"/>
      <c r="R339" s="16"/>
      <c r="S339" s="14"/>
      <c r="T339" s="14"/>
      <c r="U339" s="14"/>
      <c r="V339" s="14"/>
    </row>
    <row r="340" spans="3:22" x14ac:dyDescent="0.25">
      <c r="C340" s="2">
        <v>12</v>
      </c>
      <c r="D340" s="2">
        <f t="shared" si="44"/>
        <v>1.7071994488460214</v>
      </c>
      <c r="E340" s="2">
        <f t="shared" si="45"/>
        <v>0.41477190148122656</v>
      </c>
      <c r="F340" s="12"/>
      <c r="G340" s="13"/>
      <c r="H340" s="12"/>
      <c r="I340" s="12"/>
      <c r="J340" s="12"/>
      <c r="K340" s="14"/>
      <c r="L340" s="15"/>
      <c r="M340" s="16"/>
      <c r="N340" s="16"/>
      <c r="O340" s="14"/>
      <c r="P340" s="14"/>
      <c r="Q340" s="14"/>
      <c r="R340" s="16"/>
      <c r="S340" s="14"/>
      <c r="T340" s="14"/>
      <c r="U340" s="14"/>
      <c r="V340" s="14"/>
    </row>
    <row r="341" spans="3:22" x14ac:dyDescent="0.25">
      <c r="C341" s="2">
        <v>12.67</v>
      </c>
      <c r="D341" s="2">
        <f t="shared" ref="D341" si="49">247.8/(C341+133.15)</f>
        <v>1.6993553696337953</v>
      </c>
      <c r="E341" s="2">
        <f t="shared" si="45"/>
        <v>0.44388339733918514</v>
      </c>
      <c r="F341" s="12"/>
      <c r="G341" s="13"/>
      <c r="H341" s="12"/>
      <c r="I341" s="12"/>
      <c r="J341" s="12"/>
      <c r="K341" s="14"/>
      <c r="L341" s="15"/>
      <c r="M341" s="16"/>
      <c r="N341" s="16"/>
      <c r="O341" s="14"/>
      <c r="P341" s="14"/>
      <c r="Q341" s="14"/>
      <c r="R341" s="16"/>
      <c r="S341" s="14"/>
      <c r="T341" s="14"/>
      <c r="U341" s="14"/>
      <c r="V341" s="14"/>
    </row>
    <row r="342" spans="3:22" x14ac:dyDescent="0.25">
      <c r="C342" s="2">
        <v>13</v>
      </c>
      <c r="D342" s="2">
        <f t="shared" si="44"/>
        <v>1.6955183031132399</v>
      </c>
      <c r="E342" s="2">
        <f t="shared" si="45"/>
        <v>0.45812378720492664</v>
      </c>
      <c r="F342" s="12"/>
      <c r="G342" s="13"/>
      <c r="H342" s="12"/>
      <c r="I342" s="12"/>
      <c r="J342" s="12"/>
      <c r="K342" s="14"/>
      <c r="L342" s="15"/>
      <c r="M342" s="16"/>
      <c r="N342" s="16"/>
      <c r="O342" s="14"/>
      <c r="P342" s="14"/>
      <c r="Q342" s="14"/>
      <c r="R342" s="16"/>
      <c r="S342" s="14"/>
      <c r="T342" s="14"/>
      <c r="U342" s="14"/>
      <c r="V342" s="14"/>
    </row>
    <row r="343" spans="3:22" x14ac:dyDescent="0.25">
      <c r="C343" s="2">
        <v>14</v>
      </c>
      <c r="D343" s="2">
        <f t="shared" si="44"/>
        <v>1.6839959225280325</v>
      </c>
      <c r="E343" s="2">
        <f t="shared" si="45"/>
        <v>0.50088645259938946</v>
      </c>
      <c r="F343" s="12"/>
      <c r="G343" s="13"/>
      <c r="H343" s="12"/>
      <c r="I343" s="12"/>
      <c r="J343" s="12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spans="3:22" x14ac:dyDescent="0.25">
      <c r="C344" s="2">
        <v>15</v>
      </c>
      <c r="D344" s="2">
        <f t="shared" si="44"/>
        <v>1.6726290921363483</v>
      </c>
      <c r="E344" s="2">
        <f t="shared" si="45"/>
        <v>0.54307182922713526</v>
      </c>
      <c r="F344" s="12"/>
      <c r="G344" s="13"/>
      <c r="H344" s="12"/>
      <c r="I344" s="12"/>
      <c r="J344" s="12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</row>
    <row r="345" spans="3:22" x14ac:dyDescent="0.25">
      <c r="C345" s="2">
        <v>16</v>
      </c>
      <c r="D345" s="2">
        <f t="shared" si="44"/>
        <v>1.6614146832048273</v>
      </c>
      <c r="E345" s="2">
        <f t="shared" si="45"/>
        <v>0.5846915286624208</v>
      </c>
      <c r="F345" s="12"/>
      <c r="G345" s="13"/>
      <c r="H345" s="12"/>
      <c r="I345" s="12"/>
      <c r="J345" s="12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</row>
    <row r="346" spans="3:22" x14ac:dyDescent="0.25">
      <c r="C346" s="2">
        <v>17</v>
      </c>
      <c r="D346" s="2">
        <f t="shared" si="44"/>
        <v>1.6503496503496504</v>
      </c>
      <c r="E346" s="2">
        <f t="shared" si="45"/>
        <v>0.62575685314685359</v>
      </c>
      <c r="F346" s="12"/>
      <c r="G346" s="13"/>
      <c r="H346" s="12"/>
      <c r="I346" s="12"/>
      <c r="J346" s="12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</row>
    <row r="347" spans="3:22" x14ac:dyDescent="0.25">
      <c r="C347" s="2">
        <v>17.981818181818181</v>
      </c>
      <c r="D347" s="2">
        <f t="shared" ref="D347" si="50">247.8/(C347+133.15)</f>
        <v>1.6396282594965264</v>
      </c>
      <c r="E347" s="2">
        <f t="shared" si="45"/>
        <v>0.66554682937832688</v>
      </c>
      <c r="F347" s="12"/>
      <c r="G347" s="13"/>
      <c r="H347" s="12"/>
      <c r="I347" s="12"/>
      <c r="J347" s="12"/>
      <c r="K347" s="14"/>
      <c r="L347" s="14"/>
      <c r="M347" s="14"/>
      <c r="N347" s="14"/>
      <c r="O347" s="14"/>
      <c r="P347" s="14"/>
      <c r="Q347" s="14"/>
      <c r="R347" s="16"/>
      <c r="S347" s="14"/>
      <c r="T347" s="14"/>
      <c r="U347" s="14"/>
      <c r="V347" s="14"/>
    </row>
    <row r="348" spans="3:22" x14ac:dyDescent="0.25">
      <c r="C348" s="2">
        <v>18</v>
      </c>
      <c r="D348" s="2">
        <f t="shared" si="44"/>
        <v>1.6394310287793583</v>
      </c>
      <c r="E348" s="2">
        <f t="shared" si="45"/>
        <v>0.66627880582203147</v>
      </c>
      <c r="F348" s="12"/>
      <c r="G348" s="13"/>
      <c r="H348" s="12"/>
      <c r="I348" s="12"/>
      <c r="J348" s="12"/>
      <c r="K348" s="14"/>
      <c r="L348" s="14"/>
      <c r="M348" s="14"/>
      <c r="N348" s="14"/>
      <c r="O348" s="14"/>
      <c r="P348" s="14"/>
      <c r="Q348" s="14"/>
      <c r="R348" s="16"/>
      <c r="S348" s="14"/>
      <c r="T348" s="14"/>
      <c r="U348" s="14"/>
      <c r="V348" s="14"/>
    </row>
    <row r="349" spans="3:22" x14ac:dyDescent="0.25">
      <c r="C349" s="2">
        <v>18.333333333333332</v>
      </c>
      <c r="D349" s="2">
        <f t="shared" ref="D349" si="51">247.8/(C349+133.15)</f>
        <v>1.6358235229398173</v>
      </c>
      <c r="E349" s="2">
        <f t="shared" si="45"/>
        <v>0.67966723401914475</v>
      </c>
      <c r="F349" s="12"/>
      <c r="G349" s="13"/>
      <c r="H349" s="12"/>
      <c r="I349" s="12"/>
      <c r="J349" s="12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</row>
    <row r="350" spans="3:22" x14ac:dyDescent="0.25">
      <c r="C350" s="2">
        <v>19</v>
      </c>
      <c r="D350" s="2">
        <f t="shared" si="44"/>
        <v>1.6286559316464015</v>
      </c>
      <c r="E350" s="2">
        <f t="shared" si="45"/>
        <v>0.70626810055865974</v>
      </c>
      <c r="F350" s="12"/>
      <c r="G350" s="13"/>
      <c r="H350" s="12"/>
      <c r="I350" s="12"/>
      <c r="J350" s="12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3:22" x14ac:dyDescent="0.25">
      <c r="C351" s="2">
        <v>19.25</v>
      </c>
      <c r="D351" s="2">
        <f t="shared" si="44"/>
        <v>1.6259842519685039</v>
      </c>
      <c r="E351" s="2">
        <f t="shared" si="45"/>
        <v>0.71618342519685108</v>
      </c>
      <c r="F351" s="12"/>
      <c r="G351" s="13"/>
      <c r="H351" s="12"/>
      <c r="I351" s="12"/>
      <c r="J351" s="12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</row>
    <row r="352" spans="3:22" x14ac:dyDescent="0.25">
      <c r="C352" s="2">
        <v>19.5</v>
      </c>
      <c r="D352" s="2">
        <f t="shared" si="44"/>
        <v>1.6233213232885686</v>
      </c>
      <c r="E352" s="2">
        <f t="shared" si="45"/>
        <v>0.72606627251883449</v>
      </c>
      <c r="F352" s="12"/>
      <c r="G352" s="13"/>
      <c r="H352" s="12"/>
      <c r="I352" s="12"/>
      <c r="J352" s="12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</row>
    <row r="353" spans="3:22" x14ac:dyDescent="0.25">
      <c r="C353" s="2">
        <v>20</v>
      </c>
      <c r="D353" s="2">
        <f t="shared" si="44"/>
        <v>1.6180215475024486</v>
      </c>
      <c r="E353" s="2">
        <f t="shared" si="45"/>
        <v>0.74573517140058776</v>
      </c>
      <c r="F353" s="12"/>
      <c r="G353" s="13"/>
      <c r="H353" s="12"/>
      <c r="I353" s="12"/>
      <c r="J353" s="12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</row>
    <row r="354" spans="3:22" x14ac:dyDescent="0.25">
      <c r="C354" s="2">
        <v>20.25</v>
      </c>
      <c r="D354" s="2">
        <f t="shared" si="44"/>
        <v>1.6153846153846154</v>
      </c>
      <c r="E354" s="2">
        <f t="shared" si="45"/>
        <v>0.75552153846153924</v>
      </c>
      <c r="F354" s="12"/>
      <c r="G354" s="13"/>
      <c r="H354" s="12"/>
      <c r="I354" s="12"/>
      <c r="J354" s="12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3:22" x14ac:dyDescent="0.25">
      <c r="C355" s="2">
        <v>21</v>
      </c>
      <c r="D355" s="2">
        <f t="shared" si="44"/>
        <v>1.6075251378527409</v>
      </c>
      <c r="E355" s="2">
        <f t="shared" si="45"/>
        <v>0.78469018164125881</v>
      </c>
      <c r="F355" s="12"/>
      <c r="G355" s="13"/>
      <c r="H355" s="12"/>
      <c r="I355" s="12"/>
      <c r="J355" s="12"/>
      <c r="K355" s="14"/>
      <c r="L355" s="14"/>
      <c r="M355" s="14"/>
      <c r="N355" s="14"/>
      <c r="O355" s="14"/>
      <c r="P355" s="12"/>
      <c r="Q355" s="12"/>
      <c r="R355" s="12"/>
      <c r="S355" s="14"/>
      <c r="T355" s="14"/>
      <c r="U355" s="14"/>
      <c r="V355" s="14"/>
    </row>
    <row r="356" spans="3:22" x14ac:dyDescent="0.25">
      <c r="C356" s="2">
        <v>21.75</v>
      </c>
      <c r="D356" s="2">
        <f t="shared" si="44"/>
        <v>1.5997417688831503</v>
      </c>
      <c r="E356" s="2">
        <f t="shared" si="45"/>
        <v>0.81357636539703115</v>
      </c>
      <c r="F356" s="12"/>
      <c r="G356" s="13"/>
      <c r="H356" s="12"/>
      <c r="I356" s="12"/>
      <c r="J356" s="12"/>
      <c r="K356" s="14"/>
      <c r="L356" s="14"/>
      <c r="M356" s="14"/>
      <c r="N356" s="14"/>
      <c r="O356" s="14"/>
      <c r="P356" s="12"/>
      <c r="Q356" s="12"/>
      <c r="R356" s="12"/>
      <c r="S356" s="15"/>
      <c r="T356" s="14"/>
      <c r="U356" s="14"/>
      <c r="V356" s="14"/>
    </row>
    <row r="357" spans="3:22" x14ac:dyDescent="0.25">
      <c r="C357" s="2">
        <v>22</v>
      </c>
      <c r="D357" s="2">
        <f t="shared" si="44"/>
        <v>1.5971640348050273</v>
      </c>
      <c r="E357" s="2">
        <f t="shared" si="45"/>
        <v>0.82314303254914645</v>
      </c>
      <c r="F357" s="12"/>
      <c r="G357" s="13"/>
      <c r="H357" s="12"/>
      <c r="I357" s="12"/>
      <c r="J357" s="12"/>
      <c r="K357" s="14"/>
      <c r="L357" s="14"/>
      <c r="M357" s="14"/>
      <c r="N357" s="14"/>
      <c r="O357" s="14"/>
      <c r="P357" s="12"/>
      <c r="Q357" s="12"/>
      <c r="R357" s="12"/>
      <c r="S357" s="15"/>
      <c r="T357" s="14"/>
      <c r="U357" s="14"/>
      <c r="V357" s="14"/>
    </row>
    <row r="358" spans="3:22" x14ac:dyDescent="0.25">
      <c r="C358" s="2">
        <v>22.080000000000002</v>
      </c>
      <c r="D358" s="2">
        <f t="shared" ref="D358" si="52">247.8/(C358+133.15)</f>
        <v>1.5963409134832183</v>
      </c>
      <c r="E358" s="2">
        <f t="shared" si="45"/>
        <v>0.82619785801713697</v>
      </c>
      <c r="F358" s="12"/>
      <c r="G358" s="13"/>
      <c r="H358" s="12"/>
      <c r="I358" s="12"/>
      <c r="J358" s="12"/>
      <c r="K358" s="14"/>
      <c r="L358" s="14"/>
      <c r="M358" s="14"/>
      <c r="N358" s="14"/>
      <c r="O358" s="14"/>
      <c r="P358" s="12"/>
      <c r="Q358" s="12"/>
      <c r="R358" s="12"/>
      <c r="S358" s="15"/>
      <c r="T358" s="14"/>
      <c r="U358" s="14"/>
      <c r="V358" s="14"/>
    </row>
    <row r="359" spans="3:22" x14ac:dyDescent="0.25">
      <c r="C359" s="2">
        <v>22.25</v>
      </c>
      <c r="D359" s="2">
        <f t="shared" si="44"/>
        <v>1.5945945945945945</v>
      </c>
      <c r="E359" s="2">
        <f t="shared" si="45"/>
        <v>0.8326789189189201</v>
      </c>
      <c r="F359" s="12"/>
      <c r="G359" s="13"/>
      <c r="H359" s="12"/>
      <c r="I359" s="12"/>
      <c r="J359" s="12"/>
      <c r="K359" s="14"/>
      <c r="L359" s="17"/>
      <c r="M359" s="17"/>
      <c r="N359" s="17"/>
      <c r="O359" s="14"/>
      <c r="P359" s="12"/>
      <c r="Q359" s="12"/>
      <c r="R359" s="12"/>
      <c r="S359" s="15"/>
      <c r="T359" s="14"/>
      <c r="U359" s="14"/>
      <c r="V359" s="14"/>
    </row>
    <row r="360" spans="3:22" x14ac:dyDescent="0.25">
      <c r="C360" s="2">
        <v>22.5</v>
      </c>
      <c r="D360" s="2">
        <f t="shared" si="44"/>
        <v>1.5920334082878254</v>
      </c>
      <c r="E360" s="2">
        <f t="shared" si="45"/>
        <v>0.842184172823643</v>
      </c>
      <c r="F360" s="12"/>
      <c r="G360" s="13"/>
      <c r="H360" s="12"/>
      <c r="I360" s="12"/>
      <c r="J360" s="12"/>
      <c r="K360" s="14"/>
      <c r="L360" s="15"/>
      <c r="M360" s="15"/>
      <c r="N360" s="12"/>
      <c r="O360" s="14"/>
      <c r="P360" s="12"/>
      <c r="Q360" s="12"/>
      <c r="R360" s="12"/>
      <c r="S360" s="15"/>
      <c r="T360" s="14"/>
      <c r="U360" s="14"/>
      <c r="V360" s="14"/>
    </row>
    <row r="361" spans="3:22" x14ac:dyDescent="0.25">
      <c r="C361" s="2">
        <v>23</v>
      </c>
      <c r="D361" s="2">
        <f t="shared" si="44"/>
        <v>1.5869356388088376</v>
      </c>
      <c r="E361" s="2">
        <f t="shared" si="45"/>
        <v>0.86110337175792573</v>
      </c>
      <c r="F361" s="12"/>
      <c r="G361" s="13"/>
      <c r="H361" s="12"/>
      <c r="I361" s="12"/>
      <c r="J361" s="12"/>
      <c r="K361" s="14"/>
      <c r="L361" s="14"/>
      <c r="M361" s="15"/>
      <c r="N361" s="12"/>
      <c r="O361" s="14"/>
      <c r="P361" s="12"/>
      <c r="Q361" s="12"/>
      <c r="R361" s="12"/>
      <c r="S361" s="15"/>
      <c r="T361" s="14"/>
      <c r="U361" s="14"/>
      <c r="V361" s="14"/>
    </row>
    <row r="362" spans="3:22" x14ac:dyDescent="0.25">
      <c r="C362" s="2">
        <v>23.066666666666666</v>
      </c>
      <c r="D362" s="2">
        <f t="shared" ref="D362" si="53">247.8/(C362+133.15)</f>
        <v>1.5862584017923824</v>
      </c>
      <c r="E362" s="2">
        <f t="shared" si="45"/>
        <v>0.86361678117998508</v>
      </c>
      <c r="F362" s="12"/>
      <c r="G362" s="13"/>
      <c r="H362" s="12"/>
      <c r="I362" s="12"/>
      <c r="J362" s="12"/>
      <c r="K362" s="14"/>
      <c r="L362" s="15"/>
      <c r="M362" s="15"/>
      <c r="N362" s="12"/>
      <c r="O362" s="14"/>
      <c r="P362" s="12"/>
      <c r="Q362" s="12"/>
      <c r="R362" s="12"/>
      <c r="S362" s="15"/>
      <c r="T362" s="14"/>
      <c r="U362" s="14"/>
      <c r="V362" s="14"/>
    </row>
    <row r="363" spans="3:22" x14ac:dyDescent="0.25">
      <c r="C363" s="2">
        <v>23.25</v>
      </c>
      <c r="D363" s="2">
        <f t="shared" si="44"/>
        <v>1.5843989769820972</v>
      </c>
      <c r="E363" s="2">
        <f t="shared" si="45"/>
        <v>0.87051760869565253</v>
      </c>
      <c r="F363" s="12"/>
      <c r="G363" s="13"/>
      <c r="H363" s="12"/>
      <c r="I363" s="12"/>
      <c r="J363" s="12"/>
      <c r="K363" s="14"/>
      <c r="L363" s="14"/>
      <c r="M363" s="14"/>
      <c r="N363" s="14"/>
      <c r="O363" s="14"/>
      <c r="P363" s="12"/>
      <c r="Q363" s="12"/>
      <c r="R363" s="12"/>
      <c r="S363" s="15"/>
      <c r="T363" s="14"/>
      <c r="U363" s="14"/>
      <c r="V363" s="14"/>
    </row>
    <row r="364" spans="3:22" x14ac:dyDescent="0.25">
      <c r="C364" s="2">
        <v>23.5</v>
      </c>
      <c r="D364" s="2">
        <f t="shared" si="44"/>
        <v>1.5818704117459303</v>
      </c>
      <c r="E364" s="2">
        <f t="shared" si="45"/>
        <v>0.87990179699968163</v>
      </c>
      <c r="F364" s="12"/>
      <c r="G364" s="13"/>
      <c r="H364" s="12"/>
      <c r="I364" s="12"/>
      <c r="J364" s="12"/>
      <c r="K364" s="14"/>
      <c r="L364" s="14"/>
      <c r="M364" s="14"/>
      <c r="N364" s="14"/>
      <c r="O364" s="14"/>
      <c r="P364" s="12"/>
      <c r="Q364" s="12"/>
      <c r="R364" s="12"/>
      <c r="S364" s="15"/>
      <c r="T364" s="14"/>
      <c r="U364" s="14"/>
      <c r="V364" s="14"/>
    </row>
    <row r="365" spans="3:22" x14ac:dyDescent="0.25">
      <c r="C365" s="2">
        <v>23.75</v>
      </c>
      <c r="D365" s="2">
        <f t="shared" si="44"/>
        <v>1.5793499043977055</v>
      </c>
      <c r="E365" s="2">
        <f t="shared" si="45"/>
        <v>0.88925608030592773</v>
      </c>
      <c r="F365" s="12"/>
      <c r="G365" s="13"/>
      <c r="H365" s="12"/>
      <c r="I365" s="12"/>
      <c r="J365" s="12"/>
      <c r="K365" s="14"/>
      <c r="L365" s="14"/>
      <c r="M365" s="14"/>
      <c r="N365" s="18"/>
      <c r="O365" s="14"/>
      <c r="P365" s="12"/>
      <c r="Q365" s="12"/>
      <c r="R365" s="12"/>
      <c r="S365" s="15"/>
      <c r="T365" s="14"/>
      <c r="U365" s="14"/>
      <c r="V365" s="14"/>
    </row>
    <row r="366" spans="3:22" x14ac:dyDescent="0.25">
      <c r="C366" s="2">
        <v>23.8</v>
      </c>
      <c r="D366" s="2">
        <f t="shared" si="44"/>
        <v>1.5788467664861421</v>
      </c>
      <c r="E366" s="2">
        <f t="shared" si="45"/>
        <v>0.89112336094297628</v>
      </c>
      <c r="F366" s="12"/>
      <c r="G366" s="13"/>
      <c r="H366" s="12"/>
      <c r="I366" s="12"/>
      <c r="J366" s="12"/>
      <c r="K366" s="14"/>
      <c r="L366" s="14"/>
      <c r="M366" s="14"/>
      <c r="N366" s="18"/>
      <c r="O366" s="14"/>
      <c r="P366" s="12"/>
      <c r="Q366" s="12"/>
      <c r="R366" s="12"/>
      <c r="S366" s="15"/>
      <c r="T366" s="14"/>
      <c r="U366" s="14"/>
      <c r="V366" s="14"/>
    </row>
    <row r="367" spans="3:22" x14ac:dyDescent="0.25">
      <c r="C367" s="2">
        <v>24</v>
      </c>
      <c r="D367" s="2">
        <f t="shared" si="44"/>
        <v>1.576837416481069</v>
      </c>
      <c r="E367" s="2">
        <f t="shared" si="45"/>
        <v>0.89858060133630335</v>
      </c>
      <c r="F367" s="12"/>
      <c r="G367" s="13"/>
      <c r="H367" s="12"/>
      <c r="I367" s="12"/>
      <c r="J367" s="12"/>
      <c r="K367" s="14"/>
      <c r="L367" s="14"/>
      <c r="M367" s="14"/>
      <c r="N367" s="19"/>
      <c r="O367" s="14"/>
      <c r="P367" s="12"/>
      <c r="Q367" s="12"/>
      <c r="R367" s="12"/>
      <c r="S367" s="15"/>
      <c r="T367" s="14"/>
      <c r="U367" s="14"/>
      <c r="V367" s="14"/>
    </row>
    <row r="368" spans="3:22" x14ac:dyDescent="0.25">
      <c r="C368" s="2">
        <v>24.25</v>
      </c>
      <c r="D368" s="2">
        <f t="shared" si="44"/>
        <v>1.5743329097839898</v>
      </c>
      <c r="E368" s="2">
        <f t="shared" si="45"/>
        <v>0.90787550190597255</v>
      </c>
      <c r="F368" s="12"/>
      <c r="G368" s="13"/>
      <c r="H368" s="12"/>
      <c r="I368" s="12"/>
      <c r="J368" s="12"/>
      <c r="K368" s="14"/>
      <c r="L368" s="14"/>
      <c r="M368" s="14"/>
      <c r="N368" s="19"/>
      <c r="O368" s="14"/>
      <c r="P368" s="12"/>
      <c r="Q368" s="12"/>
      <c r="R368" s="12"/>
      <c r="S368" s="15"/>
      <c r="T368" s="14"/>
      <c r="U368" s="14"/>
      <c r="V368" s="14"/>
    </row>
    <row r="369" spans="3:22" x14ac:dyDescent="0.25">
      <c r="C369" s="2">
        <v>24.5</v>
      </c>
      <c r="D369" s="2">
        <f t="shared" si="44"/>
        <v>1.5718363463368221</v>
      </c>
      <c r="E369" s="2">
        <f t="shared" si="45"/>
        <v>0.9171409229305425</v>
      </c>
      <c r="F369" s="12"/>
      <c r="G369" s="13"/>
      <c r="H369" s="12"/>
      <c r="I369" s="12"/>
      <c r="J369" s="12"/>
      <c r="K369" s="14"/>
      <c r="L369" s="14"/>
      <c r="M369" s="14"/>
      <c r="N369" s="14"/>
      <c r="O369" s="14"/>
      <c r="P369" s="12"/>
      <c r="Q369" s="12"/>
      <c r="R369" s="12"/>
      <c r="S369" s="15"/>
      <c r="T369" s="14"/>
      <c r="U369" s="14"/>
      <c r="V369" s="14"/>
    </row>
    <row r="370" spans="3:22" x14ac:dyDescent="0.25">
      <c r="C370" s="2">
        <v>24.754347826086939</v>
      </c>
      <c r="D370" s="2">
        <f t="shared" ref="D370" si="54">247.8/(C370+133.15)</f>
        <v>1.5693044771187843</v>
      </c>
      <c r="E370" s="2">
        <f t="shared" si="45"/>
        <v>0.92653737320337015</v>
      </c>
      <c r="F370" s="12"/>
      <c r="G370" s="13"/>
      <c r="H370" s="12"/>
      <c r="I370" s="12"/>
      <c r="J370" s="12"/>
      <c r="K370" s="14"/>
      <c r="L370" s="14"/>
      <c r="M370" s="14"/>
      <c r="N370" s="14"/>
      <c r="O370" s="14"/>
      <c r="P370" s="12"/>
      <c r="Q370" s="12"/>
      <c r="R370" s="12"/>
      <c r="S370" s="15"/>
      <c r="T370" s="14"/>
      <c r="U370" s="14"/>
      <c r="V370" s="14"/>
    </row>
    <row r="371" spans="3:22" x14ac:dyDescent="0.25">
      <c r="C371" s="2">
        <v>25</v>
      </c>
      <c r="D371" s="2">
        <f t="shared" si="44"/>
        <v>1.566866898514069</v>
      </c>
      <c r="E371" s="2">
        <f t="shared" si="45"/>
        <v>0.93558388555169181</v>
      </c>
      <c r="F371" s="12"/>
      <c r="G371" s="13"/>
      <c r="H371" s="12"/>
      <c r="I371" s="12"/>
      <c r="J371" s="12"/>
      <c r="K371" s="14"/>
      <c r="L371" s="14"/>
      <c r="M371" s="14"/>
      <c r="N371" s="14"/>
      <c r="O371" s="14"/>
      <c r="P371" s="12"/>
      <c r="Q371" s="12"/>
      <c r="R371" s="12"/>
      <c r="S371" s="15"/>
      <c r="T371" s="14"/>
      <c r="U371" s="14"/>
      <c r="V371" s="14"/>
    </row>
    <row r="372" spans="3:22" x14ac:dyDescent="0.25">
      <c r="C372" s="2">
        <v>25.25</v>
      </c>
      <c r="D372" s="2">
        <f t="shared" si="44"/>
        <v>1.5643939393939394</v>
      </c>
      <c r="E372" s="2">
        <f t="shared" si="45"/>
        <v>0.94476170454545461</v>
      </c>
      <c r="F372" s="12"/>
      <c r="G372" s="13"/>
      <c r="H372" s="12"/>
      <c r="I372" s="12"/>
      <c r="J372" s="12"/>
      <c r="K372" s="14"/>
      <c r="L372" s="14"/>
      <c r="M372" s="14"/>
      <c r="N372" s="14"/>
      <c r="O372" s="14"/>
      <c r="P372" s="12"/>
      <c r="Q372" s="12"/>
      <c r="R372" s="12"/>
      <c r="S372" s="15"/>
      <c r="T372" s="14"/>
      <c r="U372" s="14"/>
      <c r="V372" s="14"/>
    </row>
    <row r="373" spans="3:22" x14ac:dyDescent="0.25">
      <c r="C373" s="2">
        <v>25.55</v>
      </c>
      <c r="D373" s="2">
        <f t="shared" si="44"/>
        <v>1.5614366729678637</v>
      </c>
      <c r="E373" s="2">
        <f t="shared" si="45"/>
        <v>0.95573691871455679</v>
      </c>
      <c r="F373" s="12"/>
      <c r="G373" s="13"/>
      <c r="H373" s="12"/>
      <c r="I373" s="12"/>
      <c r="J373" s="12"/>
      <c r="K373" s="14"/>
      <c r="L373" s="14"/>
      <c r="M373" s="14"/>
      <c r="N373" s="14"/>
      <c r="O373" s="14"/>
      <c r="P373" s="12"/>
      <c r="Q373" s="12"/>
      <c r="R373" s="12"/>
      <c r="S373" s="15"/>
      <c r="T373" s="14"/>
      <c r="U373" s="14"/>
      <c r="V373" s="14"/>
    </row>
    <row r="374" spans="3:22" x14ac:dyDescent="0.25">
      <c r="C374" s="2">
        <v>25.75</v>
      </c>
      <c r="D374" s="2">
        <f t="shared" si="44"/>
        <v>1.5594713656387664</v>
      </c>
      <c r="E374" s="2">
        <f t="shared" si="45"/>
        <v>0.96303070484581621</v>
      </c>
      <c r="F374" s="12"/>
      <c r="G374" s="13"/>
      <c r="H374" s="12"/>
      <c r="I374" s="12"/>
      <c r="J374" s="12"/>
      <c r="K374" s="14"/>
      <c r="L374" s="14"/>
      <c r="M374" s="14"/>
      <c r="N374" s="14"/>
      <c r="O374" s="14"/>
      <c r="P374" s="12"/>
      <c r="Q374" s="12"/>
      <c r="R374" s="12"/>
      <c r="S374" s="15"/>
      <c r="T374" s="14"/>
      <c r="U374" s="14"/>
      <c r="V374" s="14"/>
    </row>
    <row r="375" spans="3:22" x14ac:dyDescent="0.25">
      <c r="C375" s="2">
        <v>25.82</v>
      </c>
      <c r="D375" s="2">
        <f t="shared" ref="D375" si="55">247.8/(C375+133.15)</f>
        <v>1.5587846763540292</v>
      </c>
      <c r="E375" s="2">
        <f t="shared" si="45"/>
        <v>0.96557919418758242</v>
      </c>
      <c r="F375" s="12"/>
      <c r="G375" s="13"/>
      <c r="H375" s="12"/>
      <c r="I375" s="12"/>
      <c r="J375" s="12"/>
      <c r="K375" s="14"/>
      <c r="L375" s="14"/>
      <c r="M375" s="14"/>
      <c r="N375" s="14"/>
      <c r="O375" s="14"/>
      <c r="P375" s="12"/>
      <c r="Q375" s="12"/>
      <c r="R375" s="12"/>
      <c r="S375" s="15"/>
      <c r="T375" s="14"/>
      <c r="U375" s="14"/>
      <c r="V375" s="14"/>
    </row>
    <row r="376" spans="3:22" x14ac:dyDescent="0.25">
      <c r="C376" s="2">
        <v>25.9</v>
      </c>
      <c r="D376" s="2">
        <f t="shared" si="44"/>
        <v>1.5580006287331027</v>
      </c>
      <c r="E376" s="2">
        <f t="shared" si="45"/>
        <v>0.96848900660169868</v>
      </c>
      <c r="F376" s="12"/>
      <c r="G376" s="13"/>
      <c r="H376" s="12"/>
      <c r="I376" s="12"/>
      <c r="J376" s="12"/>
      <c r="K376" s="14"/>
      <c r="L376" s="14"/>
      <c r="M376" s="14"/>
      <c r="N376" s="14"/>
      <c r="O376" s="14"/>
      <c r="P376" s="12"/>
      <c r="Q376" s="12"/>
      <c r="R376" s="12"/>
      <c r="S376" s="15"/>
      <c r="T376" s="14"/>
      <c r="U376" s="14"/>
      <c r="V376" s="14"/>
    </row>
    <row r="377" spans="3:22" x14ac:dyDescent="0.25">
      <c r="C377" s="2">
        <v>26</v>
      </c>
      <c r="D377" s="2">
        <f t="shared" si="44"/>
        <v>1.5570216776625825</v>
      </c>
      <c r="E377" s="2">
        <f t="shared" si="45"/>
        <v>0.97212215834118787</v>
      </c>
      <c r="F377" s="12"/>
      <c r="G377" s="13"/>
      <c r="H377" s="12"/>
      <c r="I377" s="12"/>
      <c r="J377" s="12"/>
      <c r="K377" s="14"/>
      <c r="L377" s="14"/>
      <c r="M377" s="14"/>
      <c r="N377" s="14"/>
      <c r="O377" s="14"/>
      <c r="P377" s="12"/>
      <c r="Q377" s="12"/>
      <c r="R377" s="12"/>
      <c r="S377" s="15"/>
      <c r="T377" s="14"/>
      <c r="U377" s="14"/>
      <c r="V377" s="14"/>
    </row>
    <row r="378" spans="3:22" x14ac:dyDescent="0.25">
      <c r="C378" s="2">
        <v>26.09</v>
      </c>
      <c r="D378" s="2">
        <f t="shared" si="44"/>
        <v>1.5561416729464959</v>
      </c>
      <c r="E378" s="2">
        <f t="shared" si="45"/>
        <v>0.97538809344385857</v>
      </c>
      <c r="F378" s="12"/>
      <c r="G378" s="13"/>
      <c r="H378" s="12"/>
      <c r="I378" s="12"/>
      <c r="J378" s="12"/>
      <c r="K378" s="14"/>
      <c r="L378" s="14"/>
      <c r="M378" s="14"/>
      <c r="N378" s="14"/>
      <c r="O378" s="14"/>
      <c r="P378" s="12"/>
      <c r="Q378" s="12"/>
      <c r="R378" s="12"/>
      <c r="S378" s="15"/>
      <c r="T378" s="14"/>
      <c r="U378" s="14"/>
      <c r="V378" s="14"/>
    </row>
    <row r="379" spans="3:22" x14ac:dyDescent="0.25">
      <c r="C379" s="2">
        <v>26.5</v>
      </c>
      <c r="D379" s="2">
        <f t="shared" si="44"/>
        <v>1.5521453178828688</v>
      </c>
      <c r="E379" s="2">
        <f t="shared" si="45"/>
        <v>0.99021964610084634</v>
      </c>
      <c r="F379" s="12"/>
      <c r="G379" s="13"/>
      <c r="H379" s="12"/>
      <c r="I379" s="12"/>
      <c r="J379" s="12"/>
      <c r="K379" s="14"/>
      <c r="L379" s="14"/>
      <c r="M379" s="14"/>
      <c r="N379" s="15"/>
      <c r="O379" s="14"/>
      <c r="P379" s="12"/>
      <c r="Q379" s="12"/>
      <c r="R379" s="12"/>
      <c r="S379" s="15"/>
      <c r="T379" s="14"/>
      <c r="U379" s="14"/>
      <c r="V379" s="14"/>
    </row>
    <row r="380" spans="3:22" x14ac:dyDescent="0.25">
      <c r="C380" s="2">
        <v>26.555555555555557</v>
      </c>
      <c r="D380" s="2">
        <f t="shared" ref="D380" si="56">247.8/(C380+133.15)</f>
        <v>1.5516053849097295</v>
      </c>
      <c r="E380" s="2">
        <f t="shared" si="45"/>
        <v>0.99222348314606812</v>
      </c>
      <c r="F380" s="12"/>
      <c r="G380" s="13"/>
      <c r="H380" s="12"/>
      <c r="I380" s="12"/>
      <c r="J380" s="12"/>
      <c r="K380" s="14"/>
      <c r="L380" s="14"/>
      <c r="M380" s="14"/>
      <c r="N380" s="15"/>
      <c r="O380" s="14"/>
      <c r="P380" s="12"/>
      <c r="Q380" s="12"/>
      <c r="R380" s="12"/>
      <c r="S380" s="15"/>
      <c r="T380" s="14"/>
      <c r="U380" s="14"/>
      <c r="V380" s="14"/>
    </row>
    <row r="381" spans="3:22" x14ac:dyDescent="0.25">
      <c r="C381" s="2">
        <v>26.75</v>
      </c>
      <c r="D381" s="2">
        <f t="shared" si="44"/>
        <v>1.549718574108818</v>
      </c>
      <c r="E381" s="2">
        <f t="shared" si="45"/>
        <v>0.99922594746716786</v>
      </c>
      <c r="F381" s="12"/>
      <c r="G381" s="13"/>
      <c r="H381" s="12"/>
      <c r="I381" s="12"/>
      <c r="J381" s="12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</row>
    <row r="382" spans="3:22" x14ac:dyDescent="0.25">
      <c r="C382" s="2">
        <v>27</v>
      </c>
      <c r="D382" s="2">
        <f t="shared" si="44"/>
        <v>1.5472994068061192</v>
      </c>
      <c r="E382" s="2">
        <f t="shared" si="45"/>
        <v>1.0082041305026541</v>
      </c>
      <c r="F382" s="12"/>
      <c r="G382" s="13"/>
      <c r="H382" s="12"/>
      <c r="I382" s="12"/>
      <c r="J382" s="12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</row>
    <row r="383" spans="3:22" x14ac:dyDescent="0.25">
      <c r="C383" s="2">
        <v>27.15</v>
      </c>
      <c r="D383" s="2">
        <f t="shared" si="44"/>
        <v>1.5458515283842795</v>
      </c>
      <c r="E383" s="2">
        <f t="shared" si="45"/>
        <v>1.0135775982532751</v>
      </c>
      <c r="F383" s="12"/>
      <c r="G383" s="13"/>
      <c r="H383" s="12"/>
      <c r="I383" s="12"/>
      <c r="J383" s="12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</row>
    <row r="384" spans="3:22" x14ac:dyDescent="0.25">
      <c r="C384" s="2">
        <v>27.25</v>
      </c>
      <c r="D384" s="2">
        <f t="shared" si="44"/>
        <v>1.5448877805486285</v>
      </c>
      <c r="E384" s="2">
        <f t="shared" si="45"/>
        <v>1.0171543266832916</v>
      </c>
      <c r="F384" s="12"/>
      <c r="G384" s="13"/>
      <c r="H384" s="12"/>
      <c r="I384" s="12"/>
      <c r="J384" s="12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</row>
    <row r="385" spans="3:22" x14ac:dyDescent="0.25">
      <c r="C385" s="2">
        <v>27.5</v>
      </c>
      <c r="D385" s="2">
        <f t="shared" si="44"/>
        <v>1.542483660130719</v>
      </c>
      <c r="E385" s="2">
        <f t="shared" si="45"/>
        <v>1.0260766666666665</v>
      </c>
      <c r="F385" s="12"/>
      <c r="G385" s="13"/>
      <c r="H385" s="12"/>
      <c r="I385" s="12"/>
      <c r="J385" s="12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</row>
    <row r="386" spans="3:22" x14ac:dyDescent="0.25">
      <c r="C386" s="2">
        <v>27.75</v>
      </c>
      <c r="D386" s="2">
        <f t="shared" si="44"/>
        <v>1.5400870105655686</v>
      </c>
      <c r="E386" s="2">
        <f t="shared" si="45"/>
        <v>1.0349712802983229</v>
      </c>
      <c r="F386" s="12"/>
      <c r="G386" s="13"/>
      <c r="H386" s="12"/>
      <c r="I386" s="12"/>
      <c r="J386" s="12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</row>
    <row r="387" spans="3:22" x14ac:dyDescent="0.25">
      <c r="C387" s="2">
        <v>28</v>
      </c>
      <c r="D387" s="2">
        <f t="shared" si="44"/>
        <v>1.5376977970834627</v>
      </c>
      <c r="E387" s="2">
        <f t="shared" si="45"/>
        <v>1.0438382966180582</v>
      </c>
      <c r="F387" s="12"/>
      <c r="G387" s="13"/>
      <c r="H387" s="12"/>
      <c r="I387" s="12"/>
      <c r="J387" s="12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</row>
    <row r="388" spans="3:22" x14ac:dyDescent="0.25">
      <c r="C388" s="2">
        <v>28.7</v>
      </c>
      <c r="D388" s="2">
        <f t="shared" ref="D388" si="57">247.8/(C388+133.15)</f>
        <v>1.5310472659870251</v>
      </c>
      <c r="E388" s="2">
        <f t="shared" si="45"/>
        <v>1.0685202131603342</v>
      </c>
      <c r="F388" s="12"/>
      <c r="G388" s="13"/>
      <c r="H388" s="12"/>
      <c r="I388" s="12"/>
      <c r="J388" s="12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</row>
    <row r="389" spans="3:22" x14ac:dyDescent="0.25">
      <c r="C389" s="2">
        <v>28.733333333333334</v>
      </c>
      <c r="D389" s="2">
        <f t="shared" ref="D389" si="58">247.8/(C389+133.15)</f>
        <v>1.5307320086482037</v>
      </c>
      <c r="E389" s="2">
        <f t="shared" si="45"/>
        <v>1.0696902182641814</v>
      </c>
      <c r="F389" s="12"/>
      <c r="G389" s="13"/>
      <c r="H389" s="12"/>
      <c r="I389" s="12"/>
      <c r="J389" s="12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</row>
    <row r="390" spans="3:22" x14ac:dyDescent="0.25">
      <c r="C390" s="2">
        <v>28.75</v>
      </c>
      <c r="D390" s="2">
        <f t="shared" si="44"/>
        <v>1.5305744286596665</v>
      </c>
      <c r="E390" s="2">
        <f t="shared" si="45"/>
        <v>1.0702750401482399</v>
      </c>
      <c r="F390" s="12"/>
      <c r="G390" s="13"/>
      <c r="H390" s="12"/>
      <c r="I390" s="12"/>
      <c r="J390" s="12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</row>
    <row r="391" spans="3:22" x14ac:dyDescent="0.25">
      <c r="C391" s="2">
        <v>29</v>
      </c>
      <c r="D391" s="2">
        <f t="shared" si="44"/>
        <v>1.5282146160962071</v>
      </c>
      <c r="E391" s="2">
        <f t="shared" ref="E391:E435" si="59">-3.71127*D391+6.75065</f>
        <v>1.0790329417206301</v>
      </c>
      <c r="F391" s="12"/>
      <c r="G391" s="13"/>
      <c r="H391" s="12"/>
      <c r="I391" s="12"/>
      <c r="J391" s="12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</row>
    <row r="392" spans="3:22" x14ac:dyDescent="0.25">
      <c r="C392" s="2">
        <v>29.4</v>
      </c>
      <c r="D392" s="2">
        <f t="shared" si="44"/>
        <v>1.5244540141494924</v>
      </c>
      <c r="E392" s="2">
        <f t="shared" si="59"/>
        <v>1.0929895509074141</v>
      </c>
      <c r="F392" s="12"/>
      <c r="G392" s="13"/>
      <c r="H392" s="12"/>
      <c r="I392" s="12"/>
      <c r="J392" s="12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</row>
    <row r="393" spans="3:22" x14ac:dyDescent="0.25">
      <c r="C393" s="2">
        <v>29.5</v>
      </c>
      <c r="D393" s="2">
        <f t="shared" si="44"/>
        <v>1.5235167537657548</v>
      </c>
      <c r="E393" s="2">
        <f t="shared" si="59"/>
        <v>1.096467977251768</v>
      </c>
      <c r="F393" s="12"/>
      <c r="G393" s="13"/>
      <c r="H393" s="12"/>
      <c r="I393" s="12"/>
      <c r="J393" s="12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</row>
    <row r="394" spans="3:22" x14ac:dyDescent="0.25">
      <c r="C394" s="2">
        <v>30</v>
      </c>
      <c r="D394" s="2">
        <f t="shared" si="44"/>
        <v>1.5188476861783635</v>
      </c>
      <c r="E394" s="2">
        <f t="shared" si="59"/>
        <v>1.1137961477168252</v>
      </c>
      <c r="F394" s="12"/>
      <c r="G394" s="13"/>
      <c r="H394" s="12"/>
      <c r="I394" s="12"/>
      <c r="J394" s="12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</row>
    <row r="395" spans="3:22" x14ac:dyDescent="0.25">
      <c r="C395" s="2">
        <v>30.25</v>
      </c>
      <c r="D395" s="2">
        <f t="shared" si="44"/>
        <v>1.5165238678090576</v>
      </c>
      <c r="E395" s="2">
        <f t="shared" si="59"/>
        <v>1.1224204651162797</v>
      </c>
      <c r="F395" s="12"/>
      <c r="G395" s="13"/>
      <c r="H395" s="12"/>
      <c r="I395" s="12"/>
      <c r="J395" s="12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</row>
    <row r="396" spans="3:22" x14ac:dyDescent="0.25">
      <c r="C396" s="2">
        <v>30.5</v>
      </c>
      <c r="D396" s="2">
        <f t="shared" si="44"/>
        <v>1.5142071494042164</v>
      </c>
      <c r="E396" s="2">
        <f t="shared" si="59"/>
        <v>1.1310184326306141</v>
      </c>
      <c r="F396" s="12"/>
      <c r="G396" s="13"/>
      <c r="H396" s="12"/>
      <c r="I396" s="12"/>
      <c r="J396" s="12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</row>
    <row r="397" spans="3:22" x14ac:dyDescent="0.25">
      <c r="C397" s="2">
        <v>30.75</v>
      </c>
      <c r="D397" s="2">
        <f t="shared" si="44"/>
        <v>1.5118974984746798</v>
      </c>
      <c r="E397" s="2">
        <f t="shared" si="59"/>
        <v>1.1395901708358753</v>
      </c>
      <c r="F397" s="12"/>
      <c r="G397" s="13"/>
      <c r="H397" s="12"/>
      <c r="I397" s="12"/>
      <c r="J397" s="12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</row>
    <row r="398" spans="3:22" x14ac:dyDescent="0.25">
      <c r="C398" s="2">
        <v>31</v>
      </c>
      <c r="D398" s="2">
        <f t="shared" si="44"/>
        <v>1.5095948827292112</v>
      </c>
      <c r="E398" s="2">
        <f t="shared" si="59"/>
        <v>1.148135799573561</v>
      </c>
      <c r="F398" s="12"/>
      <c r="G398" s="13"/>
      <c r="H398" s="12"/>
      <c r="I398" s="12"/>
      <c r="J398" s="12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3:22" x14ac:dyDescent="0.25">
      <c r="C399" s="2">
        <v>31.5</v>
      </c>
      <c r="D399" s="2">
        <f t="shared" si="44"/>
        <v>1.5050106286061342</v>
      </c>
      <c r="E399" s="2">
        <f t="shared" si="59"/>
        <v>1.1651492043729128</v>
      </c>
      <c r="F399" s="12"/>
      <c r="G399" s="13"/>
      <c r="H399" s="12"/>
      <c r="I399" s="12"/>
      <c r="J399" s="12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</row>
    <row r="400" spans="3:22" x14ac:dyDescent="0.25">
      <c r="C400" s="2">
        <v>31.704761904761909</v>
      </c>
      <c r="D400" s="2">
        <f t="shared" ref="D400" si="60">247.8/(C400+133.15)</f>
        <v>1.5031412932018082</v>
      </c>
      <c r="E400" s="2">
        <f t="shared" si="59"/>
        <v>1.1720868127789252</v>
      </c>
      <c r="F400" s="12"/>
      <c r="G400" s="13"/>
      <c r="H400" s="12"/>
      <c r="I400" s="12"/>
      <c r="J400" s="12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</row>
    <row r="401" spans="3:22" x14ac:dyDescent="0.25">
      <c r="C401" s="2">
        <v>32</v>
      </c>
      <c r="D401" s="2">
        <f t="shared" si="44"/>
        <v>1.5004541326067211</v>
      </c>
      <c r="E401" s="2">
        <f t="shared" si="59"/>
        <v>1.1820595912806544</v>
      </c>
      <c r="F401" s="12"/>
      <c r="G401" s="13"/>
      <c r="H401" s="12"/>
      <c r="I401" s="12"/>
      <c r="J401" s="12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</row>
    <row r="402" spans="3:22" x14ac:dyDescent="0.25">
      <c r="C402" s="2">
        <v>32.5</v>
      </c>
      <c r="D402" s="2">
        <f t="shared" si="44"/>
        <v>1.495925143374585</v>
      </c>
      <c r="E402" s="2">
        <f t="shared" si="59"/>
        <v>1.1988678931482042</v>
      </c>
      <c r="F402" s="12"/>
      <c r="G402" s="13"/>
      <c r="H402" s="12"/>
      <c r="I402" s="12"/>
      <c r="J402" s="12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</row>
    <row r="403" spans="3:22" x14ac:dyDescent="0.25">
      <c r="C403" s="2">
        <v>32.700000000000003</v>
      </c>
      <c r="D403" s="2">
        <f t="shared" ref="D403" si="61">247.8/(C403+133.15)</f>
        <v>1.4941211938498642</v>
      </c>
      <c r="E403" s="2">
        <f t="shared" si="59"/>
        <v>1.2055628369008149</v>
      </c>
      <c r="F403" s="12"/>
      <c r="G403" s="13"/>
      <c r="H403" s="12"/>
      <c r="I403" s="12"/>
      <c r="J403" s="12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</row>
    <row r="404" spans="3:22" x14ac:dyDescent="0.25">
      <c r="C404" s="2">
        <v>32.75</v>
      </c>
      <c r="D404" s="2">
        <f t="shared" si="44"/>
        <v>1.4936708860759493</v>
      </c>
      <c r="E404" s="2">
        <f t="shared" si="59"/>
        <v>1.2072340506329118</v>
      </c>
      <c r="F404" s="12"/>
      <c r="G404" s="13"/>
      <c r="H404" s="12"/>
      <c r="I404" s="12"/>
      <c r="J404" s="12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3:22" x14ac:dyDescent="0.25">
      <c r="C405" s="2">
        <v>33</v>
      </c>
      <c r="D405" s="2">
        <f t="shared" si="44"/>
        <v>1.4914234125789949</v>
      </c>
      <c r="E405" s="2">
        <f t="shared" si="59"/>
        <v>1.2155750315979539</v>
      </c>
      <c r="F405" s="12"/>
      <c r="G405" s="13"/>
      <c r="H405" s="12"/>
      <c r="I405" s="12"/>
      <c r="J405" s="12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spans="3:22" x14ac:dyDescent="0.25">
      <c r="C406" s="2">
        <v>33.25</v>
      </c>
      <c r="D406" s="2">
        <f t="shared" si="44"/>
        <v>1.4891826923076923</v>
      </c>
      <c r="E406" s="2">
        <f t="shared" si="59"/>
        <v>1.2238909495192312</v>
      </c>
      <c r="F406" s="12"/>
      <c r="G406" s="13"/>
      <c r="H406" s="12"/>
      <c r="I406" s="12"/>
      <c r="J406" s="12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</row>
    <row r="407" spans="3:22" x14ac:dyDescent="0.25">
      <c r="C407" s="2">
        <v>33.604347826086958</v>
      </c>
      <c r="D407" s="2">
        <f t="shared" ref="D407" si="62">247.8/(C407+133.15)</f>
        <v>1.4860182251945717</v>
      </c>
      <c r="E407" s="2">
        <f t="shared" si="59"/>
        <v>1.2356351413821427</v>
      </c>
      <c r="F407" s="12"/>
      <c r="G407" s="13"/>
      <c r="H407" s="12"/>
      <c r="I407" s="12"/>
      <c r="J407" s="12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</row>
    <row r="408" spans="3:22" x14ac:dyDescent="0.25">
      <c r="C408" s="2">
        <v>34</v>
      </c>
      <c r="D408" s="2">
        <f t="shared" si="44"/>
        <v>1.4825007478312893</v>
      </c>
      <c r="E408" s="2">
        <f t="shared" si="59"/>
        <v>1.2486894495961716</v>
      </c>
      <c r="F408" s="12"/>
      <c r="G408" s="13"/>
      <c r="H408" s="12"/>
      <c r="I408" s="12"/>
      <c r="J408" s="12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</row>
    <row r="409" spans="3:22" x14ac:dyDescent="0.25">
      <c r="C409" s="2">
        <v>34.491333333333337</v>
      </c>
      <c r="D409" s="2">
        <f t="shared" ref="D409" si="63">247.8/(C409+133.15)</f>
        <v>1.4781557452020584</v>
      </c>
      <c r="E409" s="2">
        <f t="shared" si="59"/>
        <v>1.2648149275039575</v>
      </c>
      <c r="F409" s="12"/>
      <c r="G409" s="13"/>
      <c r="H409" s="12"/>
      <c r="I409" s="12"/>
      <c r="J409" s="12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</row>
    <row r="410" spans="3:22" x14ac:dyDescent="0.25">
      <c r="C410" s="2">
        <v>34.5</v>
      </c>
      <c r="D410" s="2">
        <f t="shared" si="44"/>
        <v>1.4780793319415448</v>
      </c>
      <c r="E410" s="2">
        <f t="shared" si="59"/>
        <v>1.2650985177453036</v>
      </c>
      <c r="F410" s="12"/>
      <c r="G410" s="13"/>
      <c r="H410" s="12"/>
      <c r="I410" s="12"/>
      <c r="J410" s="12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</row>
    <row r="411" spans="3:22" x14ac:dyDescent="0.25">
      <c r="C411" s="2">
        <v>34.75</v>
      </c>
      <c r="D411" s="2">
        <f t="shared" si="44"/>
        <v>1.4758784991066112</v>
      </c>
      <c r="E411" s="2">
        <f t="shared" si="59"/>
        <v>1.2732664026206075</v>
      </c>
      <c r="F411" s="12"/>
      <c r="G411" s="13"/>
      <c r="H411" s="12"/>
      <c r="I411" s="12"/>
      <c r="J411" s="12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</row>
    <row r="412" spans="3:22" x14ac:dyDescent="0.25">
      <c r="C412" s="2">
        <v>34.85</v>
      </c>
      <c r="D412" s="2">
        <f t="shared" si="44"/>
        <v>1.4750000000000001</v>
      </c>
      <c r="E412" s="2">
        <f t="shared" si="59"/>
        <v>1.2765267500000004</v>
      </c>
      <c r="F412" s="12"/>
      <c r="G412" s="13"/>
      <c r="H412" s="12"/>
      <c r="I412" s="12"/>
      <c r="J412" s="12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3:22" x14ac:dyDescent="0.25">
      <c r="C413" s="2">
        <v>34.979999999999997</v>
      </c>
      <c r="D413" s="2">
        <f t="shared" si="44"/>
        <v>1.4738595134717185</v>
      </c>
      <c r="E413" s="2">
        <f t="shared" si="59"/>
        <v>1.2807594034378154</v>
      </c>
      <c r="F413" s="12"/>
      <c r="G413" s="13"/>
      <c r="H413" s="12"/>
      <c r="I413" s="12"/>
      <c r="J413" s="12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</row>
    <row r="414" spans="3:22" x14ac:dyDescent="0.25">
      <c r="C414" s="2">
        <v>35</v>
      </c>
      <c r="D414" s="2">
        <f t="shared" si="44"/>
        <v>1.4736842105263157</v>
      </c>
      <c r="E414" s="2">
        <f t="shared" si="59"/>
        <v>1.281410000000001</v>
      </c>
      <c r="F414" s="12"/>
      <c r="G414" s="13"/>
      <c r="H414" s="12"/>
      <c r="I414" s="12"/>
      <c r="J414" s="12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</row>
    <row r="415" spans="3:22" x14ac:dyDescent="0.25">
      <c r="C415" s="2">
        <v>35.083333333333336</v>
      </c>
      <c r="D415" s="2">
        <f t="shared" ref="D415" si="64">247.8/(C415+133.15)</f>
        <v>1.4729542302357836</v>
      </c>
      <c r="E415" s="2">
        <f t="shared" si="59"/>
        <v>1.2841191539528438</v>
      </c>
      <c r="F415" s="12"/>
      <c r="G415" s="13"/>
      <c r="H415" s="12"/>
      <c r="I415" s="12"/>
      <c r="J415" s="12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3:22" x14ac:dyDescent="0.25">
      <c r="C416" s="2">
        <v>35.7507894736842</v>
      </c>
      <c r="D416" s="2">
        <f t="shared" ref="D416" si="65">247.8/(C416+133.15)</f>
        <v>1.4671334620292513</v>
      </c>
      <c r="E416" s="2">
        <f t="shared" si="59"/>
        <v>1.3057215963747009</v>
      </c>
      <c r="F416" s="12"/>
      <c r="G416" s="13"/>
      <c r="H416" s="12"/>
      <c r="I416" s="12"/>
      <c r="J416" s="12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3:22" x14ac:dyDescent="0.25">
      <c r="C417" s="2">
        <v>35.80749999999999</v>
      </c>
      <c r="D417" s="2">
        <f t="shared" ref="D417" si="66">247.8/(C417+133.15)</f>
        <v>1.4666410191912169</v>
      </c>
      <c r="E417" s="2">
        <f t="shared" si="59"/>
        <v>1.3075491847062128</v>
      </c>
      <c r="F417" s="12"/>
      <c r="G417" s="13"/>
      <c r="H417" s="12"/>
      <c r="I417" s="12"/>
      <c r="J417" s="12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</row>
    <row r="418" spans="3:22" x14ac:dyDescent="0.25">
      <c r="C418" s="2">
        <v>36</v>
      </c>
      <c r="D418" s="2">
        <f t="shared" si="44"/>
        <v>1.4649719184156074</v>
      </c>
      <c r="E418" s="2">
        <f t="shared" si="59"/>
        <v>1.3137436683417096</v>
      </c>
      <c r="F418" s="12"/>
      <c r="G418" s="13"/>
      <c r="H418" s="12"/>
      <c r="I418" s="12"/>
      <c r="J418" s="12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</row>
    <row r="419" spans="3:22" x14ac:dyDescent="0.25">
      <c r="C419" s="2">
        <v>37</v>
      </c>
      <c r="D419" s="2">
        <f t="shared" si="44"/>
        <v>1.456362033499853</v>
      </c>
      <c r="E419" s="2">
        <f t="shared" si="59"/>
        <v>1.3456972759330013</v>
      </c>
      <c r="F419" s="12"/>
      <c r="G419" s="13"/>
      <c r="H419" s="12"/>
      <c r="I419" s="12"/>
      <c r="J419" s="12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</row>
    <row r="420" spans="3:22" x14ac:dyDescent="0.25">
      <c r="C420" s="2">
        <v>37.25</v>
      </c>
      <c r="D420" s="2">
        <f t="shared" si="44"/>
        <v>1.454225352112676</v>
      </c>
      <c r="E420" s="2">
        <f t="shared" si="59"/>
        <v>1.3536270774647896</v>
      </c>
      <c r="F420" s="12"/>
      <c r="G420" s="13"/>
      <c r="H420" s="12"/>
      <c r="I420" s="12"/>
      <c r="J420" s="12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</row>
    <row r="421" spans="3:22" x14ac:dyDescent="0.25">
      <c r="C421" s="2">
        <v>37.849583333333335</v>
      </c>
      <c r="D421" s="2">
        <f t="shared" ref="D421" si="67">247.8/(C421+133.15)</f>
        <v>1.4491263380271395</v>
      </c>
      <c r="E421" s="2">
        <f t="shared" si="59"/>
        <v>1.3725508954700185</v>
      </c>
      <c r="F421" s="12"/>
      <c r="G421" s="13"/>
      <c r="H421" s="12"/>
      <c r="I421" s="12"/>
      <c r="J421" s="12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</row>
    <row r="422" spans="3:22" x14ac:dyDescent="0.25">
      <c r="C422" s="2">
        <v>38</v>
      </c>
      <c r="D422" s="2">
        <f t="shared" si="44"/>
        <v>1.4478527607361964</v>
      </c>
      <c r="E422" s="2">
        <f t="shared" si="59"/>
        <v>1.377277484662577</v>
      </c>
      <c r="F422" s="12"/>
      <c r="G422" s="13"/>
      <c r="H422" s="12"/>
      <c r="I422" s="12"/>
      <c r="J422" s="12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</row>
    <row r="423" spans="3:22" x14ac:dyDescent="0.25">
      <c r="C423" s="2">
        <v>38.192560975609766</v>
      </c>
      <c r="D423" s="2">
        <f t="shared" ref="D423" si="68">247.8/(C423+133.15)</f>
        <v>1.4462256113661904</v>
      </c>
      <c r="E423" s="2">
        <f t="shared" si="59"/>
        <v>1.383316275304999</v>
      </c>
      <c r="F423" s="12"/>
      <c r="G423" s="13"/>
      <c r="H423" s="12"/>
      <c r="I423" s="12"/>
      <c r="J423" s="12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</row>
    <row r="424" spans="3:22" x14ac:dyDescent="0.25">
      <c r="C424" s="2">
        <v>38.5</v>
      </c>
      <c r="D424" s="2">
        <f t="shared" si="44"/>
        <v>1.4436353043984853</v>
      </c>
      <c r="E424" s="2">
        <f t="shared" si="59"/>
        <v>1.3929296038450341</v>
      </c>
      <c r="F424" s="12"/>
      <c r="G424" s="13"/>
      <c r="H424" s="12"/>
      <c r="I424" s="12"/>
      <c r="J424" s="12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</row>
    <row r="425" spans="3:22" x14ac:dyDescent="0.25">
      <c r="C425" s="2">
        <v>38.6</v>
      </c>
      <c r="D425" s="2">
        <f t="shared" ref="D425" si="69">247.8/(C425+133.15)</f>
        <v>1.4427947598253277</v>
      </c>
      <c r="E425" s="2">
        <f t="shared" si="59"/>
        <v>1.3960490917030564</v>
      </c>
      <c r="F425" s="12"/>
      <c r="G425" s="13"/>
      <c r="H425" s="12"/>
      <c r="I425" s="12"/>
      <c r="J425" s="12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</row>
    <row r="426" spans="3:22" x14ac:dyDescent="0.25">
      <c r="C426" s="2">
        <v>39</v>
      </c>
      <c r="D426" s="2">
        <f t="shared" si="44"/>
        <v>1.4394423467905897</v>
      </c>
      <c r="E426" s="2">
        <f t="shared" si="59"/>
        <v>1.4084908016264883</v>
      </c>
      <c r="F426" s="12"/>
      <c r="G426" s="13"/>
      <c r="H426" s="12"/>
      <c r="I426" s="12"/>
      <c r="J426" s="12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</row>
    <row r="427" spans="3:22" x14ac:dyDescent="0.25">
      <c r="C427" s="2">
        <v>39.972380952380959</v>
      </c>
      <c r="D427" s="2">
        <f t="shared" ref="D427" si="70">247.8/(C427+133.15)</f>
        <v>1.4313573937511861</v>
      </c>
      <c r="E427" s="2">
        <f t="shared" si="59"/>
        <v>1.4384962452930363</v>
      </c>
      <c r="F427" s="12"/>
      <c r="G427" s="13"/>
      <c r="H427" s="12"/>
      <c r="I427" s="12"/>
      <c r="J427" s="12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</row>
    <row r="428" spans="3:22" x14ac:dyDescent="0.25">
      <c r="C428" s="2">
        <v>40</v>
      </c>
      <c r="D428" s="2">
        <f t="shared" si="44"/>
        <v>1.4311290788333815</v>
      </c>
      <c r="E428" s="2">
        <f t="shared" si="59"/>
        <v>1.4393435835980366</v>
      </c>
      <c r="F428" s="12"/>
      <c r="G428" s="13"/>
      <c r="H428" s="12"/>
      <c r="I428" s="12"/>
      <c r="J428" s="12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</row>
    <row r="429" spans="3:22" x14ac:dyDescent="0.25">
      <c r="C429" s="2">
        <v>40.9</v>
      </c>
      <c r="D429" s="2">
        <f t="shared" ref="D429" si="71">247.8/(C429+133.15)</f>
        <v>1.423728813559322</v>
      </c>
      <c r="E429" s="2">
        <f t="shared" si="59"/>
        <v>1.4668079661016957</v>
      </c>
      <c r="F429" s="12"/>
      <c r="G429" s="13"/>
      <c r="H429" s="12"/>
      <c r="I429" s="12"/>
      <c r="J429" s="12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</row>
    <row r="430" spans="3:22" x14ac:dyDescent="0.25">
      <c r="C430" s="2">
        <v>41</v>
      </c>
      <c r="D430" s="2">
        <f t="shared" si="44"/>
        <v>1.4229112833763997</v>
      </c>
      <c r="E430" s="2">
        <f t="shared" si="59"/>
        <v>1.4698420413436697</v>
      </c>
      <c r="F430" s="12"/>
      <c r="G430" s="13"/>
      <c r="H430" s="12"/>
      <c r="I430" s="12"/>
      <c r="J430" s="12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</row>
    <row r="431" spans="3:22" x14ac:dyDescent="0.25">
      <c r="C431" s="2">
        <v>42</v>
      </c>
      <c r="D431" s="2">
        <f t="shared" si="44"/>
        <v>1.4147873251498715</v>
      </c>
      <c r="E431" s="2">
        <f t="shared" si="59"/>
        <v>1.4999922437910369</v>
      </c>
      <c r="F431" s="12"/>
      <c r="G431" s="13"/>
      <c r="H431" s="12"/>
      <c r="I431" s="12"/>
      <c r="J431" s="12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</row>
    <row r="432" spans="3:22" x14ac:dyDescent="0.25">
      <c r="C432" s="2">
        <v>42.25</v>
      </c>
      <c r="D432" s="2">
        <f t="shared" si="44"/>
        <v>1.4127708095781073</v>
      </c>
      <c r="E432" s="2">
        <f t="shared" si="59"/>
        <v>1.5074760775370581</v>
      </c>
      <c r="F432" s="12"/>
      <c r="G432" s="13"/>
      <c r="H432" s="12"/>
      <c r="I432" s="12"/>
      <c r="J432" s="12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</row>
    <row r="433" spans="1:22" x14ac:dyDescent="0.25">
      <c r="C433" s="2">
        <v>43</v>
      </c>
      <c r="D433" s="2">
        <f t="shared" si="44"/>
        <v>1.4067556060175987</v>
      </c>
      <c r="E433" s="2">
        <f t="shared" si="59"/>
        <v>1.5298001220550672</v>
      </c>
      <c r="F433" s="12"/>
      <c r="G433" s="13"/>
      <c r="H433" s="12"/>
      <c r="I433" s="12"/>
      <c r="J433" s="12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</row>
    <row r="434" spans="1:22" x14ac:dyDescent="0.25">
      <c r="C434" s="2">
        <v>44</v>
      </c>
      <c r="D434" s="2">
        <f t="shared" si="44"/>
        <v>1.3988145639288738</v>
      </c>
      <c r="E434" s="2">
        <f t="shared" si="59"/>
        <v>1.5592714733276889</v>
      </c>
      <c r="F434" s="12"/>
      <c r="G434" s="13"/>
      <c r="H434" s="12"/>
      <c r="I434" s="12"/>
      <c r="J434" s="12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</row>
    <row r="435" spans="1:22" x14ac:dyDescent="0.25">
      <c r="C435" s="2">
        <v>45</v>
      </c>
      <c r="D435" s="2">
        <f t="shared" si="44"/>
        <v>1.3909626719056976</v>
      </c>
      <c r="E435" s="2">
        <f t="shared" si="59"/>
        <v>1.588411964636542</v>
      </c>
      <c r="F435" s="12"/>
      <c r="G435" s="13"/>
      <c r="H435" s="12"/>
      <c r="I435" s="12"/>
      <c r="J435" s="12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</row>
    <row r="436" spans="1:22" x14ac:dyDescent="0.25">
      <c r="F436" s="12"/>
      <c r="G436" s="13"/>
      <c r="H436" s="12"/>
      <c r="I436" s="12"/>
      <c r="J436" s="12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</row>
    <row r="437" spans="1:22" x14ac:dyDescent="0.25">
      <c r="F437" s="12"/>
      <c r="G437" s="13"/>
      <c r="H437" s="12"/>
      <c r="I437" s="12"/>
      <c r="J437" s="12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</row>
    <row r="438" spans="1:22" x14ac:dyDescent="0.25">
      <c r="A438" s="1"/>
      <c r="D438" s="2"/>
      <c r="E438" s="2"/>
      <c r="F438" s="12"/>
      <c r="G438" s="13"/>
      <c r="H438" s="12"/>
      <c r="I438" s="12"/>
      <c r="J438" s="12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</row>
    <row r="439" spans="1:22" x14ac:dyDescent="0.25">
      <c r="D439" s="2"/>
      <c r="E439" s="2"/>
      <c r="F439" s="12"/>
      <c r="G439" s="13"/>
      <c r="H439" s="12"/>
      <c r="I439" s="12"/>
      <c r="J439" s="12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</row>
    <row r="440" spans="1:22" x14ac:dyDescent="0.25">
      <c r="D440" s="2"/>
      <c r="E440" s="2"/>
      <c r="F440" s="12"/>
      <c r="G440" s="13"/>
      <c r="H440" s="12"/>
      <c r="I440" s="12"/>
      <c r="J440" s="12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</row>
    <row r="441" spans="1:22" x14ac:dyDescent="0.25">
      <c r="D441" s="2"/>
      <c r="E441" s="2"/>
      <c r="F441" s="12"/>
      <c r="G441" s="13"/>
      <c r="H441" s="12"/>
      <c r="I441" s="12"/>
      <c r="J441" s="12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</row>
    <row r="442" spans="1:22" x14ac:dyDescent="0.25">
      <c r="D442" s="2"/>
      <c r="E442" s="2"/>
      <c r="F442" s="12"/>
      <c r="G442" s="13"/>
      <c r="H442" s="12"/>
      <c r="I442" s="12"/>
      <c r="J442" s="12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</row>
    <row r="443" spans="1:22" x14ac:dyDescent="0.25">
      <c r="D443" s="2"/>
      <c r="E443" s="2"/>
      <c r="F443" s="12"/>
      <c r="G443" s="13"/>
      <c r="H443" s="12"/>
      <c r="I443" s="12"/>
      <c r="J443" s="12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</row>
    <row r="444" spans="1:22" x14ac:dyDescent="0.25">
      <c r="D444" s="2"/>
      <c r="E444" s="2"/>
      <c r="F444" s="12"/>
      <c r="G444" s="13"/>
      <c r="H444" s="12"/>
      <c r="I444" s="12"/>
      <c r="J444" s="12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</row>
    <row r="445" spans="1:22" x14ac:dyDescent="0.25">
      <c r="D445" s="2"/>
      <c r="E445" s="2"/>
      <c r="F445" s="12"/>
      <c r="G445" s="13"/>
      <c r="H445" s="12"/>
      <c r="I445" s="12"/>
      <c r="J445" s="12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</row>
    <row r="446" spans="1:22" x14ac:dyDescent="0.25">
      <c r="D446" s="2"/>
      <c r="E446" s="2"/>
      <c r="F446" s="12"/>
      <c r="G446" s="13"/>
      <c r="H446" s="12"/>
      <c r="I446" s="12"/>
      <c r="J446" s="12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</row>
    <row r="447" spans="1:22" x14ac:dyDescent="0.25">
      <c r="D447" s="2"/>
      <c r="E447" s="2"/>
      <c r="F447" s="12"/>
      <c r="G447" s="13"/>
      <c r="H447" s="12"/>
      <c r="I447" s="12"/>
      <c r="J447" s="12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</row>
    <row r="448" spans="1:22" x14ac:dyDescent="0.25">
      <c r="D448" s="2"/>
      <c r="E448" s="2"/>
      <c r="F448" s="12"/>
      <c r="G448" s="13"/>
      <c r="H448" s="12"/>
      <c r="I448" s="12"/>
      <c r="J448" s="12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</row>
    <row r="449" spans="4:22" x14ac:dyDescent="0.25">
      <c r="D449" s="2"/>
      <c r="E449" s="2"/>
      <c r="F449" s="12"/>
      <c r="G449" s="13"/>
      <c r="H449" s="12"/>
      <c r="I449" s="12"/>
      <c r="J449" s="12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</row>
    <row r="450" spans="4:22" x14ac:dyDescent="0.25">
      <c r="D450" s="2"/>
      <c r="E450" s="2"/>
      <c r="F450" s="12"/>
      <c r="G450" s="13"/>
      <c r="H450" s="12"/>
      <c r="I450" s="12"/>
      <c r="J450" s="12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</row>
    <row r="451" spans="4:22" x14ac:dyDescent="0.25">
      <c r="D451" s="2"/>
      <c r="E451" s="2"/>
      <c r="F451" s="12"/>
      <c r="G451" s="13"/>
      <c r="H451" s="12"/>
      <c r="I451" s="12"/>
      <c r="J451" s="12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</row>
    <row r="452" spans="4:22" x14ac:dyDescent="0.25">
      <c r="D452" s="2"/>
      <c r="E452" s="2"/>
      <c r="F452" s="12"/>
      <c r="G452" s="13"/>
      <c r="H452" s="12"/>
      <c r="I452" s="12"/>
      <c r="J452" s="12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</row>
    <row r="453" spans="4:22" x14ac:dyDescent="0.25">
      <c r="D453" s="2"/>
      <c r="E453" s="2"/>
      <c r="F453" s="12"/>
      <c r="G453" s="13"/>
      <c r="H453" s="12"/>
      <c r="I453" s="12"/>
      <c r="J453" s="12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</row>
    <row r="454" spans="4:22" x14ac:dyDescent="0.25">
      <c r="D454" s="2"/>
      <c r="E454" s="2"/>
      <c r="F454" s="12"/>
      <c r="G454" s="13"/>
      <c r="H454" s="12"/>
      <c r="I454" s="12"/>
      <c r="J454" s="12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</row>
    <row r="455" spans="4:22" x14ac:dyDescent="0.25">
      <c r="D455" s="2"/>
      <c r="E455" s="2"/>
      <c r="F455" s="12"/>
      <c r="G455" s="13"/>
      <c r="H455" s="12"/>
      <c r="I455" s="12"/>
      <c r="J455" s="12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</row>
    <row r="456" spans="4:22" x14ac:dyDescent="0.25">
      <c r="D456" s="2"/>
      <c r="E456" s="2"/>
      <c r="F456" s="12"/>
      <c r="G456" s="13"/>
      <c r="H456" s="12"/>
      <c r="I456" s="12"/>
      <c r="J456" s="12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</row>
    <row r="457" spans="4:22" x14ac:dyDescent="0.25">
      <c r="D457" s="2"/>
      <c r="E457" s="2"/>
      <c r="F457" s="12"/>
      <c r="G457" s="13"/>
      <c r="H457" s="12"/>
      <c r="I457" s="12"/>
      <c r="J457" s="12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</row>
    <row r="458" spans="4:22" x14ac:dyDescent="0.25">
      <c r="D458" s="2"/>
      <c r="E458" s="2"/>
      <c r="F458" s="12"/>
      <c r="G458" s="13"/>
      <c r="H458" s="12"/>
      <c r="I458" s="12"/>
      <c r="J458" s="12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</row>
    <row r="459" spans="4:22" x14ac:dyDescent="0.25">
      <c r="D459" s="2"/>
      <c r="E459" s="2"/>
      <c r="F459" s="12"/>
      <c r="G459" s="13"/>
      <c r="H459" s="12"/>
      <c r="I459" s="12"/>
      <c r="J459" s="12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spans="4:22" x14ac:dyDescent="0.25">
      <c r="D460" s="2"/>
      <c r="E460" s="2"/>
      <c r="F460" s="12"/>
      <c r="G460" s="13"/>
      <c r="H460" s="12"/>
      <c r="I460" s="12"/>
      <c r="J460" s="12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</row>
    <row r="461" spans="4:22" x14ac:dyDescent="0.25">
      <c r="D461" s="2"/>
      <c r="E461" s="2"/>
      <c r="F461" s="12"/>
      <c r="G461" s="13"/>
      <c r="H461" s="12"/>
      <c r="I461" s="12"/>
      <c r="J461" s="12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</row>
    <row r="462" spans="4:22" x14ac:dyDescent="0.25">
      <c r="D462" s="2"/>
      <c r="E462" s="2"/>
      <c r="F462" s="12"/>
      <c r="G462" s="13"/>
      <c r="H462" s="12"/>
      <c r="I462" s="12"/>
      <c r="J462" s="12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</row>
    <row r="463" spans="4:22" x14ac:dyDescent="0.25">
      <c r="D463" s="2"/>
      <c r="E463" s="2"/>
      <c r="F463" s="12"/>
      <c r="G463" s="13"/>
      <c r="H463" s="12"/>
      <c r="I463" s="12"/>
      <c r="J463" s="12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</row>
    <row r="464" spans="4:22" x14ac:dyDescent="0.25">
      <c r="D464" s="2"/>
      <c r="E464" s="2"/>
      <c r="F464" s="12"/>
      <c r="G464" s="13"/>
      <c r="H464" s="12"/>
      <c r="I464" s="12"/>
      <c r="J464" s="12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4:22" x14ac:dyDescent="0.25">
      <c r="D465" s="2"/>
      <c r="E465" s="2"/>
      <c r="F465" s="12"/>
      <c r="G465" s="13"/>
      <c r="H465" s="12"/>
      <c r="I465" s="12"/>
      <c r="J465" s="12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</row>
    <row r="466" spans="4:22" x14ac:dyDescent="0.25">
      <c r="D466" s="2"/>
      <c r="E466" s="2"/>
      <c r="F466" s="12"/>
      <c r="G466" s="13"/>
      <c r="H466" s="12"/>
      <c r="I466" s="12"/>
      <c r="J466" s="12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4:22" x14ac:dyDescent="0.25">
      <c r="D467" s="2"/>
      <c r="E467" s="2"/>
      <c r="F467" s="12"/>
      <c r="G467" s="13"/>
      <c r="H467" s="12"/>
      <c r="I467" s="12"/>
      <c r="J467" s="12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</row>
    <row r="468" spans="4:22" x14ac:dyDescent="0.25">
      <c r="D468" s="2"/>
      <c r="E468" s="2"/>
      <c r="F468" s="12"/>
      <c r="G468" s="13"/>
      <c r="H468" s="12"/>
      <c r="I468" s="12"/>
      <c r="J468" s="12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spans="4:22" x14ac:dyDescent="0.25">
      <c r="D469" s="2"/>
      <c r="E469" s="2"/>
      <c r="F469" s="12"/>
      <c r="G469" s="13"/>
      <c r="H469" s="12"/>
      <c r="I469" s="12"/>
      <c r="J469" s="12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</row>
    <row r="470" spans="4:22" x14ac:dyDescent="0.25">
      <c r="D470" s="2"/>
      <c r="E470" s="2"/>
      <c r="F470" s="12"/>
      <c r="G470" s="13"/>
      <c r="H470" s="12"/>
      <c r="I470" s="12"/>
      <c r="J470" s="12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</row>
    <row r="471" spans="4:22" x14ac:dyDescent="0.25">
      <c r="D471" s="2"/>
      <c r="E471" s="2"/>
      <c r="F471" s="12"/>
      <c r="G471" s="13"/>
      <c r="H471" s="12"/>
      <c r="I471" s="12"/>
      <c r="J471" s="12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</row>
    <row r="472" spans="4:22" x14ac:dyDescent="0.25">
      <c r="D472" s="2"/>
      <c r="E472" s="2"/>
      <c r="F472" s="12"/>
      <c r="G472" s="13"/>
      <c r="H472" s="12"/>
      <c r="I472" s="12"/>
      <c r="J472" s="12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spans="4:22" x14ac:dyDescent="0.25">
      <c r="D473" s="2"/>
      <c r="E473" s="2"/>
      <c r="F473" s="12"/>
      <c r="G473" s="13"/>
      <c r="H473" s="12"/>
      <c r="I473" s="12"/>
      <c r="J473" s="12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</row>
    <row r="474" spans="4:22" x14ac:dyDescent="0.25">
      <c r="D474" s="2"/>
      <c r="E474" s="2"/>
      <c r="F474" s="12"/>
      <c r="G474" s="13"/>
      <c r="H474" s="12"/>
      <c r="I474" s="12"/>
      <c r="J474" s="12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</row>
    <row r="475" spans="4:22" x14ac:dyDescent="0.25">
      <c r="D475" s="2"/>
      <c r="E475" s="2"/>
      <c r="F475" s="12"/>
      <c r="G475" s="13"/>
      <c r="H475" s="12"/>
      <c r="I475" s="12"/>
      <c r="J475" s="12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</row>
    <row r="476" spans="4:22" x14ac:dyDescent="0.25">
      <c r="D476" s="2"/>
      <c r="E476" s="2"/>
      <c r="F476" s="12"/>
      <c r="G476" s="13"/>
      <c r="H476" s="12"/>
      <c r="I476" s="12"/>
      <c r="J476" s="12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</row>
    <row r="477" spans="4:22" x14ac:dyDescent="0.25">
      <c r="D477" s="2"/>
      <c r="E477" s="2"/>
      <c r="F477" s="12"/>
      <c r="G477" s="13"/>
      <c r="H477" s="12"/>
      <c r="I477" s="12"/>
      <c r="J477" s="12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</row>
    <row r="478" spans="4:22" x14ac:dyDescent="0.25">
      <c r="D478" s="2"/>
      <c r="E478" s="2"/>
      <c r="F478" s="12"/>
      <c r="G478" s="13"/>
      <c r="H478" s="12"/>
      <c r="I478" s="12"/>
      <c r="J478" s="12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</row>
    <row r="479" spans="4:22" x14ac:dyDescent="0.25">
      <c r="D479" s="2"/>
      <c r="E479" s="2"/>
      <c r="F479" s="12"/>
      <c r="G479" s="13"/>
      <c r="H479" s="12"/>
      <c r="I479" s="12"/>
      <c r="J479" s="12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</row>
    <row r="480" spans="4:22" x14ac:dyDescent="0.25">
      <c r="D480" s="2"/>
      <c r="E480" s="2"/>
      <c r="F480" s="12"/>
      <c r="G480" s="13"/>
      <c r="H480" s="12"/>
      <c r="I480" s="12"/>
      <c r="J480" s="12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</row>
    <row r="481" spans="4:22" x14ac:dyDescent="0.25">
      <c r="D481" s="2"/>
      <c r="E481" s="2"/>
      <c r="F481" s="12"/>
      <c r="G481" s="13"/>
      <c r="H481" s="12"/>
      <c r="I481" s="12"/>
      <c r="J481" s="12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</row>
    <row r="482" spans="4:22" x14ac:dyDescent="0.25">
      <c r="D482" s="2"/>
      <c r="E482" s="2"/>
      <c r="F482" s="12"/>
      <c r="G482" s="13"/>
      <c r="H482" s="12"/>
      <c r="I482" s="12"/>
      <c r="J482" s="12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</row>
    <row r="483" spans="4:22" x14ac:dyDescent="0.25">
      <c r="D483" s="2"/>
      <c r="E483" s="2"/>
      <c r="F483" s="12"/>
      <c r="G483" s="13"/>
      <c r="H483" s="12"/>
      <c r="I483" s="12"/>
      <c r="J483" s="12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</row>
    <row r="484" spans="4:22" x14ac:dyDescent="0.25">
      <c r="D484" s="2"/>
      <c r="E484" s="2"/>
      <c r="F484" s="12"/>
      <c r="G484" s="13"/>
      <c r="H484" s="12"/>
      <c r="I484" s="12"/>
      <c r="J484" s="12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</row>
    <row r="485" spans="4:22" x14ac:dyDescent="0.25">
      <c r="D485" s="2"/>
      <c r="E485" s="2"/>
      <c r="F485" s="12"/>
      <c r="G485" s="13"/>
      <c r="H485" s="12"/>
      <c r="I485" s="12"/>
      <c r="J485" s="12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</row>
    <row r="486" spans="4:22" x14ac:dyDescent="0.25">
      <c r="D486" s="2"/>
      <c r="E486" s="2"/>
      <c r="F486" s="12"/>
      <c r="G486" s="13"/>
      <c r="H486" s="12"/>
      <c r="I486" s="12"/>
      <c r="J486" s="12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</row>
    <row r="487" spans="4:22" x14ac:dyDescent="0.25">
      <c r="D487" s="2"/>
      <c r="E487" s="2"/>
      <c r="F487" s="12"/>
      <c r="G487" s="13"/>
      <c r="H487" s="12"/>
      <c r="I487" s="12"/>
      <c r="J487" s="12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</row>
    <row r="488" spans="4:22" x14ac:dyDescent="0.25">
      <c r="D488" s="2"/>
      <c r="E488" s="2"/>
      <c r="F488" s="12"/>
      <c r="G488" s="13"/>
      <c r="H488" s="12"/>
      <c r="I488" s="12"/>
      <c r="J488" s="12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</row>
    <row r="489" spans="4:22" x14ac:dyDescent="0.25">
      <c r="D489" s="2"/>
      <c r="E489" s="2"/>
      <c r="F489" s="12"/>
      <c r="G489" s="13"/>
      <c r="H489" s="12"/>
      <c r="I489" s="12"/>
      <c r="J489" s="12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</row>
    <row r="490" spans="4:22" x14ac:dyDescent="0.25">
      <c r="D490" s="2"/>
      <c r="E490" s="2"/>
      <c r="F490" s="12"/>
      <c r="G490" s="13"/>
      <c r="H490" s="12"/>
      <c r="I490" s="12"/>
      <c r="J490" s="12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</row>
    <row r="491" spans="4:22" x14ac:dyDescent="0.25">
      <c r="D491" s="2"/>
      <c r="E491" s="2"/>
      <c r="F491" s="12"/>
      <c r="G491" s="13"/>
      <c r="H491" s="12"/>
      <c r="I491" s="12"/>
      <c r="J491" s="12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</row>
    <row r="492" spans="4:22" x14ac:dyDescent="0.25">
      <c r="D492" s="2"/>
      <c r="E492" s="2"/>
      <c r="F492" s="12"/>
      <c r="G492" s="13"/>
      <c r="H492" s="12"/>
      <c r="I492" s="12"/>
      <c r="J492" s="12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</row>
    <row r="493" spans="4:22" x14ac:dyDescent="0.25">
      <c r="D493" s="2"/>
      <c r="E493" s="2"/>
      <c r="F493" s="12"/>
      <c r="G493" s="13"/>
      <c r="H493" s="12"/>
      <c r="I493" s="12"/>
      <c r="J493" s="12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</row>
    <row r="494" spans="4:22" x14ac:dyDescent="0.25">
      <c r="D494" s="2"/>
      <c r="E494" s="2"/>
      <c r="F494" s="12"/>
      <c r="G494" s="13"/>
      <c r="H494" s="12"/>
      <c r="I494" s="12"/>
      <c r="J494" s="12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</row>
    <row r="495" spans="4:22" x14ac:dyDescent="0.25">
      <c r="D495" s="2"/>
      <c r="E495" s="2"/>
      <c r="F495" s="12"/>
      <c r="G495" s="13"/>
      <c r="H495" s="12"/>
      <c r="I495" s="12"/>
      <c r="J495" s="12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</row>
    <row r="496" spans="4:22" x14ac:dyDescent="0.25">
      <c r="D496" s="2"/>
      <c r="E496" s="2"/>
    </row>
    <row r="497" spans="4:5" x14ac:dyDescent="0.25">
      <c r="D497" s="2"/>
      <c r="E497" s="2"/>
    </row>
    <row r="498" spans="4:5" x14ac:dyDescent="0.25">
      <c r="D498" s="2"/>
      <c r="E498" s="2"/>
    </row>
    <row r="499" spans="4:5" x14ac:dyDescent="0.25">
      <c r="D499" s="2"/>
      <c r="E499" s="2"/>
    </row>
    <row r="500" spans="4:5" x14ac:dyDescent="0.25">
      <c r="D500" s="2"/>
      <c r="E500" s="2"/>
    </row>
    <row r="501" spans="4:5" x14ac:dyDescent="0.25">
      <c r="D501" s="2"/>
      <c r="E501" s="2"/>
    </row>
    <row r="502" spans="4:5" x14ac:dyDescent="0.25">
      <c r="D502" s="2"/>
      <c r="E502" s="2"/>
    </row>
    <row r="503" spans="4:5" x14ac:dyDescent="0.25">
      <c r="D503" s="2"/>
      <c r="E503" s="2"/>
    </row>
    <row r="504" spans="4:5" x14ac:dyDescent="0.25">
      <c r="D504" s="2"/>
      <c r="E504" s="2"/>
    </row>
    <row r="505" spans="4:5" x14ac:dyDescent="0.25">
      <c r="D505" s="2"/>
      <c r="E505" s="2"/>
    </row>
    <row r="506" spans="4:5" x14ac:dyDescent="0.25">
      <c r="D506" s="2"/>
      <c r="E506" s="2"/>
    </row>
    <row r="507" spans="4:5" x14ac:dyDescent="0.25">
      <c r="D507" s="2"/>
      <c r="E507" s="2"/>
    </row>
    <row r="508" spans="4:5" x14ac:dyDescent="0.25">
      <c r="D508" s="2"/>
      <c r="E508" s="2"/>
    </row>
    <row r="509" spans="4:5" x14ac:dyDescent="0.25">
      <c r="D509" s="2"/>
      <c r="E509" s="2"/>
    </row>
    <row r="510" spans="4:5" x14ac:dyDescent="0.25">
      <c r="D510" s="2"/>
      <c r="E510" s="2"/>
    </row>
    <row r="511" spans="4:5" x14ac:dyDescent="0.25">
      <c r="D511" s="2"/>
      <c r="E511" s="2"/>
    </row>
    <row r="512" spans="4:5" x14ac:dyDescent="0.25">
      <c r="D512" s="2"/>
      <c r="E512" s="2"/>
    </row>
    <row r="513" spans="4:5" x14ac:dyDescent="0.25">
      <c r="D513" s="2"/>
      <c r="E513" s="2"/>
    </row>
    <row r="514" spans="4:5" x14ac:dyDescent="0.25">
      <c r="D514" s="2"/>
      <c r="E514" s="2"/>
    </row>
    <row r="515" spans="4:5" x14ac:dyDescent="0.25">
      <c r="D515" s="2"/>
      <c r="E515" s="2"/>
    </row>
    <row r="516" spans="4:5" x14ac:dyDescent="0.25">
      <c r="D516" s="2"/>
      <c r="E516" s="2"/>
    </row>
    <row r="517" spans="4:5" x14ac:dyDescent="0.25">
      <c r="D517" s="2"/>
      <c r="E517" s="2"/>
    </row>
    <row r="518" spans="4:5" x14ac:dyDescent="0.25">
      <c r="D518" s="2"/>
      <c r="E518" s="2"/>
    </row>
    <row r="519" spans="4:5" x14ac:dyDescent="0.25">
      <c r="D519" s="2"/>
      <c r="E519" s="2"/>
    </row>
    <row r="520" spans="4:5" x14ac:dyDescent="0.25">
      <c r="D520" s="2"/>
      <c r="E520" s="2"/>
    </row>
    <row r="521" spans="4:5" x14ac:dyDescent="0.25">
      <c r="D521" s="2"/>
      <c r="E521" s="2"/>
    </row>
    <row r="522" spans="4:5" x14ac:dyDescent="0.25">
      <c r="D522" s="2"/>
      <c r="E522" s="2"/>
    </row>
    <row r="523" spans="4:5" x14ac:dyDescent="0.25">
      <c r="D523" s="2"/>
      <c r="E523" s="2"/>
    </row>
    <row r="524" spans="4:5" x14ac:dyDescent="0.25">
      <c r="D524" s="2"/>
      <c r="E524" s="2"/>
    </row>
    <row r="525" spans="4:5" x14ac:dyDescent="0.25">
      <c r="D525" s="2"/>
      <c r="E525" s="2"/>
    </row>
    <row r="526" spans="4:5" x14ac:dyDescent="0.25">
      <c r="D526" s="2"/>
      <c r="E526" s="2"/>
    </row>
    <row r="527" spans="4:5" x14ac:dyDescent="0.25">
      <c r="D527" s="2"/>
      <c r="E527" s="2"/>
    </row>
    <row r="528" spans="4:5" x14ac:dyDescent="0.25">
      <c r="D528" s="2"/>
      <c r="E528" s="2"/>
    </row>
    <row r="529" spans="4:5" x14ac:dyDescent="0.25">
      <c r="D529" s="2"/>
      <c r="E529" s="2"/>
    </row>
    <row r="530" spans="4:5" x14ac:dyDescent="0.25">
      <c r="D530" s="2"/>
      <c r="E530" s="2"/>
    </row>
    <row r="531" spans="4:5" x14ac:dyDescent="0.25">
      <c r="D531" s="2"/>
      <c r="E531" s="2"/>
    </row>
    <row r="532" spans="4:5" x14ac:dyDescent="0.25">
      <c r="D532" s="2"/>
      <c r="E532" s="2"/>
    </row>
    <row r="533" spans="4:5" x14ac:dyDescent="0.25">
      <c r="D533" s="2"/>
      <c r="E533" s="2"/>
    </row>
    <row r="534" spans="4:5" x14ac:dyDescent="0.25">
      <c r="D534" s="2"/>
      <c r="E534" s="2"/>
    </row>
    <row r="535" spans="4:5" x14ac:dyDescent="0.25">
      <c r="D535" s="2"/>
      <c r="E535" s="2"/>
    </row>
    <row r="536" spans="4:5" x14ac:dyDescent="0.25">
      <c r="D536" s="2"/>
      <c r="E536" s="2"/>
    </row>
    <row r="537" spans="4:5" x14ac:dyDescent="0.25">
      <c r="D537" s="2"/>
      <c r="E537" s="2"/>
    </row>
    <row r="538" spans="4:5" x14ac:dyDescent="0.25">
      <c r="D538" s="2"/>
      <c r="E538" s="2"/>
    </row>
    <row r="539" spans="4:5" x14ac:dyDescent="0.25">
      <c r="D539" s="2"/>
      <c r="E539" s="2"/>
    </row>
    <row r="540" spans="4:5" x14ac:dyDescent="0.25">
      <c r="D540" s="2"/>
      <c r="E540" s="2"/>
    </row>
    <row r="541" spans="4:5" x14ac:dyDescent="0.25">
      <c r="D541" s="2"/>
      <c r="E541" s="2"/>
    </row>
    <row r="542" spans="4:5" x14ac:dyDescent="0.25">
      <c r="D542" s="2"/>
      <c r="E542" s="2"/>
    </row>
    <row r="543" spans="4:5" x14ac:dyDescent="0.25">
      <c r="D543" s="2"/>
      <c r="E543" s="2"/>
    </row>
    <row r="544" spans="4:5" x14ac:dyDescent="0.25">
      <c r="D544" s="2"/>
      <c r="E544" s="2"/>
    </row>
    <row r="545" spans="4:5" x14ac:dyDescent="0.25">
      <c r="D545" s="2"/>
      <c r="E545" s="2"/>
    </row>
    <row r="546" spans="4:5" x14ac:dyDescent="0.25">
      <c r="D546" s="2"/>
      <c r="E546" s="2"/>
    </row>
    <row r="547" spans="4:5" x14ac:dyDescent="0.25">
      <c r="D547" s="2"/>
      <c r="E547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David</dc:creator>
  <cp:lastModifiedBy>Romain David</cp:lastModifiedBy>
  <dcterms:created xsi:type="dcterms:W3CDTF">2021-04-01T15:53:27Z</dcterms:created>
  <dcterms:modified xsi:type="dcterms:W3CDTF">2022-05-25T15:46:04Z</dcterms:modified>
</cp:coreProperties>
</file>