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zha\OneDrive - Danmarks Tekniske Universitet\Work\CFB\Manuscript\de novo vindoline biosynthesis\Revision\Source Data Files\"/>
    </mc:Choice>
  </mc:AlternateContent>
  <bookViews>
    <workbookView xWindow="0" yWindow="0" windowWidth="17790" windowHeight="6590" tabRatio="694" firstSheet="2" activeTab="2"/>
  </bookViews>
  <sheets>
    <sheet name="Feeding layout" sheetId="19" r:id="rId1"/>
    <sheet name="Media" sheetId="20" r:id="rId2"/>
    <sheet name="Supplementary Fig. 10b" sheetId="24" r:id="rId3"/>
    <sheet name="Supplementary Fig. 6c" sheetId="29" r:id="rId4"/>
    <sheet name="Supplementary Fig. 6d" sheetId="28" r:id="rId5"/>
    <sheet name="Supplementary Fig. 6e" sheetId="26" r:id="rId6"/>
  </sheets>
  <definedNames>
    <definedName name="MethodPointer">94861104</definedName>
    <definedName name="_xlnm.Print_Area" localSheetId="1">Media!$A$1:$C$18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29" l="1"/>
  <c r="F17" i="29"/>
  <c r="E17" i="29"/>
  <c r="D17" i="29"/>
  <c r="C17" i="29"/>
  <c r="B17" i="29"/>
  <c r="G16" i="29"/>
  <c r="F16" i="29"/>
  <c r="E16" i="29"/>
  <c r="D16" i="29"/>
  <c r="C16" i="29"/>
  <c r="B16" i="29"/>
  <c r="G15" i="29"/>
  <c r="F15" i="29"/>
  <c r="E15" i="29"/>
  <c r="D15" i="29"/>
  <c r="C15" i="29"/>
  <c r="B15" i="29"/>
  <c r="G14" i="29"/>
  <c r="F14" i="29"/>
  <c r="E14" i="29"/>
  <c r="D14" i="29"/>
  <c r="C14" i="29"/>
  <c r="B14" i="29"/>
  <c r="G13" i="29"/>
  <c r="F13" i="29"/>
  <c r="E13" i="29"/>
  <c r="D13" i="29"/>
  <c r="C13" i="29"/>
  <c r="B13" i="29"/>
  <c r="G12" i="29"/>
  <c r="F12" i="29"/>
  <c r="E12" i="29"/>
  <c r="D12" i="29"/>
  <c r="C12" i="29"/>
  <c r="B12" i="29"/>
  <c r="F8" i="29"/>
  <c r="E8" i="29"/>
  <c r="F7" i="29"/>
  <c r="E7" i="29"/>
  <c r="F6" i="29"/>
  <c r="E6" i="29"/>
  <c r="F5" i="29"/>
  <c r="E5" i="29"/>
  <c r="F4" i="29"/>
  <c r="E4" i="29"/>
  <c r="F3" i="29"/>
  <c r="E3" i="29"/>
  <c r="F4" i="28" l="1"/>
  <c r="G4" i="28"/>
  <c r="F5" i="28"/>
  <c r="G5" i="28"/>
  <c r="F8" i="28"/>
  <c r="G8" i="28"/>
  <c r="F10" i="28"/>
  <c r="G10" i="28"/>
  <c r="F8" i="24" l="1"/>
  <c r="G8" i="24"/>
  <c r="F9" i="24"/>
  <c r="G9" i="24"/>
  <c r="C11" i="20" l="1"/>
  <c r="C12" i="20"/>
  <c r="C10" i="20"/>
  <c r="C9" i="20"/>
  <c r="C8" i="20"/>
  <c r="C7" i="20"/>
  <c r="C6" i="20"/>
  <c r="C5" i="20"/>
  <c r="C4" i="20" l="1"/>
</calcChain>
</file>

<file path=xl/sharedStrings.xml><?xml version="1.0" encoding="utf-8"?>
<sst xmlns="http://schemas.openxmlformats.org/spreadsheetml/2006/main" count="133" uniqueCount="79">
  <si>
    <t>A</t>
  </si>
  <si>
    <t>B</t>
  </si>
  <si>
    <t>C</t>
  </si>
  <si>
    <t>E</t>
  </si>
  <si>
    <t>F</t>
  </si>
  <si>
    <t>G</t>
  </si>
  <si>
    <t>H</t>
  </si>
  <si>
    <t>1-3</t>
  </si>
  <si>
    <t>Stock solution</t>
  </si>
  <si>
    <t>Volume (mL)</t>
  </si>
  <si>
    <t>X</t>
  </si>
  <si>
    <t>H2O</t>
  </si>
  <si>
    <t>tryptamine (0.5g/L)</t>
  </si>
  <si>
    <t>glucose (200 g/L)</t>
  </si>
  <si>
    <t>D</t>
  </si>
  <si>
    <t>secologanin</t>
  </si>
  <si>
    <t>secologanin (2 g/L)</t>
  </si>
  <si>
    <t>2x SC</t>
  </si>
  <si>
    <t>uracil</t>
  </si>
  <si>
    <t>histidine</t>
  </si>
  <si>
    <t>leucine</t>
  </si>
  <si>
    <t>tryptophan</t>
  </si>
  <si>
    <t>SD + tryptamine +</t>
  </si>
  <si>
    <t xml:space="preserve"> 0.1 mM secologanin</t>
  </si>
  <si>
    <t>MIA-DA</t>
  </si>
  <si>
    <t>MIA-DC</t>
  </si>
  <si>
    <t>MIA-DF-1</t>
  </si>
  <si>
    <t>MIA-DF-2</t>
  </si>
  <si>
    <t>MIA-DF-3</t>
  </si>
  <si>
    <t>MIA-DG</t>
  </si>
  <si>
    <t>strain description</t>
  </si>
  <si>
    <t>background</t>
  </si>
  <si>
    <t>module A (tabersonine)</t>
  </si>
  <si>
    <t>module A w/o PAS</t>
  </si>
  <si>
    <t>module A w/o DPAS</t>
  </si>
  <si>
    <t>module A w/o PAS &amp; DPAS</t>
  </si>
  <si>
    <t>module A with 2x SGD/GS/CS</t>
  </si>
  <si>
    <t xml:space="preserve">  </t>
  </si>
  <si>
    <t>rep 1</t>
  </si>
  <si>
    <t>rep 2</t>
  </si>
  <si>
    <t>rep 3</t>
  </si>
  <si>
    <t>mean</t>
  </si>
  <si>
    <t>stdev</t>
  </si>
  <si>
    <t>tabersonine</t>
  </si>
  <si>
    <t>catharanthine</t>
  </si>
  <si>
    <t>n.d.</t>
  </si>
  <si>
    <r>
      <t>metabolite conc (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g/L)</t>
    </r>
  </si>
  <si>
    <t>vindoline</t>
  </si>
  <si>
    <t>C25H32N2O6</t>
  </si>
  <si>
    <t>deacetylvinddoline</t>
  </si>
  <si>
    <t>C23H30N2O5</t>
  </si>
  <si>
    <t>deacetoxyvidoline</t>
  </si>
  <si>
    <t>C23H30N2O4</t>
  </si>
  <si>
    <t>3-hydroxy-16-methoxy-2,3-dihydrotabersonine</t>
  </si>
  <si>
    <t>C21H26N2O3</t>
  </si>
  <si>
    <t>16-methoxytabersonine</t>
  </si>
  <si>
    <t>C22H26N2O3</t>
  </si>
  <si>
    <t>16-hydroxytabersonine</t>
  </si>
  <si>
    <t>C21H24N2O3</t>
  </si>
  <si>
    <t>C21H24N2O2</t>
  </si>
  <si>
    <t>Rep 3</t>
  </si>
  <si>
    <t>Rep 2</t>
  </si>
  <si>
    <t>Rep 1</t>
  </si>
  <si>
    <t>log (peak area)</t>
  </si>
  <si>
    <t>RT (min)</t>
  </si>
  <si>
    <t>Metabolite</t>
  </si>
  <si>
    <t>Formular</t>
  </si>
  <si>
    <t>Exact mass</t>
  </si>
  <si>
    <t>MIA-DE</t>
  </si>
  <si>
    <t>vindoline (mg/L)</t>
  </si>
  <si>
    <t>cathranthine</t>
  </si>
  <si>
    <t>MIA-DJ</t>
  </si>
  <si>
    <t>metabolite (ug/L)</t>
  </si>
  <si>
    <t xml:space="preserve"> +CroDAT, CroPRX1</t>
  </si>
  <si>
    <t xml:space="preserve"> +CroT16H1</t>
  </si>
  <si>
    <t xml:space="preserve"> +CroNMT, CroD4H</t>
  </si>
  <si>
    <t xml:space="preserve"> +CroT3O, CroT3R</t>
  </si>
  <si>
    <t xml:space="preserve"> +CroT16H2, Cro16OMT</t>
  </si>
  <si>
    <t>v-value (t-test)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</si>
</sst>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6" fillId="0" borderId="0"/>
    <xf numFmtId="0" fontId="7" fillId="0" borderId="0"/>
    <xf numFmtId="0" fontId="1" fillId="0" borderId="0"/>
    <xf numFmtId="0" fontId="7" fillId="0" borderId="0"/>
  </cellStyleXfs>
  <cellXfs count="6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9" fillId="0" borderId="1" xfId="0" applyFont="1" applyBorder="1"/>
    <xf numFmtId="0" fontId="9" fillId="0" borderId="0" xfId="0" applyFont="1" applyBorder="1"/>
    <xf numFmtId="2" fontId="9" fillId="0" borderId="0" xfId="0" applyNumberFormat="1" applyFont="1" applyBorder="1" applyAlignment="1">
      <alignment horizontal="center"/>
    </xf>
    <xf numFmtId="2" fontId="9" fillId="0" borderId="0" xfId="2" applyNumberFormat="1" applyFont="1" applyBorder="1" applyAlignment="1">
      <alignment horizontal="center"/>
    </xf>
    <xf numFmtId="2" fontId="9" fillId="0" borderId="1" xfId="2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9" fillId="5" borderId="1" xfId="2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9" fillId="0" borderId="0" xfId="0" applyFont="1" applyBorder="1" applyAlignment="1">
      <alignment vertical="center"/>
    </xf>
    <xf numFmtId="0" fontId="1" fillId="0" borderId="0" xfId="4"/>
    <xf numFmtId="0" fontId="1" fillId="0" borderId="0" xfId="4" applyAlignment="1">
      <alignment horizontal="left" vertical="top"/>
    </xf>
    <xf numFmtId="0" fontId="1" fillId="0" borderId="1" xfId="4" applyBorder="1" applyAlignment="1">
      <alignment horizontal="center" vertical="center"/>
    </xf>
    <xf numFmtId="0" fontId="1" fillId="0" borderId="1" xfId="4" applyBorder="1" applyAlignment="1">
      <alignment horizontal="left" vertical="center"/>
    </xf>
    <xf numFmtId="0" fontId="1" fillId="0" borderId="1" xfId="4" applyBorder="1" applyAlignment="1">
      <alignment horizontal="center" vertical="center" wrapText="1"/>
    </xf>
    <xf numFmtId="0" fontId="1" fillId="0" borderId="1" xfId="4" applyBorder="1" applyAlignment="1">
      <alignment horizontal="left" vertical="center" wrapText="1"/>
    </xf>
    <xf numFmtId="0" fontId="1" fillId="5" borderId="1" xfId="4" applyFill="1" applyBorder="1" applyAlignment="1">
      <alignment horizontal="center" vertical="center"/>
    </xf>
    <xf numFmtId="0" fontId="11" fillId="0" borderId="0" xfId="2" applyFont="1"/>
    <xf numFmtId="0" fontId="11" fillId="0" borderId="0" xfId="2" applyFont="1" applyAlignment="1">
      <alignment vertical="center"/>
    </xf>
    <xf numFmtId="164" fontId="11" fillId="0" borderId="1" xfId="2" applyNumberFormat="1" applyFont="1" applyFill="1" applyBorder="1" applyAlignment="1">
      <alignment horizontal="center" vertical="center"/>
    </xf>
    <xf numFmtId="0" fontId="11" fillId="5" borderId="1" xfId="2" applyFont="1" applyFill="1" applyBorder="1" applyAlignment="1">
      <alignment horizontal="center" vertical="center"/>
    </xf>
    <xf numFmtId="0" fontId="12" fillId="0" borderId="0" xfId="5" applyFont="1"/>
    <xf numFmtId="0" fontId="12" fillId="0" borderId="0" xfId="5" applyFont="1" applyAlignment="1">
      <alignment horizontal="left" vertical="center"/>
    </xf>
    <xf numFmtId="0" fontId="12" fillId="0" borderId="1" xfId="5" applyFont="1" applyBorder="1" applyAlignment="1">
      <alignment horizontal="left" vertical="center"/>
    </xf>
    <xf numFmtId="0" fontId="12" fillId="0" borderId="0" xfId="5" applyFont="1" applyBorder="1" applyAlignment="1">
      <alignment horizontal="left" vertical="center"/>
    </xf>
    <xf numFmtId="2" fontId="12" fillId="0" borderId="1" xfId="5" applyNumberFormat="1" applyFont="1" applyBorder="1" applyAlignment="1">
      <alignment horizontal="center" vertical="center"/>
    </xf>
    <xf numFmtId="2" fontId="12" fillId="0" borderId="0" xfId="5" applyNumberFormat="1" applyFont="1" applyBorder="1" applyAlignment="1">
      <alignment horizontal="center" vertical="center"/>
    </xf>
    <xf numFmtId="2" fontId="12" fillId="0" borderId="0" xfId="5" applyNumberFormat="1" applyFont="1" applyAlignment="1">
      <alignment horizontal="center" vertical="center"/>
    </xf>
    <xf numFmtId="49" fontId="11" fillId="5" borderId="1" xfId="2" applyNumberFormat="1" applyFont="1" applyFill="1" applyBorder="1" applyAlignment="1">
      <alignment horizontal="center" vertical="center"/>
    </xf>
    <xf numFmtId="0" fontId="11" fillId="0" borderId="1" xfId="2" applyFont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164" fontId="11" fillId="0" borderId="0" xfId="2" applyNumberFormat="1" applyFont="1" applyFill="1" applyBorder="1" applyAlignment="1">
      <alignment horizontal="center" vertical="center"/>
    </xf>
    <xf numFmtId="0" fontId="11" fillId="0" borderId="1" xfId="2" applyFont="1" applyBorder="1" applyAlignment="1">
      <alignment horizontal="center" textRotation="90"/>
    </xf>
    <xf numFmtId="164" fontId="11" fillId="0" borderId="1" xfId="2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5" borderId="1" xfId="0" applyFill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5" borderId="1" xfId="2" applyFont="1" applyFill="1" applyBorder="1" applyAlignment="1">
      <alignment vertical="center"/>
    </xf>
    <xf numFmtId="0" fontId="11" fillId="5" borderId="1" xfId="2" applyFont="1" applyFill="1" applyBorder="1" applyAlignment="1">
      <alignment horizontal="center" vertical="center"/>
    </xf>
    <xf numFmtId="2" fontId="12" fillId="0" borderId="1" xfId="5" applyNumberFormat="1" applyFont="1" applyBorder="1" applyAlignment="1">
      <alignment horizontal="center" vertical="center"/>
    </xf>
    <xf numFmtId="0" fontId="12" fillId="0" borderId="1" xfId="5" applyFont="1" applyBorder="1" applyAlignment="1">
      <alignment horizontal="left" vertical="center"/>
    </xf>
    <xf numFmtId="0" fontId="12" fillId="0" borderId="1" xfId="5" applyFont="1" applyBorder="1" applyAlignment="1">
      <alignment horizontal="center" vertical="center"/>
    </xf>
    <xf numFmtId="0" fontId="1" fillId="5" borderId="1" xfId="4" applyFill="1" applyBorder="1" applyAlignment="1">
      <alignment horizontal="left" vertical="center"/>
    </xf>
    <xf numFmtId="0" fontId="1" fillId="5" borderId="1" xfId="4" applyFill="1" applyBorder="1" applyAlignment="1">
      <alignment horizontal="center" vertical="center"/>
    </xf>
  </cellXfs>
  <cellStyles count="6">
    <cellStyle name="Normal" xfId="0" builtinId="0"/>
    <cellStyle name="Normal 2" xfId="1"/>
    <cellStyle name="Normal 2 2" xfId="2"/>
    <cellStyle name="Normal 3" xfId="3"/>
    <cellStyle name="Normal 4" xfId="4"/>
    <cellStyle name="Normal 4 2" xfId="5"/>
  </cellStyles>
  <dxfs count="0"/>
  <tableStyles count="0" defaultTableStyle="TableStyleMedium2" defaultPivotStyle="PivotStyleLight16"/>
  <colors>
    <mruColors>
      <color rgb="FFFF8AD8"/>
      <color rgb="FFD5FC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877546556680414"/>
          <c:y val="4.7006172839506172E-2"/>
          <c:w val="0.65513333333333335"/>
          <c:h val="0.8554287037037037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'Supplementary Fig. 10b'!$F$2</c:f>
              <c:strCache>
                <c:ptCount val="1"/>
                <c:pt idx="0">
                  <c:v>mean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E81-4D1B-AF25-BFFBE37E1396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E81-4D1B-AF25-BFFBE37E1396}"/>
              </c:ext>
            </c:extLst>
          </c:dPt>
          <c:errBars>
            <c:errBarType val="both"/>
            <c:errValType val="cust"/>
            <c:noEndCap val="0"/>
            <c:plus>
              <c:numRef>
                <c:f>'Supplementary Fig. 10b'!$G$3:$G$10</c:f>
                <c:numCache>
                  <c:formatCode>General</c:formatCode>
                  <c:ptCount val="8"/>
                  <c:pt idx="5">
                    <c:v>0.26710485098822789</c:v>
                  </c:pt>
                  <c:pt idx="6">
                    <c:v>1.6819777264127636</c:v>
                  </c:pt>
                </c:numCache>
              </c:numRef>
            </c:plus>
            <c:minus>
              <c:numRef>
                <c:f>'Supplementary Fig. 10b'!$G$3:$G$10</c:f>
                <c:numCache>
                  <c:formatCode>General</c:formatCode>
                  <c:ptCount val="8"/>
                  <c:pt idx="5">
                    <c:v>0.26710485098822789</c:v>
                  </c:pt>
                  <c:pt idx="6">
                    <c:v>1.6819777264127636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'Supplementary Fig. 10b'!$A$3:$A$10</c:f>
              <c:strCache>
                <c:ptCount val="6"/>
                <c:pt idx="1">
                  <c:v>MIA-DA</c:v>
                </c:pt>
                <c:pt idx="5">
                  <c:v>MIA-DC</c:v>
                </c:pt>
              </c:strCache>
            </c:strRef>
          </c:cat>
          <c:val>
            <c:numRef>
              <c:f>'Supplementary Fig. 10b'!$F$3:$F$10</c:f>
              <c:numCache>
                <c:formatCode>0.00</c:formatCode>
                <c:ptCount val="8"/>
                <c:pt idx="5">
                  <c:v>9.2944519655564264</c:v>
                </c:pt>
                <c:pt idx="6">
                  <c:v>6.9565690776007019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81-4D1B-AF25-BFFBE37E1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601942704"/>
        <c:axId val="601943360"/>
      </c:barChart>
      <c:scatterChart>
        <c:scatterStyle val="lineMarker"/>
        <c:varyColors val="0"/>
        <c:ser>
          <c:idx val="0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'Supplementary Fig. 10b'!$C$3:$C$10</c:f>
              <c:numCache>
                <c:formatCode>0.00</c:formatCode>
                <c:ptCount val="8"/>
                <c:pt idx="1">
                  <c:v>0</c:v>
                </c:pt>
                <c:pt idx="2">
                  <c:v>0</c:v>
                </c:pt>
                <c:pt idx="5">
                  <c:v>9.1055803141348282</c:v>
                </c:pt>
                <c:pt idx="6">
                  <c:v>7.4184330824526237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E81-4D1B-AF25-BFFBE37E1396}"/>
            </c:ext>
          </c:extLst>
        </c:ser>
        <c:ser>
          <c:idx val="1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'Supplementary Fig. 10b'!$D$3:$D$10</c:f>
              <c:numCache>
                <c:formatCode>0.00</c:formatCode>
                <c:ptCount val="8"/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5.0919111792805563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E81-4D1B-AF25-BFFBE37E1396}"/>
            </c:ext>
          </c:extLst>
        </c:ser>
        <c:ser>
          <c:idx val="2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'Supplementary Fig. 10b'!$E$3:$E$10</c:f>
              <c:numCache>
                <c:formatCode>0.00</c:formatCode>
                <c:ptCount val="8"/>
                <c:pt idx="1">
                  <c:v>0</c:v>
                </c:pt>
                <c:pt idx="2">
                  <c:v>0</c:v>
                </c:pt>
                <c:pt idx="5">
                  <c:v>9.4833236169780246</c:v>
                </c:pt>
                <c:pt idx="6">
                  <c:v>8.3593629710689257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E81-4D1B-AF25-BFFBE37E1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1942704"/>
        <c:axId val="601943360"/>
      </c:scatterChart>
      <c:catAx>
        <c:axId val="601942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1943360"/>
        <c:crosses val="autoZero"/>
        <c:auto val="1"/>
        <c:lblAlgn val="l"/>
        <c:lblOffset val="100"/>
        <c:noMultiLvlLbl val="0"/>
      </c:catAx>
      <c:valAx>
        <c:axId val="601943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metabolite conc</a:t>
                </a:r>
                <a:r>
                  <a:rPr lang="en-US" baseline="0"/>
                  <a:t> (</a:t>
                </a:r>
                <a:r>
                  <a:rPr lang="en-DK" baseline="0"/>
                  <a:t>µ</a:t>
                </a:r>
                <a:r>
                  <a:rPr lang="en-US" baseline="0"/>
                  <a:t>g/L)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1090277777777774E-2"/>
              <c:y val="0.247591049382716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1942704"/>
        <c:crosses val="autoZero"/>
        <c:crossBetween val="between"/>
        <c:majorUnit val="3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308593730162356"/>
          <c:y val="3.8548475904268825E-2"/>
          <c:w val="0.67330367912134603"/>
          <c:h val="0.60295083767667135"/>
        </c:manualLayout>
      </c:layout>
      <c:barChart>
        <c:barDir val="col"/>
        <c:grouping val="clustered"/>
        <c:varyColors val="0"/>
        <c:ser>
          <c:idx val="0"/>
          <c:order val="0"/>
          <c:tx>
            <c:v>mean</c:v>
          </c:tx>
          <c:spPr>
            <a:solidFill>
              <a:schemeClr val="bg1">
                <a:lumMod val="8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'Supplementary Fig. 6c'!$F$3:$F$8</c:f>
                <c:numCache>
                  <c:formatCode>General</c:formatCode>
                  <c:ptCount val="6"/>
                  <c:pt idx="0">
                    <c:v>0.23903246319532237</c:v>
                  </c:pt>
                  <c:pt idx="1">
                    <c:v>0.21925756423870316</c:v>
                  </c:pt>
                  <c:pt idx="2">
                    <c:v>0.18073644657903981</c:v>
                  </c:pt>
                  <c:pt idx="3">
                    <c:v>9.8444439518976454E-2</c:v>
                  </c:pt>
                  <c:pt idx="4">
                    <c:v>0.21697094532572397</c:v>
                  </c:pt>
                  <c:pt idx="5">
                    <c:v>6.6967840346440391E-2</c:v>
                  </c:pt>
                </c:numCache>
              </c:numRef>
            </c:plus>
            <c:minus>
              <c:numRef>
                <c:f>'Supplementary Fig. 6c'!$F$3:$F$8</c:f>
                <c:numCache>
                  <c:formatCode>General</c:formatCode>
                  <c:ptCount val="6"/>
                  <c:pt idx="0">
                    <c:v>0.23903246319532237</c:v>
                  </c:pt>
                  <c:pt idx="1">
                    <c:v>0.21925756423870316</c:v>
                  </c:pt>
                  <c:pt idx="2">
                    <c:v>0.18073644657903981</c:v>
                  </c:pt>
                  <c:pt idx="3">
                    <c:v>9.8444439518976454E-2</c:v>
                  </c:pt>
                  <c:pt idx="4">
                    <c:v>0.21697094532572397</c:v>
                  </c:pt>
                  <c:pt idx="5">
                    <c:v>6.6967840346440391E-2</c:v>
                  </c:pt>
                </c:numCache>
              </c:numRef>
            </c:minus>
            <c:spPr>
              <a:noFill/>
              <a:ln w="9525" cap="flat" cmpd="sng" algn="ctr">
                <a:solidFill>
                  <a:sysClr val="windowText" lastClr="000000"/>
                </a:solidFill>
                <a:round/>
              </a:ln>
              <a:effectLst/>
            </c:spPr>
          </c:errBars>
          <c:cat>
            <c:strRef>
              <c:f>'Supplementary Fig. 6c'!$A$3:$A$8</c:f>
              <c:strCache>
                <c:ptCount val="6"/>
                <c:pt idx="0">
                  <c:v>MIA-DE</c:v>
                </c:pt>
                <c:pt idx="1">
                  <c:v> +CroDAT, CroPRX1</c:v>
                </c:pt>
                <c:pt idx="2">
                  <c:v> +CroT16H1</c:v>
                </c:pt>
                <c:pt idx="3">
                  <c:v> +CroNMT, CroD4H</c:v>
                </c:pt>
                <c:pt idx="4">
                  <c:v> +CroT3O, CroT3R</c:v>
                </c:pt>
                <c:pt idx="5">
                  <c:v> +CroT16H2, Cro16OMT</c:v>
                </c:pt>
              </c:strCache>
            </c:strRef>
          </c:cat>
          <c:val>
            <c:numRef>
              <c:f>'Supplementary Fig. 6c'!$E$3:$E$8</c:f>
              <c:numCache>
                <c:formatCode>0.000</c:formatCode>
                <c:ptCount val="6"/>
                <c:pt idx="0">
                  <c:v>0.99153837188353899</c:v>
                </c:pt>
                <c:pt idx="1">
                  <c:v>1.3010473886383733</c:v>
                </c:pt>
                <c:pt idx="2">
                  <c:v>1.7066802915103694</c:v>
                </c:pt>
                <c:pt idx="3">
                  <c:v>1.8943077534202253</c:v>
                </c:pt>
                <c:pt idx="4">
                  <c:v>2.0298341726509217</c:v>
                </c:pt>
                <c:pt idx="5">
                  <c:v>2.3899308701268542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07-4C11-8AF5-8555C6E67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258147464"/>
        <c:axId val="1258147136"/>
      </c:barChart>
      <c:scatterChart>
        <c:scatterStyle val="lineMarker"/>
        <c:varyColors val="0"/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'Supplementary Fig. 6c'!$B$3:$B$8</c:f>
              <c:numCache>
                <c:formatCode>0.000</c:formatCode>
                <c:ptCount val="6"/>
                <c:pt idx="0">
                  <c:v>1.0756760038079396</c:v>
                </c:pt>
                <c:pt idx="1">
                  <c:v>1.0499942071722785</c:v>
                </c:pt>
                <c:pt idx="2">
                  <c:v>1.9119987915884591</c:v>
                </c:pt>
                <c:pt idx="3">
                  <c:v>1.9505931003022738</c:v>
                </c:pt>
                <c:pt idx="4">
                  <c:v>2.1863396562652504</c:v>
                </c:pt>
                <c:pt idx="5">
                  <c:v>2.3280354667312353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D07-4C11-8AF5-8555C6E67867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'Supplementary Fig. 6c'!$C$3:$C$8</c:f>
              <c:numCache>
                <c:formatCode>0.000</c:formatCode>
                <c:ptCount val="6"/>
                <c:pt idx="0">
                  <c:v>1.177125354511751</c:v>
                </c:pt>
                <c:pt idx="1">
                  <c:v>1.4549130783814921</c:v>
                </c:pt>
                <c:pt idx="2">
                  <c:v>1.6364077403812267</c:v>
                </c:pt>
                <c:pt idx="3">
                  <c:v>1.7806356846406333</c:v>
                </c:pt>
                <c:pt idx="4">
                  <c:v>2.1210096348551386</c:v>
                </c:pt>
                <c:pt idx="5">
                  <c:v>2.3807361887422345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D07-4C11-8AF5-8555C6E67867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'Supplementary Fig. 6c'!$D$3:$D$8</c:f>
              <c:numCache>
                <c:formatCode>0.000</c:formatCode>
                <c:ptCount val="6"/>
                <c:pt idx="0">
                  <c:v>0.72181375733092668</c:v>
                </c:pt>
                <c:pt idx="1">
                  <c:v>1.3982348803613494</c:v>
                </c:pt>
                <c:pt idx="2">
                  <c:v>1.5716343425614219</c:v>
                </c:pt>
                <c:pt idx="3">
                  <c:v>1.9516944753177687</c:v>
                </c:pt>
                <c:pt idx="4">
                  <c:v>1.7821532268323765</c:v>
                </c:pt>
                <c:pt idx="5">
                  <c:v>2.4610209549070934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D07-4C11-8AF5-8555C6E67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8147464"/>
        <c:axId val="1258147136"/>
      </c:scatterChart>
      <c:catAx>
        <c:axId val="1258147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58147136"/>
        <c:crosses val="autoZero"/>
        <c:auto val="1"/>
        <c:lblAlgn val="ctr"/>
        <c:lblOffset val="100"/>
        <c:noMultiLvlLbl val="0"/>
      </c:catAx>
      <c:valAx>
        <c:axId val="1258147136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vindoline (mg/L)</a:t>
                </a:r>
              </a:p>
              <a:p>
                <a:pPr algn="ctr" rtl="0"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3.6501261991458072E-4"/>
              <c:y val="0.167847782021687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58147464"/>
        <c:crosses val="autoZero"/>
        <c:crossBetween val="between"/>
        <c:majorUnit val="1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213046860065485"/>
          <c:y val="5.5972222222222236E-2"/>
          <c:w val="0.70836503928170591"/>
          <c:h val="0.82794728783902016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'Supplementary Fig. 6d'!$F$2</c:f>
              <c:strCache>
                <c:ptCount val="1"/>
                <c:pt idx="0">
                  <c:v>mean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4AA-4FB3-AE12-29856B4FAFF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4AA-4FB3-AE12-29856B4FAFF4}"/>
              </c:ext>
            </c:extLst>
          </c:dPt>
          <c:errBars>
            <c:errBarType val="both"/>
            <c:errValType val="cust"/>
            <c:noEndCap val="0"/>
            <c:plus>
              <c:numRef>
                <c:f>'Supplementary Fig. 6d'!$G$3:$G$11</c:f>
                <c:numCache>
                  <c:formatCode>General</c:formatCode>
                  <c:ptCount val="9"/>
                  <c:pt idx="1">
                    <c:v>10.938194255703694</c:v>
                  </c:pt>
                  <c:pt idx="2">
                    <c:v>9.9203923533941367</c:v>
                  </c:pt>
                  <c:pt idx="5">
                    <c:v>9.143073387788915</c:v>
                  </c:pt>
                  <c:pt idx="7">
                    <c:v>0.62526740510486101</c:v>
                  </c:pt>
                </c:numCache>
              </c:numRef>
            </c:plus>
            <c:minus>
              <c:numRef>
                <c:f>'Supplementary Fig. 6d'!$G$3:$G$11</c:f>
                <c:numCache>
                  <c:formatCode>General</c:formatCode>
                  <c:ptCount val="9"/>
                  <c:pt idx="1">
                    <c:v>10.938194255703694</c:v>
                  </c:pt>
                  <c:pt idx="2">
                    <c:v>9.9203923533941367</c:v>
                  </c:pt>
                  <c:pt idx="5">
                    <c:v>9.143073387788915</c:v>
                  </c:pt>
                  <c:pt idx="7">
                    <c:v>0.62526740510486101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'Supplementary Fig. 6d'!$A$3:$A$11</c:f>
              <c:strCache>
                <c:ptCount val="6"/>
                <c:pt idx="1">
                  <c:v>MIA-DC</c:v>
                </c:pt>
                <c:pt idx="5">
                  <c:v>MIA-DJ</c:v>
                </c:pt>
              </c:strCache>
            </c:strRef>
          </c:cat>
          <c:val>
            <c:numRef>
              <c:f>'Supplementary Fig. 6d'!$F$3:$F$11</c:f>
              <c:numCache>
                <c:formatCode>0.00</c:formatCode>
                <c:ptCount val="9"/>
                <c:pt idx="1">
                  <c:v>90.752799759812476</c:v>
                </c:pt>
                <c:pt idx="2">
                  <c:v>11.445973676805943</c:v>
                </c:pt>
                <c:pt idx="5">
                  <c:v>43.99945245294353</c:v>
                </c:pt>
                <c:pt idx="7">
                  <c:v>4.3686627236772102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AA-4FB3-AE12-29856B4FA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584178664"/>
        <c:axId val="584170136"/>
      </c:barChart>
      <c:scatterChart>
        <c:scatterStyle val="lineMarker"/>
        <c:varyColors val="0"/>
        <c:ser>
          <c:idx val="0"/>
          <c:order val="0"/>
          <c:tx>
            <c:strRef>
              <c:f>'Supplementary Fig. 6d'!$C$2</c:f>
              <c:strCache>
                <c:ptCount val="1"/>
                <c:pt idx="0">
                  <c:v>rep 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xVal>
            <c:multiLvlStrRef>
              <c:f>'Supplementary Fig. 6d'!$A$3:$B$11</c:f>
              <c:multiLvlStrCache>
                <c:ptCount val="8"/>
                <c:lvl>
                  <c:pt idx="1">
                    <c:v>cathranthine</c:v>
                  </c:pt>
                  <c:pt idx="2">
                    <c:v>tabersonine</c:v>
                  </c:pt>
                  <c:pt idx="3">
                    <c:v>vindoline</c:v>
                  </c:pt>
                  <c:pt idx="5">
                    <c:v>cathranthine</c:v>
                  </c:pt>
                  <c:pt idx="6">
                    <c:v>tabersonine</c:v>
                  </c:pt>
                  <c:pt idx="7">
                    <c:v>vindoline</c:v>
                  </c:pt>
                </c:lvl>
                <c:lvl>
                  <c:pt idx="1">
                    <c:v>MIA-DC</c:v>
                  </c:pt>
                  <c:pt idx="5">
                    <c:v>MIA-DJ</c:v>
                  </c:pt>
                </c:lvl>
              </c:multiLvlStrCache>
            </c:multiLvlStrRef>
          </c:xVal>
          <c:yVal>
            <c:numRef>
              <c:f>'Supplementary Fig. 6d'!$C$3:$C$11</c:f>
              <c:numCache>
                <c:formatCode>0.00</c:formatCode>
                <c:ptCount val="9"/>
                <c:pt idx="1">
                  <c:v>103.35703917546046</c:v>
                </c:pt>
                <c:pt idx="2">
                  <c:v>0</c:v>
                </c:pt>
                <c:pt idx="3">
                  <c:v>0</c:v>
                </c:pt>
                <c:pt idx="5">
                  <c:v>41.327151557424813</c:v>
                </c:pt>
                <c:pt idx="6">
                  <c:v>0</c:v>
                </c:pt>
                <c:pt idx="7">
                  <c:v>4.1189830561331675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4AA-4FB3-AE12-29856B4FAFF4}"/>
            </c:ext>
          </c:extLst>
        </c:ser>
        <c:ser>
          <c:idx val="1"/>
          <c:order val="1"/>
          <c:tx>
            <c:strRef>
              <c:f>'Supplementary Fig. 6d'!$D$2</c:f>
              <c:strCache>
                <c:ptCount val="1"/>
                <c:pt idx="0">
                  <c:v>rep 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xVal>
            <c:multiLvlStrRef>
              <c:f>'Supplementary Fig. 6d'!$A$3:$B$11</c:f>
              <c:multiLvlStrCache>
                <c:ptCount val="8"/>
                <c:lvl>
                  <c:pt idx="1">
                    <c:v>cathranthine</c:v>
                  </c:pt>
                  <c:pt idx="2">
                    <c:v>tabersonine</c:v>
                  </c:pt>
                  <c:pt idx="3">
                    <c:v>vindoline</c:v>
                  </c:pt>
                  <c:pt idx="5">
                    <c:v>cathranthine</c:v>
                  </c:pt>
                  <c:pt idx="6">
                    <c:v>tabersonine</c:v>
                  </c:pt>
                  <c:pt idx="7">
                    <c:v>vindoline</c:v>
                  </c:pt>
                </c:lvl>
                <c:lvl>
                  <c:pt idx="1">
                    <c:v>MIA-DC</c:v>
                  </c:pt>
                  <c:pt idx="5">
                    <c:v>MIA-DJ</c:v>
                  </c:pt>
                </c:lvl>
              </c:multiLvlStrCache>
            </c:multiLvlStrRef>
          </c:xVal>
          <c:yVal>
            <c:numRef>
              <c:f>'Supplementary Fig. 6d'!$D$3:$D$11</c:f>
              <c:numCache>
                <c:formatCode>0.00</c:formatCode>
                <c:ptCount val="9"/>
                <c:pt idx="1">
                  <c:v>85.153499474228923</c:v>
                </c:pt>
                <c:pt idx="2">
                  <c:v>16.773423680413643</c:v>
                </c:pt>
                <c:pt idx="3">
                  <c:v>0</c:v>
                </c:pt>
                <c:pt idx="5">
                  <c:v>54.180934828751184</c:v>
                </c:pt>
                <c:pt idx="6">
                  <c:v>0</c:v>
                </c:pt>
                <c:pt idx="7">
                  <c:v>5.0801918922746543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4AA-4FB3-AE12-29856B4FAFF4}"/>
            </c:ext>
          </c:extLst>
        </c:ser>
        <c:ser>
          <c:idx val="2"/>
          <c:order val="2"/>
          <c:tx>
            <c:strRef>
              <c:f>'Supplementary Fig. 6d'!$E$2</c:f>
              <c:strCache>
                <c:ptCount val="1"/>
                <c:pt idx="0">
                  <c:v>rep 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xVal>
            <c:multiLvlStrRef>
              <c:f>'Supplementary Fig. 6d'!$A$3:$B$11</c:f>
              <c:multiLvlStrCache>
                <c:ptCount val="8"/>
                <c:lvl>
                  <c:pt idx="1">
                    <c:v>cathranthine</c:v>
                  </c:pt>
                  <c:pt idx="2">
                    <c:v>tabersonine</c:v>
                  </c:pt>
                  <c:pt idx="3">
                    <c:v>vindoline</c:v>
                  </c:pt>
                  <c:pt idx="5">
                    <c:v>cathranthine</c:v>
                  </c:pt>
                  <c:pt idx="6">
                    <c:v>tabersonine</c:v>
                  </c:pt>
                  <c:pt idx="7">
                    <c:v>vindoline</c:v>
                  </c:pt>
                </c:lvl>
                <c:lvl>
                  <c:pt idx="1">
                    <c:v>MIA-DC</c:v>
                  </c:pt>
                  <c:pt idx="5">
                    <c:v>MIA-DJ</c:v>
                  </c:pt>
                </c:lvl>
              </c:multiLvlStrCache>
            </c:multiLvlStrRef>
          </c:xVal>
          <c:yVal>
            <c:numRef>
              <c:f>'Supplementary Fig. 6d'!$E$3:$E$11</c:f>
              <c:numCache>
                <c:formatCode>0.00</c:formatCode>
                <c:ptCount val="9"/>
                <c:pt idx="1">
                  <c:v>83.747860629748004</c:v>
                </c:pt>
                <c:pt idx="2">
                  <c:v>17.564497350004192</c:v>
                </c:pt>
                <c:pt idx="3">
                  <c:v>0</c:v>
                </c:pt>
                <c:pt idx="5">
                  <c:v>36.490270972654606</c:v>
                </c:pt>
                <c:pt idx="6">
                  <c:v>0</c:v>
                </c:pt>
                <c:pt idx="7">
                  <c:v>3.906813222623807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4AA-4FB3-AE12-29856B4FA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4178664"/>
        <c:axId val="584170136"/>
      </c:scatterChart>
      <c:catAx>
        <c:axId val="584178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4170136"/>
        <c:crosses val="autoZero"/>
        <c:auto val="1"/>
        <c:lblAlgn val="l"/>
        <c:lblOffset val="100"/>
        <c:noMultiLvlLbl val="0"/>
      </c:catAx>
      <c:valAx>
        <c:axId val="584170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metabolite conc (</a:t>
                </a:r>
                <a:r>
                  <a:rPr lang="en-DK"/>
                  <a:t>µ</a:t>
                </a:r>
                <a:r>
                  <a:rPr lang="en-US"/>
                  <a:t>g/L)</a:t>
                </a:r>
              </a:p>
            </c:rich>
          </c:tx>
          <c:layout>
            <c:manualLayout>
              <c:xMode val="edge"/>
              <c:yMode val="edge"/>
              <c:x val="3.4710998877665604E-3"/>
              <c:y val="0.216210416666666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4178664"/>
        <c:crosses val="autoZero"/>
        <c:crossBetween val="between"/>
        <c:majorUnit val="30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0</xdr:row>
      <xdr:rowOff>0</xdr:rowOff>
    </xdr:from>
    <xdr:to>
      <xdr:col>11</xdr:col>
      <xdr:colOff>169275</xdr:colOff>
      <xdr:row>16</xdr:row>
      <xdr:rowOff>39600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0.26649</cdr:x>
      <cdr:y>0.13433</cdr:y>
    </cdr:from>
    <cdr:to>
      <cdr:x>0.31649</cdr:x>
      <cdr:y>0.16809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575339" y="435812"/>
          <a:ext cx="107948" cy="10952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5">
            <a:lumMod val="40000"/>
            <a:lumOff val="60000"/>
          </a:schemeClr>
        </a:solidFill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GB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0.26649</cdr:x>
      <cdr:y>0.07579</cdr:y>
    </cdr:from>
    <cdr:to>
      <cdr:x>0.31649</cdr:x>
      <cdr:y>0.10954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575624" y="245546"/>
          <a:ext cx="108001" cy="10937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2">
            <a:lumMod val="40000"/>
            <a:lumOff val="60000"/>
          </a:schemeClr>
        </a:solidFill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GB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0.31989</cdr:x>
      <cdr:y>0.05349</cdr:y>
    </cdr:from>
    <cdr:to>
      <cdr:x>0.71337</cdr:x>
      <cdr:y>0.12949</cdr:y>
    </cdr:to>
    <cdr:sp macro="" textlink="">
      <cdr:nvSpPr>
        <cdr:cNvPr id="4" name="TextBox 18"/>
        <cdr:cNvSpPr txBox="1"/>
      </cdr:nvSpPr>
      <cdr:spPr>
        <a:xfrm xmlns:a="http://schemas.openxmlformats.org/drawingml/2006/main">
          <a:off x="690620" y="173550"/>
          <a:ext cx="849493" cy="24654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>
          <a:spAutoFit/>
        </a:bodyPr>
        <a:lstStyle xmlns:a="http://schemas.openxmlformats.org/drawingml/2006/main"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 dirty="0" smtClean="0">
              <a:latin typeface="Arial" panose="020B0604020202020204" pitchFamily="34" charset="0"/>
              <a:cs typeface="Arial" panose="020B0604020202020204" pitchFamily="34" charset="0"/>
            </a:rPr>
            <a:t>tabersonine</a:t>
          </a:r>
          <a:endParaRPr lang="en-GB" sz="1000" dirty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0.31793</cdr:x>
      <cdr:y>0.11439</cdr:y>
    </cdr:from>
    <cdr:to>
      <cdr:x>0.76039</cdr:x>
      <cdr:y>0.19039</cdr:y>
    </cdr:to>
    <cdr:sp macro="" textlink="">
      <cdr:nvSpPr>
        <cdr:cNvPr id="5" name="TextBox 19"/>
        <cdr:cNvSpPr txBox="1"/>
      </cdr:nvSpPr>
      <cdr:spPr>
        <a:xfrm xmlns:a="http://schemas.openxmlformats.org/drawingml/2006/main">
          <a:off x="686383" y="371123"/>
          <a:ext cx="955239" cy="24654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>
          <a:spAutoFit/>
        </a:bodyPr>
        <a:lstStyle xmlns:a="http://schemas.openxmlformats.org/drawingml/2006/main"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 dirty="0" smtClean="0">
              <a:latin typeface="Arial" panose="020B0604020202020204" pitchFamily="34" charset="0"/>
              <a:cs typeface="Arial" panose="020B0604020202020204" pitchFamily="34" charset="0"/>
            </a:rPr>
            <a:t>catharanthine</a:t>
          </a:r>
          <a:endParaRPr lang="en-GB" sz="1000" dirty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322383</xdr:colOff>
      <xdr:row>0</xdr:row>
      <xdr:rowOff>0</xdr:rowOff>
    </xdr:from>
    <xdr:to>
      <xdr:col>11</xdr:col>
      <xdr:colOff>131883</xdr:colOff>
      <xdr:row>20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69558</xdr:colOff>
      <xdr:row>0</xdr:row>
      <xdr:rowOff>47014</xdr:rowOff>
    </xdr:from>
    <xdr:to>
      <xdr:col>14</xdr:col>
      <xdr:colOff>38647</xdr:colOff>
      <xdr:row>18</xdr:row>
      <xdr:rowOff>42808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446957</xdr:colOff>
      <xdr:row>2</xdr:row>
      <xdr:rowOff>154717</xdr:rowOff>
    </xdr:from>
    <xdr:to>
      <xdr:col>12</xdr:col>
      <xdr:colOff>20844</xdr:colOff>
      <xdr:row>3</xdr:row>
      <xdr:rowOff>98247</xdr:rowOff>
    </xdr:to>
    <xdr:sp macro="" textlink="">
      <xdr:nvSpPr>
        <xdr:cNvPr id="3" name="Rectangle 2"/>
        <xdr:cNvSpPr/>
      </xdr:nvSpPr>
      <xdr:spPr>
        <a:xfrm>
          <a:off x="6314357" y="478567"/>
          <a:ext cx="107287" cy="105455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11</xdr:col>
      <xdr:colOff>446957</xdr:colOff>
      <xdr:row>3</xdr:row>
      <xdr:rowOff>149572</xdr:rowOff>
    </xdr:from>
    <xdr:to>
      <xdr:col>12</xdr:col>
      <xdr:colOff>23042</xdr:colOff>
      <xdr:row>4</xdr:row>
      <xdr:rowOff>92524</xdr:rowOff>
    </xdr:to>
    <xdr:sp macro="" textlink="">
      <xdr:nvSpPr>
        <xdr:cNvPr id="4" name="Rectangle 3"/>
        <xdr:cNvSpPr/>
      </xdr:nvSpPr>
      <xdr:spPr>
        <a:xfrm>
          <a:off x="6314357" y="635347"/>
          <a:ext cx="109485" cy="104877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oneCellAnchor>
    <xdr:from>
      <xdr:col>12</xdr:col>
      <xdr:colOff>863</xdr:colOff>
      <xdr:row>1</xdr:row>
      <xdr:rowOff>73452</xdr:rowOff>
    </xdr:from>
    <xdr:ext cx="961674" cy="565668"/>
    <xdr:sp macro="" textlink="">
      <xdr:nvSpPr>
        <xdr:cNvPr id="5" name="TextBox 4"/>
        <xdr:cNvSpPr txBox="1"/>
      </xdr:nvSpPr>
      <xdr:spPr>
        <a:xfrm>
          <a:off x="6401663" y="235377"/>
          <a:ext cx="961674" cy="5656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lnSpc>
              <a:spcPct val="110000"/>
            </a:lnSpc>
          </a:pP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catharanthine</a:t>
          </a:r>
        </a:p>
        <a:p>
          <a:pPr>
            <a:lnSpc>
              <a:spcPct val="110000"/>
            </a:lnSpc>
          </a:pP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tabersonine</a:t>
          </a:r>
        </a:p>
        <a:p>
          <a:pPr>
            <a:lnSpc>
              <a:spcPct val="110000"/>
            </a:lnSpc>
          </a:pP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vindoline</a:t>
          </a:r>
        </a:p>
      </xdr:txBody>
    </xdr:sp>
    <xdr:clientData/>
  </xdr:oneCellAnchor>
  <xdr:twoCellAnchor>
    <xdr:from>
      <xdr:col>11</xdr:col>
      <xdr:colOff>446957</xdr:colOff>
      <xdr:row>1</xdr:row>
      <xdr:rowOff>151391</xdr:rowOff>
    </xdr:from>
    <xdr:to>
      <xdr:col>12</xdr:col>
      <xdr:colOff>22901</xdr:colOff>
      <xdr:row>2</xdr:row>
      <xdr:rowOff>94921</xdr:rowOff>
    </xdr:to>
    <xdr:sp macro="" textlink="">
      <xdr:nvSpPr>
        <xdr:cNvPr id="6" name="Rectangle 5"/>
        <xdr:cNvSpPr/>
      </xdr:nvSpPr>
      <xdr:spPr>
        <a:xfrm>
          <a:off x="6314357" y="313316"/>
          <a:ext cx="109344" cy="105455"/>
        </a:xfrm>
        <a:prstGeom prst="rect">
          <a:avLst/>
        </a:prstGeom>
        <a:solidFill>
          <a:schemeClr val="bg1">
            <a:lumMod val="85000"/>
          </a:schemeClr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C27" sqref="C27"/>
    </sheetView>
  </sheetViews>
  <sheetFormatPr defaultRowHeight="15.5" x14ac:dyDescent="0.35"/>
  <cols>
    <col min="1" max="1" width="17.75" bestFit="1" customWidth="1"/>
    <col min="2" max="2" width="15.83203125" customWidth="1"/>
    <col min="3" max="3" width="46.83203125" style="17" customWidth="1"/>
    <col min="5" max="5" width="20" customWidth="1"/>
  </cols>
  <sheetData>
    <row r="1" spans="1:5" x14ac:dyDescent="0.35">
      <c r="A1" s="10"/>
      <c r="B1" s="13" t="s">
        <v>7</v>
      </c>
      <c r="C1" s="13" t="s">
        <v>30</v>
      </c>
      <c r="D1" s="9"/>
      <c r="E1" s="12" t="s">
        <v>22</v>
      </c>
    </row>
    <row r="2" spans="1:5" x14ac:dyDescent="0.35">
      <c r="A2" s="10" t="s">
        <v>0</v>
      </c>
      <c r="B2" s="11" t="s">
        <v>24</v>
      </c>
      <c r="C2" s="16" t="s">
        <v>31</v>
      </c>
      <c r="D2" s="9"/>
      <c r="E2" s="11" t="s">
        <v>15</v>
      </c>
    </row>
    <row r="3" spans="1:5" x14ac:dyDescent="0.35">
      <c r="A3" s="10" t="s">
        <v>1</v>
      </c>
      <c r="B3" s="11" t="s">
        <v>25</v>
      </c>
      <c r="C3" s="16" t="s">
        <v>32</v>
      </c>
      <c r="D3" s="9"/>
      <c r="E3" s="9"/>
    </row>
    <row r="4" spans="1:5" x14ac:dyDescent="0.35">
      <c r="A4" s="10" t="s">
        <v>2</v>
      </c>
      <c r="B4" s="11" t="s">
        <v>26</v>
      </c>
      <c r="C4" s="16" t="s">
        <v>33</v>
      </c>
      <c r="D4" s="9"/>
      <c r="E4" s="9"/>
    </row>
    <row r="5" spans="1:5" x14ac:dyDescent="0.35">
      <c r="A5" s="10" t="s">
        <v>14</v>
      </c>
      <c r="B5" s="11" t="s">
        <v>27</v>
      </c>
      <c r="C5" s="16" t="s">
        <v>34</v>
      </c>
      <c r="D5" s="9"/>
      <c r="E5" s="9"/>
    </row>
    <row r="6" spans="1:5" x14ac:dyDescent="0.35">
      <c r="A6" s="10" t="s">
        <v>3</v>
      </c>
      <c r="B6" s="11" t="s">
        <v>28</v>
      </c>
      <c r="C6" s="16" t="s">
        <v>35</v>
      </c>
      <c r="D6" s="9"/>
    </row>
    <row r="7" spans="1:5" x14ac:dyDescent="0.35">
      <c r="A7" s="10" t="s">
        <v>4</v>
      </c>
      <c r="B7" s="11" t="s">
        <v>29</v>
      </c>
      <c r="C7" s="16" t="s">
        <v>36</v>
      </c>
      <c r="D7" s="9"/>
    </row>
    <row r="8" spans="1:5" x14ac:dyDescent="0.35">
      <c r="A8" s="10" t="s">
        <v>5</v>
      </c>
      <c r="B8" s="15"/>
      <c r="C8" s="16"/>
      <c r="D8" s="9"/>
    </row>
    <row r="9" spans="1:5" x14ac:dyDescent="0.35">
      <c r="A9" s="10" t="s">
        <v>6</v>
      </c>
      <c r="B9" s="15"/>
      <c r="C9" s="16"/>
      <c r="D9" s="9"/>
    </row>
    <row r="11" spans="1:5" x14ac:dyDescent="0.35">
      <c r="A11" s="14"/>
      <c r="B11" s="14"/>
      <c r="C11" s="3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D25" sqref="D25"/>
    </sheetView>
  </sheetViews>
  <sheetFormatPr defaultColWidth="10.83203125" defaultRowHeight="15.5" x14ac:dyDescent="0.35"/>
  <cols>
    <col min="1" max="1" width="24.83203125" style="1" customWidth="1"/>
    <col min="2" max="2" width="6.83203125" style="1" bestFit="1" customWidth="1"/>
    <col min="3" max="3" width="20.33203125" style="2" customWidth="1"/>
    <col min="4" max="4" width="10.83203125" style="1"/>
    <col min="5" max="5" width="32.33203125" style="1" customWidth="1"/>
    <col min="6" max="16384" width="10.83203125" style="1"/>
  </cols>
  <sheetData>
    <row r="1" spans="1:5" x14ac:dyDescent="0.35">
      <c r="A1" s="8"/>
      <c r="B1" s="8"/>
      <c r="C1" s="3" t="s">
        <v>2</v>
      </c>
    </row>
    <row r="2" spans="1:5" x14ac:dyDescent="0.35">
      <c r="A2" s="52" t="s">
        <v>8</v>
      </c>
      <c r="B2" s="53"/>
      <c r="C2" s="11" t="s">
        <v>23</v>
      </c>
      <c r="E2" s="12" t="s">
        <v>22</v>
      </c>
    </row>
    <row r="3" spans="1:5" x14ac:dyDescent="0.35">
      <c r="A3" s="8" t="s">
        <v>9</v>
      </c>
      <c r="B3" s="4" t="s">
        <v>10</v>
      </c>
      <c r="C3" s="5">
        <v>10</v>
      </c>
      <c r="E3" s="11" t="s">
        <v>15</v>
      </c>
    </row>
    <row r="4" spans="1:5" x14ac:dyDescent="0.35">
      <c r="A4" s="8" t="s">
        <v>11</v>
      </c>
      <c r="B4" s="4">
        <v>1</v>
      </c>
      <c r="C4" s="6">
        <f>C$3-SUM(C5:C12)</f>
        <v>0.20578683657346453</v>
      </c>
    </row>
    <row r="5" spans="1:5" x14ac:dyDescent="0.35">
      <c r="A5" s="8" t="s">
        <v>17</v>
      </c>
      <c r="B5" s="4">
        <v>2</v>
      </c>
      <c r="C5" s="7">
        <f t="shared" ref="C5:C12" si="0">C$3/$B5</f>
        <v>5</v>
      </c>
    </row>
    <row r="6" spans="1:5" x14ac:dyDescent="0.35">
      <c r="A6" s="8" t="s">
        <v>18</v>
      </c>
      <c r="B6" s="4">
        <v>100</v>
      </c>
      <c r="C6" s="7">
        <f t="shared" si="0"/>
        <v>0.1</v>
      </c>
    </row>
    <row r="7" spans="1:5" x14ac:dyDescent="0.35">
      <c r="A7" s="8" t="s">
        <v>19</v>
      </c>
      <c r="B7" s="4">
        <v>500</v>
      </c>
      <c r="C7" s="7">
        <f t="shared" si="0"/>
        <v>0.02</v>
      </c>
    </row>
    <row r="8" spans="1:5" x14ac:dyDescent="0.35">
      <c r="A8" s="8" t="s">
        <v>20</v>
      </c>
      <c r="B8" s="4">
        <v>41.66</v>
      </c>
      <c r="C8" s="7">
        <f t="shared" si="0"/>
        <v>0.24003840614498323</v>
      </c>
    </row>
    <row r="9" spans="1:5" x14ac:dyDescent="0.35">
      <c r="A9" s="8" t="s">
        <v>21</v>
      </c>
      <c r="B9" s="4">
        <v>250</v>
      </c>
      <c r="C9" s="7">
        <f t="shared" si="0"/>
        <v>0.04</v>
      </c>
    </row>
    <row r="10" spans="1:5" x14ac:dyDescent="0.35">
      <c r="A10" s="8" t="s">
        <v>13</v>
      </c>
      <c r="B10" s="4">
        <v>10</v>
      </c>
      <c r="C10" s="7">
        <f t="shared" si="0"/>
        <v>1</v>
      </c>
    </row>
    <row r="11" spans="1:5" x14ac:dyDescent="0.35">
      <c r="A11" s="8" t="s">
        <v>12</v>
      </c>
      <c r="B11" s="4">
        <v>3.125</v>
      </c>
      <c r="C11" s="7">
        <f>C$3/$B11</f>
        <v>3.2</v>
      </c>
    </row>
    <row r="12" spans="1:5" x14ac:dyDescent="0.35">
      <c r="A12" s="8" t="s">
        <v>16</v>
      </c>
      <c r="B12" s="4">
        <v>51.5</v>
      </c>
      <c r="C12" s="6">
        <f t="shared" si="0"/>
        <v>0.1941747572815534</v>
      </c>
    </row>
    <row r="14" spans="1:5" x14ac:dyDescent="0.35">
      <c r="C14" s="7" t="s">
        <v>37</v>
      </c>
    </row>
  </sheetData>
  <mergeCells count="1">
    <mergeCell ref="A2:B2"/>
  </mergeCells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activeCell="E14" sqref="E14"/>
    </sheetView>
  </sheetViews>
  <sheetFormatPr defaultRowHeight="15.5" x14ac:dyDescent="0.35"/>
  <cols>
    <col min="1" max="1" width="7.08203125" style="26" bestFit="1" customWidth="1"/>
    <col min="2" max="2" width="11.83203125" bestFit="1" customWidth="1"/>
    <col min="3" max="5" width="5" style="24" bestFit="1" customWidth="1"/>
    <col min="6" max="6" width="5.5" style="24" bestFit="1" customWidth="1"/>
    <col min="7" max="7" width="5.25" style="24" bestFit="1" customWidth="1"/>
    <col min="8" max="8" width="3.25" customWidth="1"/>
  </cols>
  <sheetData>
    <row r="1" spans="1:7" x14ac:dyDescent="0.35">
      <c r="C1" s="54" t="s">
        <v>46</v>
      </c>
      <c r="D1" s="54"/>
      <c r="E1" s="54"/>
      <c r="F1" s="54"/>
      <c r="G1" s="54"/>
    </row>
    <row r="2" spans="1:7" x14ac:dyDescent="0.35">
      <c r="A2" s="27"/>
      <c r="B2" s="19"/>
      <c r="C2" s="25" t="s">
        <v>38</v>
      </c>
      <c r="D2" s="25" t="s">
        <v>39</v>
      </c>
      <c r="E2" s="25" t="s">
        <v>40</v>
      </c>
      <c r="F2" s="25" t="s">
        <v>41</v>
      </c>
      <c r="G2" s="25" t="s">
        <v>42</v>
      </c>
    </row>
    <row r="3" spans="1:7" x14ac:dyDescent="0.35">
      <c r="A3" s="27"/>
      <c r="B3" s="19"/>
      <c r="C3" s="20"/>
      <c r="D3" s="20"/>
      <c r="E3" s="20"/>
      <c r="F3" s="21"/>
      <c r="G3" s="21"/>
    </row>
    <row r="4" spans="1:7" x14ac:dyDescent="0.35">
      <c r="A4" s="55" t="s">
        <v>24</v>
      </c>
      <c r="B4" s="18" t="s">
        <v>43</v>
      </c>
      <c r="C4" s="22" t="s">
        <v>45</v>
      </c>
      <c r="D4" s="22" t="s">
        <v>45</v>
      </c>
      <c r="E4" s="22" t="s">
        <v>45</v>
      </c>
      <c r="F4" s="22"/>
      <c r="G4" s="22"/>
    </row>
    <row r="5" spans="1:7" x14ac:dyDescent="0.35">
      <c r="A5" s="56"/>
      <c r="B5" s="18" t="s">
        <v>44</v>
      </c>
      <c r="C5" s="22" t="s">
        <v>45</v>
      </c>
      <c r="D5" s="22" t="s">
        <v>45</v>
      </c>
      <c r="E5" s="22" t="s">
        <v>45</v>
      </c>
      <c r="F5" s="22"/>
      <c r="G5" s="22"/>
    </row>
    <row r="6" spans="1:7" x14ac:dyDescent="0.35">
      <c r="A6" s="27"/>
      <c r="B6" s="19"/>
      <c r="C6" s="20"/>
      <c r="D6" s="20"/>
      <c r="E6" s="20"/>
      <c r="F6" s="21"/>
      <c r="G6" s="21"/>
    </row>
    <row r="7" spans="1:7" x14ac:dyDescent="0.35">
      <c r="A7" s="27"/>
      <c r="B7" s="19"/>
      <c r="C7" s="20"/>
      <c r="D7" s="20"/>
      <c r="E7" s="20"/>
      <c r="F7" s="21"/>
      <c r="G7" s="21"/>
    </row>
    <row r="8" spans="1:7" x14ac:dyDescent="0.35">
      <c r="A8" s="55" t="s">
        <v>25</v>
      </c>
      <c r="B8" s="18" t="s">
        <v>43</v>
      </c>
      <c r="C8" s="22">
        <v>9.1055803141348282</v>
      </c>
      <c r="D8" s="22" t="s">
        <v>45</v>
      </c>
      <c r="E8" s="22">
        <v>9.4833236169780246</v>
      </c>
      <c r="F8" s="22">
        <f t="shared" ref="F8:F9" si="0">AVERAGE(C8:E8)</f>
        <v>9.2944519655564264</v>
      </c>
      <c r="G8" s="22">
        <f t="shared" ref="G8:G9" si="1">STDEV(C8:E8)</f>
        <v>0.26710485098822789</v>
      </c>
    </row>
    <row r="9" spans="1:7" x14ac:dyDescent="0.35">
      <c r="A9" s="56"/>
      <c r="B9" s="18" t="s">
        <v>44</v>
      </c>
      <c r="C9" s="23">
        <v>7.4184330824526237</v>
      </c>
      <c r="D9" s="23">
        <v>5.0919111792805563</v>
      </c>
      <c r="E9" s="23">
        <v>8.3593629710689257</v>
      </c>
      <c r="F9" s="22">
        <f t="shared" si="0"/>
        <v>6.9565690776007019</v>
      </c>
      <c r="G9" s="22">
        <f t="shared" si="1"/>
        <v>1.6819777264127636</v>
      </c>
    </row>
    <row r="10" spans="1:7" x14ac:dyDescent="0.35">
      <c r="A10" s="27"/>
      <c r="B10" s="19"/>
      <c r="C10" s="20"/>
      <c r="D10" s="20"/>
      <c r="E10" s="20"/>
      <c r="F10" s="21"/>
      <c r="G10" s="21"/>
    </row>
  </sheetData>
  <mergeCells count="3">
    <mergeCell ref="C1:G1"/>
    <mergeCell ref="A4:A5"/>
    <mergeCell ref="A8:A9"/>
  </mergeCells>
  <pageMargins left="0.7" right="0.7" top="0.75" bottom="0.75" header="0.3" footer="0.3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workbookViewId="0">
      <selection sqref="A1:XFD1048576"/>
    </sheetView>
  </sheetViews>
  <sheetFormatPr defaultColWidth="10.83203125" defaultRowHeight="15" customHeight="1" x14ac:dyDescent="0.25"/>
  <cols>
    <col min="1" max="1" width="25.83203125" style="36" bestFit="1" customWidth="1"/>
    <col min="2" max="7" width="5.58203125" style="35" customWidth="1"/>
    <col min="8" max="16384" width="10.83203125" style="35"/>
  </cols>
  <sheetData>
    <row r="1" spans="1:7" ht="15" customHeight="1" x14ac:dyDescent="0.25">
      <c r="A1" s="57"/>
      <c r="B1" s="58" t="s">
        <v>69</v>
      </c>
      <c r="C1" s="58"/>
      <c r="D1" s="58"/>
      <c r="E1" s="58"/>
      <c r="F1" s="58"/>
    </row>
    <row r="2" spans="1:7" ht="15" customHeight="1" x14ac:dyDescent="0.25">
      <c r="A2" s="57"/>
      <c r="B2" s="38" t="s">
        <v>38</v>
      </c>
      <c r="C2" s="38" t="s">
        <v>39</v>
      </c>
      <c r="D2" s="38" t="s">
        <v>40</v>
      </c>
      <c r="E2" s="46" t="s">
        <v>41</v>
      </c>
      <c r="F2" s="46" t="s">
        <v>42</v>
      </c>
    </row>
    <row r="3" spans="1:7" ht="15" customHeight="1" x14ac:dyDescent="0.25">
      <c r="A3" s="47" t="s">
        <v>68</v>
      </c>
      <c r="B3" s="37">
        <v>1.0756760038079396</v>
      </c>
      <c r="C3" s="37">
        <v>1.177125354511751</v>
      </c>
      <c r="D3" s="37">
        <v>0.72181375733092668</v>
      </c>
      <c r="E3" s="37">
        <f>AVERAGE(B3:D3)</f>
        <v>0.99153837188353899</v>
      </c>
      <c r="F3" s="37">
        <f>STDEV(B3:D3)</f>
        <v>0.23903246319532237</v>
      </c>
    </row>
    <row r="4" spans="1:7" ht="15" customHeight="1" x14ac:dyDescent="0.25">
      <c r="A4" s="47" t="s">
        <v>73</v>
      </c>
      <c r="B4" s="37">
        <v>1.0499942071722785</v>
      </c>
      <c r="C4" s="37">
        <v>1.4549130783814921</v>
      </c>
      <c r="D4" s="37">
        <v>1.3982348803613494</v>
      </c>
      <c r="E4" s="37">
        <f>AVERAGE(B4:D4)</f>
        <v>1.3010473886383733</v>
      </c>
      <c r="F4" s="37">
        <f>STDEV(B4:D4)</f>
        <v>0.21925756423870316</v>
      </c>
    </row>
    <row r="5" spans="1:7" ht="15" customHeight="1" x14ac:dyDescent="0.25">
      <c r="A5" s="47" t="s">
        <v>74</v>
      </c>
      <c r="B5" s="37">
        <v>1.9119987915884591</v>
      </c>
      <c r="C5" s="37">
        <v>1.6364077403812267</v>
      </c>
      <c r="D5" s="37">
        <v>1.5716343425614219</v>
      </c>
      <c r="E5" s="37">
        <f t="shared" ref="E5:E8" si="0">AVERAGE(B5:D5)</f>
        <v>1.7066802915103694</v>
      </c>
      <c r="F5" s="37">
        <f t="shared" ref="F5:F8" si="1">STDEV(B5:D5)</f>
        <v>0.18073644657903981</v>
      </c>
    </row>
    <row r="6" spans="1:7" ht="15" customHeight="1" x14ac:dyDescent="0.25">
      <c r="A6" s="47" t="s">
        <v>75</v>
      </c>
      <c r="B6" s="37">
        <v>1.9505931003022738</v>
      </c>
      <c r="C6" s="37">
        <v>1.7806356846406333</v>
      </c>
      <c r="D6" s="37">
        <v>1.9516944753177687</v>
      </c>
      <c r="E6" s="37">
        <f>AVERAGE(B6:D6)</f>
        <v>1.8943077534202253</v>
      </c>
      <c r="F6" s="37">
        <f>STDEV(B6:D6)</f>
        <v>9.8444439518976454E-2</v>
      </c>
    </row>
    <row r="7" spans="1:7" ht="15" customHeight="1" x14ac:dyDescent="0.25">
      <c r="A7" s="47" t="s">
        <v>76</v>
      </c>
      <c r="B7" s="37">
        <v>2.1863396562652504</v>
      </c>
      <c r="C7" s="37">
        <v>2.1210096348551386</v>
      </c>
      <c r="D7" s="37">
        <v>1.7821532268323765</v>
      </c>
      <c r="E7" s="37">
        <f>AVERAGE(B7:D7)</f>
        <v>2.0298341726509217</v>
      </c>
      <c r="F7" s="37">
        <f>STDEV(B7:D7)</f>
        <v>0.21697094532572397</v>
      </c>
    </row>
    <row r="8" spans="1:7" ht="15" customHeight="1" x14ac:dyDescent="0.25">
      <c r="A8" s="47" t="s">
        <v>77</v>
      </c>
      <c r="B8" s="37">
        <v>2.3280354667312353</v>
      </c>
      <c r="C8" s="37">
        <v>2.3807361887422345</v>
      </c>
      <c r="D8" s="37">
        <v>2.4610209549070934</v>
      </c>
      <c r="E8" s="37">
        <f t="shared" si="0"/>
        <v>2.3899308701268542</v>
      </c>
      <c r="F8" s="37">
        <f t="shared" si="1"/>
        <v>6.6967840346440391E-2</v>
      </c>
    </row>
    <row r="9" spans="1:7" ht="15" customHeight="1" x14ac:dyDescent="0.25">
      <c r="A9" s="48"/>
      <c r="B9" s="49"/>
      <c r="C9" s="49"/>
      <c r="D9" s="49"/>
      <c r="E9" s="49"/>
      <c r="F9" s="49"/>
    </row>
    <row r="10" spans="1:7" ht="15" customHeight="1" x14ac:dyDescent="0.25">
      <c r="A10" s="36" t="s">
        <v>78</v>
      </c>
    </row>
    <row r="11" spans="1:7" ht="93" customHeight="1" x14ac:dyDescent="0.25">
      <c r="A11" s="47"/>
      <c r="B11" s="50" t="s">
        <v>68</v>
      </c>
      <c r="C11" s="50" t="s">
        <v>73</v>
      </c>
      <c r="D11" s="50" t="s">
        <v>74</v>
      </c>
      <c r="E11" s="50" t="s">
        <v>75</v>
      </c>
      <c r="F11" s="50" t="s">
        <v>76</v>
      </c>
      <c r="G11" s="50" t="s">
        <v>77</v>
      </c>
    </row>
    <row r="12" spans="1:7" ht="15" customHeight="1" x14ac:dyDescent="0.25">
      <c r="A12" s="47" t="s">
        <v>68</v>
      </c>
      <c r="B12" s="51">
        <f t="shared" ref="B12:B17" si="2">TTEST(B3:D3,B$3:D$3,2,3)</f>
        <v>1</v>
      </c>
      <c r="C12" s="51">
        <f t="shared" ref="C12:C17" si="3">TTEST(B3:D3,B$5:D$5,2,3)</f>
        <v>1.6734669868238263E-2</v>
      </c>
      <c r="D12" s="51">
        <f t="shared" ref="D12:D17" si="4">TTEST(B3:D3,B$8:D$8,2,3)</f>
        <v>6.2861643120386036E-3</v>
      </c>
      <c r="E12" s="51">
        <f t="shared" ref="E12:E17" si="5">TTEST(B3:D3,B$7:D$7,2,3)</f>
        <v>5.2286036192747453E-3</v>
      </c>
      <c r="F12" s="51">
        <f t="shared" ref="F12:F17" si="6">TTEST(B3:D3,B$6:D$6,2,3)</f>
        <v>1.2697462633261131E-2</v>
      </c>
      <c r="G12" s="51">
        <f t="shared" ref="G12:G17" si="7">TTEST(B3:D3,B$4:D$4,2,3)</f>
        <v>0.17425592616598434</v>
      </c>
    </row>
    <row r="13" spans="1:7" ht="15" customHeight="1" x14ac:dyDescent="0.25">
      <c r="A13" s="47" t="s">
        <v>73</v>
      </c>
      <c r="B13" s="51">
        <f t="shared" si="2"/>
        <v>0.17425592616598434</v>
      </c>
      <c r="C13" s="51">
        <f t="shared" si="3"/>
        <v>7.1043027330294883E-2</v>
      </c>
      <c r="D13" s="51">
        <f t="shared" si="4"/>
        <v>8.536492312374841E-3</v>
      </c>
      <c r="E13" s="51">
        <f t="shared" si="5"/>
        <v>1.4951589333132323E-2</v>
      </c>
      <c r="F13" s="51">
        <f t="shared" si="6"/>
        <v>2.7442163090765744E-2</v>
      </c>
      <c r="G13" s="51">
        <f t="shared" si="7"/>
        <v>1</v>
      </c>
    </row>
    <row r="14" spans="1:7" ht="15" customHeight="1" x14ac:dyDescent="0.25">
      <c r="A14" s="47" t="s">
        <v>74</v>
      </c>
      <c r="B14" s="51">
        <f t="shared" si="2"/>
        <v>1.6734669868238263E-2</v>
      </c>
      <c r="C14" s="51">
        <f t="shared" si="3"/>
        <v>1</v>
      </c>
      <c r="D14" s="51">
        <f t="shared" si="4"/>
        <v>1.3877275545346323E-2</v>
      </c>
      <c r="E14" s="51">
        <f t="shared" si="5"/>
        <v>0.1208214500223095</v>
      </c>
      <c r="F14" s="51">
        <f t="shared" si="6"/>
        <v>0.20980402180734206</v>
      </c>
      <c r="G14" s="51">
        <f t="shared" si="7"/>
        <v>7.1043027330294883E-2</v>
      </c>
    </row>
    <row r="15" spans="1:7" ht="15" customHeight="1" x14ac:dyDescent="0.25">
      <c r="A15" s="47" t="s">
        <v>75</v>
      </c>
      <c r="B15" s="51">
        <f t="shared" si="2"/>
        <v>1.2697462633261131E-2</v>
      </c>
      <c r="C15" s="51">
        <f t="shared" si="3"/>
        <v>0.20980402180734206</v>
      </c>
      <c r="D15" s="51">
        <f t="shared" si="4"/>
        <v>3.1411701779537043E-3</v>
      </c>
      <c r="E15" s="51">
        <f t="shared" si="5"/>
        <v>0.40206970606605952</v>
      </c>
      <c r="F15" s="51">
        <f t="shared" si="6"/>
        <v>1</v>
      </c>
      <c r="G15" s="51">
        <f t="shared" si="7"/>
        <v>2.7442163090765744E-2</v>
      </c>
    </row>
    <row r="16" spans="1:7" ht="15" customHeight="1" x14ac:dyDescent="0.25">
      <c r="A16" s="47" t="s">
        <v>76</v>
      </c>
      <c r="B16" s="51">
        <f t="shared" si="2"/>
        <v>5.2286036192747453E-3</v>
      </c>
      <c r="C16" s="51">
        <f t="shared" si="3"/>
        <v>0.1208214500223095</v>
      </c>
      <c r="D16" s="51">
        <f t="shared" si="4"/>
        <v>9.1826279189489629E-2</v>
      </c>
      <c r="E16" s="51">
        <f t="shared" si="5"/>
        <v>1</v>
      </c>
      <c r="F16" s="51">
        <f t="shared" si="6"/>
        <v>0.40206970606605952</v>
      </c>
      <c r="G16" s="51">
        <f t="shared" si="7"/>
        <v>1.4951589333132323E-2</v>
      </c>
    </row>
    <row r="17" spans="1:7" ht="15" customHeight="1" x14ac:dyDescent="0.25">
      <c r="A17" s="47" t="s">
        <v>77</v>
      </c>
      <c r="B17" s="51">
        <f t="shared" si="2"/>
        <v>6.2861643120386036E-3</v>
      </c>
      <c r="C17" s="51">
        <f t="shared" si="3"/>
        <v>1.3877275545346323E-2</v>
      </c>
      <c r="D17" s="51">
        <f t="shared" si="4"/>
        <v>1</v>
      </c>
      <c r="E17" s="51">
        <f t="shared" si="5"/>
        <v>9.1826279189489629E-2</v>
      </c>
      <c r="F17" s="51">
        <f t="shared" si="6"/>
        <v>3.1411701779537043E-3</v>
      </c>
      <c r="G17" s="51">
        <f t="shared" si="7"/>
        <v>8.536492312374841E-3</v>
      </c>
    </row>
  </sheetData>
  <mergeCells count="2">
    <mergeCell ref="A1:A2"/>
    <mergeCell ref="B1:F1"/>
  </mergeCells>
  <pageMargins left="0.7" right="0.7" top="0.75" bottom="0.75" header="0.3" footer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="93" zoomScaleNormal="93" workbookViewId="0">
      <selection activeCell="F15" sqref="F15"/>
    </sheetView>
  </sheetViews>
  <sheetFormatPr defaultColWidth="7" defaultRowHeight="12.75" customHeight="1" x14ac:dyDescent="0.25"/>
  <cols>
    <col min="1" max="1" width="6.5" style="40" bestFit="1" customWidth="1"/>
    <col min="2" max="2" width="10.08203125" style="40" bestFit="1" customWidth="1"/>
    <col min="3" max="7" width="6.58203125" style="45" customWidth="1"/>
    <col min="8" max="11" width="5.75" style="39" customWidth="1"/>
    <col min="12" max="16384" width="7" style="39"/>
  </cols>
  <sheetData>
    <row r="1" spans="1:7" ht="12.75" customHeight="1" x14ac:dyDescent="0.25">
      <c r="A1" s="42"/>
      <c r="B1" s="42"/>
      <c r="C1" s="59" t="s">
        <v>72</v>
      </c>
      <c r="D1" s="59"/>
      <c r="E1" s="59"/>
      <c r="F1" s="59"/>
      <c r="G1" s="59"/>
    </row>
    <row r="2" spans="1:7" ht="12.75" customHeight="1" x14ac:dyDescent="0.25">
      <c r="A2" s="42"/>
      <c r="B2" s="42"/>
      <c r="C2" s="43" t="s">
        <v>38</v>
      </c>
      <c r="D2" s="43" t="s">
        <v>39</v>
      </c>
      <c r="E2" s="43" t="s">
        <v>40</v>
      </c>
      <c r="F2" s="43" t="s">
        <v>41</v>
      </c>
      <c r="G2" s="43" t="s">
        <v>42</v>
      </c>
    </row>
    <row r="3" spans="1:7" ht="12.75" customHeight="1" x14ac:dyDescent="0.25">
      <c r="A3" s="42"/>
      <c r="B3" s="42"/>
      <c r="C3" s="44"/>
      <c r="D3" s="44"/>
      <c r="E3" s="44"/>
      <c r="F3" s="44"/>
      <c r="G3" s="44"/>
    </row>
    <row r="4" spans="1:7" ht="12.75" customHeight="1" x14ac:dyDescent="0.25">
      <c r="A4" s="60" t="s">
        <v>25</v>
      </c>
      <c r="B4" s="41" t="s">
        <v>70</v>
      </c>
      <c r="C4" s="43">
        <v>103.35703917546046</v>
      </c>
      <c r="D4" s="43">
        <v>85.153499474228923</v>
      </c>
      <c r="E4" s="43">
        <v>83.747860629748004</v>
      </c>
      <c r="F4" s="43">
        <f>AVERAGE(C4:E4)</f>
        <v>90.752799759812476</v>
      </c>
      <c r="G4" s="43">
        <f>STDEV(C4:E4)</f>
        <v>10.938194255703694</v>
      </c>
    </row>
    <row r="5" spans="1:7" ht="12.75" customHeight="1" x14ac:dyDescent="0.25">
      <c r="A5" s="60"/>
      <c r="B5" s="41" t="s">
        <v>43</v>
      </c>
      <c r="C5" s="43">
        <v>0</v>
      </c>
      <c r="D5" s="43">
        <v>16.773423680413643</v>
      </c>
      <c r="E5" s="43">
        <v>17.564497350004192</v>
      </c>
      <c r="F5" s="43">
        <f>AVERAGE(C5:E5)</f>
        <v>11.445973676805943</v>
      </c>
      <c r="G5" s="43">
        <f>STDEV(C5:E5)</f>
        <v>9.9203923533941367</v>
      </c>
    </row>
    <row r="6" spans="1:7" ht="12.75" customHeight="1" x14ac:dyDescent="0.25">
      <c r="A6" s="60"/>
      <c r="B6" s="41" t="s">
        <v>47</v>
      </c>
      <c r="C6" s="43" t="s">
        <v>45</v>
      </c>
      <c r="D6" s="43" t="s">
        <v>45</v>
      </c>
      <c r="E6" s="43" t="s">
        <v>45</v>
      </c>
      <c r="F6" s="43"/>
      <c r="G6" s="43"/>
    </row>
    <row r="7" spans="1:7" ht="12.75" customHeight="1" x14ac:dyDescent="0.25">
      <c r="A7" s="42"/>
      <c r="B7" s="42"/>
      <c r="C7" s="44"/>
      <c r="D7" s="44"/>
      <c r="E7" s="44"/>
      <c r="F7" s="44"/>
      <c r="G7" s="44"/>
    </row>
    <row r="8" spans="1:7" ht="12.75" customHeight="1" x14ac:dyDescent="0.25">
      <c r="A8" s="61" t="s">
        <v>71</v>
      </c>
      <c r="B8" s="41" t="s">
        <v>70</v>
      </c>
      <c r="C8" s="43">
        <v>41.327151557424813</v>
      </c>
      <c r="D8" s="43">
        <v>54.180934828751184</v>
      </c>
      <c r="E8" s="43">
        <v>36.490270972654606</v>
      </c>
      <c r="F8" s="43">
        <f>AVERAGE(C8:E8)</f>
        <v>43.99945245294353</v>
      </c>
      <c r="G8" s="43">
        <f>STDEV(C8:E8)</f>
        <v>9.143073387788915</v>
      </c>
    </row>
    <row r="9" spans="1:7" ht="12.75" customHeight="1" x14ac:dyDescent="0.25">
      <c r="A9" s="61"/>
      <c r="B9" s="41" t="s">
        <v>43</v>
      </c>
      <c r="C9" s="43" t="s">
        <v>45</v>
      </c>
      <c r="D9" s="43" t="s">
        <v>45</v>
      </c>
      <c r="E9" s="43" t="s">
        <v>45</v>
      </c>
      <c r="F9" s="43"/>
      <c r="G9" s="43"/>
    </row>
    <row r="10" spans="1:7" ht="12.75" customHeight="1" x14ac:dyDescent="0.25">
      <c r="A10" s="61"/>
      <c r="B10" s="41" t="s">
        <v>47</v>
      </c>
      <c r="C10" s="43">
        <v>4.1189830561331675</v>
      </c>
      <c r="D10" s="43">
        <v>5.0801918922746543</v>
      </c>
      <c r="E10" s="43">
        <v>3.906813222623807</v>
      </c>
      <c r="F10" s="43">
        <f>AVERAGE(C10:E10)</f>
        <v>4.3686627236772102</v>
      </c>
      <c r="G10" s="43">
        <f>STDEV(C10:E10)</f>
        <v>0.62526740510486101</v>
      </c>
    </row>
  </sheetData>
  <mergeCells count="3">
    <mergeCell ref="C1:G1"/>
    <mergeCell ref="A4:A6"/>
    <mergeCell ref="A8:A10"/>
  </mergeCells>
  <pageMargins left="0.7" right="0.7" top="0.75" bottom="0.75" header="0.3" footer="0.3"/>
  <pageSetup orientation="portrait" horizontalDpi="1200" verticalDpi="12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C15" sqref="C15"/>
    </sheetView>
  </sheetViews>
  <sheetFormatPr defaultColWidth="9" defaultRowHeight="14.5" x14ac:dyDescent="0.35"/>
  <cols>
    <col min="1" max="1" width="9.08203125" style="29" bestFit="1" customWidth="1"/>
    <col min="2" max="2" width="10.75" style="29" bestFit="1" customWidth="1"/>
    <col min="3" max="3" width="38.25" style="29" bestFit="1" customWidth="1"/>
    <col min="4" max="4" width="7.33203125" style="29" bestFit="1" customWidth="1"/>
    <col min="5" max="7" width="5.08203125" style="29" bestFit="1" customWidth="1"/>
    <col min="8" max="16384" width="9" style="28"/>
  </cols>
  <sheetData>
    <row r="1" spans="1:7" x14ac:dyDescent="0.35">
      <c r="A1" s="62" t="s">
        <v>67</v>
      </c>
      <c r="B1" s="62" t="s">
        <v>66</v>
      </c>
      <c r="C1" s="62" t="s">
        <v>65</v>
      </c>
      <c r="D1" s="63" t="s">
        <v>64</v>
      </c>
      <c r="E1" s="63" t="s">
        <v>63</v>
      </c>
      <c r="F1" s="63"/>
      <c r="G1" s="63"/>
    </row>
    <row r="2" spans="1:7" x14ac:dyDescent="0.35">
      <c r="A2" s="62"/>
      <c r="B2" s="62"/>
      <c r="C2" s="62"/>
      <c r="D2" s="63"/>
      <c r="E2" s="34" t="s">
        <v>62</v>
      </c>
      <c r="F2" s="34" t="s">
        <v>61</v>
      </c>
      <c r="G2" s="34" t="s">
        <v>60</v>
      </c>
    </row>
    <row r="3" spans="1:7" ht="29" x14ac:dyDescent="0.35">
      <c r="A3" s="33">
        <v>337.19105000000002</v>
      </c>
      <c r="B3" s="33" t="s">
        <v>59</v>
      </c>
      <c r="C3" s="33" t="s">
        <v>43</v>
      </c>
      <c r="D3" s="32">
        <v>4.68</v>
      </c>
      <c r="E3" s="32">
        <v>9.08</v>
      </c>
      <c r="F3" s="32" t="s">
        <v>45</v>
      </c>
      <c r="G3" s="32" t="s">
        <v>45</v>
      </c>
    </row>
    <row r="4" spans="1:7" x14ac:dyDescent="0.35">
      <c r="A4" s="31">
        <v>353.18597</v>
      </c>
      <c r="B4" s="31" t="s">
        <v>58</v>
      </c>
      <c r="C4" s="31" t="s">
        <v>57</v>
      </c>
      <c r="D4" s="30">
        <v>4.08</v>
      </c>
      <c r="E4" s="30">
        <v>9.5500000000000007</v>
      </c>
      <c r="F4" s="30">
        <v>9.67</v>
      </c>
      <c r="G4" s="30">
        <v>9.7100000000000009</v>
      </c>
    </row>
    <row r="5" spans="1:7" x14ac:dyDescent="0.35">
      <c r="A5" s="31">
        <v>367.20161999999999</v>
      </c>
      <c r="B5" s="31" t="s">
        <v>56</v>
      </c>
      <c r="C5" s="31" t="s">
        <v>55</v>
      </c>
      <c r="D5" s="30">
        <v>4.7300000000000004</v>
      </c>
      <c r="E5" s="30">
        <v>9.5500000000000007</v>
      </c>
      <c r="F5" s="30">
        <v>9.49</v>
      </c>
      <c r="G5" s="30">
        <v>9.49</v>
      </c>
    </row>
    <row r="6" spans="1:7" x14ac:dyDescent="0.35">
      <c r="A6" s="31">
        <v>385.21217999999999</v>
      </c>
      <c r="B6" s="31" t="s">
        <v>54</v>
      </c>
      <c r="C6" s="31" t="s">
        <v>53</v>
      </c>
      <c r="D6" s="30">
        <v>4.54</v>
      </c>
      <c r="E6" s="30">
        <v>8.7899999999999991</v>
      </c>
      <c r="F6" s="30">
        <v>7.99</v>
      </c>
      <c r="G6" s="30">
        <v>8.0299999999999994</v>
      </c>
    </row>
    <row r="7" spans="1:7" x14ac:dyDescent="0.35">
      <c r="A7" s="31">
        <v>399.22782999999998</v>
      </c>
      <c r="B7" s="31" t="s">
        <v>52</v>
      </c>
      <c r="C7" s="31" t="s">
        <v>51</v>
      </c>
      <c r="D7" s="30">
        <v>4.8099999999999996</v>
      </c>
      <c r="E7" s="32" t="s">
        <v>45</v>
      </c>
      <c r="F7" s="30">
        <v>9.0399999999999991</v>
      </c>
      <c r="G7" s="30">
        <v>9.0399999999999991</v>
      </c>
    </row>
    <row r="8" spans="1:7" x14ac:dyDescent="0.35">
      <c r="A8" s="31">
        <v>415.22275000000002</v>
      </c>
      <c r="B8" s="31" t="s">
        <v>50</v>
      </c>
      <c r="C8" s="31" t="s">
        <v>49</v>
      </c>
      <c r="D8" s="30">
        <v>4.3600000000000003</v>
      </c>
      <c r="E8" s="32" t="s">
        <v>45</v>
      </c>
      <c r="F8" s="30">
        <v>6.79</v>
      </c>
      <c r="G8" s="30">
        <v>6.79</v>
      </c>
    </row>
    <row r="9" spans="1:7" x14ac:dyDescent="0.35">
      <c r="A9" s="31">
        <v>457.23331000000002</v>
      </c>
      <c r="B9" s="31" t="s">
        <v>48</v>
      </c>
      <c r="C9" s="31" t="s">
        <v>47</v>
      </c>
      <c r="D9" s="30">
        <v>4.75</v>
      </c>
      <c r="E9" s="30" t="s">
        <v>45</v>
      </c>
      <c r="F9" s="30">
        <v>8.4499999999999993</v>
      </c>
      <c r="G9" s="30">
        <v>8.43</v>
      </c>
    </row>
  </sheetData>
  <mergeCells count="5">
    <mergeCell ref="A1:A2"/>
    <mergeCell ref="B1:B2"/>
    <mergeCell ref="C1:C2"/>
    <mergeCell ref="D1:D2"/>
    <mergeCell ref="E1:G1"/>
  </mergeCells>
  <conditionalFormatting sqref="E3:G9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Feeding layout</vt:lpstr>
      <vt:lpstr>Media</vt:lpstr>
      <vt:lpstr>Supplementary Fig. 10b</vt:lpstr>
      <vt:lpstr>Supplementary Fig. 6c</vt:lpstr>
      <vt:lpstr>Supplementary Fig. 6d</vt:lpstr>
      <vt:lpstr>Supplementary Fig. 6e</vt:lpstr>
      <vt:lpstr>Media!Print_Area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Zhang</dc:creator>
  <cp:lastModifiedBy>Jie Zhang</cp:lastModifiedBy>
  <cp:lastPrinted>2018-11-29T11:23:36Z</cp:lastPrinted>
  <dcterms:created xsi:type="dcterms:W3CDTF">2018-10-15T10:47:53Z</dcterms:created>
  <dcterms:modified xsi:type="dcterms:W3CDTF">2022-03-29T19:38:47Z</dcterms:modified>
</cp:coreProperties>
</file>