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/Desktop/Johnston/2nd Revised Nature/"/>
    </mc:Choice>
  </mc:AlternateContent>
  <xr:revisionPtr revIDLastSave="0" documentId="13_ncr:1_{33E2C6A3-FD3C-0B49-A9E8-010BFA4EF360}" xr6:coauthVersionLast="36" xr6:coauthVersionMax="36" xr10:uidLastSave="{00000000-0000-0000-0000-000000000000}"/>
  <bookViews>
    <workbookView xWindow="400" yWindow="500" windowWidth="41080" windowHeight="28300" tabRatio="608" xr2:uid="{9A1E8503-A0B1-4D2E-86C6-7DFA054F6063}"/>
  </bookViews>
  <sheets>
    <sheet name="Supplementary Table 2" sheetId="1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1" l="1"/>
  <c r="H10" i="11"/>
  <c r="O10" i="11"/>
  <c r="P10" i="11"/>
  <c r="U10" i="11"/>
  <c r="AA10" i="11"/>
  <c r="H11" i="11"/>
  <c r="O11" i="11"/>
  <c r="P11" i="11"/>
  <c r="U11" i="11"/>
  <c r="AA11" i="11"/>
  <c r="H12" i="11"/>
  <c r="O12" i="11"/>
  <c r="P12" i="11"/>
  <c r="U12" i="11"/>
  <c r="AA12" i="11"/>
  <c r="AG21" i="11"/>
  <c r="R80" i="11"/>
  <c r="U7" i="11"/>
  <c r="AE80" i="11"/>
  <c r="AD80" i="11"/>
  <c r="AG7" i="11"/>
  <c r="E80" i="11"/>
  <c r="P33" i="11"/>
  <c r="O33" i="11"/>
  <c r="P18" i="11"/>
  <c r="O18" i="11"/>
  <c r="P17" i="11"/>
  <c r="O17" i="11"/>
  <c r="P16" i="11"/>
  <c r="O16" i="11"/>
  <c r="P15" i="11"/>
  <c r="O15" i="11"/>
  <c r="P14" i="11"/>
  <c r="O14" i="11"/>
  <c r="P13" i="11"/>
  <c r="O13" i="11"/>
  <c r="P9" i="11"/>
  <c r="O9" i="11"/>
  <c r="P8" i="11"/>
  <c r="O8" i="11"/>
  <c r="P7" i="11"/>
  <c r="O7" i="11"/>
  <c r="P22" i="11"/>
  <c r="O22" i="11"/>
  <c r="P21" i="11"/>
  <c r="O21" i="11"/>
  <c r="P28" i="11"/>
  <c r="O28" i="11"/>
  <c r="P27" i="11"/>
  <c r="O27" i="11"/>
  <c r="P26" i="11"/>
  <c r="O26" i="11"/>
  <c r="P43" i="11"/>
  <c r="O43" i="11"/>
  <c r="P78" i="11"/>
  <c r="O78" i="11"/>
  <c r="P77" i="11"/>
  <c r="O77" i="11"/>
  <c r="P100" i="11"/>
  <c r="P101" i="11"/>
  <c r="P102" i="11"/>
  <c r="P103" i="11"/>
  <c r="P99" i="11"/>
  <c r="O100" i="11"/>
  <c r="O101" i="11"/>
  <c r="O102" i="11"/>
  <c r="O103" i="11"/>
  <c r="O99" i="11"/>
  <c r="R89" i="11"/>
  <c r="U77" i="11"/>
  <c r="U78" i="11"/>
  <c r="U80" i="11"/>
  <c r="P116" i="11"/>
  <c r="O116" i="11"/>
  <c r="M116" i="11"/>
  <c r="L116" i="11"/>
  <c r="AD53" i="11"/>
  <c r="AD89" i="11"/>
  <c r="AG28" i="11"/>
  <c r="AG27" i="11"/>
  <c r="AG26" i="11"/>
  <c r="AG22" i="11"/>
  <c r="AG8" i="11"/>
  <c r="AG9" i="11"/>
  <c r="AG10" i="11"/>
  <c r="AG11" i="11"/>
  <c r="AG12" i="11"/>
  <c r="AG13" i="11"/>
  <c r="AG14" i="11"/>
  <c r="AG15" i="11"/>
  <c r="AG16" i="11"/>
  <c r="AG17" i="11"/>
  <c r="AG18" i="11"/>
  <c r="X53" i="11"/>
  <c r="X89" i="11"/>
  <c r="X80" i="11"/>
  <c r="AA28" i="11"/>
  <c r="AA27" i="11"/>
  <c r="AA26" i="11"/>
  <c r="AA22" i="11"/>
  <c r="AA21" i="11"/>
  <c r="AA18" i="11"/>
  <c r="AA17" i="11"/>
  <c r="AA16" i="11"/>
  <c r="AA15" i="11"/>
  <c r="AA14" i="11"/>
  <c r="AA13" i="11"/>
  <c r="AA9" i="11"/>
  <c r="AA8" i="11"/>
  <c r="AA7" i="11"/>
  <c r="R53" i="11"/>
  <c r="U26" i="11"/>
  <c r="AH29" i="11"/>
  <c r="AG29" i="11"/>
  <c r="AE29" i="11"/>
  <c r="AD29" i="11"/>
  <c r="AB29" i="11"/>
  <c r="AA29" i="11"/>
  <c r="Y29" i="11"/>
  <c r="X29" i="11"/>
  <c r="U27" i="11"/>
  <c r="U28" i="11"/>
  <c r="V29" i="11"/>
  <c r="U29" i="11"/>
  <c r="S29" i="11"/>
  <c r="R29" i="11"/>
  <c r="E53" i="11"/>
  <c r="H26" i="11"/>
  <c r="H27" i="11"/>
  <c r="H28" i="11"/>
  <c r="J29" i="11"/>
  <c r="H29" i="11"/>
  <c r="F29" i="11"/>
  <c r="E29" i="11"/>
  <c r="U22" i="11"/>
  <c r="U21" i="11"/>
  <c r="U18" i="11"/>
  <c r="U17" i="11"/>
  <c r="U16" i="11"/>
  <c r="U15" i="11"/>
  <c r="U14" i="11"/>
  <c r="U13" i="11"/>
  <c r="U9" i="11"/>
  <c r="U8" i="11"/>
  <c r="AG88" i="11"/>
  <c r="AG87" i="11"/>
  <c r="AG86" i="11"/>
  <c r="AG85" i="11"/>
  <c r="AG84" i="11"/>
  <c r="AG83" i="11"/>
  <c r="AG82" i="11"/>
  <c r="AG78" i="11"/>
  <c r="AG77" i="11"/>
  <c r="AA88" i="11"/>
  <c r="AA87" i="11"/>
  <c r="AA86" i="11"/>
  <c r="AA85" i="11"/>
  <c r="AA84" i="11"/>
  <c r="AA83" i="11"/>
  <c r="AA82" i="11"/>
  <c r="AA77" i="11"/>
  <c r="U88" i="11"/>
  <c r="U87" i="11"/>
  <c r="U86" i="11"/>
  <c r="U85" i="11"/>
  <c r="U84" i="11"/>
  <c r="U83" i="11"/>
  <c r="U82" i="11"/>
  <c r="H88" i="11"/>
  <c r="H87" i="11"/>
  <c r="H86" i="11"/>
  <c r="H85" i="11"/>
  <c r="H84" i="11"/>
  <c r="H83" i="11"/>
  <c r="H82" i="11"/>
  <c r="H78" i="11"/>
  <c r="H77" i="11"/>
  <c r="AH80" i="11"/>
  <c r="AG80" i="11"/>
  <c r="AA78" i="11"/>
  <c r="AB80" i="11"/>
  <c r="V80" i="11"/>
  <c r="J80" i="11"/>
  <c r="J89" i="11"/>
  <c r="AB89" i="11"/>
  <c r="AA80" i="11"/>
  <c r="H80" i="11"/>
  <c r="F80" i="11"/>
  <c r="S80" i="11"/>
  <c r="Y80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33" i="11"/>
  <c r="AG43" i="11"/>
  <c r="AG34" i="11"/>
  <c r="AG35" i="11"/>
  <c r="AG36" i="11"/>
  <c r="AG37" i="11"/>
  <c r="AG38" i="11"/>
  <c r="AG39" i="11"/>
  <c r="AG40" i="11"/>
  <c r="AG41" i="11"/>
  <c r="AG42" i="11"/>
  <c r="AG44" i="11"/>
  <c r="AG45" i="11"/>
  <c r="AG46" i="11"/>
  <c r="AG47" i="11"/>
  <c r="AG48" i="11"/>
  <c r="AG49" i="11"/>
  <c r="AG50" i="11"/>
  <c r="AG51" i="11"/>
  <c r="AG52" i="11"/>
  <c r="AG33" i="11"/>
  <c r="Y53" i="11"/>
  <c r="AB53" i="11"/>
  <c r="AB34" i="11"/>
  <c r="AB35" i="11"/>
  <c r="AB36" i="11"/>
  <c r="AB37" i="11"/>
  <c r="AB38" i="11"/>
  <c r="AB39" i="11"/>
  <c r="AB40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33" i="11"/>
  <c r="F53" i="11"/>
  <c r="J5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33" i="11"/>
  <c r="I51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33" i="11"/>
  <c r="S53" i="11"/>
  <c r="H8" i="11"/>
  <c r="H14" i="11"/>
  <c r="H9" i="11"/>
  <c r="H13" i="11"/>
  <c r="H15" i="11"/>
  <c r="H16" i="11"/>
  <c r="H17" i="11"/>
  <c r="H18" i="11"/>
  <c r="H22" i="11"/>
  <c r="H21" i="11"/>
  <c r="I27" i="11"/>
  <c r="I28" i="11"/>
  <c r="X116" i="11"/>
  <c r="Y89" i="11"/>
  <c r="V89" i="11"/>
  <c r="U89" i="11"/>
  <c r="AA89" i="11"/>
  <c r="AH89" i="11"/>
  <c r="AG89" i="11"/>
  <c r="J116" i="11"/>
  <c r="H116" i="11"/>
  <c r="AH116" i="11"/>
  <c r="AG116" i="11"/>
  <c r="AB116" i="11"/>
  <c r="AA116" i="11"/>
  <c r="V116" i="11"/>
  <c r="U116" i="11"/>
  <c r="I116" i="11"/>
  <c r="I115" i="11"/>
  <c r="I114" i="11"/>
  <c r="I113" i="11"/>
  <c r="I112" i="11"/>
  <c r="I111" i="11"/>
  <c r="I110" i="11"/>
  <c r="I109" i="11"/>
  <c r="I108" i="11"/>
  <c r="I89" i="11"/>
  <c r="I88" i="11"/>
  <c r="I87" i="11"/>
  <c r="I86" i="11"/>
  <c r="I85" i="11"/>
  <c r="I84" i="11"/>
  <c r="I83" i="11"/>
  <c r="I82" i="11"/>
  <c r="I34" i="11"/>
  <c r="I35" i="11"/>
  <c r="I36" i="11"/>
  <c r="I37" i="11"/>
  <c r="I38" i="11"/>
  <c r="I39" i="11"/>
  <c r="I40" i="11"/>
  <c r="I41" i="11"/>
  <c r="I42" i="11"/>
  <c r="I43" i="11"/>
  <c r="I45" i="11"/>
  <c r="I46" i="11"/>
  <c r="I47" i="11"/>
  <c r="I48" i="11"/>
  <c r="I49" i="11"/>
  <c r="I50" i="11"/>
  <c r="I52" i="11"/>
  <c r="I53" i="11"/>
  <c r="I33" i="11"/>
  <c r="V53" i="11"/>
  <c r="AA53" i="11"/>
  <c r="AH53" i="11"/>
  <c r="AG53" i="11"/>
  <c r="AE116" i="11"/>
  <c r="AD116" i="11"/>
  <c r="Y116" i="11"/>
  <c r="S116" i="11"/>
  <c r="R116" i="11"/>
  <c r="F116" i="11"/>
  <c r="E116" i="11"/>
  <c r="AE89" i="11"/>
  <c r="S89" i="11"/>
  <c r="F89" i="11"/>
  <c r="AE53" i="11"/>
  <c r="I26" i="11"/>
</calcChain>
</file>

<file path=xl/sharedStrings.xml><?xml version="1.0" encoding="utf-8"?>
<sst xmlns="http://schemas.openxmlformats.org/spreadsheetml/2006/main" count="266" uniqueCount="119">
  <si>
    <t>Sample</t>
  </si>
  <si>
    <t>Type</t>
  </si>
  <si>
    <t>2SE</t>
  </si>
  <si>
    <t>Allende</t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</si>
  <si>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</t>
    </r>
    <r>
      <rPr>
        <b/>
        <vertAlign val="subscript"/>
        <sz val="11"/>
        <color theme="1"/>
        <rFont val="Arial"/>
        <family val="2"/>
      </rPr>
      <t>corr.</t>
    </r>
  </si>
  <si>
    <t>CV3</t>
  </si>
  <si>
    <t>UH</t>
  </si>
  <si>
    <t>Berlin</t>
  </si>
  <si>
    <t>EH3</t>
  </si>
  <si>
    <t>EH4</t>
  </si>
  <si>
    <t>EH5</t>
  </si>
  <si>
    <t>EL3</t>
  </si>
  <si>
    <t>EH4/5</t>
  </si>
  <si>
    <t>EL4</t>
  </si>
  <si>
    <t>EL6</t>
  </si>
  <si>
    <t>LEW 87223</t>
  </si>
  <si>
    <t>MAC 02839</t>
  </si>
  <si>
    <t>PCA 91020</t>
  </si>
  <si>
    <t>GRO 95626</t>
  </si>
  <si>
    <t>LAR 06252</t>
  </si>
  <si>
    <t>MET 01018</t>
  </si>
  <si>
    <t>MIL 07028</t>
  </si>
  <si>
    <t>PCA 91238</t>
  </si>
  <si>
    <t>EET 88746</t>
  </si>
  <si>
    <t>EET 96135</t>
  </si>
  <si>
    <t>EET 96299</t>
  </si>
  <si>
    <t>LEW 88180</t>
  </si>
  <si>
    <t>MAC 88136</t>
  </si>
  <si>
    <t>Blithfield</t>
  </si>
  <si>
    <t>LON 94100</t>
  </si>
  <si>
    <t>PCA 91461</t>
  </si>
  <si>
    <t>KLE 98300</t>
  </si>
  <si>
    <t>ALH 84170</t>
  </si>
  <si>
    <t>Blithfield (2)</t>
  </si>
  <si>
    <t>Blithfield (3)</t>
  </si>
  <si>
    <t>MAC 88136 (2)</t>
  </si>
  <si>
    <t>MAC 02747 (1)</t>
  </si>
  <si>
    <t>MAC 02747 (2)</t>
  </si>
  <si>
    <t>ALHA 81021 (1)</t>
  </si>
  <si>
    <t>ALH 81021 (2)</t>
  </si>
  <si>
    <t>EET 96341 (1)</t>
  </si>
  <si>
    <t>EET 96341 (2)</t>
  </si>
  <si>
    <t>GRO 95517 (1)</t>
  </si>
  <si>
    <t>GRO 95517 (2)</t>
  </si>
  <si>
    <t>Enstatite</t>
  </si>
  <si>
    <t>Carbonaceous</t>
  </si>
  <si>
    <t>Allende SI</t>
  </si>
  <si>
    <t>Mantle-derived Melts</t>
  </si>
  <si>
    <t>Komatiit</t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</si>
  <si>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 measured</t>
    </r>
  </si>
  <si>
    <r>
      <t>μ</t>
    </r>
    <r>
      <rPr>
        <b/>
        <vertAlign val="superscript"/>
        <sz val="11"/>
        <rFont val="Arial"/>
        <family val="2"/>
      </rPr>
      <t>145</t>
    </r>
    <r>
      <rPr>
        <b/>
        <sz val="11"/>
        <rFont val="Arial"/>
        <family val="2"/>
      </rPr>
      <t>Nd</t>
    </r>
  </si>
  <si>
    <r>
      <t>μ</t>
    </r>
    <r>
      <rPr>
        <b/>
        <vertAlign val="superscript"/>
        <sz val="11"/>
        <rFont val="Arial"/>
        <family val="2"/>
      </rPr>
      <t>148</t>
    </r>
    <r>
      <rPr>
        <b/>
        <sz val="11"/>
        <rFont val="Arial"/>
        <family val="2"/>
      </rPr>
      <t>Nd</t>
    </r>
  </si>
  <si>
    <r>
      <t>μ</t>
    </r>
    <r>
      <rPr>
        <b/>
        <vertAlign val="superscript"/>
        <sz val="11"/>
        <rFont val="Arial"/>
        <family val="2"/>
      </rPr>
      <t>150</t>
    </r>
    <r>
      <rPr>
        <b/>
        <sz val="11"/>
        <rFont val="Arial"/>
        <family val="2"/>
      </rPr>
      <t>Nd</t>
    </r>
  </si>
  <si>
    <r>
      <rPr>
        <b/>
        <vertAlign val="superscript"/>
        <sz val="11"/>
        <color theme="1"/>
        <rFont val="Arial"/>
        <family val="2"/>
      </rPr>
      <t>147</t>
    </r>
    <r>
      <rPr>
        <b/>
        <sz val="11"/>
        <color theme="1"/>
        <rFont val="Arial"/>
        <family val="2"/>
      </rPr>
      <t>Sm/</t>
    </r>
    <r>
      <rPr>
        <b/>
        <vertAlign val="superscript"/>
        <sz val="11"/>
        <color theme="1"/>
        <rFont val="Arial"/>
        <family val="2"/>
      </rPr>
      <t>144</t>
    </r>
    <r>
      <rPr>
        <b/>
        <sz val="11"/>
        <color theme="1"/>
        <rFont val="Arial"/>
        <family val="2"/>
      </rPr>
      <t>Nd measured</t>
    </r>
  </si>
  <si>
    <t xml:space="preserve">JNdi 2485 </t>
  </si>
  <si>
    <t>JNdi 2487</t>
  </si>
  <si>
    <t>JNdi 2511</t>
  </si>
  <si>
    <t>Jndi 2512</t>
  </si>
  <si>
    <t>Jndi 2513</t>
  </si>
  <si>
    <t>Jndi 2514</t>
  </si>
  <si>
    <t>Jndi 2518</t>
  </si>
  <si>
    <t xml:space="preserve">JNdi 3238 </t>
  </si>
  <si>
    <t xml:space="preserve">JNdi 3249 </t>
  </si>
  <si>
    <t>JNdi 3251</t>
  </si>
  <si>
    <t>JNdi 3332</t>
  </si>
  <si>
    <t>JNdi 3419</t>
  </si>
  <si>
    <t>JNdi 3496</t>
  </si>
  <si>
    <t>JNdi 3411 (a)</t>
  </si>
  <si>
    <t>JNdi 3411 (b)</t>
  </si>
  <si>
    <t>Campaign</t>
  </si>
  <si>
    <r>
      <rPr>
        <b/>
        <vertAlign val="superscript"/>
        <sz val="11"/>
        <rFont val="Arial"/>
        <family val="2"/>
      </rPr>
      <t>145</t>
    </r>
    <r>
      <rPr>
        <b/>
        <sz val="11"/>
        <rFont val="Arial"/>
        <family val="2"/>
      </rPr>
      <t>Nd/</t>
    </r>
    <r>
      <rPr>
        <b/>
        <vertAlign val="superscript"/>
        <sz val="11"/>
        <rFont val="Arial"/>
        <family val="2"/>
      </rPr>
      <t>144</t>
    </r>
    <r>
      <rPr>
        <b/>
        <sz val="11"/>
        <rFont val="Arial"/>
        <family val="2"/>
      </rPr>
      <t>Nd</t>
    </r>
  </si>
  <si>
    <r>
      <rPr>
        <b/>
        <vertAlign val="superscript"/>
        <sz val="11"/>
        <rFont val="Arial"/>
        <family val="2"/>
      </rPr>
      <t>148</t>
    </r>
    <r>
      <rPr>
        <b/>
        <sz val="11"/>
        <rFont val="Arial"/>
        <family val="2"/>
      </rPr>
      <t>Nd/</t>
    </r>
    <r>
      <rPr>
        <b/>
        <vertAlign val="superscript"/>
        <sz val="11"/>
        <rFont val="Arial"/>
        <family val="2"/>
      </rPr>
      <t>144</t>
    </r>
    <r>
      <rPr>
        <b/>
        <sz val="11"/>
        <rFont val="Arial"/>
        <family val="2"/>
      </rPr>
      <t>Nd</t>
    </r>
  </si>
  <si>
    <r>
      <rPr>
        <b/>
        <vertAlign val="superscript"/>
        <sz val="11"/>
        <rFont val="Arial"/>
        <family val="2"/>
      </rPr>
      <t>150</t>
    </r>
    <r>
      <rPr>
        <b/>
        <sz val="11"/>
        <rFont val="Arial"/>
        <family val="2"/>
      </rPr>
      <t>Nd/</t>
    </r>
    <r>
      <rPr>
        <b/>
        <vertAlign val="superscript"/>
        <sz val="11"/>
        <rFont val="Arial"/>
        <family val="2"/>
      </rPr>
      <t>144</t>
    </r>
    <r>
      <rPr>
        <b/>
        <sz val="11"/>
        <rFont val="Arial"/>
        <family val="2"/>
      </rPr>
      <t>Nd</t>
    </r>
  </si>
  <si>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Nd/</t>
    </r>
    <r>
      <rPr>
        <b/>
        <vertAlign val="superscript"/>
        <sz val="11"/>
        <color theme="1"/>
        <rFont val="Arial"/>
        <family val="2"/>
      </rPr>
      <t>144</t>
    </r>
    <r>
      <rPr>
        <b/>
        <sz val="11"/>
        <color theme="1"/>
        <rFont val="Arial"/>
        <family val="2"/>
      </rPr>
      <t>Nd</t>
    </r>
  </si>
  <si>
    <t>Standards| Campaign 2</t>
  </si>
  <si>
    <t>Standards | Campaign 3</t>
  </si>
  <si>
    <t>Standards | Campaign 1</t>
  </si>
  <si>
    <t>Standards Average:</t>
  </si>
  <si>
    <t>Miringa Basalt</t>
  </si>
  <si>
    <t>Basalt</t>
  </si>
  <si>
    <t>ICE 9a</t>
  </si>
  <si>
    <t>Picrite</t>
  </si>
  <si>
    <t>--</t>
  </si>
  <si>
    <t>ICE 9a Average:</t>
  </si>
  <si>
    <t>Biu8 Basalt</t>
  </si>
  <si>
    <t>Campaign 1 Berlin</t>
  </si>
  <si>
    <t xml:space="preserve">JNdi Average: </t>
  </si>
  <si>
    <t>AMES Average:</t>
  </si>
  <si>
    <t>Campaign 2 UH - All u values normalized to JNdi</t>
  </si>
  <si>
    <t>Campaign 3 -All u values normalized to JNdi</t>
  </si>
  <si>
    <t>AMES.a</t>
  </si>
  <si>
    <t>AMES.t</t>
  </si>
  <si>
    <t>AMES.u</t>
  </si>
  <si>
    <t>AMES.w</t>
  </si>
  <si>
    <t>AMES.x</t>
  </si>
  <si>
    <t>AMES.y</t>
  </si>
  <si>
    <t>AMES.p</t>
  </si>
  <si>
    <t>AMES.k</t>
  </si>
  <si>
    <t>AMES.j</t>
  </si>
  <si>
    <t>AMES.h</t>
  </si>
  <si>
    <t>AMES.g</t>
  </si>
  <si>
    <t>AMES.f</t>
  </si>
  <si>
    <t>AMES.e</t>
  </si>
  <si>
    <t>AMES.d</t>
  </si>
  <si>
    <t>AMES.c</t>
  </si>
  <si>
    <t>AMES.b</t>
  </si>
  <si>
    <t>AMES.2</t>
  </si>
  <si>
    <t>(2SD)</t>
  </si>
  <si>
    <t>AMES.s</t>
  </si>
  <si>
    <t>AMES.1</t>
  </si>
  <si>
    <t>AMES.hi</t>
  </si>
  <si>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 xml:space="preserve">142,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 xml:space="preserve">145,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 xml:space="preserve">148 and </t>
    </r>
    <r>
      <rPr>
        <sz val="11"/>
        <color theme="1"/>
        <rFont val="Symbol"/>
        <charset val="2"/>
      </rPr>
      <t>m</t>
    </r>
    <r>
      <rPr>
        <sz val="11"/>
        <color theme="1"/>
        <rFont val="Arial"/>
        <family val="2"/>
      </rPr>
      <t>150 data for Berlin samples are normalized to JNdi following procedure in Supplemental Information Section S.6.</t>
    </r>
  </si>
  <si>
    <r>
      <t xml:space="preserve">AMES Average, </t>
    </r>
    <r>
      <rPr>
        <b/>
        <sz val="11"/>
        <color theme="1"/>
        <rFont val="Symbol"/>
        <charset val="2"/>
      </rPr>
      <t>m</t>
    </r>
    <r>
      <rPr>
        <b/>
        <sz val="11"/>
        <color theme="1"/>
        <rFont val="Arial"/>
        <family val="2"/>
      </rPr>
      <t xml:space="preserve"> values rlative to JNdi:</t>
    </r>
  </si>
  <si>
    <t>Average:</t>
  </si>
  <si>
    <r>
      <rPr>
        <b/>
        <vertAlign val="superscript"/>
        <sz val="11"/>
        <rFont val="Arial"/>
        <family val="2"/>
      </rPr>
      <t>143</t>
    </r>
    <r>
      <rPr>
        <b/>
        <sz val="11"/>
        <rFont val="Arial"/>
        <family val="2"/>
      </rPr>
      <t>Nd/</t>
    </r>
    <r>
      <rPr>
        <b/>
        <vertAlign val="superscript"/>
        <sz val="11"/>
        <rFont val="Arial"/>
        <family val="2"/>
      </rPr>
      <t>144</t>
    </r>
    <r>
      <rPr>
        <b/>
        <sz val="11"/>
        <rFont val="Arial"/>
        <family val="2"/>
      </rPr>
      <t>Nd</t>
    </r>
  </si>
  <si>
    <t xml:space="preserve">AMES </t>
  </si>
  <si>
    <t>(SD)</t>
  </si>
  <si>
    <r>
      <rPr>
        <b/>
        <sz val="11"/>
        <rFont val="Symbol"/>
        <charset val="2"/>
      </rPr>
      <t>e</t>
    </r>
    <r>
      <rPr>
        <b/>
        <vertAlign val="superscript"/>
        <sz val="11"/>
        <rFont val="Arial"/>
        <family val="2"/>
      </rPr>
      <t>143</t>
    </r>
    <r>
      <rPr>
        <b/>
        <sz val="11"/>
        <rFont val="Arial"/>
        <family val="2"/>
      </rPr>
      <t>Nd</t>
    </r>
  </si>
  <si>
    <r>
      <rPr>
        <b/>
        <sz val="11"/>
        <color theme="1"/>
        <rFont val="Arial"/>
        <family val="2"/>
      </rPr>
      <t>Extended DataTable 2</t>
    </r>
    <r>
      <rPr>
        <sz val="11"/>
        <color theme="1"/>
        <rFont val="Arial"/>
        <family val="2"/>
      </rPr>
      <t xml:space="preserve"> | Nd isotope ratios and values for samples and standards analyzed in this study.  Measured 143Nd/144Nd Values are reported in Supplementary Table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</si>
</sst>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0000"/>
    <numFmt numFmtId="167" formatCode="0.00000000"/>
    <numFmt numFmtId="168" formatCode="0.00000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8"/>
      <name val="Calibri"/>
      <family val="2"/>
      <scheme val="minor"/>
    </font>
    <font>
      <sz val="11"/>
      <color theme="1"/>
      <name val="Symbol"/>
      <charset val="2"/>
    </font>
    <font>
      <sz val="11"/>
      <color theme="1"/>
      <name val="Arial"/>
      <family val="2"/>
      <charset val="2"/>
    </font>
    <font>
      <b/>
      <sz val="11"/>
      <color theme="1"/>
      <name val="Symbol"/>
      <charset val="2"/>
    </font>
    <font>
      <b/>
      <sz val="11"/>
      <name val="Symbol"/>
      <charset val="2"/>
    </font>
    <font>
      <b/>
      <sz val="11"/>
      <name val="Arial"/>
      <family val="2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2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0" xfId="0" applyFont="1" applyFill="1"/>
    <xf numFmtId="0" fontId="6" fillId="2" borderId="0" xfId="0" applyFont="1" applyFill="1"/>
    <xf numFmtId="164" fontId="5" fillId="2" borderId="0" xfId="0" applyNumberFormat="1" applyFont="1" applyFill="1" applyAlignment="1">
      <alignment horizontal="center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 wrapText="1"/>
    </xf>
    <xf numFmtId="164" fontId="9" fillId="2" borderId="2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165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6" fontId="6" fillId="2" borderId="0" xfId="0" applyNumberFormat="1" applyFont="1" applyFill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166" fontId="2" fillId="2" borderId="2" xfId="0" applyNumberFormat="1" applyFont="1" applyFill="1" applyBorder="1" applyAlignment="1">
      <alignment horizontal="center"/>
    </xf>
    <xf numFmtId="166" fontId="5" fillId="2" borderId="0" xfId="0" applyNumberFormat="1" applyFont="1" applyFill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6" fontId="5" fillId="2" borderId="3" xfId="0" applyNumberFormat="1" applyFont="1" applyFill="1" applyBorder="1" applyAlignment="1">
      <alignment horizontal="center"/>
    </xf>
    <xf numFmtId="166" fontId="5" fillId="2" borderId="2" xfId="0" applyNumberFormat="1" applyFont="1" applyFill="1" applyBorder="1" applyAlignment="1">
      <alignment horizontal="center"/>
    </xf>
    <xf numFmtId="167" fontId="9" fillId="2" borderId="1" xfId="0" applyNumberFormat="1" applyFont="1" applyFill="1" applyBorder="1" applyAlignment="1">
      <alignment horizontal="center"/>
    </xf>
    <xf numFmtId="167" fontId="9" fillId="2" borderId="2" xfId="0" applyNumberFormat="1" applyFont="1" applyFill="1" applyBorder="1" applyAlignment="1">
      <alignment horizontal="center"/>
    </xf>
    <xf numFmtId="167" fontId="6" fillId="2" borderId="0" xfId="0" applyNumberFormat="1" applyFont="1" applyFill="1" applyAlignment="1">
      <alignment horizontal="center"/>
    </xf>
    <xf numFmtId="167" fontId="6" fillId="2" borderId="1" xfId="0" applyNumberFormat="1" applyFont="1" applyFill="1" applyBorder="1" applyAlignment="1">
      <alignment horizontal="center"/>
    </xf>
    <xf numFmtId="167" fontId="6" fillId="2" borderId="3" xfId="0" applyNumberFormat="1" applyFont="1" applyFill="1" applyBorder="1" applyAlignment="1">
      <alignment horizontal="center"/>
    </xf>
    <xf numFmtId="167" fontId="6" fillId="2" borderId="2" xfId="0" applyNumberFormat="1" applyFont="1" applyFill="1" applyBorder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7" fontId="6" fillId="2" borderId="0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2" fillId="2" borderId="1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167" fontId="2" fillId="2" borderId="1" xfId="0" applyNumberFormat="1" applyFont="1" applyFill="1" applyBorder="1" applyAlignment="1">
      <alignment horizontal="center"/>
    </xf>
    <xf numFmtId="167" fontId="5" fillId="2" borderId="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167" fontId="2" fillId="2" borderId="3" xfId="0" applyNumberFormat="1" applyFont="1" applyFill="1" applyBorder="1" applyAlignment="1">
      <alignment horizontal="center"/>
    </xf>
    <xf numFmtId="167" fontId="9" fillId="2" borderId="3" xfId="0" applyNumberFormat="1" applyFon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/>
    <xf numFmtId="167" fontId="2" fillId="2" borderId="0" xfId="0" applyNumberFormat="1" applyFont="1" applyFill="1" applyBorder="1" applyAlignment="1">
      <alignment horizontal="center"/>
    </xf>
    <xf numFmtId="167" fontId="9" fillId="2" borderId="0" xfId="0" applyNumberFormat="1" applyFont="1" applyFill="1" applyBorder="1" applyAlignment="1">
      <alignment horizontal="center"/>
    </xf>
    <xf numFmtId="0" fontId="1" fillId="0" borderId="0" xfId="0" applyFont="1" applyBorder="1"/>
    <xf numFmtId="2" fontId="9" fillId="2" borderId="1" xfId="0" applyNumberFormat="1" applyFont="1" applyFill="1" applyBorder="1" applyAlignment="1">
      <alignment horizontal="center"/>
    </xf>
    <xf numFmtId="0" fontId="0" fillId="0" borderId="0" xfId="0" applyFont="1"/>
    <xf numFmtId="0" fontId="2" fillId="2" borderId="2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164" fontId="9" fillId="2" borderId="0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0" fillId="0" borderId="0" xfId="0" applyFont="1" applyBorder="1"/>
    <xf numFmtId="164" fontId="2" fillId="2" borderId="0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164" fontId="0" fillId="2" borderId="0" xfId="0" applyNumberForma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167" fontId="9" fillId="2" borderId="0" xfId="0" applyNumberFormat="1" applyFont="1" applyFill="1" applyBorder="1" applyAlignment="1">
      <alignment horizontal="left"/>
    </xf>
    <xf numFmtId="167" fontId="9" fillId="2" borderId="1" xfId="0" applyNumberFormat="1" applyFont="1" applyFill="1" applyBorder="1" applyAlignment="1">
      <alignment horizontal="left"/>
    </xf>
    <xf numFmtId="0" fontId="0" fillId="0" borderId="0" xfId="0" applyBorder="1"/>
    <xf numFmtId="0" fontId="0" fillId="0" borderId="3" xfId="0" applyBorder="1"/>
    <xf numFmtId="0" fontId="5" fillId="2" borderId="0" xfId="0" applyFont="1" applyFill="1" applyBorder="1" applyAlignment="1">
      <alignment horizontal="center"/>
    </xf>
    <xf numFmtId="166" fontId="5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2" borderId="3" xfId="0" applyFill="1" applyBorder="1"/>
    <xf numFmtId="0" fontId="6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quotePrefix="1" applyFont="1" applyFill="1" applyBorder="1" applyAlignment="1">
      <alignment horizontal="center"/>
    </xf>
    <xf numFmtId="0" fontId="1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/>
    </xf>
    <xf numFmtId="164" fontId="5" fillId="2" borderId="0" xfId="0" applyNumberFormat="1" applyFont="1" applyFill="1" applyBorder="1" applyAlignment="1">
      <alignment horizontal="center"/>
    </xf>
    <xf numFmtId="0" fontId="2" fillId="2" borderId="0" xfId="0" quotePrefix="1" applyFont="1" applyFill="1" applyBorder="1" applyAlignment="1">
      <alignment horizontal="center"/>
    </xf>
    <xf numFmtId="166" fontId="2" fillId="2" borderId="0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2" fillId="2" borderId="0" xfId="0" applyFont="1" applyFill="1"/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7" fontId="9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0" fontId="13" fillId="2" borderId="1" xfId="0" applyFont="1" applyFill="1" applyBorder="1"/>
    <xf numFmtId="167" fontId="5" fillId="0" borderId="0" xfId="0" applyNumberFormat="1" applyFont="1" applyAlignment="1">
      <alignment horizontal="center"/>
    </xf>
    <xf numFmtId="166" fontId="9" fillId="2" borderId="1" xfId="0" applyNumberFormat="1" applyFont="1" applyFill="1" applyBorder="1" applyAlignment="1">
      <alignment horizontal="center"/>
    </xf>
    <xf numFmtId="168" fontId="5" fillId="2" borderId="0" xfId="0" applyNumberFormat="1" applyFont="1" applyFill="1" applyAlignment="1">
      <alignment horizontal="center" vertical="center"/>
    </xf>
    <xf numFmtId="167" fontId="5" fillId="2" borderId="0" xfId="0" applyNumberFormat="1" applyFont="1" applyFill="1" applyAlignment="1">
      <alignment horizontal="center" vertical="center"/>
    </xf>
    <xf numFmtId="167" fontId="6" fillId="2" borderId="0" xfId="0" quotePrefix="1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67" fontId="6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164" fontId="6" fillId="2" borderId="0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7" fontId="6" fillId="2" borderId="4" xfId="0" applyNumberFormat="1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167" fontId="6" fillId="2" borderId="0" xfId="0" applyNumberFormat="1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9B94C802-54AE-4E0D-AF3C-7A9FEAE65073}"/>
    <cellStyle name="Normal 2 2" xfId="2" xr:uid="{FD56E0E8-3361-473E-8A75-9FC52846CA29}"/>
  </cellStyles>
  <dxfs count="0"/>
  <tableStyles count="0" defaultTableStyle="TableStyleMedium2" defaultPivotStyle="PivotStyleLight16"/>
  <colors>
    <mruColors>
      <color rgb="FFB1A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4C47-9CFF-4E9F-8B07-360B100E5239}">
  <dimension ref="A1:BR117"/>
  <sheetViews>
    <sheetView tabSelected="1" zoomScaleNormal="100" workbookViewId="0">
      <selection activeCell="A2" sqref="A2"/>
    </sheetView>
  </sheetViews>
  <sheetFormatPr baseColWidth="10" defaultColWidth="8.83203125" defaultRowHeight="15" x14ac:dyDescent="0.2"/>
  <cols>
    <col min="1" max="1" width="21" bestFit="1" customWidth="1"/>
    <col min="2" max="2" width="8.1640625" bestFit="1" customWidth="1"/>
    <col min="3" max="3" width="10.6640625" bestFit="1" customWidth="1"/>
    <col min="4" max="4" width="15.1640625" customWidth="1"/>
    <col min="5" max="5" width="14" bestFit="1" customWidth="1"/>
    <col min="6" max="6" width="14.6640625" bestFit="1" customWidth="1"/>
    <col min="7" max="7" width="6.33203125" bestFit="1" customWidth="1"/>
    <col min="8" max="8" width="12.1640625" bestFit="1" customWidth="1"/>
    <col min="9" max="9" width="12.5" bestFit="1" customWidth="1"/>
    <col min="10" max="10" width="10.83203125" customWidth="1"/>
    <col min="11" max="11" width="6.83203125" customWidth="1"/>
    <col min="12" max="12" width="14" customWidth="1"/>
    <col min="13" max="13" width="14.6640625" customWidth="1"/>
    <col min="14" max="14" width="6.83203125" customWidth="1"/>
    <col min="15" max="15" width="13.83203125" customWidth="1"/>
    <col min="16" max="16" width="8.6640625" customWidth="1"/>
    <col min="17" max="17" width="6.83203125" customWidth="1"/>
    <col min="18" max="18" width="14" bestFit="1" customWidth="1"/>
    <col min="19" max="19" width="14.6640625" bestFit="1" customWidth="1"/>
    <col min="20" max="20" width="6.33203125" bestFit="1" customWidth="1"/>
    <col min="21" max="21" width="13.83203125" bestFit="1" customWidth="1"/>
    <col min="22" max="22" width="8.6640625" bestFit="1" customWidth="1"/>
    <col min="23" max="23" width="7.6640625" customWidth="1"/>
    <col min="24" max="25" width="14.6640625" bestFit="1" customWidth="1"/>
    <col min="26" max="26" width="6.83203125" customWidth="1"/>
    <col min="27" max="27" width="9.6640625" bestFit="1" customWidth="1"/>
    <col min="28" max="28" width="10.6640625" bestFit="1" customWidth="1"/>
    <col min="29" max="29" width="9.5" customWidth="1"/>
    <col min="30" max="30" width="13.83203125" bestFit="1" customWidth="1"/>
    <col min="31" max="31" width="14.6640625" bestFit="1" customWidth="1"/>
    <col min="32" max="32" width="6.83203125" customWidth="1"/>
    <col min="33" max="33" width="9.33203125" bestFit="1" customWidth="1"/>
    <col min="34" max="34" width="9.6640625" bestFit="1" customWidth="1"/>
    <col min="35" max="35" width="7.83203125" customWidth="1"/>
    <col min="36" max="37" width="14.6640625" bestFit="1" customWidth="1"/>
    <col min="38" max="38" width="6.5" customWidth="1"/>
    <col min="41" max="41" width="6.33203125" customWidth="1"/>
  </cols>
  <sheetData>
    <row r="1" spans="1:42" ht="30" customHeight="1" x14ac:dyDescent="0.2">
      <c r="A1" s="43" t="s">
        <v>118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5"/>
      <c r="AK1" s="75"/>
      <c r="AL1" s="75"/>
      <c r="AM1" s="75"/>
      <c r="AN1" s="75"/>
      <c r="AO1" s="75"/>
      <c r="AP1" s="75"/>
    </row>
    <row r="2" spans="1:42" ht="30" customHeight="1" thickBot="1" x14ac:dyDescent="0.25">
      <c r="A2" s="14"/>
      <c r="B2" s="100" t="s">
        <v>111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75"/>
      <c r="AK2" s="75"/>
      <c r="AL2" s="75"/>
      <c r="AM2" s="75"/>
      <c r="AN2" s="75"/>
      <c r="AO2" s="75"/>
    </row>
    <row r="3" spans="1:42" ht="20" customHeight="1" thickTop="1" x14ac:dyDescent="0.2">
      <c r="A3" s="94" t="s">
        <v>85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1:42" ht="33" thickBot="1" x14ac:dyDescent="0.25">
      <c r="A4" s="1" t="s">
        <v>0</v>
      </c>
      <c r="B4" s="1" t="s">
        <v>1</v>
      </c>
      <c r="C4" s="1" t="s">
        <v>69</v>
      </c>
      <c r="D4" s="15" t="s">
        <v>53</v>
      </c>
      <c r="E4" s="29" t="s">
        <v>73</v>
      </c>
      <c r="F4" s="35" t="s">
        <v>2</v>
      </c>
      <c r="G4" s="35"/>
      <c r="H4" s="16" t="s">
        <v>49</v>
      </c>
      <c r="I4" s="17" t="s">
        <v>4</v>
      </c>
      <c r="J4" s="18" t="s">
        <v>2</v>
      </c>
      <c r="K4" s="35"/>
      <c r="L4" s="35" t="s">
        <v>114</v>
      </c>
      <c r="M4" s="35" t="s">
        <v>2</v>
      </c>
      <c r="N4" s="35"/>
      <c r="O4" s="109" t="s">
        <v>117</v>
      </c>
      <c r="P4" s="18" t="s">
        <v>2</v>
      </c>
      <c r="Q4" s="35"/>
      <c r="R4" s="35" t="s">
        <v>70</v>
      </c>
      <c r="S4" s="35" t="s">
        <v>2</v>
      </c>
      <c r="T4" s="35"/>
      <c r="U4" s="18" t="s">
        <v>50</v>
      </c>
      <c r="V4" s="18" t="s">
        <v>2</v>
      </c>
      <c r="W4" s="35"/>
      <c r="X4" s="35" t="s">
        <v>71</v>
      </c>
      <c r="Y4" s="35" t="s">
        <v>2</v>
      </c>
      <c r="Z4" s="35"/>
      <c r="AA4" s="18" t="s">
        <v>51</v>
      </c>
      <c r="AB4" s="18" t="s">
        <v>2</v>
      </c>
      <c r="AC4" s="35"/>
      <c r="AD4" s="35" t="s">
        <v>72</v>
      </c>
      <c r="AE4" s="35" t="s">
        <v>2</v>
      </c>
      <c r="AF4" s="35"/>
      <c r="AG4" s="18" t="s">
        <v>52</v>
      </c>
      <c r="AH4" s="18" t="s">
        <v>2</v>
      </c>
      <c r="AI4" s="35"/>
    </row>
    <row r="5" spans="1:42" ht="20" customHeight="1" thickTop="1" x14ac:dyDescent="0.2">
      <c r="A5" s="2" t="s">
        <v>44</v>
      </c>
      <c r="B5" s="19"/>
      <c r="C5" s="19"/>
      <c r="D5" s="20"/>
      <c r="E5" s="30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21"/>
      <c r="AH5" s="21"/>
      <c r="AI5" s="36"/>
    </row>
    <row r="6" spans="1:42" ht="20" customHeight="1" x14ac:dyDescent="0.2">
      <c r="A6" s="12" t="s">
        <v>7</v>
      </c>
      <c r="B6" s="5"/>
      <c r="C6" s="24"/>
      <c r="D6" s="12"/>
      <c r="E6" s="31"/>
      <c r="F6" s="37"/>
      <c r="G6" s="37"/>
      <c r="H6" s="6"/>
      <c r="I6" s="6"/>
      <c r="J6" s="9"/>
      <c r="K6" s="37"/>
      <c r="L6" s="37"/>
      <c r="M6" s="37"/>
      <c r="N6" s="37"/>
      <c r="O6" s="37"/>
      <c r="P6" s="37"/>
      <c r="Q6" s="37"/>
      <c r="R6" s="37"/>
      <c r="S6" s="37"/>
      <c r="T6" s="37"/>
      <c r="U6" s="9"/>
      <c r="V6" s="9"/>
      <c r="W6" s="37"/>
      <c r="X6" s="37"/>
      <c r="Y6" s="37"/>
      <c r="Z6" s="37"/>
      <c r="AA6" s="9"/>
      <c r="AB6" s="9"/>
      <c r="AC6" s="37"/>
      <c r="AD6" s="37"/>
      <c r="AE6" s="37"/>
      <c r="AF6" s="37"/>
      <c r="AG6" s="9"/>
      <c r="AH6" s="9"/>
      <c r="AI6" s="37"/>
    </row>
    <row r="7" spans="1:42" ht="20" customHeight="1" x14ac:dyDescent="0.2">
      <c r="A7" s="5" t="s">
        <v>27</v>
      </c>
      <c r="B7" s="5" t="s">
        <v>11</v>
      </c>
      <c r="C7" s="24">
        <v>1</v>
      </c>
      <c r="D7" s="10">
        <v>0.1953</v>
      </c>
      <c r="E7" s="28">
        <v>1.1418307983777933</v>
      </c>
      <c r="F7" s="37">
        <v>3.6775003018968877E-6</v>
      </c>
      <c r="G7" s="37"/>
      <c r="H7" s="9">
        <f>((((E7/$E$53)*($E$89/$E$80))-1)*1000000)</f>
        <v>-5.6129969735474461</v>
      </c>
      <c r="I7" s="9">
        <v>-6.7381926699416894</v>
      </c>
      <c r="J7" s="9">
        <v>3.2228943202442957</v>
      </c>
      <c r="K7" s="25"/>
      <c r="L7" s="116">
        <v>0.51263384000000001</v>
      </c>
      <c r="M7" s="117">
        <v>1.39E-6</v>
      </c>
      <c r="N7" s="115"/>
      <c r="O7" s="120">
        <f t="shared" ref="O7:O18" si="0">((L7/0.512638)-1)*10000</f>
        <v>-8.114888088717187E-2</v>
      </c>
      <c r="P7" s="120">
        <f t="shared" ref="P7:P18" si="1">M7/L7*10000</f>
        <v>2.7114870138108715E-2</v>
      </c>
      <c r="Q7" s="25"/>
      <c r="R7" s="37">
        <v>0.34840744861721401</v>
      </c>
      <c r="S7" s="37">
        <v>8.7911829280693086E-7</v>
      </c>
      <c r="T7" s="37"/>
      <c r="U7" s="9">
        <f t="shared" ref="U7:U18" si="2">((((R7/$R$53)*($R$89/$R$80))-1)*1000000)</f>
        <v>2.8428677061320684</v>
      </c>
      <c r="V7" s="9">
        <v>2.7266925549381908</v>
      </c>
      <c r="W7" s="37"/>
      <c r="X7" s="37">
        <v>0.24159006161197172</v>
      </c>
      <c r="Y7" s="37">
        <v>1.2554187612866047E-6</v>
      </c>
      <c r="Z7" s="37"/>
      <c r="AA7" s="9">
        <f t="shared" ref="AA7:AA18" si="3">((((X7/$X$53)*($X$89/$X$80))-1)*1000000)</f>
        <v>42.457871641143896</v>
      </c>
      <c r="AB7" s="9">
        <v>5.215446363977061</v>
      </c>
      <c r="AC7" s="37"/>
      <c r="AD7" s="37">
        <v>0.23645782303251581</v>
      </c>
      <c r="AE7" s="37">
        <v>2.4833596608976046E-6</v>
      </c>
      <c r="AF7" s="37"/>
      <c r="AG7" s="9">
        <f t="shared" ref="AG7:AG18" si="4">((((AD7/$AD$53)*($AD$89/$AD$80))-1)*1000000)</f>
        <v>9.1877228998171745</v>
      </c>
      <c r="AH7" s="9">
        <v>10.488128495813756</v>
      </c>
      <c r="AI7" s="37"/>
    </row>
    <row r="8" spans="1:42" ht="20" customHeight="1" x14ac:dyDescent="0.2">
      <c r="A8" s="5" t="s">
        <v>35</v>
      </c>
      <c r="B8" s="5" t="s">
        <v>11</v>
      </c>
      <c r="C8" s="24">
        <v>1</v>
      </c>
      <c r="D8" s="10"/>
      <c r="E8" s="28">
        <v>1.141826880703376</v>
      </c>
      <c r="F8" s="37">
        <v>3.2358447834086607E-6</v>
      </c>
      <c r="G8" s="37"/>
      <c r="H8" s="9">
        <f t="shared" ref="H8:H18" si="5">((((E8*($E$89/$E$80))/$E$53)-1)*1000000)</f>
        <v>-9.0440240864131383</v>
      </c>
      <c r="I8" s="9">
        <v>-10.118888907340029</v>
      </c>
      <c r="J8" s="9">
        <v>2.8375580017874511</v>
      </c>
      <c r="K8" s="25"/>
      <c r="L8" s="116">
        <v>0.51263283999999998</v>
      </c>
      <c r="M8" s="117">
        <v>1.17E-6</v>
      </c>
      <c r="N8" s="115"/>
      <c r="O8" s="120">
        <f t="shared" si="0"/>
        <v>-0.10065582340845758</v>
      </c>
      <c r="P8" s="120">
        <f t="shared" si="1"/>
        <v>2.2823352479720185E-2</v>
      </c>
      <c r="Q8" s="25"/>
      <c r="R8" s="37">
        <v>0.34840696277760841</v>
      </c>
      <c r="S8" s="37">
        <v>7.1131701524948335E-7</v>
      </c>
      <c r="T8" s="37"/>
      <c r="U8" s="9">
        <f t="shared" si="2"/>
        <v>1.448405593684754</v>
      </c>
      <c r="V8" s="9">
        <v>2.0407169822325018</v>
      </c>
      <c r="W8" s="37"/>
      <c r="X8" s="37">
        <v>0.24159060079443584</v>
      </c>
      <c r="Y8" s="37">
        <v>1.0515269420700417E-6</v>
      </c>
      <c r="Z8" s="37"/>
      <c r="AA8" s="9">
        <f t="shared" si="3"/>
        <v>44.689773703421309</v>
      </c>
      <c r="AB8" s="9">
        <v>4.5531572834373524</v>
      </c>
      <c r="AC8" s="37"/>
      <c r="AD8" s="37">
        <v>0.23645896477606435</v>
      </c>
      <c r="AE8" s="37">
        <v>1.9740197802184242E-6</v>
      </c>
      <c r="AF8" s="37"/>
      <c r="AG8" s="9">
        <f t="shared" si="4"/>
        <v>14.016296655317007</v>
      </c>
      <c r="AH8" s="9">
        <v>8.3312554533776186</v>
      </c>
      <c r="AI8" s="37"/>
    </row>
    <row r="9" spans="1:42" ht="20" customHeight="1" x14ac:dyDescent="0.2">
      <c r="A9" s="5" t="s">
        <v>37</v>
      </c>
      <c r="B9" s="5" t="s">
        <v>13</v>
      </c>
      <c r="C9" s="24">
        <v>1</v>
      </c>
      <c r="D9" s="10">
        <v>0.1948</v>
      </c>
      <c r="E9" s="28">
        <v>1.1418294361850672</v>
      </c>
      <c r="F9" s="37">
        <v>2.7545684272130929E-6</v>
      </c>
      <c r="G9" s="37"/>
      <c r="H9" s="9">
        <f t="shared" si="5"/>
        <v>-6.8059802791342605</v>
      </c>
      <c r="I9" s="9">
        <v>-6.8974444007441349</v>
      </c>
      <c r="J9" s="9">
        <v>2.408415743773431</v>
      </c>
      <c r="K9" s="25"/>
      <c r="L9" s="116">
        <v>0.51261330000000005</v>
      </c>
      <c r="M9" s="117">
        <v>9.9999999999999995E-7</v>
      </c>
      <c r="N9" s="115"/>
      <c r="O9" s="120">
        <f t="shared" si="0"/>
        <v>-0.48182148026487681</v>
      </c>
      <c r="P9" s="120">
        <f t="shared" si="1"/>
        <v>1.9507882452523176E-2</v>
      </c>
      <c r="Q9" s="25"/>
      <c r="R9" s="37">
        <v>0.34840736027653563</v>
      </c>
      <c r="S9" s="37">
        <v>5.6416269976370051E-7</v>
      </c>
      <c r="T9" s="37"/>
      <c r="U9" s="9">
        <f t="shared" si="2"/>
        <v>2.589311331568922</v>
      </c>
      <c r="V9" s="9">
        <v>1.6073139212673351</v>
      </c>
      <c r="W9" s="37"/>
      <c r="X9" s="37">
        <v>0.24158861038580551</v>
      </c>
      <c r="Y9" s="37">
        <v>8.9604975116275349E-7</v>
      </c>
      <c r="Z9" s="37"/>
      <c r="AA9" s="9">
        <f t="shared" si="3"/>
        <v>36.450638676077673</v>
      </c>
      <c r="AB9" s="9">
        <v>3.7087841185890342</v>
      </c>
      <c r="AC9" s="37"/>
      <c r="AD9" s="37">
        <v>0.23645480265567656</v>
      </c>
      <c r="AE9" s="37">
        <v>1.6910341422976971E-6</v>
      </c>
      <c r="AF9" s="37"/>
      <c r="AG9" s="9">
        <f t="shared" si="4"/>
        <v>-3.5858218738749059</v>
      </c>
      <c r="AH9" s="9">
        <v>7.1472433632136037</v>
      </c>
      <c r="AI9" s="37"/>
    </row>
    <row r="10" spans="1:42" ht="20" customHeight="1" x14ac:dyDescent="0.2">
      <c r="A10" s="5" t="s">
        <v>28</v>
      </c>
      <c r="B10" s="5" t="s">
        <v>11</v>
      </c>
      <c r="C10" s="24">
        <v>1</v>
      </c>
      <c r="D10" s="10">
        <v>0.34179999999999999</v>
      </c>
      <c r="E10" s="28">
        <v>1.1418326669276178</v>
      </c>
      <c r="F10" s="37">
        <v>4.5270938794057074E-6</v>
      </c>
      <c r="G10" s="37"/>
      <c r="H10" s="9">
        <f t="shared" si="5"/>
        <v>-3.9765554457060759</v>
      </c>
      <c r="I10" s="9">
        <v>-76.978229676338827</v>
      </c>
      <c r="J10" s="9">
        <v>3.9410327959875242</v>
      </c>
      <c r="K10" s="25"/>
      <c r="L10" s="116">
        <v>0.51406200999999996</v>
      </c>
      <c r="M10" s="117">
        <v>1.5400000000000001E-6</v>
      </c>
      <c r="N10" s="115"/>
      <c r="O10" s="120">
        <f t="shared" si="0"/>
        <v>27.778081219105299</v>
      </c>
      <c r="P10" s="120">
        <f t="shared" si="1"/>
        <v>2.9957475363721203E-2</v>
      </c>
      <c r="Q10" s="25"/>
      <c r="R10" s="37">
        <v>0.34840737699813551</v>
      </c>
      <c r="S10" s="37">
        <v>1.0792595293174764E-6</v>
      </c>
      <c r="T10" s="37"/>
      <c r="U10" s="9">
        <f t="shared" si="2"/>
        <v>2.6373058490403167</v>
      </c>
      <c r="V10" s="9">
        <v>3.0998195273590361</v>
      </c>
      <c r="W10" s="37"/>
      <c r="X10" s="37">
        <v>0.24158505053514917</v>
      </c>
      <c r="Y10" s="37">
        <v>1.6383622966047655E-6</v>
      </c>
      <c r="Z10" s="37"/>
      <c r="AA10" s="9">
        <f t="shared" si="3"/>
        <v>21.714925724003464</v>
      </c>
      <c r="AB10" s="9">
        <v>7.2852310773884019</v>
      </c>
      <c r="AC10" s="37"/>
      <c r="AD10" s="37">
        <v>0.23645461268665086</v>
      </c>
      <c r="AE10" s="37">
        <v>2.9151254446884203E-6</v>
      </c>
      <c r="AF10" s="37"/>
      <c r="AG10" s="9">
        <f t="shared" si="4"/>
        <v>-4.3892242256315939</v>
      </c>
      <c r="AH10" s="9">
        <v>12.349093130389804</v>
      </c>
      <c r="AI10" s="37"/>
    </row>
    <row r="11" spans="1:42" ht="20" customHeight="1" x14ac:dyDescent="0.2">
      <c r="A11" s="5" t="s">
        <v>33</v>
      </c>
      <c r="B11" s="5" t="s">
        <v>11</v>
      </c>
      <c r="C11" s="24">
        <v>1</v>
      </c>
      <c r="D11" s="10"/>
      <c r="E11" s="28">
        <v>1.1418324013689969</v>
      </c>
      <c r="F11" s="37">
        <v>3.169196413285227E-6</v>
      </c>
      <c r="G11" s="37"/>
      <c r="H11" s="9">
        <f t="shared" si="5"/>
        <v>-4.2091267957733436</v>
      </c>
      <c r="I11" s="9">
        <v>-77.170035388762756</v>
      </c>
      <c r="J11" s="9">
        <v>2.7762393149817783</v>
      </c>
      <c r="K11" s="25"/>
      <c r="L11" s="116">
        <v>0.5140612</v>
      </c>
      <c r="M11" s="117">
        <v>6.2500000000000003E-6</v>
      </c>
      <c r="N11" s="115"/>
      <c r="O11" s="120">
        <f t="shared" si="0"/>
        <v>27.762280595662325</v>
      </c>
      <c r="P11" s="120">
        <f t="shared" si="1"/>
        <v>0.12158085457529182</v>
      </c>
      <c r="Q11" s="25"/>
      <c r="R11" s="37">
        <v>0.34840612270561444</v>
      </c>
      <c r="S11" s="37">
        <v>6.2467710430798476E-7</v>
      </c>
      <c r="T11" s="37"/>
      <c r="U11" s="9">
        <f t="shared" si="2"/>
        <v>-0.96277816707956987</v>
      </c>
      <c r="V11" s="9">
        <v>1.7938835287967962</v>
      </c>
      <c r="W11" s="37"/>
      <c r="X11" s="37">
        <v>0.24159732824842556</v>
      </c>
      <c r="Y11" s="37">
        <v>1.236883662565367E-6</v>
      </c>
      <c r="Z11" s="37"/>
      <c r="AA11" s="9">
        <f t="shared" si="3"/>
        <v>72.537523640558987</v>
      </c>
      <c r="AB11" s="9">
        <v>5.1325070521267762</v>
      </c>
      <c r="AC11" s="37"/>
      <c r="AD11" s="37">
        <v>0.23647066555156082</v>
      </c>
      <c r="AE11" s="37">
        <v>2.0632721253720044E-6</v>
      </c>
      <c r="AF11" s="37"/>
      <c r="AG11" s="9">
        <f t="shared" si="4"/>
        <v>63.500313931319496</v>
      </c>
      <c r="AH11" s="9">
        <v>8.8805939442722437</v>
      </c>
      <c r="AI11" s="37"/>
    </row>
    <row r="12" spans="1:42" ht="20" customHeight="1" x14ac:dyDescent="0.2">
      <c r="A12" s="5" t="s">
        <v>34</v>
      </c>
      <c r="B12" s="5" t="s">
        <v>11</v>
      </c>
      <c r="C12" s="24">
        <v>1</v>
      </c>
      <c r="D12" s="10"/>
      <c r="E12" s="28">
        <v>1.1418350786581899</v>
      </c>
      <c r="F12" s="37">
        <v>2.885855603971627E-6</v>
      </c>
      <c r="G12" s="37"/>
      <c r="H12" s="9">
        <f t="shared" si="5"/>
        <v>-1.8644062212969104</v>
      </c>
      <c r="I12" s="9">
        <v>-74.881683998606633</v>
      </c>
      <c r="J12" s="9">
        <v>2.5310134980263523</v>
      </c>
      <c r="K12" s="25"/>
      <c r="L12" s="116">
        <v>0.51406231999999996</v>
      </c>
      <c r="M12" s="117">
        <v>1.1000000000000001E-6</v>
      </c>
      <c r="N12" s="115"/>
      <c r="O12" s="120">
        <f t="shared" si="0"/>
        <v>27.784128371286521</v>
      </c>
      <c r="P12" s="120">
        <f t="shared" si="1"/>
        <v>2.1398183784409643E-2</v>
      </c>
      <c r="Q12" s="25"/>
      <c r="R12" s="37">
        <v>0.34840712878294089</v>
      </c>
      <c r="S12" s="37">
        <v>6.8783791046884522E-7</v>
      </c>
      <c r="T12" s="37"/>
      <c r="U12" s="9">
        <f t="shared" si="2"/>
        <v>1.9248759017820305</v>
      </c>
      <c r="V12" s="9">
        <v>1.9747012640068531</v>
      </c>
      <c r="W12" s="37"/>
      <c r="X12" s="37">
        <v>0.24158304308558101</v>
      </c>
      <c r="Y12" s="37">
        <v>9.2267822196625882E-7</v>
      </c>
      <c r="Z12" s="37"/>
      <c r="AA12" s="9">
        <f t="shared" si="3"/>
        <v>13.405251117371009</v>
      </c>
      <c r="AB12" s="9">
        <v>3.8206324417475663</v>
      </c>
      <c r="AC12" s="37"/>
      <c r="AD12" s="37">
        <v>0.2364533427170861</v>
      </c>
      <c r="AE12" s="37">
        <v>1.8901889414684521E-6</v>
      </c>
      <c r="AF12" s="37"/>
      <c r="AG12" s="9">
        <f t="shared" si="4"/>
        <v>-9.7600815590626055</v>
      </c>
      <c r="AH12" s="9">
        <v>7.9931203340160035</v>
      </c>
      <c r="AI12" s="37"/>
    </row>
    <row r="13" spans="1:42" ht="20" customHeight="1" x14ac:dyDescent="0.2">
      <c r="A13" s="5" t="s">
        <v>29</v>
      </c>
      <c r="B13" s="5" t="s">
        <v>14</v>
      </c>
      <c r="C13" s="24">
        <v>1</v>
      </c>
      <c r="D13" s="10">
        <v>0.19689999999999999</v>
      </c>
      <c r="E13" s="28">
        <v>1.1418306459515131</v>
      </c>
      <c r="F13" s="37">
        <v>2.7493019453304342E-6</v>
      </c>
      <c r="G13" s="37"/>
      <c r="H13" s="9">
        <f t="shared" si="5"/>
        <v>-5.7464891031200338</v>
      </c>
      <c r="I13" s="9">
        <v>-8.8908310376112354</v>
      </c>
      <c r="J13" s="9">
        <v>2.4084131915709217</v>
      </c>
      <c r="K13" s="25"/>
      <c r="L13" s="116">
        <v>0.51267395999999998</v>
      </c>
      <c r="M13" s="117">
        <v>1.1000000000000001E-6</v>
      </c>
      <c r="N13" s="115"/>
      <c r="O13" s="120">
        <f t="shared" si="0"/>
        <v>0.70146965304829223</v>
      </c>
      <c r="P13" s="120">
        <f t="shared" si="1"/>
        <v>2.1456131690402221E-2</v>
      </c>
      <c r="Q13" s="25"/>
      <c r="R13" s="37">
        <v>0.3484070806957425</v>
      </c>
      <c r="S13" s="37">
        <v>5.9961602355566467E-7</v>
      </c>
      <c r="T13" s="37"/>
      <c r="U13" s="9">
        <f t="shared" si="2"/>
        <v>1.7868555026723243</v>
      </c>
      <c r="V13" s="9">
        <v>1.7221234424972076</v>
      </c>
      <c r="W13" s="37"/>
      <c r="X13" s="37">
        <v>0.24158364066015373</v>
      </c>
      <c r="Y13" s="37">
        <v>8.4348868720918092E-7</v>
      </c>
      <c r="Z13" s="37"/>
      <c r="AA13" s="9">
        <f t="shared" si="3"/>
        <v>15.878862574814079</v>
      </c>
      <c r="AB13" s="9">
        <v>3.4894747011842364</v>
      </c>
      <c r="AC13" s="37"/>
      <c r="AD13" s="37">
        <v>0.23645946018806827</v>
      </c>
      <c r="AE13" s="37">
        <v>1.868933847741603E-6</v>
      </c>
      <c r="AF13" s="37"/>
      <c r="AG13" s="9">
        <f t="shared" si="4"/>
        <v>16.111454892442367</v>
      </c>
      <c r="AH13" s="9">
        <v>7.9083323627652709</v>
      </c>
      <c r="AI13" s="37"/>
    </row>
    <row r="14" spans="1:42" ht="20" customHeight="1" x14ac:dyDescent="0.2">
      <c r="A14" s="5" t="s">
        <v>39</v>
      </c>
      <c r="B14" s="5" t="s">
        <v>14</v>
      </c>
      <c r="C14" s="24">
        <v>1</v>
      </c>
      <c r="D14" s="10">
        <v>0.1978</v>
      </c>
      <c r="E14" s="28">
        <v>1.1418313302</v>
      </c>
      <c r="F14" s="37">
        <v>2.8100000000000002E-6</v>
      </c>
      <c r="G14" s="37"/>
      <c r="H14" s="9">
        <f t="shared" si="5"/>
        <v>-5.147236878166872</v>
      </c>
      <c r="I14" s="9">
        <v>-11.13811272090981</v>
      </c>
      <c r="J14" s="9">
        <v>2.4609589228910016</v>
      </c>
      <c r="K14" s="25"/>
      <c r="L14" s="116">
        <v>0.51273051999999997</v>
      </c>
      <c r="M14" s="117">
        <v>9.7000000000000003E-7</v>
      </c>
      <c r="N14" s="115"/>
      <c r="O14" s="120">
        <f t="shared" si="0"/>
        <v>1.8047823220279646</v>
      </c>
      <c r="P14" s="120">
        <f t="shared" si="1"/>
        <v>1.8918319900286026E-2</v>
      </c>
      <c r="Q14" s="25"/>
      <c r="R14" s="37">
        <v>0.34840684999999999</v>
      </c>
      <c r="S14" s="37">
        <v>6.2300000000000001E-7</v>
      </c>
      <c r="T14" s="37"/>
      <c r="U14" s="9">
        <f t="shared" si="2"/>
        <v>1.1247100770717111</v>
      </c>
      <c r="V14" s="9">
        <v>1.7881393548950029</v>
      </c>
      <c r="W14" s="37"/>
      <c r="X14" s="37">
        <v>0.24158915</v>
      </c>
      <c r="Y14" s="37">
        <v>9.4E-7</v>
      </c>
      <c r="Z14" s="37"/>
      <c r="AA14" s="9">
        <f t="shared" si="3"/>
        <v>38.68432785103515</v>
      </c>
      <c r="AB14" s="9">
        <v>3.8909032131616832</v>
      </c>
      <c r="AC14" s="37"/>
      <c r="AD14" s="37">
        <v>0.23644887000000001</v>
      </c>
      <c r="AE14" s="37">
        <v>1.86E-6</v>
      </c>
      <c r="AF14" s="37"/>
      <c r="AG14" s="9">
        <f t="shared" si="4"/>
        <v>-28.6757516891889</v>
      </c>
      <c r="AH14" s="9">
        <v>7.866394117256724</v>
      </c>
      <c r="AI14" s="37"/>
    </row>
    <row r="15" spans="1:42" ht="20" customHeight="1" x14ac:dyDescent="0.2">
      <c r="A15" s="5" t="s">
        <v>30</v>
      </c>
      <c r="B15" s="5" t="s">
        <v>8</v>
      </c>
      <c r="C15" s="24">
        <v>1</v>
      </c>
      <c r="D15" s="10">
        <v>0.19470000000000001</v>
      </c>
      <c r="E15" s="28">
        <v>1.1418280146999999</v>
      </c>
      <c r="F15" s="37">
        <v>4.0899999999999998E-6</v>
      </c>
      <c r="G15" s="37"/>
      <c r="H15" s="9">
        <f t="shared" si="5"/>
        <v>-8.0508907249754458</v>
      </c>
      <c r="I15" s="9">
        <v>-7.3220107572602444</v>
      </c>
      <c r="J15" s="9">
        <v>3.6257719872856269</v>
      </c>
      <c r="K15" s="25"/>
      <c r="L15" s="116">
        <v>0.51259699999999997</v>
      </c>
      <c r="M15" s="117">
        <v>1.68E-6</v>
      </c>
      <c r="N15" s="115"/>
      <c r="O15" s="120">
        <f t="shared" si="0"/>
        <v>-0.7997846433560607</v>
      </c>
      <c r="P15" s="120">
        <f t="shared" si="1"/>
        <v>3.2774284671974283E-2</v>
      </c>
      <c r="Q15" s="25"/>
      <c r="R15" s="37">
        <v>0.34840692000000001</v>
      </c>
      <c r="S15" s="37">
        <v>8.1500000000000003E-7</v>
      </c>
      <c r="T15" s="37"/>
      <c r="U15" s="9">
        <f t="shared" si="2"/>
        <v>1.3256248374560187</v>
      </c>
      <c r="V15" s="9">
        <v>2.7094748383356246</v>
      </c>
      <c r="W15" s="37"/>
      <c r="X15" s="37">
        <v>0.24158642</v>
      </c>
      <c r="Y15" s="37">
        <v>1.3999999999999999E-6</v>
      </c>
      <c r="Z15" s="37"/>
      <c r="AA15" s="9">
        <f t="shared" si="3"/>
        <v>27.383714358064637</v>
      </c>
      <c r="AB15" s="9">
        <v>5.6708584106694921</v>
      </c>
      <c r="AC15" s="37"/>
      <c r="AD15" s="37">
        <v>0.23645891999999999</v>
      </c>
      <c r="AE15" s="37">
        <v>2.7700000000000002E-6</v>
      </c>
      <c r="AF15" s="37"/>
      <c r="AG15" s="9">
        <f t="shared" si="4"/>
        <v>13.82693317752981</v>
      </c>
      <c r="AH15" s="9">
        <v>11.925957565582195</v>
      </c>
      <c r="AI15" s="37"/>
    </row>
    <row r="16" spans="1:42" ht="20" customHeight="1" x14ac:dyDescent="0.2">
      <c r="A16" s="5" t="s">
        <v>31</v>
      </c>
      <c r="B16" s="5" t="s">
        <v>8</v>
      </c>
      <c r="C16" s="24">
        <v>1</v>
      </c>
      <c r="D16" s="10">
        <v>0.19450000000000001</v>
      </c>
      <c r="E16" s="28">
        <v>1.1418254120947446</v>
      </c>
      <c r="F16" s="37">
        <v>3.0330290709884843E-6</v>
      </c>
      <c r="G16" s="37"/>
      <c r="H16" s="9">
        <f t="shared" si="5"/>
        <v>-10.330204482045247</v>
      </c>
      <c r="I16" s="9">
        <v>-6.6999336756357053</v>
      </c>
      <c r="J16" s="9">
        <v>2.6536456217067368</v>
      </c>
      <c r="K16" s="25"/>
      <c r="L16" s="116">
        <v>0.51253934999999995</v>
      </c>
      <c r="M16" s="117">
        <v>1.31E-6</v>
      </c>
      <c r="N16" s="115"/>
      <c r="O16" s="120">
        <f t="shared" si="0"/>
        <v>-1.9243598796825356</v>
      </c>
      <c r="P16" s="120">
        <f t="shared" si="1"/>
        <v>2.5559013176256612E-2</v>
      </c>
      <c r="Q16" s="25"/>
      <c r="R16" s="37">
        <v>0.34840719154940003</v>
      </c>
      <c r="S16" s="37">
        <v>8.5439624034426388E-7</v>
      </c>
      <c r="T16" s="37"/>
      <c r="U16" s="9">
        <f t="shared" si="2"/>
        <v>2.1050288743218459</v>
      </c>
      <c r="V16" s="9">
        <v>2.4396741066107164</v>
      </c>
      <c r="W16" s="37"/>
      <c r="X16" s="37">
        <v>0.24158638205089347</v>
      </c>
      <c r="Y16" s="37">
        <v>1.1239835462974767E-6</v>
      </c>
      <c r="Z16" s="37"/>
      <c r="AA16" s="9">
        <f t="shared" si="3"/>
        <v>27.226627110854551</v>
      </c>
      <c r="AB16" s="9">
        <v>4.5532368174066775</v>
      </c>
      <c r="AC16" s="37"/>
      <c r="AD16" s="37">
        <v>0.23645723799999999</v>
      </c>
      <c r="AE16" s="37">
        <v>2.2722933209154742E-6</v>
      </c>
      <c r="AF16" s="37"/>
      <c r="AG16" s="9">
        <f t="shared" si="4"/>
        <v>6.7135485062319589</v>
      </c>
      <c r="AH16" s="9">
        <v>9.6000443885752862</v>
      </c>
      <c r="AI16" s="37"/>
    </row>
    <row r="17" spans="1:35" ht="20" customHeight="1" x14ac:dyDescent="0.2">
      <c r="A17" s="5" t="s">
        <v>32</v>
      </c>
      <c r="B17" s="5" t="s">
        <v>8</v>
      </c>
      <c r="C17" s="24">
        <v>1</v>
      </c>
      <c r="D17" s="10">
        <v>0.19139999999999999</v>
      </c>
      <c r="E17" s="28">
        <v>1.14182447</v>
      </c>
      <c r="F17" s="37">
        <v>6.9700000000000002E-6</v>
      </c>
      <c r="G17" s="37"/>
      <c r="H17" s="9">
        <f t="shared" si="5"/>
        <v>-11.155273711205282</v>
      </c>
      <c r="I17" s="9">
        <v>-11.10883594424017</v>
      </c>
      <c r="J17" s="9">
        <v>6.1042657458549652</v>
      </c>
      <c r="K17" s="25"/>
      <c r="L17" s="116">
        <v>0.51261056000000005</v>
      </c>
      <c r="M17" s="117">
        <v>1.8700000000000001E-6</v>
      </c>
      <c r="N17" s="115"/>
      <c r="O17" s="120">
        <f t="shared" si="0"/>
        <v>-0.53527050277168975</v>
      </c>
      <c r="P17" s="120">
        <f t="shared" si="1"/>
        <v>3.6479935177301068E-2</v>
      </c>
      <c r="Q17" s="25"/>
      <c r="R17" s="37">
        <v>0.34840685999999998</v>
      </c>
      <c r="S17" s="37">
        <v>1.28E-6</v>
      </c>
      <c r="T17" s="37"/>
      <c r="U17" s="9">
        <f t="shared" si="2"/>
        <v>1.1534121855394375</v>
      </c>
      <c r="V17" s="9">
        <v>3.673865663839111</v>
      </c>
      <c r="W17" s="37"/>
      <c r="X17" s="37">
        <v>0.24158514</v>
      </c>
      <c r="Y17" s="37">
        <v>1.9800000000000001E-6</v>
      </c>
      <c r="Z17" s="37"/>
      <c r="AA17" s="9">
        <f t="shared" si="3"/>
        <v>22.085258214898928</v>
      </c>
      <c r="AB17" s="9">
        <v>8.1958683385906941</v>
      </c>
      <c r="AC17" s="37"/>
      <c r="AD17" s="37">
        <v>0.23645779</v>
      </c>
      <c r="AE17" s="37">
        <v>4.4100000000000001E-6</v>
      </c>
      <c r="AF17" s="37"/>
      <c r="AG17" s="9">
        <f t="shared" si="4"/>
        <v>9.0480243317703213</v>
      </c>
      <c r="AH17" s="9">
        <v>18.650263118842478</v>
      </c>
      <c r="AI17" s="37"/>
    </row>
    <row r="18" spans="1:35" ht="20" customHeight="1" x14ac:dyDescent="0.2">
      <c r="A18" s="5" t="s">
        <v>41</v>
      </c>
      <c r="B18" s="5" t="s">
        <v>12</v>
      </c>
      <c r="C18" s="24">
        <v>1</v>
      </c>
      <c r="D18" s="10">
        <v>0.19450000000000001</v>
      </c>
      <c r="E18" s="28">
        <v>1.1418300188431201</v>
      </c>
      <c r="F18" s="37">
        <v>3.0928726098599135E-6</v>
      </c>
      <c r="G18" s="37"/>
      <c r="H18" s="9">
        <f t="shared" si="5"/>
        <v>-6.2956990856122275</v>
      </c>
      <c r="I18" s="9">
        <v>-6.2502724018642652</v>
      </c>
      <c r="J18" s="9">
        <v>2.7061821338345968</v>
      </c>
      <c r="K18" s="25"/>
      <c r="L18" s="116">
        <v>0.51261058000000004</v>
      </c>
      <c r="M18" s="117">
        <v>1.1599999999999999E-6</v>
      </c>
      <c r="N18" s="115"/>
      <c r="O18" s="120">
        <f t="shared" si="0"/>
        <v>-0.5348803639215749</v>
      </c>
      <c r="P18" s="120">
        <f t="shared" si="1"/>
        <v>2.2629263719059402E-2</v>
      </c>
      <c r="Q18" s="25"/>
      <c r="R18" s="37">
        <v>0.3484072084260153</v>
      </c>
      <c r="S18" s="37">
        <v>6.9724712128884481E-7</v>
      </c>
      <c r="T18" s="37"/>
      <c r="U18" s="9">
        <f t="shared" si="2"/>
        <v>2.1534683187773851</v>
      </c>
      <c r="V18" s="9">
        <v>2.0005326525820171</v>
      </c>
      <c r="W18" s="37"/>
      <c r="X18" s="37">
        <v>0.24159499498217341</v>
      </c>
      <c r="Y18" s="37">
        <v>1.069006384870793E-6</v>
      </c>
      <c r="Z18" s="37"/>
      <c r="AA18" s="9">
        <f t="shared" si="3"/>
        <v>62.879157306738875</v>
      </c>
      <c r="AB18" s="9">
        <v>4.5530745484415878</v>
      </c>
      <c r="AC18" s="37"/>
      <c r="AD18" s="37">
        <v>0.23646060800423896</v>
      </c>
      <c r="AE18" s="37">
        <v>2.0035635350201722E-6</v>
      </c>
      <c r="AF18" s="37"/>
      <c r="AG18" s="9">
        <f t="shared" si="4"/>
        <v>20.965710513021207</v>
      </c>
      <c r="AH18" s="9">
        <v>8.4580683438142188</v>
      </c>
      <c r="AI18" s="37"/>
    </row>
    <row r="19" spans="1:35" ht="20" customHeight="1" thickBot="1" x14ac:dyDescent="0.25">
      <c r="A19" s="14"/>
      <c r="B19" s="14"/>
      <c r="C19" s="27"/>
      <c r="D19" s="14"/>
      <c r="E19" s="32"/>
      <c r="F19" s="38"/>
      <c r="G19" s="38"/>
      <c r="H19" s="38"/>
      <c r="I19" s="38"/>
      <c r="J19" s="38"/>
      <c r="K19" s="54"/>
      <c r="L19" s="54"/>
      <c r="M19" s="38"/>
      <c r="N19" s="54"/>
      <c r="O19" s="54"/>
      <c r="P19" s="54"/>
      <c r="Q19" s="54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</row>
    <row r="20" spans="1:35" ht="20" customHeight="1" thickTop="1" x14ac:dyDescent="0.2">
      <c r="A20" s="11" t="s">
        <v>45</v>
      </c>
      <c r="B20" s="7"/>
      <c r="C20" s="8"/>
      <c r="D20" s="7"/>
      <c r="E20" s="33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</row>
    <row r="21" spans="1:35" ht="20" customHeight="1" x14ac:dyDescent="0.2">
      <c r="A21" s="4" t="s">
        <v>3</v>
      </c>
      <c r="B21" s="4" t="s">
        <v>5</v>
      </c>
      <c r="C21" s="10">
        <v>1</v>
      </c>
      <c r="D21" s="4"/>
      <c r="E21" s="31">
        <v>1.1418139445286508</v>
      </c>
      <c r="F21" s="37">
        <v>3.397769031178842E-6</v>
      </c>
      <c r="G21" s="37"/>
      <c r="H21" s="9">
        <f>((E21/$E$53)-1)*1000000</f>
        <v>-22.983051075287086</v>
      </c>
      <c r="I21" s="6">
        <v>-21.76799607778166</v>
      </c>
      <c r="J21" s="9">
        <v>2.9777180684972198</v>
      </c>
      <c r="K21" s="25"/>
      <c r="L21" s="116">
        <v>0.51258733999999995</v>
      </c>
      <c r="M21" s="117">
        <v>1.2899999999999999E-6</v>
      </c>
      <c r="N21" s="115"/>
      <c r="O21" s="120">
        <f t="shared" ref="O21:O22" si="6">((L21/0.512638)-1)*10000</f>
        <v>-0.98822170810808352</v>
      </c>
      <c r="P21" s="120">
        <f t="shared" ref="P21:P22" si="7">M21/L21*10000</f>
        <v>2.5166442854402143E-2</v>
      </c>
      <c r="Q21" s="25"/>
      <c r="R21" s="37">
        <v>0.34840749456126574</v>
      </c>
      <c r="S21" s="37">
        <v>6.9662145713028928E-7</v>
      </c>
      <c r="T21" s="37"/>
      <c r="U21" s="9">
        <f>((((R21/$R$53)*($R$89/$R$80))-1)*1000000)</f>
        <v>2.9747368222032833</v>
      </c>
      <c r="V21" s="9">
        <v>2.0005310448406259</v>
      </c>
      <c r="W21" s="37"/>
      <c r="X21" s="37">
        <v>0.24158258865926333</v>
      </c>
      <c r="Y21" s="37">
        <v>1.0693937074259968E-6</v>
      </c>
      <c r="Z21" s="37"/>
      <c r="AA21" s="9">
        <f>((((X21/$X$53)*($X$89/$X$80))-1)*1000000)</f>
        <v>11.524190246525734</v>
      </c>
      <c r="AB21" s="9">
        <v>4.4291271154928831</v>
      </c>
      <c r="AC21" s="37"/>
      <c r="AD21" s="37">
        <v>0.2364497572926163</v>
      </c>
      <c r="AE21" s="37">
        <v>2.1515621845495739E-6</v>
      </c>
      <c r="AF21" s="37"/>
      <c r="AG21" s="9">
        <f>((((AD21/$AD$53)*($AD$89/$AD$80))-1)*1000000)</f>
        <v>-24.923282191169349</v>
      </c>
      <c r="AH21" s="9">
        <v>9.0928406947843801</v>
      </c>
      <c r="AI21" s="37"/>
    </row>
    <row r="22" spans="1:35" ht="20" customHeight="1" x14ac:dyDescent="0.2">
      <c r="A22" s="4" t="s">
        <v>46</v>
      </c>
      <c r="B22" s="4" t="s">
        <v>5</v>
      </c>
      <c r="C22" s="10">
        <v>1</v>
      </c>
      <c r="D22" s="4"/>
      <c r="E22" s="31">
        <v>1.1418089249329362</v>
      </c>
      <c r="F22" s="37">
        <v>3.8069213117583001E-6</v>
      </c>
      <c r="G22" s="37"/>
      <c r="H22" s="9">
        <f>((E22/$E$53)-1)*1000000</f>
        <v>-27.379109096004051</v>
      </c>
      <c r="I22" s="6">
        <v>-20.493127471432572</v>
      </c>
      <c r="J22" s="9">
        <v>3.3280524730880545</v>
      </c>
      <c r="K22" s="25"/>
      <c r="L22" s="116">
        <v>0.51247465999999997</v>
      </c>
      <c r="M22" s="117">
        <v>1.3999999999999999E-6</v>
      </c>
      <c r="N22" s="115"/>
      <c r="O22" s="120">
        <f t="shared" si="6"/>
        <v>-3.1862639913560198</v>
      </c>
      <c r="P22" s="120">
        <f t="shared" si="7"/>
        <v>2.7318423900217818E-2</v>
      </c>
      <c r="Q22" s="25"/>
      <c r="R22" s="37">
        <v>0.34840680826331633</v>
      </c>
      <c r="S22" s="37">
        <v>8.9619242842749091E-7</v>
      </c>
      <c r="T22" s="37"/>
      <c r="U22" s="9">
        <f>((((R22/$R$53)*($R$89/$R$80))-1)*1000000)</f>
        <v>1.0049169942849545</v>
      </c>
      <c r="V22" s="9">
        <v>2.5717063337539239</v>
      </c>
      <c r="W22" s="37"/>
      <c r="X22" s="37">
        <v>0.24158418072070587</v>
      </c>
      <c r="Y22" s="37">
        <v>1.3215885119351105E-6</v>
      </c>
      <c r="Z22" s="37"/>
      <c r="AA22" s="9">
        <f>((((X22/$X$53)*($X$89/$X$80))-1)*1000000)</f>
        <v>18.114399410906756</v>
      </c>
      <c r="AB22" s="9">
        <v>5.4639339380583607</v>
      </c>
      <c r="AC22" s="37"/>
      <c r="AD22" s="37">
        <v>0.23645457187264574</v>
      </c>
      <c r="AE22" s="37">
        <v>2.3326064154649016E-6</v>
      </c>
      <c r="AF22" s="37"/>
      <c r="AG22" s="9">
        <f>((((AD22/$AD$53)*($AD$89/$AD$80))-1)*1000000)</f>
        <v>-4.5618316680817728</v>
      </c>
      <c r="AH22" s="9">
        <v>9.8539013223554957</v>
      </c>
      <c r="AI22" s="37"/>
    </row>
    <row r="23" spans="1:35" ht="20" customHeight="1" thickBot="1" x14ac:dyDescent="0.25">
      <c r="A23" s="14"/>
      <c r="B23" s="14"/>
      <c r="C23" s="27"/>
      <c r="D23" s="14"/>
      <c r="E23" s="32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</row>
    <row r="24" spans="1:35" ht="20" customHeight="1" thickTop="1" x14ac:dyDescent="0.2">
      <c r="A24" s="19" t="s">
        <v>47</v>
      </c>
      <c r="B24" s="3"/>
      <c r="C24" s="26"/>
      <c r="D24" s="3"/>
      <c r="E24" s="34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</row>
    <row r="25" spans="1:35" ht="20" customHeight="1" x14ac:dyDescent="0.2">
      <c r="A25" s="13" t="s">
        <v>7</v>
      </c>
      <c r="B25" s="4"/>
      <c r="C25" s="10"/>
      <c r="D25" s="4"/>
      <c r="E25" s="31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</row>
    <row r="26" spans="1:35" ht="20" customHeight="1" x14ac:dyDescent="0.2">
      <c r="A26" s="43" t="s">
        <v>48</v>
      </c>
      <c r="B26" s="4" t="s">
        <v>48</v>
      </c>
      <c r="C26" s="10">
        <v>1</v>
      </c>
      <c r="D26" s="4"/>
      <c r="E26" s="31">
        <v>1.1418385099999999</v>
      </c>
      <c r="F26" s="37">
        <v>3.49E-6</v>
      </c>
      <c r="G26" s="37"/>
      <c r="H26" s="9">
        <f>((((E26*($E$89/$E$80))/$E$53)-1)*1000000)</f>
        <v>1.1406997493246251</v>
      </c>
      <c r="I26" s="6" t="str">
        <f t="shared" ref="I26:I28" si="8">"--"</f>
        <v>--</v>
      </c>
      <c r="J26" s="9">
        <v>3.0564742469580923</v>
      </c>
      <c r="K26" s="9"/>
      <c r="L26" s="116">
        <v>0.51300301000000004</v>
      </c>
      <c r="M26" s="117">
        <v>1.5E-6</v>
      </c>
      <c r="N26" s="9"/>
      <c r="O26" s="120">
        <f t="shared" ref="O26:O28" si="9">((L26/0.512638)-1)*10000</f>
        <v>7.1202290895322484</v>
      </c>
      <c r="P26" s="120">
        <f t="shared" ref="P26:P28" si="10">M26/L26*10000</f>
        <v>2.9239594520117922E-2</v>
      </c>
      <c r="Q26" s="9"/>
      <c r="R26" s="37">
        <v>0.3484062</v>
      </c>
      <c r="S26" s="37">
        <v>8.4600000000000003E-7</v>
      </c>
      <c r="T26" s="37"/>
      <c r="U26" s="9">
        <f>((((R26/$R$53)*($R$89/$R$80))-1)*1000000)</f>
        <v>-0.74092698221228659</v>
      </c>
      <c r="V26" s="9">
        <v>2.4282001870230787</v>
      </c>
      <c r="W26" s="37"/>
      <c r="X26" s="37">
        <v>0.24160883999999999</v>
      </c>
      <c r="Y26" s="37">
        <v>1.35E-6</v>
      </c>
      <c r="Z26" s="37"/>
      <c r="AA26" s="9">
        <f>((((X26/$X$53)*($X$89/$X$80))-1)*1000000)</f>
        <v>120.18948524072925</v>
      </c>
      <c r="AB26" s="9">
        <v>5.587543899469904</v>
      </c>
      <c r="AC26" s="37"/>
      <c r="AD26" s="37">
        <v>0.23645638999999999</v>
      </c>
      <c r="AE26" s="37">
        <v>2.43E-6</v>
      </c>
      <c r="AF26" s="37"/>
      <c r="AG26" s="9">
        <f>((((AD26/$AD$53)*($AD$89/$AD$80))-1)*1000000)</f>
        <v>3.1272523104419747</v>
      </c>
      <c r="AH26" s="9">
        <v>10.276736441759939</v>
      </c>
      <c r="AI26" s="37"/>
    </row>
    <row r="27" spans="1:35" ht="20" customHeight="1" x14ac:dyDescent="0.2">
      <c r="A27" s="43" t="s">
        <v>78</v>
      </c>
      <c r="B27" s="4" t="s">
        <v>79</v>
      </c>
      <c r="C27" s="10">
        <v>1</v>
      </c>
      <c r="D27" s="4"/>
      <c r="E27" s="31">
        <v>1.1418391429999999</v>
      </c>
      <c r="F27" s="37">
        <v>4.4070000000000003E-6</v>
      </c>
      <c r="G27" s="37"/>
      <c r="H27" s="9">
        <f>((((E27*($E$89/$E$80))/$E$53)-1)*1000000)</f>
        <v>1.6950694929906973</v>
      </c>
      <c r="I27" s="6" t="str">
        <f t="shared" si="8"/>
        <v>--</v>
      </c>
      <c r="J27" s="9">
        <v>3.9</v>
      </c>
      <c r="K27" s="9"/>
      <c r="L27" s="116">
        <v>0.51294982</v>
      </c>
      <c r="M27" s="117">
        <v>1.5799999999999999E-6</v>
      </c>
      <c r="N27" s="9"/>
      <c r="O27" s="120">
        <f t="shared" si="9"/>
        <v>6.0826548168479988</v>
      </c>
      <c r="P27" s="120">
        <f t="shared" si="10"/>
        <v>3.080223324768883E-2</v>
      </c>
      <c r="Q27" s="9"/>
      <c r="R27" s="37">
        <v>0.34840591999999998</v>
      </c>
      <c r="S27" s="37">
        <v>9.9699999999999994E-7</v>
      </c>
      <c r="T27" s="37"/>
      <c r="U27" s="9">
        <f>((((R27/$R$53)*($R$89/$R$80))-1)*1000000)</f>
        <v>-1.5445860231944053</v>
      </c>
      <c r="V27" s="9">
        <v>2.9</v>
      </c>
      <c r="W27" s="37"/>
      <c r="X27" s="37">
        <v>0.24158202000000001</v>
      </c>
      <c r="Y27" s="37">
        <v>1.5799999999999999E-6</v>
      </c>
      <c r="Z27" s="37"/>
      <c r="AA27" s="9">
        <f>((((X27/$X$53)*($X$89/$X$80))-1)*1000000)</f>
        <v>9.1702713660435364</v>
      </c>
      <c r="AB27" s="9">
        <v>6.5</v>
      </c>
      <c r="AC27" s="37"/>
      <c r="AD27" s="37">
        <v>0.23644866</v>
      </c>
      <c r="AE27" s="37">
        <v>2.4600000000000002E-6</v>
      </c>
      <c r="AF27" s="37"/>
      <c r="AG27" s="9">
        <f>((((AD27/$AD$53)*($AD$89/$AD$80))-1)*1000000)</f>
        <v>-29.563867492421458</v>
      </c>
      <c r="AH27" s="9">
        <v>10.4</v>
      </c>
      <c r="AI27" s="37"/>
    </row>
    <row r="28" spans="1:35" ht="20" customHeight="1" x14ac:dyDescent="0.2">
      <c r="A28" s="43" t="s">
        <v>84</v>
      </c>
      <c r="B28" s="4" t="s">
        <v>79</v>
      </c>
      <c r="C28" s="10">
        <v>1</v>
      </c>
      <c r="D28" s="4"/>
      <c r="E28" s="31">
        <v>1.14183273</v>
      </c>
      <c r="F28" s="37">
        <v>2.4899999999999999E-6</v>
      </c>
      <c r="G28" s="37"/>
      <c r="H28" s="9">
        <f>((((E28*($E$89/$E$80))/$E$53)-1)*1000000)</f>
        <v>-3.9213178146813021</v>
      </c>
      <c r="I28" s="6" t="str">
        <f t="shared" si="8"/>
        <v>--</v>
      </c>
      <c r="J28" s="9">
        <v>2.2000000000000002</v>
      </c>
      <c r="K28" s="9"/>
      <c r="L28" s="24">
        <v>0.51291081000000005</v>
      </c>
      <c r="M28" s="37">
        <v>9.9199999999999999E-7</v>
      </c>
      <c r="N28" s="9"/>
      <c r="O28" s="120">
        <f t="shared" si="9"/>
        <v>5.3216889891105623</v>
      </c>
      <c r="P28" s="120">
        <f t="shared" si="10"/>
        <v>1.9340594517787604E-2</v>
      </c>
      <c r="Q28" s="9"/>
      <c r="R28" s="37">
        <v>0.34840659000000002</v>
      </c>
      <c r="S28" s="37">
        <v>6.1799999999999995E-7</v>
      </c>
      <c r="T28" s="37"/>
      <c r="U28" s="9">
        <f>((((R28/$R$53)*($R$89/$R$80))-1)*1000000)</f>
        <v>0.37845525358015664</v>
      </c>
      <c r="V28" s="9">
        <v>1.8</v>
      </c>
      <c r="W28" s="37"/>
      <c r="X28" s="37">
        <v>0.24158041999999999</v>
      </c>
      <c r="Y28" s="37">
        <v>8.4E-7</v>
      </c>
      <c r="Z28" s="37"/>
      <c r="AA28" s="9">
        <f>((((X28/$X$53)*($X$89/$X$80))-1)*1000000)</f>
        <v>2.5472011870864009</v>
      </c>
      <c r="AB28" s="9">
        <v>3.5</v>
      </c>
      <c r="AC28" s="37"/>
      <c r="AD28" s="37">
        <v>0.23645394</v>
      </c>
      <c r="AE28" s="37">
        <v>1.68E-6</v>
      </c>
      <c r="AF28" s="37"/>
      <c r="AG28" s="9">
        <f>((((AD28/$AD$53)*($AD$89/$AD$80))-1)*1000000)</f>
        <v>-7.234098726605076</v>
      </c>
      <c r="AH28" s="9">
        <v>7.1</v>
      </c>
      <c r="AI28" s="37"/>
    </row>
    <row r="29" spans="1:35" ht="20" customHeight="1" x14ac:dyDescent="0.2">
      <c r="A29" s="56" t="s">
        <v>113</v>
      </c>
      <c r="B29" s="4"/>
      <c r="C29" s="10"/>
      <c r="D29" s="4"/>
      <c r="E29" s="99">
        <f>AVERAGE(E26:E28)</f>
        <v>1.1418367943333332</v>
      </c>
      <c r="F29" s="97">
        <f>2*STDEV(E26:E28)</f>
        <v>7.0680340500272224E-6</v>
      </c>
      <c r="G29" s="73" t="s">
        <v>107</v>
      </c>
      <c r="H29" s="107">
        <f>AVERAGE(H26:H28)</f>
        <v>-0.36184952412199323</v>
      </c>
      <c r="J29" s="98">
        <f>2*STDEV(H26:H28)</f>
        <v>6.190054066580033</v>
      </c>
      <c r="K29" s="73" t="s">
        <v>107</v>
      </c>
      <c r="L29" s="73"/>
      <c r="M29" s="73"/>
      <c r="N29" s="73"/>
      <c r="O29" s="73"/>
      <c r="P29" s="73"/>
      <c r="Q29" s="73"/>
      <c r="R29" s="99">
        <f>AVERAGE(R26:R28)</f>
        <v>0.34840623666666665</v>
      </c>
      <c r="S29" s="97">
        <f>2*STDEV(R26:R28)</f>
        <v>6.7300321944348123E-7</v>
      </c>
      <c r="T29" s="73" t="s">
        <v>107</v>
      </c>
      <c r="U29" s="107">
        <f>AVERAGE(U26:U28)</f>
        <v>-0.63568591727551171</v>
      </c>
      <c r="V29" s="98">
        <f>2*STDEV(U26:U28)</f>
        <v>1.9316611497428362</v>
      </c>
      <c r="W29" s="73" t="s">
        <v>107</v>
      </c>
      <c r="X29" s="99">
        <f>AVERAGE(X26:X28)</f>
        <v>0.24159042666666666</v>
      </c>
      <c r="Y29" s="97">
        <f>2*STDEV(X26:X28)</f>
        <v>3.193293806295953E-5</v>
      </c>
      <c r="Z29" s="73" t="s">
        <v>107</v>
      </c>
      <c r="AA29" s="107">
        <f>AVERAGE(AA26:AA28)</f>
        <v>43.968985931286397</v>
      </c>
      <c r="AB29" s="98">
        <f>2*STDEV(AA26:AA28)</f>
        <v>132.18380613198323</v>
      </c>
      <c r="AC29" s="73" t="s">
        <v>107</v>
      </c>
      <c r="AD29" s="99">
        <f>AVERAGE(AD26:AD28)</f>
        <v>0.23645299666666666</v>
      </c>
      <c r="AE29" s="97">
        <f>2*STDEV(AD26:AD28)</f>
        <v>7.9007932091086227E-6</v>
      </c>
      <c r="AF29" s="73" t="s">
        <v>107</v>
      </c>
      <c r="AG29" s="107">
        <f>AVERAGE(AG26:AG28)</f>
        <v>-11.22357130286152</v>
      </c>
      <c r="AH29" s="98">
        <f>2*STDEV(AG26:AG28)</f>
        <v>33.413425270020973</v>
      </c>
      <c r="AI29" s="73" t="s">
        <v>107</v>
      </c>
    </row>
    <row r="30" spans="1:35" ht="20" customHeight="1" thickBot="1" x14ac:dyDescent="0.25">
      <c r="A30" s="43"/>
      <c r="B30" s="4"/>
      <c r="C30" s="10"/>
      <c r="D30" s="4"/>
      <c r="E30" s="31"/>
      <c r="F30" s="37"/>
      <c r="G30" s="37"/>
      <c r="H30" s="6"/>
      <c r="I30" s="6"/>
      <c r="J30" s="9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9"/>
      <c r="V30" s="9"/>
      <c r="W30" s="37"/>
      <c r="X30" s="37"/>
      <c r="Y30" s="37"/>
      <c r="Z30" s="37"/>
      <c r="AA30" s="9"/>
      <c r="AB30" s="9"/>
      <c r="AC30" s="37"/>
      <c r="AD30" s="37"/>
      <c r="AE30" s="37"/>
      <c r="AF30" s="37"/>
      <c r="AG30" s="9"/>
      <c r="AH30" s="9"/>
      <c r="AI30" s="37"/>
    </row>
    <row r="31" spans="1:35" ht="20" customHeight="1" thickTop="1" x14ac:dyDescent="0.2">
      <c r="A31" s="62" t="s">
        <v>76</v>
      </c>
      <c r="B31" s="3"/>
      <c r="C31" s="26"/>
      <c r="D31" s="3"/>
      <c r="E31" s="34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69"/>
      <c r="AH31" s="69"/>
      <c r="AI31" s="40"/>
    </row>
    <row r="32" spans="1:35" ht="20" customHeight="1" x14ac:dyDescent="0.2">
      <c r="A32" s="72" t="s">
        <v>7</v>
      </c>
      <c r="B32" s="4"/>
      <c r="C32" s="10"/>
      <c r="D32" s="4"/>
      <c r="E32" s="31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25"/>
      <c r="AH32" s="25"/>
      <c r="AI32" s="37"/>
    </row>
    <row r="33" spans="1:35" ht="20" customHeight="1" x14ac:dyDescent="0.2">
      <c r="A33" s="22" t="s">
        <v>109</v>
      </c>
      <c r="B33" s="4"/>
      <c r="C33" s="10">
        <v>1</v>
      </c>
      <c r="D33" s="4"/>
      <c r="E33" s="104">
        <v>1.1418368000000001</v>
      </c>
      <c r="F33" s="104">
        <v>3.0000000000000001E-6</v>
      </c>
      <c r="G33" s="37"/>
      <c r="H33" s="9">
        <f>((E33/$E$53)-1)*1000000</f>
        <v>-2.9667023782042889</v>
      </c>
      <c r="I33" s="37" t="str">
        <f>"--"</f>
        <v>--</v>
      </c>
      <c r="J33" s="9">
        <f>F33/E33*1000000</f>
        <v>2.6273456942358138</v>
      </c>
      <c r="K33" s="37"/>
      <c r="L33" s="101">
        <v>0.51197939999999997</v>
      </c>
      <c r="M33" s="101">
        <v>1.1000000000000001E-6</v>
      </c>
      <c r="N33" s="37"/>
      <c r="O33" s="120">
        <f t="shared" ref="O33" si="11">((L33/0.512638)-1)*10000</f>
        <v>-12.847272344228555</v>
      </c>
      <c r="P33" s="120">
        <f t="shared" ref="P33" si="12">M33/L33*10000</f>
        <v>2.1485239445180805E-2</v>
      </c>
      <c r="Q33" s="37"/>
      <c r="R33" s="103">
        <v>0.34840623999999998</v>
      </c>
      <c r="S33" s="103">
        <v>5.7999999999999995E-7</v>
      </c>
      <c r="T33" s="37"/>
      <c r="U33" s="9">
        <f>((R33/$R$53)-1)*1000000</f>
        <v>0.34155542283365037</v>
      </c>
      <c r="V33" s="9">
        <f>S33/R33*1000000</f>
        <v>1.6647233413500284</v>
      </c>
      <c r="W33" s="37"/>
      <c r="X33" s="41">
        <v>0.2415815</v>
      </c>
      <c r="Y33" s="41">
        <v>8.7300000000000005E-7</v>
      </c>
      <c r="Z33" s="37"/>
      <c r="AA33" s="9">
        <f>((X33/$X$53)-1)*1000000</f>
        <v>1.7695922762683836</v>
      </c>
      <c r="AB33" s="53">
        <f>Y33/X33*1000000</f>
        <v>3.6136873063541706</v>
      </c>
      <c r="AC33" s="37"/>
      <c r="AD33" s="104">
        <v>0.23645796999999999</v>
      </c>
      <c r="AE33" s="104">
        <v>1.6500000000000001E-6</v>
      </c>
      <c r="AF33" s="37"/>
      <c r="AG33" s="9">
        <f>((AD33/$AD$53)-1)*1000000</f>
        <v>3.9034573582341636</v>
      </c>
      <c r="AH33" s="106">
        <f>AE33/AD33*1000000</f>
        <v>6.9779842904005314</v>
      </c>
      <c r="AI33" s="37"/>
    </row>
    <row r="34" spans="1:35" ht="20" customHeight="1" x14ac:dyDescent="0.2">
      <c r="A34" s="22" t="s">
        <v>106</v>
      </c>
      <c r="B34" s="4"/>
      <c r="C34" s="10">
        <v>1</v>
      </c>
      <c r="D34" s="4"/>
      <c r="E34" s="104">
        <v>1.1418397</v>
      </c>
      <c r="F34" s="104">
        <v>2.5500000000000001E-6</v>
      </c>
      <c r="G34" s="37"/>
      <c r="H34" s="9">
        <f t="shared" ref="H34:H52" si="13">((E34/$E$53)-1)*1000000</f>
        <v>-0.42694240864893374</v>
      </c>
      <c r="I34" s="37" t="str">
        <f t="shared" ref="I34:I53" si="14">"--"</f>
        <v>--</v>
      </c>
      <c r="J34" s="9">
        <f t="shared" ref="J34:J53" si="15">F34/E34*1000000</f>
        <v>2.2332381681947124</v>
      </c>
      <c r="K34" s="37"/>
      <c r="L34" s="37">
        <v>0.51197896957110567</v>
      </c>
      <c r="M34" s="37">
        <v>9.0862490129527133E-7</v>
      </c>
      <c r="N34" s="37"/>
      <c r="O34" s="53">
        <v>-12.855668695929134</v>
      </c>
      <c r="P34" s="53">
        <v>1.7747309075145084E-2</v>
      </c>
      <c r="Q34" s="37"/>
      <c r="R34" s="103">
        <v>0.34840590999999999</v>
      </c>
      <c r="S34" s="103">
        <v>5.8299999999999997E-7</v>
      </c>
      <c r="T34" s="37"/>
      <c r="U34" s="9">
        <f t="shared" ref="U34:U52" si="16">((R34/$R$53)-1)*1000000</f>
        <v>-0.60561507764234079</v>
      </c>
      <c r="V34" s="9">
        <f t="shared" ref="V34:V52" si="17">S34/R34*1000000</f>
        <v>1.6733355642560714</v>
      </c>
      <c r="W34" s="37"/>
      <c r="X34" s="41">
        <v>0.24158055000000001</v>
      </c>
      <c r="Y34" s="41">
        <v>8.2999999999999999E-7</v>
      </c>
      <c r="Z34" s="37"/>
      <c r="AA34" s="9">
        <f t="shared" ref="AA34:AA52" si="18">((X34/$X$53)-1)*1000000</f>
        <v>-2.1628350043156885</v>
      </c>
      <c r="AB34" s="53">
        <f t="shared" ref="AB34:AB53" si="19">Y34/X34*1000000</f>
        <v>3.4357070550588609</v>
      </c>
      <c r="AC34" s="37"/>
      <c r="AD34" s="104">
        <v>0.23645447</v>
      </c>
      <c r="AE34" s="104">
        <v>1.5999999999999999E-6</v>
      </c>
      <c r="AF34" s="37"/>
      <c r="AG34" s="9">
        <f t="shared" ref="AG34:AG52" si="20">((AD34/$AD$53)-1)*1000000</f>
        <v>-10.89838527834619</v>
      </c>
      <c r="AH34" s="106">
        <f t="shared" ref="AH34:AH52" si="21">AE34/AD34*1000000</f>
        <v>6.7666303792015432</v>
      </c>
      <c r="AI34" s="37"/>
    </row>
    <row r="35" spans="1:35" ht="20" customHeight="1" x14ac:dyDescent="0.2">
      <c r="A35" s="22" t="s">
        <v>90</v>
      </c>
      <c r="B35" s="4"/>
      <c r="C35" s="10">
        <v>1</v>
      </c>
      <c r="D35" s="4"/>
      <c r="E35" s="104">
        <v>1.1418396</v>
      </c>
      <c r="F35" s="104">
        <v>2.7700000000000002E-6</v>
      </c>
      <c r="G35" s="37"/>
      <c r="H35" s="9">
        <f t="shared" si="13"/>
        <v>-0.51452033866805635</v>
      </c>
      <c r="I35" s="37" t="str">
        <f t="shared" si="14"/>
        <v>--</v>
      </c>
      <c r="J35" s="9">
        <f t="shared" si="15"/>
        <v>2.4259099088873781</v>
      </c>
      <c r="K35" s="37"/>
      <c r="L35" s="37">
        <v>0.51197932010178382</v>
      </c>
      <c r="M35" s="37">
        <v>1.0271578740453258E-6</v>
      </c>
      <c r="N35" s="37"/>
      <c r="O35" s="53">
        <v>-12.848830914138354</v>
      </c>
      <c r="P35" s="53">
        <v>2.0062487559871011E-2</v>
      </c>
      <c r="Q35" s="37"/>
      <c r="R35" s="103">
        <v>0.34840579999999999</v>
      </c>
      <c r="S35" s="103">
        <v>6.6000000000000003E-7</v>
      </c>
      <c r="T35" s="37"/>
      <c r="U35" s="9">
        <f t="shared" si="16"/>
        <v>-0.92133857776399708</v>
      </c>
      <c r="V35" s="9">
        <f t="shared" si="17"/>
        <v>1.8943427463033051</v>
      </c>
      <c r="W35" s="37"/>
      <c r="X35" s="41">
        <v>0.24157989999999999</v>
      </c>
      <c r="Y35" s="41">
        <v>9.4E-7</v>
      </c>
      <c r="Z35" s="37"/>
      <c r="AA35" s="9">
        <f t="shared" si="18"/>
        <v>-4.853443143826297</v>
      </c>
      <c r="AB35" s="53">
        <f t="shared" si="19"/>
        <v>3.8910521943257694</v>
      </c>
      <c r="AC35" s="37"/>
      <c r="AD35" s="104">
        <v>0.23645426</v>
      </c>
      <c r="AE35" s="104">
        <v>1.7E-6</v>
      </c>
      <c r="AF35" s="37"/>
      <c r="AG35" s="9">
        <f t="shared" si="20"/>
        <v>-11.786495836552113</v>
      </c>
      <c r="AH35" s="106">
        <f t="shared" si="21"/>
        <v>7.1895511630875255</v>
      </c>
      <c r="AI35" s="37"/>
    </row>
    <row r="36" spans="1:35" ht="20" customHeight="1" x14ac:dyDescent="0.2">
      <c r="A36" s="22" t="s">
        <v>105</v>
      </c>
      <c r="B36" s="4"/>
      <c r="C36" s="10">
        <v>1</v>
      </c>
      <c r="D36" s="4"/>
      <c r="E36" s="104">
        <v>1.1418356599999999</v>
      </c>
      <c r="F36" s="104">
        <v>2.6000000000000001E-6</v>
      </c>
      <c r="G36" s="37"/>
      <c r="H36" s="9">
        <f t="shared" si="13"/>
        <v>-3.9650907802668556</v>
      </c>
      <c r="I36" s="37" t="str">
        <f t="shared" si="14"/>
        <v>--</v>
      </c>
      <c r="J36" s="9">
        <f t="shared" si="15"/>
        <v>2.2770352083766592</v>
      </c>
      <c r="K36" s="37"/>
      <c r="L36" s="37">
        <v>0.51197880554337627</v>
      </c>
      <c r="M36" s="37">
        <v>1.0273781089854387E-6</v>
      </c>
      <c r="N36" s="37"/>
      <c r="O36" s="53">
        <v>-12.858868375418275</v>
      </c>
      <c r="P36" s="53">
        <v>2.0066809365185651E-2</v>
      </c>
      <c r="Q36" s="37"/>
      <c r="R36" s="103">
        <v>0.34840566000000001</v>
      </c>
      <c r="S36" s="103">
        <v>6.06E-7</v>
      </c>
      <c r="T36" s="37"/>
      <c r="U36" s="9">
        <f t="shared" si="16"/>
        <v>-1.3231684871106708</v>
      </c>
      <c r="V36" s="9">
        <f t="shared" si="17"/>
        <v>1.7393517659845135</v>
      </c>
      <c r="W36" s="37"/>
      <c r="X36" s="41">
        <v>0.24158093999999999</v>
      </c>
      <c r="Y36" s="41">
        <v>9.0999999999999997E-7</v>
      </c>
      <c r="Z36" s="37"/>
      <c r="AA36" s="9">
        <f t="shared" si="18"/>
        <v>-0.54847012076475465</v>
      </c>
      <c r="AB36" s="53">
        <f t="shared" si="19"/>
        <v>3.7668534612043483</v>
      </c>
      <c r="AC36" s="37"/>
      <c r="AD36" s="104">
        <v>0.23645345000000001</v>
      </c>
      <c r="AE36" s="104">
        <v>1.88E-6</v>
      </c>
      <c r="AF36" s="37"/>
      <c r="AG36" s="9">
        <f t="shared" si="20"/>
        <v>-15.212065132330643</v>
      </c>
      <c r="AH36" s="106">
        <f t="shared" si="21"/>
        <v>7.9508249932492001</v>
      </c>
      <c r="AI36" s="37"/>
    </row>
    <row r="37" spans="1:35" ht="20" customHeight="1" x14ac:dyDescent="0.2">
      <c r="A37" s="22" t="s">
        <v>104</v>
      </c>
      <c r="B37" s="4"/>
      <c r="C37" s="10">
        <v>1</v>
      </c>
      <c r="D37" s="4"/>
      <c r="E37" s="104">
        <v>1.1418379999999999</v>
      </c>
      <c r="F37" s="104">
        <v>3.05E-6</v>
      </c>
      <c r="G37" s="37"/>
      <c r="H37" s="9">
        <f t="shared" si="13"/>
        <v>-1.915767218529929</v>
      </c>
      <c r="I37" s="37" t="str">
        <f t="shared" si="14"/>
        <v>--</v>
      </c>
      <c r="J37" s="9">
        <f t="shared" si="15"/>
        <v>2.6711319819448995</v>
      </c>
      <c r="K37" s="37"/>
      <c r="L37" s="37">
        <v>0.51197927789414666</v>
      </c>
      <c r="M37" s="37">
        <v>1.2462590172259648E-6</v>
      </c>
      <c r="N37" s="37"/>
      <c r="O37" s="53">
        <v>-12.849654256090748</v>
      </c>
      <c r="P37" s="53">
        <v>2.4341981619881749E-2</v>
      </c>
      <c r="Q37" s="37"/>
      <c r="R37" s="103">
        <v>0.34840594000000003</v>
      </c>
      <c r="S37" s="103">
        <v>6.9400000000000005E-7</v>
      </c>
      <c r="T37" s="37"/>
      <c r="U37" s="9">
        <f t="shared" si="16"/>
        <v>-0.51950866841732335</v>
      </c>
      <c r="V37" s="9">
        <f t="shared" si="17"/>
        <v>1.9919292994832407</v>
      </c>
      <c r="W37" s="37"/>
      <c r="X37" s="41">
        <v>0.24158107000000001</v>
      </c>
      <c r="Y37" s="41">
        <v>1.04E-6</v>
      </c>
      <c r="Z37" s="37"/>
      <c r="AA37" s="9">
        <f t="shared" si="18"/>
        <v>-1.0348492729406189E-2</v>
      </c>
      <c r="AB37" s="53">
        <f t="shared" si="19"/>
        <v>4.3049730676331546</v>
      </c>
      <c r="AC37" s="37"/>
      <c r="AD37" s="104">
        <v>0.23645786999999999</v>
      </c>
      <c r="AE37" s="104">
        <v>1.88E-6</v>
      </c>
      <c r="AF37" s="37"/>
      <c r="AG37" s="9">
        <f t="shared" si="20"/>
        <v>3.4805475686017218</v>
      </c>
      <c r="AH37" s="106">
        <f t="shared" si="21"/>
        <v>7.9506763720742306</v>
      </c>
      <c r="AI37" s="37"/>
    </row>
    <row r="38" spans="1:35" ht="20" customHeight="1" x14ac:dyDescent="0.2">
      <c r="A38" s="22" t="s">
        <v>103</v>
      </c>
      <c r="B38" s="4"/>
      <c r="C38" s="10">
        <v>1</v>
      </c>
      <c r="D38" s="4"/>
      <c r="E38" s="104">
        <v>1.1418410699999999</v>
      </c>
      <c r="F38" s="104">
        <v>6.2600000000000002E-6</v>
      </c>
      <c r="G38" s="37"/>
      <c r="H38" s="9">
        <f t="shared" si="13"/>
        <v>0.77287523203573016</v>
      </c>
      <c r="I38" s="37" t="str">
        <f t="shared" si="14"/>
        <v>--</v>
      </c>
      <c r="J38" s="9">
        <f t="shared" si="15"/>
        <v>5.4823741801475059</v>
      </c>
      <c r="K38" s="37"/>
      <c r="L38" s="37">
        <v>0.51198055353364003</v>
      </c>
      <c r="M38" s="37">
        <v>1.260411766353848E-6</v>
      </c>
      <c r="N38" s="37"/>
      <c r="O38" s="53">
        <v>-12.824770429815668</v>
      </c>
      <c r="P38" s="53">
        <v>2.4618352350584575E-2</v>
      </c>
      <c r="Q38" s="37"/>
      <c r="R38" s="103">
        <v>0.34840589</v>
      </c>
      <c r="S38" s="103">
        <v>7.2799999999999995E-7</v>
      </c>
      <c r="T38" s="37"/>
      <c r="U38" s="9">
        <f t="shared" si="16"/>
        <v>-0.66301935042201166</v>
      </c>
      <c r="V38" s="9">
        <f t="shared" si="17"/>
        <v>2.0895169137352987</v>
      </c>
      <c r="W38" s="37"/>
      <c r="X38" s="41">
        <v>0.24158071</v>
      </c>
      <c r="Y38" s="41">
        <v>9.78E-7</v>
      </c>
      <c r="Z38" s="37"/>
      <c r="AA38" s="9">
        <f t="shared" si="18"/>
        <v>-1.5005314623062205</v>
      </c>
      <c r="AB38" s="53">
        <f t="shared" si="19"/>
        <v>4.0483364752094655</v>
      </c>
      <c r="AC38" s="37"/>
      <c r="AD38" s="104">
        <v>0.2364552</v>
      </c>
      <c r="AE38" s="104">
        <v>1.9E-6</v>
      </c>
      <c r="AF38" s="37"/>
      <c r="AG38" s="9">
        <f t="shared" si="20"/>
        <v>-7.8111438140959777</v>
      </c>
      <c r="AH38" s="106">
        <f t="shared" si="21"/>
        <v>8.0353487679695785</v>
      </c>
      <c r="AI38" s="37"/>
    </row>
    <row r="39" spans="1:35" ht="20" customHeight="1" x14ac:dyDescent="0.2">
      <c r="A39" s="46" t="s">
        <v>102</v>
      </c>
      <c r="B39" s="4"/>
      <c r="C39" s="10">
        <v>1</v>
      </c>
      <c r="D39" s="4"/>
      <c r="E39" s="104">
        <v>1.1418381900000001</v>
      </c>
      <c r="F39" s="104">
        <v>2.96E-6</v>
      </c>
      <c r="G39" s="37"/>
      <c r="H39" s="9">
        <f t="shared" si="13"/>
        <v>-1.7493691514269827</v>
      </c>
      <c r="I39" s="37" t="str">
        <f t="shared" si="14"/>
        <v>--</v>
      </c>
      <c r="J39" s="9">
        <f t="shared" si="15"/>
        <v>2.5923112625966729</v>
      </c>
      <c r="K39" s="37"/>
      <c r="L39" s="37">
        <v>0.51197945443072701</v>
      </c>
      <c r="M39" s="37">
        <v>1.2261990323578929E-6</v>
      </c>
      <c r="N39" s="37"/>
      <c r="O39" s="53">
        <v>-12.846210567164507</v>
      </c>
      <c r="P39" s="53">
        <v>2.3950160924354098E-2</v>
      </c>
      <c r="Q39" s="37"/>
      <c r="R39" s="103">
        <v>0.34840554000000001</v>
      </c>
      <c r="S39" s="103">
        <v>7.3499999999999995E-7</v>
      </c>
      <c r="T39" s="37"/>
      <c r="U39" s="9">
        <f t="shared" si="16"/>
        <v>-1.6675941235666514</v>
      </c>
      <c r="V39" s="9">
        <f t="shared" si="17"/>
        <v>2.1096105417841513</v>
      </c>
      <c r="W39" s="37"/>
      <c r="X39" s="41">
        <v>0.24158055000000001</v>
      </c>
      <c r="Y39" s="41">
        <v>1.1000000000000001E-6</v>
      </c>
      <c r="Z39" s="37"/>
      <c r="AA39" s="9">
        <f t="shared" si="18"/>
        <v>-2.1628350043156885</v>
      </c>
      <c r="AB39" s="53">
        <f t="shared" si="19"/>
        <v>4.5533466994755996</v>
      </c>
      <c r="AC39" s="37"/>
      <c r="AD39" s="104">
        <v>0.23645409000000001</v>
      </c>
      <c r="AE39" s="104">
        <v>2.03E-6</v>
      </c>
      <c r="AF39" s="37"/>
      <c r="AG39" s="9">
        <f t="shared" si="20"/>
        <v>-12.505442478771833</v>
      </c>
      <c r="AH39" s="106">
        <f t="shared" si="21"/>
        <v>8.5851760906313785</v>
      </c>
      <c r="AI39" s="37"/>
    </row>
    <row r="40" spans="1:35" ht="20" customHeight="1" x14ac:dyDescent="0.2">
      <c r="A40" s="45" t="s">
        <v>101</v>
      </c>
      <c r="B40" s="4"/>
      <c r="C40" s="10">
        <v>1</v>
      </c>
      <c r="D40" s="4"/>
      <c r="E40" s="104">
        <v>1.1418398999999999</v>
      </c>
      <c r="F40" s="104">
        <v>2.7E-6</v>
      </c>
      <c r="G40" s="37"/>
      <c r="H40" s="9">
        <f t="shared" si="13"/>
        <v>-0.2517865487217108</v>
      </c>
      <c r="I40" s="37" t="str">
        <f t="shared" si="14"/>
        <v>--</v>
      </c>
      <c r="J40" s="9">
        <f t="shared" si="15"/>
        <v>2.364604705090442</v>
      </c>
      <c r="K40" s="37"/>
      <c r="L40" s="37">
        <v>0.51198029499086051</v>
      </c>
      <c r="M40" s="37">
        <v>1.0343471736961026E-6</v>
      </c>
      <c r="N40" s="37"/>
      <c r="O40" s="53">
        <v>-12.829813808955537</v>
      </c>
      <c r="P40" s="53">
        <v>2.0202870770926192E-2</v>
      </c>
      <c r="Q40" s="37"/>
      <c r="R40" s="103">
        <v>0.34840568</v>
      </c>
      <c r="S40" s="103">
        <v>7.0999999999999998E-7</v>
      </c>
      <c r="T40" s="37"/>
      <c r="U40" s="9">
        <f t="shared" si="16"/>
        <v>-1.2657642143309999</v>
      </c>
      <c r="V40" s="9">
        <f t="shared" si="17"/>
        <v>2.0378542623070901</v>
      </c>
      <c r="W40" s="37"/>
      <c r="X40" s="41">
        <v>0.24158196000000001</v>
      </c>
      <c r="Y40" s="41">
        <v>9.6700000000000002E-7</v>
      </c>
      <c r="Z40" s="37"/>
      <c r="AA40" s="9">
        <f t="shared" si="18"/>
        <v>3.6737149595733598</v>
      </c>
      <c r="AB40" s="53">
        <f t="shared" si="19"/>
        <v>4.0027823269585188</v>
      </c>
      <c r="AC40" s="37"/>
      <c r="AD40" s="104">
        <v>0.23645667000000001</v>
      </c>
      <c r="AE40" s="104">
        <v>1.9E-6</v>
      </c>
      <c r="AF40" s="37"/>
      <c r="AG40" s="9">
        <f t="shared" si="20"/>
        <v>-1.5943699067655359</v>
      </c>
      <c r="AH40" s="106">
        <f t="shared" si="21"/>
        <v>8.0352988139433759</v>
      </c>
      <c r="AI40" s="37"/>
    </row>
    <row r="41" spans="1:35" ht="20" customHeight="1" x14ac:dyDescent="0.2">
      <c r="A41" s="45" t="s">
        <v>100</v>
      </c>
      <c r="B41" s="4"/>
      <c r="C41" s="10">
        <v>1</v>
      </c>
      <c r="D41" s="4"/>
      <c r="E41" s="104">
        <v>1.1418382199999999</v>
      </c>
      <c r="F41" s="104">
        <v>2.7E-6</v>
      </c>
      <c r="G41" s="42"/>
      <c r="H41" s="9">
        <f t="shared" si="13"/>
        <v>-1.723095772621086</v>
      </c>
      <c r="I41" s="37" t="str">
        <f t="shared" si="14"/>
        <v>--</v>
      </c>
      <c r="J41" s="9">
        <f t="shared" si="15"/>
        <v>2.3646081841611504</v>
      </c>
      <c r="K41" s="42"/>
      <c r="L41" s="37">
        <v>0.51197943781080502</v>
      </c>
      <c r="M41" s="37">
        <v>9.6116540030892209E-7</v>
      </c>
      <c r="N41" s="37"/>
      <c r="O41" s="53">
        <v>-12.846534771028262</v>
      </c>
      <c r="P41" s="53">
        <v>1.8773515679043881E-2</v>
      </c>
      <c r="Q41" s="42"/>
      <c r="R41" s="103">
        <v>0.34840504</v>
      </c>
      <c r="S41" s="103">
        <v>5.4700000000000001E-7</v>
      </c>
      <c r="T41" s="42"/>
      <c r="U41" s="9">
        <f t="shared" si="16"/>
        <v>-3.1027009425033114</v>
      </c>
      <c r="V41" s="9">
        <f t="shared" si="17"/>
        <v>1.5700117311735791</v>
      </c>
      <c r="W41" s="42"/>
      <c r="X41" s="41">
        <v>0.24158193</v>
      </c>
      <c r="Y41" s="41">
        <v>8.0999999999999997E-7</v>
      </c>
      <c r="Z41" s="42"/>
      <c r="AA41" s="9">
        <f t="shared" si="18"/>
        <v>3.5495330454882179</v>
      </c>
      <c r="AB41" s="53">
        <f t="shared" si="19"/>
        <v>3.3528997802112102</v>
      </c>
      <c r="AC41" s="42"/>
      <c r="AD41" s="104">
        <v>0.23645696999999999</v>
      </c>
      <c r="AE41" s="104">
        <v>1.5999999999999999E-6</v>
      </c>
      <c r="AF41" s="42"/>
      <c r="AG41" s="9">
        <f t="shared" si="20"/>
        <v>-0.32564053797923265</v>
      </c>
      <c r="AH41" s="106">
        <f t="shared" si="21"/>
        <v>6.7665588373224947</v>
      </c>
      <c r="AI41" s="42"/>
    </row>
    <row r="42" spans="1:35" ht="20" customHeight="1" x14ac:dyDescent="0.2">
      <c r="A42" s="45" t="s">
        <v>99</v>
      </c>
      <c r="B42" s="4"/>
      <c r="C42" s="10">
        <v>1</v>
      </c>
      <c r="D42" s="4"/>
      <c r="E42" s="104">
        <v>1.14184145</v>
      </c>
      <c r="F42" s="104">
        <v>2.8499999999999998E-6</v>
      </c>
      <c r="G42" s="42"/>
      <c r="H42" s="9">
        <f t="shared" si="13"/>
        <v>1.1056713662416229</v>
      </c>
      <c r="I42" s="37" t="str">
        <f t="shared" si="14"/>
        <v>--</v>
      </c>
      <c r="J42" s="9">
        <f t="shared" si="15"/>
        <v>2.4959682449783194</v>
      </c>
      <c r="K42" s="42"/>
      <c r="L42" s="37">
        <v>0.51198097225052097</v>
      </c>
      <c r="M42" s="37">
        <v>9.9732953130427905E-7</v>
      </c>
      <c r="N42" s="37"/>
      <c r="O42" s="53">
        <v>-12.816602543687106</v>
      </c>
      <c r="P42" s="53">
        <v>1.9479816347867492E-2</v>
      </c>
      <c r="Q42" s="42"/>
      <c r="R42" s="103">
        <v>0.34840643999999998</v>
      </c>
      <c r="S42" s="103">
        <v>6.4600000000000004E-7</v>
      </c>
      <c r="T42" s="42"/>
      <c r="U42" s="9">
        <f t="shared" si="16"/>
        <v>0.91559815040831438</v>
      </c>
      <c r="V42" s="9">
        <f t="shared" si="17"/>
        <v>1.8541563123804488</v>
      </c>
      <c r="W42" s="42"/>
      <c r="X42" s="41">
        <v>0.24158075000000001</v>
      </c>
      <c r="Y42" s="41">
        <v>1.75E-6</v>
      </c>
      <c r="Z42" s="42"/>
      <c r="AA42" s="9">
        <f t="shared" si="18"/>
        <v>-1.3349555767483423</v>
      </c>
      <c r="AB42" s="53">
        <f t="shared" si="19"/>
        <v>7.2439546611226264</v>
      </c>
      <c r="AC42" s="42"/>
      <c r="AD42" s="104">
        <v>0.23645416999999999</v>
      </c>
      <c r="AE42" s="104">
        <v>1.75E-6</v>
      </c>
      <c r="AF42" s="42"/>
      <c r="AG42" s="9">
        <f t="shared" si="20"/>
        <v>-12.167114647132493</v>
      </c>
      <c r="AH42" s="106">
        <f t="shared" si="21"/>
        <v>7.4010113672345046</v>
      </c>
      <c r="AI42" s="42"/>
    </row>
    <row r="43" spans="1:35" ht="20" customHeight="1" x14ac:dyDescent="0.2">
      <c r="A43" s="45" t="s">
        <v>110</v>
      </c>
      <c r="B43" s="4"/>
      <c r="C43" s="10">
        <v>1</v>
      </c>
      <c r="D43" s="4"/>
      <c r="E43" s="104">
        <v>1.1418402599999999</v>
      </c>
      <c r="F43" s="104">
        <v>2.9000000000000002E-6</v>
      </c>
      <c r="G43" s="42"/>
      <c r="H43" s="9">
        <f t="shared" si="13"/>
        <v>6.3493999169494941E-2</v>
      </c>
      <c r="I43" s="37" t="str">
        <f t="shared" si="14"/>
        <v>--</v>
      </c>
      <c r="J43" s="9">
        <f t="shared" si="15"/>
        <v>2.5397598084341504</v>
      </c>
      <c r="K43" s="42"/>
      <c r="L43" s="101">
        <v>0.51198030000000005</v>
      </c>
      <c r="M43" s="101">
        <v>9.9999999999999995E-7</v>
      </c>
      <c r="N43" s="42"/>
      <c r="O43" s="120">
        <f t="shared" ref="O43" si="22">((L43/0.512638)-1)*10000</f>
        <v>-12.829716095957844</v>
      </c>
      <c r="P43" s="120">
        <f t="shared" ref="P43" si="23">M43/L43*10000</f>
        <v>1.9532001524277396E-2</v>
      </c>
      <c r="Q43" s="42"/>
      <c r="R43" s="103">
        <v>0.34840562000000003</v>
      </c>
      <c r="S43" s="103">
        <v>7.3E-7</v>
      </c>
      <c r="T43" s="42"/>
      <c r="U43" s="9">
        <f t="shared" si="16"/>
        <v>-1.4379770325589902</v>
      </c>
      <c r="V43" s="9">
        <f t="shared" si="17"/>
        <v>2.0952589685550995</v>
      </c>
      <c r="W43" s="42"/>
      <c r="X43" s="41">
        <v>0.24158400999999999</v>
      </c>
      <c r="Y43" s="41">
        <v>9.9999999999999995E-7</v>
      </c>
      <c r="Z43" s="42"/>
      <c r="AA43" s="9">
        <f t="shared" si="18"/>
        <v>12.159479091611303</v>
      </c>
      <c r="AB43" s="53">
        <f t="shared" si="19"/>
        <v>4.1393468052790414</v>
      </c>
      <c r="AC43" s="42"/>
      <c r="AD43" s="104">
        <v>0.23646407999999999</v>
      </c>
      <c r="AE43" s="104">
        <v>1.9700000000000002E-6</v>
      </c>
      <c r="AF43" s="42"/>
      <c r="AG43" s="9">
        <f>((AD43/$AD$53)-1)*1000000</f>
        <v>29.743245503865978</v>
      </c>
      <c r="AH43" s="106">
        <f t="shared" si="21"/>
        <v>8.3310750622250982</v>
      </c>
      <c r="AI43" s="42"/>
    </row>
    <row r="44" spans="1:35" ht="20" customHeight="1" x14ac:dyDescent="0.2">
      <c r="A44" s="45" t="s">
        <v>98</v>
      </c>
      <c r="B44" s="4"/>
      <c r="C44" s="10">
        <v>1</v>
      </c>
      <c r="D44" s="4"/>
      <c r="E44" s="104">
        <v>1.14184284</v>
      </c>
      <c r="F44" s="104">
        <v>3.1E-6</v>
      </c>
      <c r="G44" s="42"/>
      <c r="H44" s="9">
        <f t="shared" si="13"/>
        <v>2.3230045931299514</v>
      </c>
      <c r="I44" s="105" t="s">
        <v>82</v>
      </c>
      <c r="J44" s="9">
        <f t="shared" si="15"/>
        <v>2.7149095229252387</v>
      </c>
      <c r="K44" s="42"/>
      <c r="L44" s="37">
        <v>0.5119797375445212</v>
      </c>
      <c r="M44" s="37">
        <v>1.0313285840289519E-6</v>
      </c>
      <c r="N44" s="37"/>
      <c r="O44" s="53">
        <v>-12.8406878826548</v>
      </c>
      <c r="P44" s="53">
        <v>2.0143933605170632E-2</v>
      </c>
      <c r="Q44" s="42"/>
      <c r="R44" s="103">
        <v>0.34840612999999998</v>
      </c>
      <c r="S44" s="103">
        <v>6.9999999999999997E-7</v>
      </c>
      <c r="T44" s="42"/>
      <c r="U44" s="9">
        <f t="shared" si="16"/>
        <v>2.583192260097178E-2</v>
      </c>
      <c r="V44" s="9">
        <f t="shared" si="17"/>
        <v>2.0091494945855284</v>
      </c>
      <c r="W44" s="42"/>
      <c r="X44" s="41">
        <v>0.24158060000000001</v>
      </c>
      <c r="Y44" s="41">
        <v>9.95E-7</v>
      </c>
      <c r="Z44" s="42"/>
      <c r="AA44" s="9">
        <f t="shared" si="18"/>
        <v>-1.9558651475071187</v>
      </c>
      <c r="AB44" s="53">
        <f t="shared" si="19"/>
        <v>4.1187082075299086</v>
      </c>
      <c r="AC44" s="42"/>
      <c r="AD44" s="104">
        <v>0.23645517999999999</v>
      </c>
      <c r="AE44" s="104">
        <v>1.9E-6</v>
      </c>
      <c r="AF44" s="42"/>
      <c r="AG44" s="9">
        <f t="shared" si="20"/>
        <v>-7.8957257720890794</v>
      </c>
      <c r="AH44" s="106">
        <f t="shared" si="21"/>
        <v>8.0353494476204741</v>
      </c>
      <c r="AI44" s="42"/>
    </row>
    <row r="45" spans="1:35" ht="20" customHeight="1" x14ac:dyDescent="0.2">
      <c r="A45" s="45" t="s">
        <v>97</v>
      </c>
      <c r="B45" s="4"/>
      <c r="C45" s="10">
        <v>1</v>
      </c>
      <c r="D45" s="4"/>
      <c r="E45" s="104">
        <v>1.14184106</v>
      </c>
      <c r="F45" s="104">
        <v>2.9299999999999999E-6</v>
      </c>
      <c r="G45" s="42"/>
      <c r="H45" s="9">
        <f t="shared" si="13"/>
        <v>0.76411743910043128</v>
      </c>
      <c r="I45" s="37" t="str">
        <f t="shared" si="14"/>
        <v>--</v>
      </c>
      <c r="J45" s="9">
        <f t="shared" si="15"/>
        <v>2.5660313879411554</v>
      </c>
      <c r="K45" s="42"/>
      <c r="L45" s="37">
        <v>0.5119797375445212</v>
      </c>
      <c r="M45" s="37">
        <v>1.0313285840289519E-6</v>
      </c>
      <c r="N45" s="37"/>
      <c r="O45" s="53">
        <v>-12.8406878826548</v>
      </c>
      <c r="P45" s="53">
        <v>2.0143933605170632E-2</v>
      </c>
      <c r="Q45" s="42"/>
      <c r="R45" s="103">
        <v>0.34840606000000002</v>
      </c>
      <c r="S45" s="103">
        <v>6.37E-7</v>
      </c>
      <c r="T45" s="42"/>
      <c r="U45" s="9">
        <f t="shared" si="16"/>
        <v>-0.17508303185032048</v>
      </c>
      <c r="V45" s="9">
        <f t="shared" si="17"/>
        <v>1.8283264074109389</v>
      </c>
      <c r="W45" s="42"/>
      <c r="X45" s="41">
        <v>0.24158107000000001</v>
      </c>
      <c r="Y45" s="41">
        <v>9.4799999999999997E-7</v>
      </c>
      <c r="Z45" s="42"/>
      <c r="AA45" s="9">
        <f t="shared" si="18"/>
        <v>-1.0348492729406189E-2</v>
      </c>
      <c r="AB45" s="53">
        <f t="shared" si="19"/>
        <v>3.9241485270348373</v>
      </c>
      <c r="AC45" s="42"/>
      <c r="AD45" s="104">
        <v>0.23645859999999999</v>
      </c>
      <c r="AE45" s="104">
        <v>1.9999999999999999E-6</v>
      </c>
      <c r="AF45" s="42"/>
      <c r="AG45" s="9">
        <f t="shared" si="20"/>
        <v>6.5677890328519339</v>
      </c>
      <c r="AH45" s="106">
        <f t="shared" si="21"/>
        <v>8.4581402410400806</v>
      </c>
      <c r="AI45" s="42"/>
    </row>
    <row r="46" spans="1:35" ht="20" customHeight="1" x14ac:dyDescent="0.2">
      <c r="A46" s="22" t="s">
        <v>96</v>
      </c>
      <c r="B46" s="4"/>
      <c r="C46" s="10">
        <v>1</v>
      </c>
      <c r="D46" s="4"/>
      <c r="E46" s="104">
        <v>1.1418421400000001</v>
      </c>
      <c r="F46" s="104">
        <v>2.3999999999999999E-6</v>
      </c>
      <c r="G46" s="42"/>
      <c r="H46" s="9">
        <f t="shared" si="13"/>
        <v>1.7099590832181377</v>
      </c>
      <c r="I46" s="37" t="str">
        <f t="shared" si="14"/>
        <v>--</v>
      </c>
      <c r="J46" s="9">
        <f t="shared" si="15"/>
        <v>2.101866725640376</v>
      </c>
      <c r="K46" s="42"/>
      <c r="L46" s="37">
        <v>0.51198118306890605</v>
      </c>
      <c r="M46" s="37">
        <v>9.5581973256660493E-7</v>
      </c>
      <c r="N46" s="37"/>
      <c r="O46" s="53">
        <v>-12.812490121560938</v>
      </c>
      <c r="P46" s="53">
        <v>1.8669040272871969E-2</v>
      </c>
      <c r="Q46" s="42"/>
      <c r="R46" s="103">
        <v>0.34840583000000003</v>
      </c>
      <c r="S46" s="103">
        <v>5.4000000000000002E-7</v>
      </c>
      <c r="T46" s="42"/>
      <c r="U46" s="9">
        <f t="shared" si="16"/>
        <v>-0.83523216853897964</v>
      </c>
      <c r="V46" s="9">
        <f t="shared" si="17"/>
        <v>1.5499166589720956</v>
      </c>
      <c r="W46" s="42"/>
      <c r="X46" s="41">
        <v>0.24158089999999999</v>
      </c>
      <c r="Y46" s="41">
        <v>8.23E-7</v>
      </c>
      <c r="Z46" s="42"/>
      <c r="AA46" s="9">
        <f t="shared" si="18"/>
        <v>-0.71404600621161052</v>
      </c>
      <c r="AB46" s="53">
        <f t="shared" si="19"/>
        <v>3.4067262767876105</v>
      </c>
      <c r="AC46" s="42"/>
      <c r="AD46" s="104">
        <v>0.23645943999999999</v>
      </c>
      <c r="AE46" s="104">
        <v>1.68E-6</v>
      </c>
      <c r="AF46" s="42"/>
      <c r="AG46" s="9">
        <f t="shared" si="20"/>
        <v>10.120231265675628</v>
      </c>
      <c r="AH46" s="106">
        <f t="shared" si="21"/>
        <v>7.1048125632032288</v>
      </c>
      <c r="AI46" s="42"/>
    </row>
    <row r="47" spans="1:35" ht="20" customHeight="1" x14ac:dyDescent="0.2">
      <c r="A47" s="22" t="s">
        <v>108</v>
      </c>
      <c r="B47" s="4"/>
      <c r="C47" s="10">
        <v>1</v>
      </c>
      <c r="D47" s="4"/>
      <c r="E47" s="104">
        <v>1.14184161</v>
      </c>
      <c r="F47" s="104">
        <v>2.9000000000000002E-6</v>
      </c>
      <c r="G47" s="42"/>
      <c r="H47" s="9">
        <f t="shared" si="13"/>
        <v>1.2457960540945834</v>
      </c>
      <c r="I47" s="37" t="str">
        <f t="shared" si="14"/>
        <v>--</v>
      </c>
      <c r="J47" s="9">
        <f t="shared" si="15"/>
        <v>2.5397568056746507</v>
      </c>
      <c r="K47" s="42"/>
      <c r="L47" s="110">
        <v>0.51198054999999998</v>
      </c>
      <c r="M47" s="110">
        <v>1.08E-6</v>
      </c>
      <c r="N47" s="110"/>
      <c r="O47" s="111">
        <v>-12.82</v>
      </c>
      <c r="P47" s="111">
        <v>0.02</v>
      </c>
      <c r="Q47" s="42"/>
      <c r="R47" s="103">
        <v>0.34840673999999999</v>
      </c>
      <c r="S47" s="103">
        <v>6.44E-7</v>
      </c>
      <c r="T47" s="42"/>
      <c r="U47" s="9">
        <f t="shared" si="16"/>
        <v>1.7766622417703104</v>
      </c>
      <c r="V47" s="9">
        <f t="shared" si="17"/>
        <v>1.8484142987589733</v>
      </c>
      <c r="W47" s="42"/>
      <c r="X47" s="41">
        <v>0.24158135</v>
      </c>
      <c r="Y47" s="41">
        <v>1.1000000000000001E-6</v>
      </c>
      <c r="Z47" s="42"/>
      <c r="AA47" s="9">
        <f t="shared" si="18"/>
        <v>1.1486827056206295</v>
      </c>
      <c r="AB47" s="53">
        <f t="shared" si="19"/>
        <v>4.5533316210046841</v>
      </c>
      <c r="AC47" s="42"/>
      <c r="AD47" s="104">
        <v>0.23645745000000001</v>
      </c>
      <c r="AE47" s="104">
        <v>1.9999999999999999E-6</v>
      </c>
      <c r="AF47" s="42"/>
      <c r="AG47" s="9">
        <f t="shared" si="20"/>
        <v>1.7043264524119195</v>
      </c>
      <c r="AH47" s="106">
        <f t="shared" si="21"/>
        <v>8.4581813768185352</v>
      </c>
      <c r="AI47" s="42"/>
    </row>
    <row r="48" spans="1:35" ht="20" customHeight="1" x14ac:dyDescent="0.2">
      <c r="A48" s="22" t="s">
        <v>91</v>
      </c>
      <c r="B48" s="4"/>
      <c r="C48" s="10">
        <v>1</v>
      </c>
      <c r="D48" s="4"/>
      <c r="E48" s="104">
        <v>1.1418423499999999</v>
      </c>
      <c r="F48" s="104">
        <v>2.5900000000000002E-6</v>
      </c>
      <c r="G48" s="37"/>
      <c r="H48" s="9">
        <f t="shared" si="13"/>
        <v>1.8938727359696372</v>
      </c>
      <c r="I48" s="37" t="str">
        <f t="shared" si="14"/>
        <v>--</v>
      </c>
      <c r="J48" s="9">
        <f t="shared" si="15"/>
        <v>2.2682640909228846</v>
      </c>
      <c r="K48" s="37"/>
      <c r="L48" s="37">
        <v>0.51198099282329435</v>
      </c>
      <c r="M48" s="37">
        <v>9.8809982444418525E-7</v>
      </c>
      <c r="N48" s="37"/>
      <c r="O48" s="53">
        <v>-12.816201231778956</v>
      </c>
      <c r="P48" s="53">
        <v>1.9299541160607482E-2</v>
      </c>
      <c r="Q48" s="37"/>
      <c r="R48" s="103">
        <v>0.34840712000000001</v>
      </c>
      <c r="S48" s="103">
        <v>6.1799999999999995E-7</v>
      </c>
      <c r="T48" s="37"/>
      <c r="U48" s="9">
        <f t="shared" si="16"/>
        <v>2.8673434242509899</v>
      </c>
      <c r="V48" s="9">
        <f t="shared" si="17"/>
        <v>1.7737869421267853</v>
      </c>
      <c r="W48" s="37"/>
      <c r="X48" s="41">
        <v>0.24158115999999999</v>
      </c>
      <c r="Y48" s="41">
        <v>8.3699999999999999E-7</v>
      </c>
      <c r="Z48" s="37"/>
      <c r="AA48" s="9">
        <f t="shared" si="18"/>
        <v>0.3621972495260195</v>
      </c>
      <c r="AB48" s="53">
        <f t="shared" si="19"/>
        <v>3.4646741492589901</v>
      </c>
      <c r="AC48" s="37"/>
      <c r="AD48" s="104">
        <v>0.23645809000000001</v>
      </c>
      <c r="AE48" s="104">
        <v>1.68E-6</v>
      </c>
      <c r="AF48" s="37"/>
      <c r="AG48" s="9">
        <f t="shared" si="20"/>
        <v>4.4109491057486849</v>
      </c>
      <c r="AH48" s="106">
        <f t="shared" si="21"/>
        <v>7.1048531264039223</v>
      </c>
      <c r="AI48" s="37"/>
    </row>
    <row r="49" spans="1:35" ht="20" customHeight="1" x14ac:dyDescent="0.2">
      <c r="A49" s="22" t="s">
        <v>92</v>
      </c>
      <c r="B49" s="4"/>
      <c r="C49" s="10">
        <v>1</v>
      </c>
      <c r="D49" s="4"/>
      <c r="E49" s="104">
        <v>1.1418393899999999</v>
      </c>
      <c r="F49" s="104">
        <v>2.4099999999999998E-6</v>
      </c>
      <c r="G49" s="37"/>
      <c r="H49" s="9">
        <f t="shared" si="13"/>
        <v>-0.69843399175262277</v>
      </c>
      <c r="I49" s="37" t="str">
        <f t="shared" si="14"/>
        <v>--</v>
      </c>
      <c r="J49" s="9">
        <f t="shared" si="15"/>
        <v>2.110629586880866</v>
      </c>
      <c r="K49" s="37"/>
      <c r="L49" s="37">
        <v>0.51198028601568923</v>
      </c>
      <c r="M49" s="37">
        <v>9.0398079935049033E-7</v>
      </c>
      <c r="N49" s="37"/>
      <c r="O49" s="53">
        <v>-12.829988887105293</v>
      </c>
      <c r="P49" s="53">
        <v>1.7656554833105208E-2</v>
      </c>
      <c r="Q49" s="37"/>
      <c r="R49" s="103">
        <v>0.34840747</v>
      </c>
      <c r="S49" s="103">
        <v>5.4499999999999997E-7</v>
      </c>
      <c r="T49" s="37"/>
      <c r="U49" s="9">
        <f t="shared" si="16"/>
        <v>3.8719181973956296</v>
      </c>
      <c r="V49" s="9">
        <f t="shared" si="17"/>
        <v>1.5642603759328122</v>
      </c>
      <c r="W49" s="37"/>
      <c r="X49" s="41">
        <v>0.24157976</v>
      </c>
      <c r="Y49" s="41">
        <v>8.4900000000000005E-7</v>
      </c>
      <c r="Z49" s="37"/>
      <c r="AA49" s="9">
        <f t="shared" si="18"/>
        <v>-5.4329587430013149</v>
      </c>
      <c r="AB49" s="53">
        <f t="shared" si="19"/>
        <v>3.5143672632177463</v>
      </c>
      <c r="AC49" s="37"/>
      <c r="AD49" s="104">
        <v>0.23645387000000001</v>
      </c>
      <c r="AE49" s="104">
        <v>1.48E-6</v>
      </c>
      <c r="AF49" s="37"/>
      <c r="AG49" s="9">
        <f t="shared" si="20"/>
        <v>-13.435844015918796</v>
      </c>
      <c r="AH49" s="106">
        <f t="shared" si="21"/>
        <v>6.2591489832667992</v>
      </c>
      <c r="AI49" s="37"/>
    </row>
    <row r="50" spans="1:35" ht="20" customHeight="1" x14ac:dyDescent="0.2">
      <c r="A50" s="22" t="s">
        <v>93</v>
      </c>
      <c r="B50" s="4"/>
      <c r="C50" s="10">
        <v>1</v>
      </c>
      <c r="D50" s="4"/>
      <c r="E50" s="104">
        <v>1.1418412499999999</v>
      </c>
      <c r="F50" s="104">
        <v>2.3999999999999999E-6</v>
      </c>
      <c r="G50" s="37"/>
      <c r="H50" s="9">
        <f t="shared" si="13"/>
        <v>0.93051550620337764</v>
      </c>
      <c r="I50" s="37" t="str">
        <f t="shared" si="14"/>
        <v>--</v>
      </c>
      <c r="J50" s="9">
        <f t="shared" si="15"/>
        <v>2.1018683639253708</v>
      </c>
      <c r="K50" s="37"/>
      <c r="L50" s="37">
        <v>0.51198130403122111</v>
      </c>
      <c r="M50" s="37">
        <v>9.5509134979140367E-7</v>
      </c>
      <c r="N50" s="37"/>
      <c r="O50" s="53">
        <v>-12.810130516639484</v>
      </c>
      <c r="P50" s="53">
        <v>1.8654809116489951E-2</v>
      </c>
      <c r="Q50" s="37"/>
      <c r="R50" s="103">
        <v>0.34840651</v>
      </c>
      <c r="S50" s="103">
        <v>6.1399999999999997E-7</v>
      </c>
      <c r="T50" s="37"/>
      <c r="U50" s="9">
        <f t="shared" si="16"/>
        <v>1.1165131050816512</v>
      </c>
      <c r="V50" s="9">
        <f t="shared" si="17"/>
        <v>1.7623092059904391</v>
      </c>
      <c r="W50" s="37"/>
      <c r="X50" s="41">
        <v>0.24158034</v>
      </c>
      <c r="Y50" s="41">
        <v>7.6499999999999998E-7</v>
      </c>
      <c r="Z50" s="37"/>
      <c r="AA50" s="9">
        <f t="shared" si="18"/>
        <v>-3.0321084032447487</v>
      </c>
      <c r="AB50" s="53">
        <f t="shared" si="19"/>
        <v>3.166648411869939</v>
      </c>
      <c r="AC50" s="37"/>
      <c r="AD50" s="104">
        <v>0.23645795</v>
      </c>
      <c r="AE50" s="104">
        <v>1.66E-6</v>
      </c>
      <c r="AF50" s="37"/>
      <c r="AG50" s="9">
        <f t="shared" si="20"/>
        <v>3.8188754003520842</v>
      </c>
      <c r="AH50" s="106">
        <f t="shared" si="21"/>
        <v>7.020275698068092</v>
      </c>
      <c r="AI50" s="37"/>
    </row>
    <row r="51" spans="1:35" ht="20" customHeight="1" x14ac:dyDescent="0.2">
      <c r="A51" s="22" t="s">
        <v>94</v>
      </c>
      <c r="B51" s="4"/>
      <c r="C51" s="10">
        <v>1</v>
      </c>
      <c r="D51" s="4"/>
      <c r="E51" s="104">
        <v>1.1418398299999999</v>
      </c>
      <c r="F51" s="104">
        <v>2.39E-6</v>
      </c>
      <c r="G51" s="37"/>
      <c r="H51" s="9">
        <f t="shared" si="13"/>
        <v>-0.31309109971289217</v>
      </c>
      <c r="I51" s="37" t="str">
        <f t="shared" si="14"/>
        <v>--</v>
      </c>
      <c r="J51" s="9">
        <f t="shared" si="15"/>
        <v>2.0931131820826394</v>
      </c>
      <c r="K51" s="37"/>
      <c r="L51" s="37">
        <v>0.51198168029223035</v>
      </c>
      <c r="M51" s="37">
        <v>9.0692079933588277E-7</v>
      </c>
      <c r="N51" s="37"/>
      <c r="O51" s="53">
        <v>-12.802790814759879</v>
      </c>
      <c r="P51" s="53">
        <v>1.7713930678500606E-2</v>
      </c>
      <c r="Q51" s="37"/>
      <c r="R51" s="103">
        <v>0.34840655999999998</v>
      </c>
      <c r="S51" s="103">
        <v>5.0699999999999997E-7</v>
      </c>
      <c r="T51" s="37"/>
      <c r="U51" s="9">
        <f t="shared" si="16"/>
        <v>1.2600237868642949</v>
      </c>
      <c r="V51" s="9">
        <f t="shared" si="17"/>
        <v>1.4551964808010502</v>
      </c>
      <c r="W51" s="37"/>
      <c r="X51" s="41">
        <v>0.24158087</v>
      </c>
      <c r="Y51" s="41">
        <v>8.7000000000000003E-7</v>
      </c>
      <c r="Z51" s="37"/>
      <c r="AA51" s="9">
        <f t="shared" si="18"/>
        <v>-0.83822792029675242</v>
      </c>
      <c r="AB51" s="53">
        <f t="shared" si="19"/>
        <v>3.6012785283867883</v>
      </c>
      <c r="AC51" s="37"/>
      <c r="AD51" s="104">
        <v>0.23645830000000001</v>
      </c>
      <c r="AE51" s="104">
        <v>1.7799999999999999E-6</v>
      </c>
      <c r="AF51" s="37"/>
      <c r="AG51" s="9">
        <f t="shared" si="20"/>
        <v>5.2990596639546084</v>
      </c>
      <c r="AH51" s="106">
        <f t="shared" si="21"/>
        <v>7.5277543651459888</v>
      </c>
      <c r="AI51" s="37"/>
    </row>
    <row r="52" spans="1:35" ht="20" customHeight="1" x14ac:dyDescent="0.2">
      <c r="A52" s="22" t="s">
        <v>95</v>
      </c>
      <c r="B52" s="4"/>
      <c r="C52" s="10">
        <v>1</v>
      </c>
      <c r="D52" s="4"/>
      <c r="E52" s="104">
        <v>1.1418444299999999</v>
      </c>
      <c r="F52" s="104">
        <v>2.57E-6</v>
      </c>
      <c r="G52" s="37"/>
      <c r="H52" s="9">
        <f t="shared" si="13"/>
        <v>3.7154936798344806</v>
      </c>
      <c r="I52" s="37" t="str">
        <f t="shared" si="14"/>
        <v>--</v>
      </c>
      <c r="J52" s="9">
        <f t="shared" si="15"/>
        <v>2.2507444381017825</v>
      </c>
      <c r="K52" s="37"/>
      <c r="L52" s="37">
        <v>0.51198112218345126</v>
      </c>
      <c r="M52" s="37">
        <v>9.622846880675077E-7</v>
      </c>
      <c r="N52" s="37"/>
      <c r="O52" s="53">
        <v>-12.813677810633584</v>
      </c>
      <c r="P52" s="53">
        <v>1.8795315810935413E-2</v>
      </c>
      <c r="Q52" s="37"/>
      <c r="R52" s="103">
        <v>0.34840623999999998</v>
      </c>
      <c r="S52" s="103">
        <v>5.7000000000000005E-7</v>
      </c>
      <c r="T52" s="37"/>
      <c r="U52" s="9">
        <f t="shared" si="16"/>
        <v>0.34155542283365037</v>
      </c>
      <c r="V52" s="9">
        <f t="shared" si="17"/>
        <v>1.6360212147750284</v>
      </c>
      <c r="W52" s="37"/>
      <c r="X52" s="41">
        <v>0.24158152999999999</v>
      </c>
      <c r="Y52" s="41">
        <v>7.9999999999999996E-7</v>
      </c>
      <c r="Z52" s="37"/>
      <c r="AA52" s="9">
        <f t="shared" si="18"/>
        <v>1.8937741903535255</v>
      </c>
      <c r="AB52" s="53">
        <f t="shared" si="19"/>
        <v>3.3115114388090845</v>
      </c>
      <c r="AC52" s="37"/>
      <c r="AD52" s="104">
        <v>0.23646286</v>
      </c>
      <c r="AE52" s="104">
        <v>1.5E-6</v>
      </c>
      <c r="AF52" s="37"/>
      <c r="AG52" s="9">
        <f t="shared" si="20"/>
        <v>24.583746070394596</v>
      </c>
      <c r="AH52" s="106">
        <f t="shared" si="21"/>
        <v>6.3434908974711721</v>
      </c>
      <c r="AI52" s="37"/>
    </row>
    <row r="53" spans="1:35" s="66" customFormat="1" ht="20" customHeight="1" thickBot="1" x14ac:dyDescent="0.25">
      <c r="A53" s="85" t="s">
        <v>87</v>
      </c>
      <c r="B53" s="14"/>
      <c r="C53" s="14"/>
      <c r="D53" s="14"/>
      <c r="E53" s="35">
        <f>AVERAGE(E33:E52)</f>
        <v>1.1418401874999999</v>
      </c>
      <c r="F53" s="35">
        <f>2*STDEV(E33:E52)</f>
        <v>4.2516566430545759E-6</v>
      </c>
      <c r="G53" s="74" t="s">
        <v>107</v>
      </c>
      <c r="H53" s="18">
        <v>0</v>
      </c>
      <c r="I53" s="38" t="str">
        <f t="shared" si="14"/>
        <v>--</v>
      </c>
      <c r="J53" s="18">
        <f t="shared" si="15"/>
        <v>3.7235128782455611</v>
      </c>
      <c r="K53" s="74" t="s">
        <v>107</v>
      </c>
      <c r="L53" s="74"/>
      <c r="M53" s="74"/>
      <c r="N53" s="74"/>
      <c r="O53" s="74"/>
      <c r="P53" s="74"/>
      <c r="Q53" s="74"/>
      <c r="R53" s="35">
        <f>AVERAGE(R33:R52)</f>
        <v>0.34840612100000001</v>
      </c>
      <c r="S53" s="35">
        <f>2*STDEV(R33:R52)</f>
        <v>1.1389173067267523E-6</v>
      </c>
      <c r="T53" s="74" t="s">
        <v>107</v>
      </c>
      <c r="U53" s="18">
        <v>0</v>
      </c>
      <c r="V53" s="18">
        <f>2*STDEV(U33:U52)</f>
        <v>3.2689359861376857</v>
      </c>
      <c r="W53" s="74" t="s">
        <v>107</v>
      </c>
      <c r="X53" s="102">
        <f>AVERAGE(X33:X52)</f>
        <v>0.24158107249999999</v>
      </c>
      <c r="Y53" s="35">
        <f>2*STDEV(X33:X52)</f>
        <v>1.7979857150615161E-6</v>
      </c>
      <c r="Z53" s="74" t="s">
        <v>107</v>
      </c>
      <c r="AA53" s="60">
        <f>AVERAGE(AA33:AA52)</f>
        <v>2.2204460492503131E-11</v>
      </c>
      <c r="AB53" s="60">
        <f t="shared" si="19"/>
        <v>7.4425769223353218</v>
      </c>
      <c r="AC53" s="74" t="s">
        <v>107</v>
      </c>
      <c r="AD53" s="35">
        <f>AVERAGE(AD33:AD52)</f>
        <v>0.23645704699999998</v>
      </c>
      <c r="AE53" s="35">
        <f>2*STDEV(AD33:AD52)</f>
        <v>5.7685795022369859E-6</v>
      </c>
      <c r="AF53" s="74" t="s">
        <v>107</v>
      </c>
      <c r="AG53" s="60">
        <f>AVERAGE(AG33:AG52)</f>
        <v>1.0547118733938987E-10</v>
      </c>
      <c r="AH53" s="60">
        <f>2*STDEV(AG33:AG52)</f>
        <v>24.39588743675391</v>
      </c>
      <c r="AI53" s="74" t="s">
        <v>107</v>
      </c>
    </row>
    <row r="54" spans="1:35" s="66" customFormat="1" ht="16" thickTop="1" x14ac:dyDescent="0.2">
      <c r="A54" s="63"/>
      <c r="B54" s="43"/>
      <c r="C54" s="43"/>
      <c r="D54" s="43"/>
      <c r="E54" s="58"/>
      <c r="F54" s="58"/>
      <c r="G54" s="73"/>
      <c r="H54" s="64"/>
      <c r="I54" s="42"/>
      <c r="J54" s="64"/>
      <c r="K54" s="73"/>
      <c r="L54" s="73"/>
      <c r="M54" s="73"/>
      <c r="N54" s="73"/>
      <c r="O54" s="73"/>
      <c r="P54" s="73"/>
      <c r="Q54" s="73"/>
      <c r="R54" s="58"/>
      <c r="S54" s="58"/>
      <c r="T54" s="73"/>
      <c r="U54" s="64"/>
      <c r="V54" s="64"/>
      <c r="W54" s="73"/>
      <c r="X54" s="58"/>
      <c r="Y54" s="58"/>
      <c r="Z54" s="73"/>
      <c r="AA54" s="65"/>
      <c r="AB54" s="65"/>
      <c r="AC54" s="73"/>
      <c r="AD54" s="58"/>
      <c r="AE54" s="58"/>
      <c r="AF54" s="73"/>
      <c r="AG54" s="65"/>
      <c r="AH54" s="65"/>
      <c r="AI54" s="73"/>
    </row>
    <row r="55" spans="1:35" s="61" customFormat="1" x14ac:dyDescent="0.2">
      <c r="A55" s="63" t="s">
        <v>88</v>
      </c>
      <c r="B55" s="43"/>
      <c r="C55" s="43"/>
      <c r="D55" s="43"/>
      <c r="E55" s="58"/>
      <c r="F55" s="58"/>
      <c r="G55" s="58"/>
      <c r="H55" s="64"/>
      <c r="I55" s="42"/>
      <c r="J55" s="64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64"/>
      <c r="V55" s="64"/>
      <c r="W55" s="58"/>
      <c r="X55" s="58"/>
      <c r="Y55" s="58"/>
      <c r="Z55" s="58"/>
      <c r="AA55" s="65"/>
      <c r="AB55" s="65"/>
      <c r="AC55" s="58"/>
      <c r="AD55" s="58"/>
      <c r="AE55" s="58"/>
      <c r="AF55" s="58"/>
      <c r="AG55" s="65"/>
      <c r="AH55" s="65"/>
      <c r="AI55" s="58"/>
    </row>
    <row r="56" spans="1:35" ht="33" thickBot="1" x14ac:dyDescent="0.25">
      <c r="A56" s="1" t="s">
        <v>0</v>
      </c>
      <c r="B56" s="1" t="s">
        <v>1</v>
      </c>
      <c r="C56" s="1" t="s">
        <v>69</v>
      </c>
      <c r="D56" s="15" t="s">
        <v>53</v>
      </c>
      <c r="E56" s="29" t="s">
        <v>73</v>
      </c>
      <c r="F56" s="35" t="s">
        <v>2</v>
      </c>
      <c r="G56" s="35"/>
      <c r="H56" s="16" t="s">
        <v>49</v>
      </c>
      <c r="I56" s="17" t="s">
        <v>4</v>
      </c>
      <c r="J56" s="18" t="s">
        <v>2</v>
      </c>
      <c r="K56" s="35"/>
      <c r="L56" s="35"/>
      <c r="M56" s="35"/>
      <c r="N56" s="35"/>
      <c r="O56" s="35"/>
      <c r="P56" s="35"/>
      <c r="Q56" s="35"/>
      <c r="R56" s="35" t="s">
        <v>70</v>
      </c>
      <c r="S56" s="35" t="s">
        <v>2</v>
      </c>
      <c r="T56" s="35"/>
      <c r="U56" s="18" t="s">
        <v>50</v>
      </c>
      <c r="V56" s="18" t="s">
        <v>2</v>
      </c>
      <c r="W56" s="35"/>
      <c r="X56" s="35" t="s">
        <v>71</v>
      </c>
      <c r="Y56" s="35" t="s">
        <v>2</v>
      </c>
      <c r="Z56" s="35"/>
      <c r="AA56" s="18" t="s">
        <v>51</v>
      </c>
      <c r="AB56" s="18" t="s">
        <v>2</v>
      </c>
      <c r="AC56" s="35"/>
      <c r="AD56" s="35" t="s">
        <v>72</v>
      </c>
      <c r="AE56" s="35" t="s">
        <v>2</v>
      </c>
      <c r="AF56" s="35"/>
      <c r="AG56" s="18" t="s">
        <v>52</v>
      </c>
      <c r="AH56" s="18" t="s">
        <v>2</v>
      </c>
      <c r="AI56" s="35"/>
    </row>
    <row r="57" spans="1:35" ht="20" customHeight="1" thickTop="1" x14ac:dyDescent="0.2">
      <c r="A57" s="2" t="s">
        <v>44</v>
      </c>
      <c r="B57" s="19"/>
      <c r="C57" s="19"/>
      <c r="D57" s="20"/>
      <c r="E57" s="30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21"/>
      <c r="AH57" s="21"/>
      <c r="AI57" s="36"/>
    </row>
    <row r="58" spans="1:35" ht="20" customHeight="1" x14ac:dyDescent="0.2">
      <c r="A58" s="12" t="s">
        <v>6</v>
      </c>
      <c r="B58" s="12"/>
      <c r="C58" s="12"/>
      <c r="D58" s="12"/>
      <c r="E58" s="31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9"/>
      <c r="AH58" s="9"/>
      <c r="AI58" s="37"/>
    </row>
    <row r="59" spans="1:35" ht="20" customHeight="1" x14ac:dyDescent="0.2">
      <c r="A59" s="5" t="s">
        <v>15</v>
      </c>
      <c r="B59" s="5" t="s">
        <v>11</v>
      </c>
      <c r="C59" s="24">
        <v>2</v>
      </c>
      <c r="D59" s="10">
        <v>0.19259999999999999</v>
      </c>
      <c r="E59" s="31">
        <v>1.1418396799999999</v>
      </c>
      <c r="F59" s="37">
        <v>8.8999999999999995E-6</v>
      </c>
      <c r="G59" s="37"/>
      <c r="H59" s="6">
        <v>-2.6536054165138268</v>
      </c>
      <c r="I59" s="6">
        <v>2.4928876753982365</v>
      </c>
      <c r="J59" s="9">
        <v>7.7944392333606762</v>
      </c>
      <c r="K59" s="37"/>
      <c r="L59" s="37">
        <v>0.51252774000000001</v>
      </c>
      <c r="M59" s="37">
        <v>3.1999999999999999E-6</v>
      </c>
      <c r="N59" s="37"/>
      <c r="O59" s="53">
        <v>-2.1508354823485121</v>
      </c>
      <c r="P59" s="53">
        <v>6.2435644946749608E-2</v>
      </c>
      <c r="Q59" s="37"/>
      <c r="R59" s="37">
        <v>0.34840589999999999</v>
      </c>
      <c r="S59" s="37">
        <v>1.9999999999999999E-6</v>
      </c>
      <c r="T59" s="37"/>
      <c r="U59" s="9">
        <v>2.000954208991601</v>
      </c>
      <c r="V59" s="9">
        <v>5.7404309169276413</v>
      </c>
      <c r="W59" s="37"/>
      <c r="X59" s="37">
        <v>0.24157823</v>
      </c>
      <c r="Y59" s="37">
        <v>2.9000000000000002E-6</v>
      </c>
      <c r="Z59" s="37"/>
      <c r="AA59" s="9">
        <v>-15.534507575742929</v>
      </c>
      <c r="AB59" s="9">
        <v>12.004392945506721</v>
      </c>
      <c r="AC59" s="37"/>
      <c r="AD59" s="37">
        <v>0.23645638999999999</v>
      </c>
      <c r="AE59" s="37">
        <v>5.9000000000000003E-6</v>
      </c>
      <c r="AF59" s="37"/>
      <c r="AG59" s="9">
        <v>17.206730743790644</v>
      </c>
      <c r="AH59" s="9">
        <v>24.951746916207259</v>
      </c>
      <c r="AI59" s="37"/>
    </row>
    <row r="60" spans="1:35" ht="20" customHeight="1" x14ac:dyDescent="0.2">
      <c r="A60" s="5" t="s">
        <v>16</v>
      </c>
      <c r="B60" s="5" t="s">
        <v>11</v>
      </c>
      <c r="C60" s="24">
        <v>2</v>
      </c>
      <c r="D60" s="10">
        <v>0.20530000000000001</v>
      </c>
      <c r="E60" s="31">
        <v>1.1418329300000001</v>
      </c>
      <c r="F60" s="37">
        <v>1.3900000000000001E-5</v>
      </c>
      <c r="G60" s="37"/>
      <c r="H60" s="6">
        <v>-8.5651026312527634</v>
      </c>
      <c r="I60" s="6">
        <v>-10.370351088084817</v>
      </c>
      <c r="J60" s="9">
        <v>12.173409642337081</v>
      </c>
      <c r="K60" s="37"/>
      <c r="L60" s="37">
        <v>0.51266586999999997</v>
      </c>
      <c r="M60" s="37">
        <v>4.8799999999999999E-6</v>
      </c>
      <c r="N60" s="37"/>
      <c r="O60" s="53">
        <v>0.54365848805471018</v>
      </c>
      <c r="P60" s="53">
        <v>9.518870448699851E-2</v>
      </c>
      <c r="Q60" s="37"/>
      <c r="R60" s="37">
        <v>0.34840595000000002</v>
      </c>
      <c r="S60" s="37">
        <v>2.2000000000000001E-6</v>
      </c>
      <c r="T60" s="37"/>
      <c r="U60" s="9">
        <v>2.1444652691382515</v>
      </c>
      <c r="V60" s="9">
        <v>6.3144731024254899</v>
      </c>
      <c r="W60" s="37"/>
      <c r="X60" s="37">
        <v>0.24158395999999999</v>
      </c>
      <c r="Y60" s="37">
        <v>4.0999999999999997E-6</v>
      </c>
      <c r="Z60" s="37"/>
      <c r="AA60" s="9">
        <v>8.184148642786937</v>
      </c>
      <c r="AB60" s="9">
        <v>16.971325414154151</v>
      </c>
      <c r="AC60" s="37"/>
      <c r="AD60" s="37">
        <v>0.23646360999999999</v>
      </c>
      <c r="AE60" s="37">
        <v>6.1E-6</v>
      </c>
      <c r="AF60" s="37"/>
      <c r="AG60" s="9">
        <v>47.741427787073576</v>
      </c>
      <c r="AH60" s="9">
        <v>25.796781162226189</v>
      </c>
      <c r="AI60" s="37"/>
    </row>
    <row r="61" spans="1:35" ht="20" customHeight="1" x14ac:dyDescent="0.2">
      <c r="A61" s="22" t="s">
        <v>36</v>
      </c>
      <c r="B61" s="5" t="s">
        <v>13</v>
      </c>
      <c r="C61" s="24">
        <v>2</v>
      </c>
      <c r="D61" s="10">
        <v>0.1709</v>
      </c>
      <c r="E61" s="31">
        <v>1.1418317499999999</v>
      </c>
      <c r="F61" s="37">
        <v>6.0000000000000002E-6</v>
      </c>
      <c r="G61" s="37"/>
      <c r="H61" s="6">
        <v>-9.5985199222159423</v>
      </c>
      <c r="I61" s="6">
        <v>-9.5819118376416768</v>
      </c>
      <c r="J61" s="9">
        <v>5.2547146284905812</v>
      </c>
      <c r="K61" s="37"/>
      <c r="L61" s="37">
        <v>0.51262967000000004</v>
      </c>
      <c r="M61" s="37">
        <v>2.6000000000000001E-6</v>
      </c>
      <c r="N61" s="37"/>
      <c r="O61" s="53">
        <v>-0.16249283119829094</v>
      </c>
      <c r="P61" s="53">
        <v>5.0718874699546744E-2</v>
      </c>
      <c r="Q61" s="37"/>
      <c r="R61" s="37">
        <v>0.34840544000000001</v>
      </c>
      <c r="S61" s="37">
        <v>1.1000000000000001E-6</v>
      </c>
      <c r="T61" s="37"/>
      <c r="U61" s="9">
        <v>0.68065245639736816</v>
      </c>
      <c r="V61" s="9">
        <v>3.1572411728129159</v>
      </c>
      <c r="W61" s="37"/>
      <c r="X61" s="37">
        <v>0.24158337999999999</v>
      </c>
      <c r="Y61" s="37">
        <v>2.0999999999999998E-6</v>
      </c>
      <c r="Z61" s="37"/>
      <c r="AA61" s="9">
        <v>5.7833073501267762</v>
      </c>
      <c r="AB61" s="9">
        <v>8.6926509596810835</v>
      </c>
      <c r="AC61" s="37"/>
      <c r="AD61" s="37">
        <v>0.23645645000000001</v>
      </c>
      <c r="AE61" s="37">
        <v>4.0999999999999997E-6</v>
      </c>
      <c r="AF61" s="37"/>
      <c r="AG61" s="9">
        <v>17.460481688935658</v>
      </c>
      <c r="AH61" s="9">
        <v>17.339345152141121</v>
      </c>
      <c r="AI61" s="37"/>
    </row>
    <row r="62" spans="1:35" ht="20" customHeight="1" x14ac:dyDescent="0.2">
      <c r="A62" s="5" t="s">
        <v>38</v>
      </c>
      <c r="B62" s="5" t="s">
        <v>14</v>
      </c>
      <c r="C62" s="24">
        <v>2</v>
      </c>
      <c r="D62" s="10">
        <v>0.18720000000000001</v>
      </c>
      <c r="E62" s="31">
        <v>1.1418299999999999</v>
      </c>
      <c r="F62" s="37">
        <v>4.5499999999999996E-6</v>
      </c>
      <c r="G62" s="37"/>
      <c r="H62" s="6">
        <v>-11.131130311259341</v>
      </c>
      <c r="I62" s="6">
        <v>-9.2191874933034157</v>
      </c>
      <c r="J62" s="9">
        <v>3.984831367191263</v>
      </c>
      <c r="K62" s="37"/>
      <c r="L62" s="37">
        <v>0.51259200999999999</v>
      </c>
      <c r="M62" s="37">
        <v>1.5999999999999999E-6</v>
      </c>
      <c r="N62" s="37"/>
      <c r="O62" s="53">
        <v>-0.89712428653410115</v>
      </c>
      <c r="P62" s="53">
        <v>3.1213908308871219E-2</v>
      </c>
      <c r="Q62" s="37"/>
      <c r="R62" s="37">
        <v>0.3484044</v>
      </c>
      <c r="S62" s="37">
        <v>1.1000000000000001E-6</v>
      </c>
      <c r="T62" s="37"/>
      <c r="U62" s="9">
        <v>-2.3043775934095123</v>
      </c>
      <c r="V62" s="9">
        <v>3.1572505972944085</v>
      </c>
      <c r="W62" s="37"/>
      <c r="X62" s="37">
        <v>0.24159088000000001</v>
      </c>
      <c r="Y62" s="37">
        <v>1.7999999999999999E-6</v>
      </c>
      <c r="Z62" s="37"/>
      <c r="AA62" s="9">
        <v>36.828668892985306</v>
      </c>
      <c r="AB62" s="9">
        <v>7.4506123741094852</v>
      </c>
      <c r="AC62" s="37"/>
      <c r="AD62" s="37">
        <v>0.23647849000000001</v>
      </c>
      <c r="AE62" s="37">
        <v>3.0000000000000001E-6</v>
      </c>
      <c r="AF62" s="37"/>
      <c r="AG62" s="9">
        <v>110.67166213685198</v>
      </c>
      <c r="AH62" s="9">
        <v>12.686143251337574</v>
      </c>
      <c r="AI62" s="37"/>
    </row>
    <row r="63" spans="1:35" ht="20" customHeight="1" x14ac:dyDescent="0.2">
      <c r="A63" s="5" t="s">
        <v>18</v>
      </c>
      <c r="B63" s="5" t="s">
        <v>14</v>
      </c>
      <c r="C63" s="24">
        <v>2</v>
      </c>
      <c r="D63" s="10">
        <v>0.18410000000000001</v>
      </c>
      <c r="E63" s="31">
        <v>1.1418321199999999</v>
      </c>
      <c r="F63" s="37">
        <v>7.9999999999999996E-6</v>
      </c>
      <c r="G63" s="37"/>
      <c r="H63" s="6">
        <v>-9.2744822971502217</v>
      </c>
      <c r="I63" s="6">
        <v>-9.4113731753386887</v>
      </c>
      <c r="J63" s="9">
        <v>7.0062839009993869</v>
      </c>
      <c r="K63" s="37"/>
      <c r="L63" s="37">
        <v>0.51263272000000004</v>
      </c>
      <c r="M63" s="37">
        <v>3.0000000000000001E-6</v>
      </c>
      <c r="N63" s="37"/>
      <c r="O63" s="53">
        <v>-0.10299665651025691</v>
      </c>
      <c r="P63" s="53">
        <v>5.8521430313695152E-2</v>
      </c>
      <c r="Q63" s="37"/>
      <c r="R63" s="37">
        <v>0.34840552000000002</v>
      </c>
      <c r="S63" s="37">
        <v>1.9E-6</v>
      </c>
      <c r="T63" s="37"/>
      <c r="U63" s="9">
        <v>0.91027015258760002</v>
      </c>
      <c r="V63" s="9">
        <v>5.4534153190224997</v>
      </c>
      <c r="W63" s="37"/>
      <c r="X63" s="37">
        <v>0.24158739000000001</v>
      </c>
      <c r="Y63" s="37">
        <v>2.6000000000000001E-6</v>
      </c>
      <c r="Z63" s="37"/>
      <c r="AA63" s="9">
        <v>22.382227321759984</v>
      </c>
      <c r="AB63" s="9">
        <v>10.762151120553105</v>
      </c>
      <c r="AC63" s="37"/>
      <c r="AD63" s="37">
        <v>0.23645798000000001</v>
      </c>
      <c r="AE63" s="37">
        <v>4.6E-6</v>
      </c>
      <c r="AF63" s="37"/>
      <c r="AG63" s="9">
        <v>23.931130785248556</v>
      </c>
      <c r="AH63" s="9">
        <v>19.453773562643139</v>
      </c>
      <c r="AI63" s="37"/>
    </row>
    <row r="64" spans="1:35" ht="20" customHeight="1" x14ac:dyDescent="0.2">
      <c r="A64" s="5" t="s">
        <v>42</v>
      </c>
      <c r="B64" s="5" t="s">
        <v>8</v>
      </c>
      <c r="C64" s="24">
        <v>2</v>
      </c>
      <c r="D64" s="10"/>
      <c r="E64" s="31">
        <v>1.1418337700000001</v>
      </c>
      <c r="F64" s="37">
        <v>4.0999999999999997E-6</v>
      </c>
      <c r="G64" s="37"/>
      <c r="H64" s="6">
        <v>-7.8294496445030504</v>
      </c>
      <c r="I64" s="6">
        <v>-11.359422512291495</v>
      </c>
      <c r="J64" s="9">
        <v>3.5907153105131928</v>
      </c>
      <c r="K64" s="37"/>
      <c r="L64" s="37">
        <v>0.51270013999999997</v>
      </c>
      <c r="M64" s="37">
        <v>1.7E-6</v>
      </c>
      <c r="N64" s="37"/>
      <c r="O64" s="53">
        <v>1.2121614082438725</v>
      </c>
      <c r="P64" s="53">
        <v>3.3157783026936567E-2</v>
      </c>
      <c r="Q64" s="37"/>
      <c r="R64" s="37">
        <v>0.34840492000000001</v>
      </c>
      <c r="S64" s="37">
        <v>1.1000000000000001E-6</v>
      </c>
      <c r="T64" s="37"/>
      <c r="U64" s="9">
        <v>-0.81186256850607208</v>
      </c>
      <c r="V64" s="9">
        <v>3.157245885046629</v>
      </c>
      <c r="W64" s="37"/>
      <c r="X64" s="37">
        <v>0.24158386000000001</v>
      </c>
      <c r="Y64" s="37">
        <v>1.7E-6</v>
      </c>
      <c r="Z64" s="37"/>
      <c r="AA64" s="9">
        <v>7.7702104890331469</v>
      </c>
      <c r="AB64" s="9">
        <v>7.0368939381960365</v>
      </c>
      <c r="AC64" s="37"/>
      <c r="AD64" s="37">
        <v>0.23663766999999999</v>
      </c>
      <c r="AE64" s="37">
        <v>7.7000000000000008E-6</v>
      </c>
      <c r="AF64" s="37"/>
      <c r="AG64" s="9">
        <v>783.87291911008458</v>
      </c>
      <c r="AH64" s="9">
        <v>32.539198006809315</v>
      </c>
      <c r="AI64" s="37"/>
    </row>
    <row r="65" spans="1:70" ht="20" customHeight="1" x14ac:dyDescent="0.2">
      <c r="A65" s="5" t="s">
        <v>43</v>
      </c>
      <c r="B65" s="5" t="s">
        <v>8</v>
      </c>
      <c r="C65" s="24">
        <v>2</v>
      </c>
      <c r="D65" s="23">
        <v>0.185</v>
      </c>
      <c r="E65" s="31">
        <v>1.1418295899999999</v>
      </c>
      <c r="F65" s="37">
        <v>3.4000000000000001E-6</v>
      </c>
      <c r="G65" s="37"/>
      <c r="H65" s="6">
        <v>-11.490199031016779</v>
      </c>
      <c r="I65" s="6">
        <v>-10.740822127597305</v>
      </c>
      <c r="J65" s="9">
        <v>2.9776772556752538</v>
      </c>
      <c r="K65" s="37"/>
      <c r="L65" s="37">
        <v>0.51261511000000004</v>
      </c>
      <c r="M65" s="37">
        <v>1.3999999999999999E-6</v>
      </c>
      <c r="N65" s="37"/>
      <c r="O65" s="53">
        <v>-0.44651391430172716</v>
      </c>
      <c r="P65" s="53">
        <v>2.7310939000608075E-2</v>
      </c>
      <c r="Q65" s="37"/>
      <c r="R65" s="37">
        <v>0.34840607000000001</v>
      </c>
      <c r="S65" s="37">
        <v>7.8000000000000005E-7</v>
      </c>
      <c r="T65" s="37"/>
      <c r="U65" s="9">
        <v>2.488891813312577</v>
      </c>
      <c r="V65" s="9">
        <v>2.2387669652253765</v>
      </c>
      <c r="W65" s="37"/>
      <c r="X65" s="37">
        <v>0.24158319</v>
      </c>
      <c r="Y65" s="37">
        <v>1.1000000000000001E-6</v>
      </c>
      <c r="Z65" s="37"/>
      <c r="AA65" s="9">
        <v>4.9968248578835528</v>
      </c>
      <c r="AB65" s="9">
        <v>4.553296940900565</v>
      </c>
      <c r="AC65" s="37"/>
      <c r="AD65" s="37">
        <v>0.23653502000000001</v>
      </c>
      <c r="AE65" s="37">
        <v>2.2000000000000001E-6</v>
      </c>
      <c r="AF65" s="37"/>
      <c r="AG65" s="9">
        <v>349.74734411119533</v>
      </c>
      <c r="AH65" s="9">
        <v>9.3009483331474563</v>
      </c>
      <c r="AI65" s="37"/>
    </row>
    <row r="66" spans="1:70" ht="20" customHeight="1" x14ac:dyDescent="0.2">
      <c r="A66" s="5" t="s">
        <v>19</v>
      </c>
      <c r="B66" s="5" t="s">
        <v>8</v>
      </c>
      <c r="C66" s="24">
        <v>2</v>
      </c>
      <c r="D66" s="10">
        <v>0.19389999999999999</v>
      </c>
      <c r="E66" s="37">
        <v>1.1418316399999999</v>
      </c>
      <c r="F66" s="37">
        <v>5.3000000000000001E-6</v>
      </c>
      <c r="G66" s="37"/>
      <c r="H66" s="6">
        <v>-9.6948554324516323</v>
      </c>
      <c r="I66" s="6">
        <v>-8.507629028819963</v>
      </c>
      <c r="J66" s="9">
        <v>4.6416650356614744</v>
      </c>
      <c r="K66" s="37"/>
      <c r="L66" s="37">
        <v>0.51260640999999996</v>
      </c>
      <c r="M66" s="37">
        <v>1.9E-6</v>
      </c>
      <c r="N66" s="37"/>
      <c r="O66" s="53">
        <v>-0.61622431423491442</v>
      </c>
      <c r="P66" s="53">
        <v>3.7065474854284408E-2</v>
      </c>
      <c r="Q66" s="37"/>
      <c r="R66" s="37">
        <v>0.34840461</v>
      </c>
      <c r="S66" s="37">
        <v>1.1999999999999999E-6</v>
      </c>
      <c r="T66" s="37"/>
      <c r="U66" s="9">
        <v>-1.7016311409934204</v>
      </c>
      <c r="V66" s="9">
        <v>3.4442713028395349</v>
      </c>
      <c r="W66" s="37"/>
      <c r="X66" s="37">
        <v>0.24158519000000001</v>
      </c>
      <c r="Y66" s="37">
        <v>1.7E-6</v>
      </c>
      <c r="Z66" s="37"/>
      <c r="AA66" s="9">
        <v>13.275587935845934</v>
      </c>
      <c r="AB66" s="9">
        <v>7.0368551979531526</v>
      </c>
      <c r="AC66" s="37"/>
      <c r="AD66" s="37">
        <v>0.23654049999999999</v>
      </c>
      <c r="AE66" s="37">
        <v>3.1E-6</v>
      </c>
      <c r="AF66" s="37"/>
      <c r="AG66" s="9">
        <v>372.9232637506019</v>
      </c>
      <c r="AH66" s="9">
        <v>13.10557811453007</v>
      </c>
      <c r="AI66" s="37"/>
    </row>
    <row r="67" spans="1:70" ht="20" customHeight="1" x14ac:dyDescent="0.2">
      <c r="A67" s="5" t="s">
        <v>20</v>
      </c>
      <c r="B67" s="5" t="s">
        <v>8</v>
      </c>
      <c r="C67" s="24">
        <v>2</v>
      </c>
      <c r="D67" s="10">
        <v>0.19220000000000001</v>
      </c>
      <c r="E67" s="31">
        <v>1.1418286</v>
      </c>
      <c r="F67" s="37">
        <v>4.0999999999999997E-6</v>
      </c>
      <c r="G67" s="37"/>
      <c r="H67" s="6">
        <v>-12.357218622471855</v>
      </c>
      <c r="I67" s="6">
        <v>-10.176023525598765</v>
      </c>
      <c r="J67" s="9">
        <v>3.5907315686434895</v>
      </c>
      <c r="K67" s="37"/>
      <c r="L67" s="37">
        <v>0.51258665999999997</v>
      </c>
      <c r="M67" s="37">
        <v>1.4899999999999999E-6</v>
      </c>
      <c r="N67" s="37"/>
      <c r="O67" s="53">
        <v>-1.0014864290208703</v>
      </c>
      <c r="P67" s="53">
        <v>2.9068255502396414E-2</v>
      </c>
      <c r="Q67" s="37"/>
      <c r="R67" s="37">
        <v>0.3484063</v>
      </c>
      <c r="S67" s="37">
        <v>9.0999999999999997E-7</v>
      </c>
      <c r="T67" s="37"/>
      <c r="U67" s="9">
        <v>3.1490426897207158</v>
      </c>
      <c r="V67" s="9">
        <v>2.6118930685237323</v>
      </c>
      <c r="W67" s="37"/>
      <c r="X67" s="37">
        <v>0.24158560000000001</v>
      </c>
      <c r="Y67" s="37">
        <v>1.3E-6</v>
      </c>
      <c r="Z67" s="37"/>
      <c r="AA67" s="9">
        <v>14.972734367013629</v>
      </c>
      <c r="AB67" s="9">
        <v>5.381115430721036</v>
      </c>
      <c r="AC67" s="37"/>
      <c r="AD67" s="37">
        <v>0.23646046000000001</v>
      </c>
      <c r="AE67" s="37">
        <v>2.5000000000000002E-6</v>
      </c>
      <c r="AF67" s="37"/>
      <c r="AG67" s="9">
        <v>34.419503176952304</v>
      </c>
      <c r="AH67" s="9">
        <v>10.57259213654579</v>
      </c>
      <c r="AI67" s="37"/>
    </row>
    <row r="68" spans="1:70" ht="20" customHeight="1" x14ac:dyDescent="0.2">
      <c r="A68" s="5" t="s">
        <v>21</v>
      </c>
      <c r="B68" s="5" t="s">
        <v>8</v>
      </c>
      <c r="C68" s="24">
        <v>2</v>
      </c>
      <c r="D68" s="10">
        <v>0.24110000000000001</v>
      </c>
      <c r="E68" s="31">
        <v>1.14183386</v>
      </c>
      <c r="F68" s="37">
        <v>3.7000000000000002E-6</v>
      </c>
      <c r="G68" s="37"/>
      <c r="H68" s="6">
        <v>-7.7506296817242415</v>
      </c>
      <c r="I68" s="6">
        <v>-3.8749066912924235</v>
      </c>
      <c r="J68" s="9">
        <v>3.240401366272323</v>
      </c>
      <c r="K68" s="37"/>
      <c r="L68" s="37">
        <v>0.51255298999999999</v>
      </c>
      <c r="M68" s="37">
        <v>1.3999999999999999E-6</v>
      </c>
      <c r="N68" s="37"/>
      <c r="O68" s="53">
        <v>-1.6582851836977053</v>
      </c>
      <c r="P68" s="53">
        <v>2.731424901062425E-2</v>
      </c>
      <c r="Q68" s="37"/>
      <c r="R68" s="37">
        <v>0.34840409</v>
      </c>
      <c r="S68" s="37">
        <v>8.7000000000000003E-7</v>
      </c>
      <c r="T68" s="37"/>
      <c r="U68" s="9">
        <v>-3.1941461658968606</v>
      </c>
      <c r="V68" s="9">
        <v>2.4971004215249026</v>
      </c>
      <c r="W68" s="37"/>
      <c r="X68" s="37">
        <v>0.24158210999999999</v>
      </c>
      <c r="Y68" s="37">
        <v>1.5E-6</v>
      </c>
      <c r="Z68" s="37"/>
      <c r="AA68" s="9">
        <v>0.52629279556626329</v>
      </c>
      <c r="AB68" s="9">
        <v>6.209069040749748</v>
      </c>
      <c r="AC68" s="37"/>
      <c r="AD68" s="37">
        <v>0.23645592000000001</v>
      </c>
      <c r="AE68" s="37">
        <v>2.6000000000000001E-6</v>
      </c>
      <c r="AF68" s="37"/>
      <c r="AG68" s="9">
        <v>15.219015008449688</v>
      </c>
      <c r="AH68" s="9">
        <v>10.995706937682085</v>
      </c>
      <c r="AI68" s="37"/>
    </row>
    <row r="69" spans="1:70" ht="20" customHeight="1" x14ac:dyDescent="0.2">
      <c r="A69" s="5" t="s">
        <v>23</v>
      </c>
      <c r="B69" s="5" t="s">
        <v>9</v>
      </c>
      <c r="C69" s="24">
        <v>2</v>
      </c>
      <c r="D69" s="5"/>
      <c r="E69" s="31">
        <v>1.1418296100000001</v>
      </c>
      <c r="F69" s="37">
        <v>6.4999999999999996E-6</v>
      </c>
      <c r="G69" s="37"/>
      <c r="H69" s="6">
        <v>-11.472683483559898</v>
      </c>
      <c r="I69" s="6">
        <v>-10.272875197614439</v>
      </c>
      <c r="J69" s="9">
        <v>5.6926181831981042</v>
      </c>
      <c r="K69" s="37"/>
      <c r="L69" s="37">
        <v>0.51260616000000003</v>
      </c>
      <c r="M69" s="37">
        <v>2.3999999999999999E-6</v>
      </c>
      <c r="N69" s="37"/>
      <c r="O69" s="53">
        <v>-0.62110104986357051</v>
      </c>
      <c r="P69" s="53">
        <v>4.6819570018432864E-2</v>
      </c>
      <c r="Q69" s="37"/>
      <c r="R69" s="37">
        <v>0.34840470000000001</v>
      </c>
      <c r="S69" s="37">
        <v>1.7799999999999999E-6</v>
      </c>
      <c r="T69" s="37"/>
      <c r="U69" s="9">
        <v>-1.4433112328626763</v>
      </c>
      <c r="V69" s="9">
        <v>5.1090011127863653</v>
      </c>
      <c r="W69" s="37"/>
      <c r="X69" s="37">
        <v>0.24158267</v>
      </c>
      <c r="Y69" s="37">
        <v>2.0999999999999998E-6</v>
      </c>
      <c r="Z69" s="37"/>
      <c r="AA69" s="9">
        <v>2.8443464574756661</v>
      </c>
      <c r="AB69" s="9">
        <v>8.6926765069696419</v>
      </c>
      <c r="AC69" s="37"/>
      <c r="AD69" s="37">
        <v>0.23646787</v>
      </c>
      <c r="AE69" s="37">
        <v>3.9999999999999998E-6</v>
      </c>
      <c r="AF69" s="37"/>
      <c r="AG69" s="9">
        <v>65.757744879046953</v>
      </c>
      <c r="AH69" s="9">
        <v>16.915617331014143</v>
      </c>
      <c r="AI69" s="37"/>
    </row>
    <row r="70" spans="1:70" ht="20" customHeight="1" x14ac:dyDescent="0.2">
      <c r="A70" s="5" t="s">
        <v>40</v>
      </c>
      <c r="B70" s="5" t="s">
        <v>12</v>
      </c>
      <c r="C70" s="24">
        <v>2</v>
      </c>
      <c r="D70" s="10">
        <v>0.19320000000000001</v>
      </c>
      <c r="E70" s="31">
        <v>1.1418282900000001</v>
      </c>
      <c r="F70" s="37">
        <v>5.3000000000000001E-6</v>
      </c>
      <c r="G70" s="37"/>
      <c r="H70" s="6">
        <v>-12.628709605611022</v>
      </c>
      <c r="I70" s="6">
        <v>-11.231617406903815</v>
      </c>
      <c r="J70" s="9">
        <v>4.6416786538017902</v>
      </c>
      <c r="K70" s="37"/>
      <c r="L70" s="37">
        <v>0.51260223999999999</v>
      </c>
      <c r="M70" s="37">
        <v>2.3E-6</v>
      </c>
      <c r="N70" s="37"/>
      <c r="O70" s="53">
        <v>-0.69756826454603349</v>
      </c>
      <c r="P70" s="53">
        <v>4.4869097723802376E-2</v>
      </c>
      <c r="Q70" s="37"/>
      <c r="R70" s="37">
        <v>0.34840412999999998</v>
      </c>
      <c r="S70" s="37">
        <v>1.3E-6</v>
      </c>
      <c r="T70" s="37"/>
      <c r="U70" s="9">
        <v>-3.079337317912767</v>
      </c>
      <c r="V70" s="9">
        <v>3.7312990520519951</v>
      </c>
      <c r="W70" s="37"/>
      <c r="X70" s="37">
        <v>0.24158647999999999</v>
      </c>
      <c r="Y70" s="37">
        <v>1.7999999999999999E-6</v>
      </c>
      <c r="Z70" s="37"/>
      <c r="AA70" s="9">
        <v>18.615390121157205</v>
      </c>
      <c r="AB70" s="9">
        <v>7.4507480716636127</v>
      </c>
      <c r="AC70" s="37"/>
      <c r="AD70" s="37">
        <v>0.23646130000000001</v>
      </c>
      <c r="AE70" s="37">
        <v>4.0999999999999997E-6</v>
      </c>
      <c r="AF70" s="37"/>
      <c r="AG70" s="9">
        <v>37.972016406317977</v>
      </c>
      <c r="AH70" s="9">
        <v>17.338989509065541</v>
      </c>
      <c r="AI70" s="37"/>
    </row>
    <row r="71" spans="1:70" ht="20" customHeight="1" x14ac:dyDescent="0.2">
      <c r="A71" s="5" t="s">
        <v>24</v>
      </c>
      <c r="B71" s="5" t="s">
        <v>12</v>
      </c>
      <c r="C71" s="24">
        <v>2</v>
      </c>
      <c r="D71" s="10">
        <v>0.26960000000000001</v>
      </c>
      <c r="E71" s="31">
        <v>1.1418378499999999</v>
      </c>
      <c r="F71" s="37">
        <v>5.8000000000000004E-6</v>
      </c>
      <c r="G71" s="37"/>
      <c r="H71" s="6">
        <v>-4.2562779947186158</v>
      </c>
      <c r="I71" s="6">
        <v>-2.8803233581564669</v>
      </c>
      <c r="J71" s="9">
        <v>5.0795303378671504</v>
      </c>
      <c r="K71" s="37"/>
      <c r="L71" s="37">
        <v>0.51260265999999999</v>
      </c>
      <c r="M71" s="37">
        <v>2.3E-6</v>
      </c>
      <c r="N71" s="37"/>
      <c r="O71" s="53">
        <v>-0.68937534868807049</v>
      </c>
      <c r="P71" s="53">
        <v>4.4869060960393774E-2</v>
      </c>
      <c r="Q71" s="37"/>
      <c r="R71" s="37">
        <v>0.34840619</v>
      </c>
      <c r="S71" s="37">
        <v>1.3E-6</v>
      </c>
      <c r="T71" s="37"/>
      <c r="U71" s="9">
        <v>2.8333183574869025</v>
      </c>
      <c r="V71" s="9">
        <v>3.7312769902279865</v>
      </c>
      <c r="W71" s="37"/>
      <c r="X71" s="37">
        <v>0.24158025999999999</v>
      </c>
      <c r="Y71" s="37">
        <v>2.0999999999999998E-6</v>
      </c>
      <c r="Z71" s="37"/>
      <c r="AA71" s="9">
        <v>-7.1315630515433881</v>
      </c>
      <c r="AB71" s="9">
        <v>8.6927632249423024</v>
      </c>
      <c r="AC71" s="37"/>
      <c r="AD71" s="37">
        <v>0.23646185</v>
      </c>
      <c r="AE71" s="37">
        <v>4.1999999999999996E-6</v>
      </c>
      <c r="AF71" s="37"/>
      <c r="AG71" s="9">
        <v>40.298066735111604</v>
      </c>
      <c r="AH71" s="9">
        <v>17.76185037882432</v>
      </c>
      <c r="AI71" s="37"/>
    </row>
    <row r="72" spans="1:70" ht="20" customHeight="1" x14ac:dyDescent="0.2">
      <c r="A72" s="5" t="s">
        <v>25</v>
      </c>
      <c r="B72" s="5" t="s">
        <v>12</v>
      </c>
      <c r="C72" s="24">
        <v>2</v>
      </c>
      <c r="D72" s="10">
        <v>0.18659999999999999</v>
      </c>
      <c r="E72" s="31">
        <v>1.1418343399999999</v>
      </c>
      <c r="F72" s="37">
        <v>5.9000000000000003E-6</v>
      </c>
      <c r="G72" s="37"/>
      <c r="H72" s="6">
        <v>-7.3302565464228309</v>
      </c>
      <c r="I72" s="6">
        <v>-5.9694001686150244</v>
      </c>
      <c r="J72" s="9">
        <v>5.1671243308376944</v>
      </c>
      <c r="K72" s="37"/>
      <c r="L72" s="37">
        <v>0.51260296000000005</v>
      </c>
      <c r="M72" s="37">
        <v>2.0999999999999998E-6</v>
      </c>
      <c r="N72" s="37"/>
      <c r="O72" s="53">
        <v>-0.68352326592968637</v>
      </c>
      <c r="P72" s="53">
        <v>4.0967379509474537E-2</v>
      </c>
      <c r="Q72" s="37"/>
      <c r="R72" s="37">
        <v>0.34840595000000002</v>
      </c>
      <c r="S72" s="37">
        <v>1.26E-6</v>
      </c>
      <c r="T72" s="37"/>
      <c r="U72" s="9">
        <v>2.1444652691382515</v>
      </c>
      <c r="V72" s="9">
        <v>3.6164709586618708</v>
      </c>
      <c r="W72" s="37"/>
      <c r="X72" s="37">
        <v>0.24158228000000001</v>
      </c>
      <c r="Y72" s="37">
        <v>2.3E-6</v>
      </c>
      <c r="Z72" s="37"/>
      <c r="AA72" s="9">
        <v>1.2299876572807733</v>
      </c>
      <c r="AB72" s="9">
        <v>9.5205658295798852</v>
      </c>
      <c r="AC72" s="37"/>
      <c r="AD72" s="37">
        <v>0.23645376000000001</v>
      </c>
      <c r="AE72" s="37">
        <v>3.76E-6</v>
      </c>
      <c r="AF72" s="37"/>
      <c r="AG72" s="9">
        <v>6.0839809898904917</v>
      </c>
      <c r="AH72" s="9">
        <v>15.9016291388219</v>
      </c>
      <c r="AI72" s="37"/>
    </row>
    <row r="73" spans="1:70" ht="20" customHeight="1" x14ac:dyDescent="0.2">
      <c r="A73" s="5" t="s">
        <v>26</v>
      </c>
      <c r="B73" s="5" t="s">
        <v>10</v>
      </c>
      <c r="C73" s="24">
        <v>2</v>
      </c>
      <c r="D73" s="10">
        <v>0.19120000000000001</v>
      </c>
      <c r="E73" s="31">
        <v>1.1418338299999999</v>
      </c>
      <c r="F73" s="37">
        <v>5.5999999999999997E-6</v>
      </c>
      <c r="G73" s="37"/>
      <c r="H73" s="6">
        <v>-7.7769030026875186</v>
      </c>
      <c r="I73" s="6">
        <v>-6.2972736568633891</v>
      </c>
      <c r="J73" s="9">
        <v>4.9043913859164601</v>
      </c>
      <c r="K73" s="37"/>
      <c r="L73" s="37">
        <v>0.51260059999999996</v>
      </c>
      <c r="M73" s="37">
        <v>2.2000000000000001E-6</v>
      </c>
      <c r="N73" s="37"/>
      <c r="O73" s="53">
        <v>-0.72955965028098646</v>
      </c>
      <c r="P73" s="53">
        <v>4.2918404699487288E-2</v>
      </c>
      <c r="Q73" s="37"/>
      <c r="R73" s="37">
        <v>0.34840552000000002</v>
      </c>
      <c r="S73" s="37">
        <v>1.1999999999999999E-6</v>
      </c>
      <c r="T73" s="37"/>
      <c r="U73" s="9">
        <v>0.91027015258760002</v>
      </c>
      <c r="V73" s="9">
        <v>3.4442623067510523</v>
      </c>
      <c r="W73" s="37"/>
      <c r="X73" s="37">
        <v>0.24158378999999999</v>
      </c>
      <c r="Y73" s="37">
        <v>1.9E-6</v>
      </c>
      <c r="Z73" s="37"/>
      <c r="AA73" s="9">
        <v>7.4804537812944716</v>
      </c>
      <c r="AB73" s="9">
        <v>7.8647660921289466</v>
      </c>
      <c r="AC73" s="37"/>
      <c r="AD73" s="37">
        <v>0.23646075</v>
      </c>
      <c r="AE73" s="37">
        <v>3.5999999999999998E-6</v>
      </c>
      <c r="AF73" s="37"/>
      <c r="AG73" s="9">
        <v>35.645966077524349</v>
      </c>
      <c r="AH73" s="9">
        <v>15.224514004966997</v>
      </c>
      <c r="AI73" s="37"/>
    </row>
    <row r="74" spans="1:70" ht="20" customHeight="1" thickBot="1" x14ac:dyDescent="0.25">
      <c r="A74" s="90"/>
      <c r="B74" s="90"/>
      <c r="C74" s="91"/>
      <c r="D74" s="27"/>
      <c r="E74" s="32"/>
      <c r="F74" s="38"/>
      <c r="G74" s="38"/>
      <c r="H74" s="92"/>
      <c r="I74" s="92"/>
      <c r="J74" s="93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93"/>
      <c r="V74" s="93"/>
      <c r="W74" s="38"/>
      <c r="X74" s="38"/>
      <c r="Y74" s="38"/>
      <c r="Z74" s="38"/>
      <c r="AA74" s="93"/>
      <c r="AB74" s="93"/>
      <c r="AC74" s="38"/>
      <c r="AD74" s="38"/>
      <c r="AE74" s="38"/>
      <c r="AF74" s="38"/>
      <c r="AG74" s="93"/>
      <c r="AH74" s="93"/>
      <c r="AI74" s="38"/>
    </row>
    <row r="75" spans="1:70" ht="20" customHeight="1" thickTop="1" x14ac:dyDescent="0.2">
      <c r="A75" s="47" t="s">
        <v>74</v>
      </c>
      <c r="B75" s="50"/>
      <c r="C75" s="51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80"/>
      <c r="S75" s="80"/>
      <c r="T75" s="52"/>
      <c r="U75" s="80"/>
      <c r="V75" s="80"/>
      <c r="W75" s="52"/>
      <c r="X75" s="80"/>
      <c r="Y75" s="80"/>
      <c r="Z75" s="52"/>
      <c r="AA75" s="80"/>
      <c r="AB75" s="80"/>
      <c r="AC75" s="52"/>
      <c r="AD75" s="80"/>
      <c r="AE75" s="80"/>
      <c r="AF75" s="52"/>
      <c r="AG75" s="80"/>
      <c r="AH75" s="80"/>
      <c r="AI75" s="76"/>
    </row>
    <row r="76" spans="1:70" ht="20" customHeight="1" x14ac:dyDescent="0.2">
      <c r="A76" s="96"/>
      <c r="B76" s="12"/>
      <c r="C76" s="41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25"/>
      <c r="S76" s="25"/>
      <c r="T76" s="37"/>
      <c r="U76" s="25"/>
      <c r="V76" s="25"/>
      <c r="W76" s="37"/>
      <c r="X76" s="25"/>
      <c r="Y76" s="25"/>
      <c r="Z76" s="37"/>
      <c r="AA76" s="25"/>
      <c r="AB76" s="25"/>
      <c r="AC76" s="37"/>
      <c r="AD76" s="25"/>
      <c r="AE76" s="25"/>
      <c r="AF76" s="37"/>
      <c r="AG76" s="25"/>
      <c r="AH76" s="79"/>
      <c r="AI76" s="42"/>
    </row>
    <row r="77" spans="1:70" ht="20" customHeight="1" x14ac:dyDescent="0.2">
      <c r="A77" s="95" t="s">
        <v>115</v>
      </c>
      <c r="B77" s="12"/>
      <c r="C77" s="24">
        <v>2</v>
      </c>
      <c r="D77" s="37"/>
      <c r="E77" s="37">
        <v>1.1418427900000001</v>
      </c>
      <c r="F77" s="37">
        <v>2.7E-6</v>
      </c>
      <c r="G77" s="37"/>
      <c r="H77" s="9">
        <f>((E77/$E$89)-1)*1000000</f>
        <v>7.0062189383435225E-2</v>
      </c>
      <c r="I77" s="9"/>
      <c r="J77" s="9">
        <v>1.5</v>
      </c>
      <c r="K77" s="37"/>
      <c r="L77" s="37">
        <v>0.51197780999999998</v>
      </c>
      <c r="M77" s="37">
        <v>1.1000000000000001E-6</v>
      </c>
      <c r="N77" s="37"/>
      <c r="O77" s="120">
        <f t="shared" ref="O77:O78" si="24">((L77/0.512638)-1)*10000</f>
        <v>-12.878288382837111</v>
      </c>
      <c r="P77" s="120">
        <f t="shared" ref="P77:P78" si="25">M77/L77*10000</f>
        <v>2.148530616981232E-2</v>
      </c>
      <c r="Q77" s="37"/>
      <c r="R77" s="78">
        <v>0.34840536999999999</v>
      </c>
      <c r="S77" s="77">
        <v>5.9999999999999997E-7</v>
      </c>
      <c r="T77" s="42"/>
      <c r="U77" s="112">
        <f>((R77/$R$89)-1)*1000000</f>
        <v>0.47973697214764854</v>
      </c>
      <c r="V77" s="77">
        <v>1.1000000000000001</v>
      </c>
      <c r="W77" s="42"/>
      <c r="X77" s="77">
        <v>0.24158154000000001</v>
      </c>
      <c r="Y77" s="77">
        <v>8.9999999999999996E-7</v>
      </c>
      <c r="Z77" s="42"/>
      <c r="AA77" s="87">
        <f>((X77/$X$89)-1)*1000000</f>
        <v>-1.8331546814964739</v>
      </c>
      <c r="AB77" s="77">
        <v>2.5</v>
      </c>
      <c r="AC77" s="42"/>
      <c r="AD77" s="78">
        <v>0.23645316999999999</v>
      </c>
      <c r="AE77" s="78">
        <v>1.7E-6</v>
      </c>
      <c r="AF77" s="113"/>
      <c r="AG77" s="87">
        <f>((AD77/$AD$89)-1)*1000000</f>
        <v>3.5887633644815509</v>
      </c>
      <c r="AH77" s="77">
        <v>4.2</v>
      </c>
      <c r="AI77" s="42"/>
    </row>
    <row r="78" spans="1:70" ht="20" customHeight="1" x14ac:dyDescent="0.2">
      <c r="A78" s="95" t="s">
        <v>115</v>
      </c>
      <c r="B78" s="12"/>
      <c r="C78" s="24">
        <v>2</v>
      </c>
      <c r="D78" s="37"/>
      <c r="E78" s="37">
        <v>1.14183667</v>
      </c>
      <c r="F78" s="37">
        <v>2.7999999999999999E-6</v>
      </c>
      <c r="G78" s="37"/>
      <c r="H78" s="9">
        <f>((E78/$E$89)-1)*1000000</f>
        <v>-5.2896952855707724</v>
      </c>
      <c r="I78" s="9"/>
      <c r="J78" s="9">
        <v>2</v>
      </c>
      <c r="K78" s="37"/>
      <c r="L78" s="37">
        <v>0.51197680000000001</v>
      </c>
      <c r="M78" s="37">
        <v>1.1000000000000001E-6</v>
      </c>
      <c r="N78" s="37"/>
      <c r="O78" s="120">
        <f t="shared" si="24"/>
        <v>-12.897990394782344</v>
      </c>
      <c r="P78" s="120">
        <f t="shared" si="25"/>
        <v>2.1485348554856395E-2</v>
      </c>
      <c r="Q78" s="37"/>
      <c r="R78" s="78">
        <v>0.34840570999999998</v>
      </c>
      <c r="S78" s="77">
        <v>6.9999999999999997E-7</v>
      </c>
      <c r="T78" s="42"/>
      <c r="U78" s="112">
        <f>((R78/$R$89)-1)*1000000</f>
        <v>1.4556121807896005</v>
      </c>
      <c r="V78" s="77">
        <v>1.5</v>
      </c>
      <c r="W78" s="42"/>
      <c r="X78" s="77">
        <v>0.24157988999999999</v>
      </c>
      <c r="Y78" s="77">
        <v>7.9999999999999996E-7</v>
      </c>
      <c r="Z78" s="42"/>
      <c r="AA78" s="87">
        <f>((X78/$X$89)-1)*1000000</f>
        <v>-8.6631342209875228</v>
      </c>
      <c r="AB78" s="77">
        <v>2.9</v>
      </c>
      <c r="AC78" s="42"/>
      <c r="AD78" s="78">
        <v>0.23644867999999999</v>
      </c>
      <c r="AE78" s="78">
        <v>1.7E-6</v>
      </c>
      <c r="AF78" s="113"/>
      <c r="AG78" s="87">
        <f>((AD78/$AD$89)-1)*1000000</f>
        <v>-15.400265683251924</v>
      </c>
      <c r="AH78" s="77">
        <v>5.5</v>
      </c>
      <c r="AI78" s="42"/>
    </row>
    <row r="79" spans="1:70" ht="20" customHeight="1" x14ac:dyDescent="0.2">
      <c r="A79" s="95"/>
      <c r="B79" s="12"/>
      <c r="C79" s="24"/>
      <c r="D79" s="37"/>
      <c r="E79" s="37"/>
      <c r="F79" s="37"/>
      <c r="G79" s="37"/>
      <c r="H79" s="9"/>
      <c r="I79" s="9"/>
      <c r="J79" s="9"/>
      <c r="K79" s="37"/>
      <c r="L79" s="37"/>
      <c r="M79" s="37"/>
      <c r="N79" s="37"/>
      <c r="O79" s="120"/>
      <c r="P79" s="120"/>
      <c r="Q79" s="37"/>
      <c r="R79" s="78"/>
      <c r="S79" s="77"/>
      <c r="T79" s="42"/>
      <c r="U79" s="112"/>
      <c r="V79" s="77"/>
      <c r="W79" s="42"/>
      <c r="X79" s="49"/>
      <c r="Y79" s="78"/>
      <c r="Z79" s="42"/>
      <c r="AA79" s="87"/>
      <c r="AB79" s="77"/>
      <c r="AC79" s="42"/>
      <c r="AD79" s="78"/>
      <c r="AE79" s="78"/>
      <c r="AF79" s="42"/>
      <c r="AG79" s="87"/>
      <c r="AH79" s="77"/>
      <c r="AI79" s="42"/>
      <c r="AK79" t="s">
        <v>115</v>
      </c>
      <c r="AM79">
        <v>2</v>
      </c>
      <c r="AO79">
        <v>1.1418453799999999</v>
      </c>
      <c r="AP79">
        <v>2.6299999999999998E-6</v>
      </c>
      <c r="AR79">
        <v>2.3383255649545021</v>
      </c>
      <c r="AT79">
        <v>1.5</v>
      </c>
      <c r="AV79">
        <v>0.51197579000000004</v>
      </c>
      <c r="AW79">
        <v>9.2999999999999999E-7</v>
      </c>
      <c r="AY79">
        <v>-12.917692406727577</v>
      </c>
      <c r="AZ79">
        <v>1.8164921431148139E-2</v>
      </c>
      <c r="BB79">
        <v>0.34840278000000002</v>
      </c>
      <c r="BC79">
        <v>4.9999999999999998E-7</v>
      </c>
      <c r="BE79">
        <v>-6.9541359399849512</v>
      </c>
      <c r="BF79">
        <v>1.1000000000000001</v>
      </c>
      <c r="BH79">
        <v>0.24157851999999999</v>
      </c>
      <c r="BI79">
        <v>8.0999999999999997E-7</v>
      </c>
      <c r="BK79">
        <v>-14.334086929412848</v>
      </c>
      <c r="BL79">
        <v>2.6</v>
      </c>
      <c r="BN79">
        <v>0.23645110999999999</v>
      </c>
      <c r="BO79">
        <v>3.4999999999999999E-6</v>
      </c>
      <c r="BQ79">
        <v>-5.1233524125393615</v>
      </c>
      <c r="BR79">
        <v>4.7</v>
      </c>
    </row>
    <row r="80" spans="1:70" ht="20" customHeight="1" x14ac:dyDescent="0.2">
      <c r="A80" s="96" t="s">
        <v>112</v>
      </c>
      <c r="B80" s="12"/>
      <c r="C80" s="24"/>
      <c r="D80" s="37"/>
      <c r="E80" s="97">
        <f>AVERAGE(E77:E79)</f>
        <v>1.1418397300000001</v>
      </c>
      <c r="F80" s="97">
        <f>2*STDEV(E77:E79)</f>
        <v>8.6549870018780165E-6</v>
      </c>
      <c r="G80" s="73" t="s">
        <v>107</v>
      </c>
      <c r="H80" s="98">
        <f>AVERAGE(H77:H79)</f>
        <v>-2.6098165480936686</v>
      </c>
      <c r="I80" s="98"/>
      <c r="J80" s="98">
        <f>2*STDEV(H77:H79)</f>
        <v>7.5798417121108157</v>
      </c>
      <c r="K80" s="73" t="s">
        <v>107</v>
      </c>
      <c r="L80" s="73"/>
      <c r="M80" s="73"/>
      <c r="N80" s="73"/>
      <c r="O80" s="73"/>
      <c r="P80" s="73"/>
      <c r="Q80" s="73"/>
      <c r="R80" s="97">
        <f>AVERAGE(R77:R79)</f>
        <v>0.34840554000000001</v>
      </c>
      <c r="S80" s="97">
        <f>2*STDEV(R77:R79)</f>
        <v>4.8083261118927708E-7</v>
      </c>
      <c r="T80" s="73" t="s">
        <v>107</v>
      </c>
      <c r="U80" s="98">
        <f>AVERAGE(U77:U79)</f>
        <v>0.96767457646862454</v>
      </c>
      <c r="V80" s="98">
        <f>2*STDEV(U77:U79)</f>
        <v>1.3800959552451229</v>
      </c>
      <c r="W80" s="73" t="s">
        <v>107</v>
      </c>
      <c r="X80" s="97">
        <f>AVERAGE(X77:X79)</f>
        <v>0.241580715</v>
      </c>
      <c r="Y80" s="97">
        <f>2*STDEV(X77:X79)</f>
        <v>2.3334523779434546E-6</v>
      </c>
      <c r="Z80" s="73" t="s">
        <v>107</v>
      </c>
      <c r="AA80" s="98">
        <f>AVERAGE(AA77:AA79)</f>
        <v>-5.2481444512419984</v>
      </c>
      <c r="AB80" s="98">
        <f>2*STDEV(AA77:AA79)</f>
        <v>9.6590496954789895</v>
      </c>
      <c r="AC80" s="73" t="s">
        <v>107</v>
      </c>
      <c r="AD80" s="97">
        <f>AVERAGE(AD77:AD79)</f>
        <v>0.23645092499999998</v>
      </c>
      <c r="AE80" s="97">
        <f>2*STDEV(AD77:AD79)</f>
        <v>6.3498188950493788E-6</v>
      </c>
      <c r="AF80" s="73" t="s">
        <v>107</v>
      </c>
      <c r="AG80" s="98">
        <f>AVERAGE(AG77:AG79)</f>
        <v>-5.9057511593851864</v>
      </c>
      <c r="AH80" s="98">
        <f>2*STDEV(AG77:AG79)</f>
        <v>26.854542415601337</v>
      </c>
      <c r="AI80" s="73" t="s">
        <v>107</v>
      </c>
    </row>
    <row r="81" spans="1:35" ht="20" customHeight="1" x14ac:dyDescent="0.2">
      <c r="A81" s="95"/>
      <c r="B81" s="12"/>
      <c r="C81" s="24"/>
      <c r="D81" s="37"/>
      <c r="E81" s="37"/>
      <c r="F81" s="37"/>
      <c r="G81" s="37"/>
      <c r="H81" s="9"/>
      <c r="I81" s="9"/>
      <c r="J81" s="9"/>
      <c r="K81" s="37"/>
      <c r="L81" s="37"/>
      <c r="M81" s="37"/>
      <c r="N81" s="37"/>
      <c r="O81" s="37"/>
      <c r="P81" s="37"/>
      <c r="Q81" s="37"/>
      <c r="R81" s="10"/>
      <c r="S81" s="10"/>
      <c r="T81" s="37"/>
      <c r="U81" s="10"/>
      <c r="V81" s="10"/>
      <c r="W81" s="37"/>
      <c r="X81" s="10"/>
      <c r="Y81" s="10"/>
      <c r="Z81" s="37"/>
      <c r="AA81" s="10"/>
      <c r="AB81" s="10"/>
      <c r="AC81" s="37"/>
      <c r="AD81" s="10"/>
      <c r="AE81" s="10"/>
      <c r="AF81" s="37"/>
      <c r="AG81" s="10"/>
      <c r="AH81" s="77"/>
      <c r="AI81" s="42"/>
    </row>
    <row r="82" spans="1:35" ht="20" customHeight="1" x14ac:dyDescent="0.2">
      <c r="A82" s="95" t="s">
        <v>54</v>
      </c>
      <c r="B82" s="5"/>
      <c r="C82" s="24">
        <v>2</v>
      </c>
      <c r="D82" s="4"/>
      <c r="E82" s="41">
        <v>1.1418397300000001</v>
      </c>
      <c r="F82" s="37">
        <v>1.9E-6</v>
      </c>
      <c r="G82" s="37"/>
      <c r="H82" s="9">
        <f t="shared" ref="H82:H88" si="26">((E82/$E$89)-1)*1000000</f>
        <v>-2.6098165480936686</v>
      </c>
      <c r="I82" s="37" t="str">
        <f t="shared" ref="I82:I89" si="27">"--"</f>
        <v>--</v>
      </c>
      <c r="J82" s="6">
        <v>1.6639813365050802</v>
      </c>
      <c r="K82" s="37"/>
      <c r="L82" s="37">
        <v>0.51210266000000004</v>
      </c>
      <c r="M82" s="37">
        <v>7.7000000000000004E-7</v>
      </c>
      <c r="N82" s="37"/>
      <c r="O82" s="106">
        <v>-10.44284660910777</v>
      </c>
      <c r="P82" s="106">
        <v>1.5036047654976055E-2</v>
      </c>
      <c r="Q82" s="37"/>
      <c r="R82" s="37">
        <v>0.34840560999999998</v>
      </c>
      <c r="S82" s="37">
        <v>4.4000000000000002E-7</v>
      </c>
      <c r="T82" s="37"/>
      <c r="U82" s="9">
        <f t="shared" ref="U82:U88" si="28">((R82/$R$89)-1)*1000000</f>
        <v>1.1685900604962995</v>
      </c>
      <c r="V82" s="6">
        <v>1.2628958529112091</v>
      </c>
      <c r="W82" s="37"/>
      <c r="X82" s="37">
        <v>0.24158099</v>
      </c>
      <c r="Y82" s="37">
        <v>6.5000000000000002E-7</v>
      </c>
      <c r="Z82" s="37"/>
      <c r="AA82" s="6">
        <f t="shared" ref="AA82:AA88" si="29">((X82/$X$89)-1)*1000000</f>
        <v>-4.1098145280304976</v>
      </c>
      <c r="AB82" s="6">
        <v>2.6906090582706859</v>
      </c>
      <c r="AC82" s="37"/>
      <c r="AD82" s="37">
        <v>0.23645188</v>
      </c>
      <c r="AE82" s="37">
        <v>1.1999999999999999E-6</v>
      </c>
      <c r="AF82" s="37"/>
      <c r="AG82" s="6">
        <f t="shared" ref="AG82:AG88" si="30">((AD82/$AD$89)-1)*1000000</f>
        <v>-1.8668819521394653</v>
      </c>
      <c r="AH82" s="87">
        <v>5.0750283736377986</v>
      </c>
      <c r="AI82" s="79"/>
    </row>
    <row r="83" spans="1:35" ht="20" customHeight="1" x14ac:dyDescent="0.2">
      <c r="A83" s="95" t="s">
        <v>55</v>
      </c>
      <c r="B83" s="5"/>
      <c r="C83" s="24">
        <v>2</v>
      </c>
      <c r="D83" s="4"/>
      <c r="E83" s="41">
        <v>1.14184548</v>
      </c>
      <c r="F83" s="37">
        <v>2.3E-6</v>
      </c>
      <c r="G83" s="37"/>
      <c r="H83" s="9">
        <f t="shared" si="26"/>
        <v>2.4259033015727738</v>
      </c>
      <c r="I83" s="37" t="str">
        <f t="shared" si="27"/>
        <v>--</v>
      </c>
      <c r="J83" s="6">
        <v>2.014283053430312</v>
      </c>
      <c r="K83" s="37"/>
      <c r="L83" s="37">
        <v>0.51210436000000004</v>
      </c>
      <c r="M83" s="37">
        <v>8.5000000000000001E-7</v>
      </c>
      <c r="N83" s="37"/>
      <c r="O83" s="106">
        <v>-10.409684806822472</v>
      </c>
      <c r="P83" s="106">
        <v>1.6598179324229929E-2</v>
      </c>
      <c r="Q83" s="37"/>
      <c r="R83" s="37">
        <v>0.34840515</v>
      </c>
      <c r="S83" s="37">
        <v>4.7E-7</v>
      </c>
      <c r="T83" s="37"/>
      <c r="U83" s="9">
        <f t="shared" si="28"/>
        <v>-0.15171169220895564</v>
      </c>
      <c r="V83" s="6">
        <v>1.3490041694274613</v>
      </c>
      <c r="W83" s="37"/>
      <c r="X83" s="37">
        <v>0.24158133000000001</v>
      </c>
      <c r="Y83" s="37">
        <v>7.9999999999999996E-7</v>
      </c>
      <c r="Z83" s="37"/>
      <c r="AA83" s="6">
        <f t="shared" si="29"/>
        <v>-2.7024248047124999</v>
      </c>
      <c r="AB83" s="6">
        <v>3.3115141803383561</v>
      </c>
      <c r="AC83" s="37"/>
      <c r="AD83" s="37">
        <v>0.23645262</v>
      </c>
      <c r="AE83" s="37">
        <v>1.5E-6</v>
      </c>
      <c r="AF83" s="37"/>
      <c r="AG83" s="6">
        <f t="shared" si="30"/>
        <v>1.2627130356879235</v>
      </c>
      <c r="AH83" s="87">
        <v>6.3437656135931171</v>
      </c>
      <c r="AI83" s="79"/>
    </row>
    <row r="84" spans="1:35" ht="20" customHeight="1" x14ac:dyDescent="0.2">
      <c r="A84" s="22" t="s">
        <v>56</v>
      </c>
      <c r="B84" s="5"/>
      <c r="C84" s="24">
        <v>2</v>
      </c>
      <c r="D84" s="4"/>
      <c r="E84" s="41">
        <v>1.1418406400000001</v>
      </c>
      <c r="F84" s="37">
        <v>1.5999999999999999E-6</v>
      </c>
      <c r="G84" s="37"/>
      <c r="H84" s="9">
        <f t="shared" si="26"/>
        <v>-1.8128591457999832</v>
      </c>
      <c r="I84" s="37" t="str">
        <f t="shared" si="27"/>
        <v>--</v>
      </c>
      <c r="J84" s="6">
        <v>1.4012463245308906</v>
      </c>
      <c r="K84" s="37"/>
      <c r="L84" s="37">
        <v>0.51210261000000001</v>
      </c>
      <c r="M84" s="37">
        <v>5.7800000000000001E-7</v>
      </c>
      <c r="N84" s="37"/>
      <c r="O84" s="106">
        <v>-10.443821956234167</v>
      </c>
      <c r="P84" s="106">
        <v>1.1286800510546119E-2</v>
      </c>
      <c r="Q84" s="37"/>
      <c r="R84" s="37">
        <v>0.34840522000000002</v>
      </c>
      <c r="S84" s="37">
        <v>3.7E-7</v>
      </c>
      <c r="T84" s="37"/>
      <c r="U84" s="9">
        <f t="shared" si="28"/>
        <v>4.9203791929741669E-2</v>
      </c>
      <c r="V84" s="6">
        <v>1.0619817923508723</v>
      </c>
      <c r="W84" s="37"/>
      <c r="X84" s="37">
        <v>0.24158172</v>
      </c>
      <c r="Y84" s="37">
        <v>5.6000000000000004E-7</v>
      </c>
      <c r="Z84" s="37"/>
      <c r="AA84" s="6">
        <f t="shared" si="29"/>
        <v>-1.0880660045176072</v>
      </c>
      <c r="AB84" s="6">
        <v>2.3180561840523368</v>
      </c>
      <c r="AC84" s="37"/>
      <c r="AD84" s="37">
        <v>0.23645114</v>
      </c>
      <c r="AE84" s="37">
        <v>9.7999999999999993E-7</v>
      </c>
      <c r="AF84" s="37"/>
      <c r="AG84" s="6">
        <f t="shared" si="30"/>
        <v>-4.996476939966854</v>
      </c>
      <c r="AH84" s="87">
        <v>4.1446194761420898</v>
      </c>
      <c r="AI84" s="79"/>
    </row>
    <row r="85" spans="1:35" ht="20" customHeight="1" x14ac:dyDescent="0.2">
      <c r="A85" s="22" t="s">
        <v>57</v>
      </c>
      <c r="B85" s="22"/>
      <c r="C85" s="24">
        <v>2</v>
      </c>
      <c r="D85" s="4"/>
      <c r="E85" s="41">
        <v>1.14184394</v>
      </c>
      <c r="F85" s="37">
        <v>2.3999999999999999E-6</v>
      </c>
      <c r="G85" s="37"/>
      <c r="H85" s="9">
        <f t="shared" si="26"/>
        <v>1.0772061591612925</v>
      </c>
      <c r="I85" s="37" t="str">
        <f t="shared" si="27"/>
        <v>--</v>
      </c>
      <c r="J85" s="6">
        <v>2.1018634122628002</v>
      </c>
      <c r="K85" s="37"/>
      <c r="L85" s="37">
        <v>0.51210378999999995</v>
      </c>
      <c r="M85" s="37">
        <v>9.7000000000000003E-7</v>
      </c>
      <c r="N85" s="37"/>
      <c r="O85" s="106">
        <v>-10.420803764061848</v>
      </c>
      <c r="P85" s="106">
        <v>1.8941472782304545E-2</v>
      </c>
      <c r="Q85" s="37"/>
      <c r="R85" s="37">
        <v>0.34840529999999997</v>
      </c>
      <c r="S85" s="37">
        <v>5.5599999999999995E-7</v>
      </c>
      <c r="T85" s="37"/>
      <c r="U85" s="9">
        <f t="shared" si="28"/>
        <v>0.27882148811997354</v>
      </c>
      <c r="V85" s="6">
        <v>1.5958425431530463</v>
      </c>
      <c r="W85" s="37"/>
      <c r="X85" s="37">
        <v>0.24158260000000001</v>
      </c>
      <c r="Y85" s="37">
        <v>7.9800000000000003E-7</v>
      </c>
      <c r="Z85" s="37"/>
      <c r="AA85" s="6">
        <f t="shared" si="29"/>
        <v>2.5545897497369907</v>
      </c>
      <c r="AB85" s="6">
        <v>3.3032180297753233</v>
      </c>
      <c r="AC85" s="37"/>
      <c r="AD85" s="37">
        <v>0.23645385999999999</v>
      </c>
      <c r="AE85" s="37">
        <v>1.6199999999999999E-6</v>
      </c>
      <c r="AF85" s="37"/>
      <c r="AG85" s="6">
        <f t="shared" si="30"/>
        <v>6.5068992314287755</v>
      </c>
      <c r="AH85" s="87">
        <v>6.8512309335952484</v>
      </c>
      <c r="AI85" s="79"/>
    </row>
    <row r="86" spans="1:35" ht="20" customHeight="1" x14ac:dyDescent="0.2">
      <c r="A86" s="22" t="s">
        <v>58</v>
      </c>
      <c r="B86" s="5"/>
      <c r="C86" s="24">
        <v>2</v>
      </c>
      <c r="D86" s="4"/>
      <c r="E86" s="41">
        <v>1.1418430100000001</v>
      </c>
      <c r="F86" s="37">
        <v>2.6599999999999999E-6</v>
      </c>
      <c r="G86" s="37"/>
      <c r="H86" s="9">
        <f t="shared" si="26"/>
        <v>0.26273320963277058</v>
      </c>
      <c r="I86" s="37" t="str">
        <f t="shared" si="27"/>
        <v>--</v>
      </c>
      <c r="J86" s="6">
        <v>2.329567179292011</v>
      </c>
      <c r="K86" s="37"/>
      <c r="L86" s="37">
        <v>0.51210306000000005</v>
      </c>
      <c r="M86" s="37">
        <v>9.0999999999999997E-7</v>
      </c>
      <c r="N86" s="37"/>
      <c r="O86" s="106">
        <v>-10.435043832099922</v>
      </c>
      <c r="P86" s="106">
        <v>1.7769860621414758E-2</v>
      </c>
      <c r="Q86" s="37"/>
      <c r="R86" s="37">
        <v>0.34840501000000001</v>
      </c>
      <c r="S86" s="37">
        <v>5.9999999999999997E-7</v>
      </c>
      <c r="T86" s="37"/>
      <c r="U86" s="9">
        <f t="shared" si="28"/>
        <v>-0.55354266037532796</v>
      </c>
      <c r="V86" s="6">
        <v>1.7221336742545694</v>
      </c>
      <c r="W86" s="37"/>
      <c r="X86" s="37">
        <v>0.24158319</v>
      </c>
      <c r="Y86" s="37">
        <v>9.0599999999999999E-7</v>
      </c>
      <c r="Z86" s="37"/>
      <c r="AA86" s="6">
        <f t="shared" si="29"/>
        <v>4.9968248578835528</v>
      </c>
      <c r="AB86" s="6">
        <v>3.7502609349599196</v>
      </c>
      <c r="AC86" s="37"/>
      <c r="AD86" s="37">
        <v>0.23645442999999999</v>
      </c>
      <c r="AE86" s="37">
        <v>1.6899999999999999E-6</v>
      </c>
      <c r="AF86" s="37"/>
      <c r="AG86" s="6">
        <f t="shared" si="30"/>
        <v>8.9175332085300596</v>
      </c>
      <c r="AH86" s="87">
        <v>7.1472545471023734</v>
      </c>
      <c r="AI86" s="79"/>
    </row>
    <row r="87" spans="1:35" ht="20" customHeight="1" x14ac:dyDescent="0.2">
      <c r="A87" s="22" t="s">
        <v>59</v>
      </c>
      <c r="B87" s="5"/>
      <c r="C87" s="24">
        <v>2</v>
      </c>
      <c r="D87" s="4"/>
      <c r="E87" s="41">
        <v>1.14184383</v>
      </c>
      <c r="F87" s="37">
        <v>3.7000000000000002E-6</v>
      </c>
      <c r="G87" s="37"/>
      <c r="H87" s="9">
        <f t="shared" si="26"/>
        <v>0.9808706491476471</v>
      </c>
      <c r="I87" s="37" t="str">
        <f t="shared" si="27"/>
        <v>--</v>
      </c>
      <c r="J87" s="6">
        <v>3.2403730727344739</v>
      </c>
      <c r="K87" s="37"/>
      <c r="L87" s="37">
        <v>0.51210442</v>
      </c>
      <c r="M87" s="37">
        <v>1.3999999999999999E-6</v>
      </c>
      <c r="N87" s="37"/>
      <c r="O87" s="106">
        <v>-10.408514390272128</v>
      </c>
      <c r="P87" s="106">
        <v>2.7338174507456896E-2</v>
      </c>
      <c r="Q87" s="37"/>
      <c r="R87" s="37">
        <v>0.34840552000000002</v>
      </c>
      <c r="S87" s="37">
        <v>8.2999999999999999E-7</v>
      </c>
      <c r="T87" s="37"/>
      <c r="U87" s="9">
        <f t="shared" si="28"/>
        <v>0.91027015258760002</v>
      </c>
      <c r="V87" s="6">
        <v>2.3822814288361442</v>
      </c>
      <c r="W87" s="37"/>
      <c r="X87" s="37">
        <v>0.24158214</v>
      </c>
      <c r="Y87" s="37">
        <v>1.3E-6</v>
      </c>
      <c r="Z87" s="37"/>
      <c r="AA87" s="6">
        <f t="shared" si="29"/>
        <v>0.65047424180342261</v>
      </c>
      <c r="AB87" s="6">
        <v>5.3811925004058665</v>
      </c>
      <c r="AC87" s="37"/>
      <c r="AD87" s="37">
        <v>0.23645251</v>
      </c>
      <c r="AE87" s="37">
        <v>2.3E-6</v>
      </c>
      <c r="AF87" s="37"/>
      <c r="AG87" s="6">
        <f t="shared" si="30"/>
        <v>0.79750296988478908</v>
      </c>
      <c r="AH87" s="87">
        <v>9.727111799320717</v>
      </c>
      <c r="AI87" s="58"/>
    </row>
    <row r="88" spans="1:35" ht="20" customHeight="1" x14ac:dyDescent="0.2">
      <c r="A88" s="22" t="s">
        <v>60</v>
      </c>
      <c r="B88" s="5"/>
      <c r="C88" s="24">
        <v>2</v>
      </c>
      <c r="D88" s="4"/>
      <c r="E88" s="41">
        <v>1.14184234</v>
      </c>
      <c r="F88" s="37">
        <v>3.5999999999999998E-6</v>
      </c>
      <c r="G88" s="37"/>
      <c r="H88" s="9">
        <f t="shared" si="26"/>
        <v>-0.32403762506572065</v>
      </c>
      <c r="I88" s="37" t="str">
        <f t="shared" si="27"/>
        <v>--</v>
      </c>
      <c r="J88" s="6">
        <v>3.1527995362301944</v>
      </c>
      <c r="K88" s="37"/>
      <c r="L88" s="37">
        <v>0.51210363000000003</v>
      </c>
      <c r="M88" s="37">
        <v>1.2500000000000001E-6</v>
      </c>
      <c r="N88" s="37"/>
      <c r="O88" s="106">
        <v>-10.423924874862767</v>
      </c>
      <c r="P88" s="106">
        <v>2.4409122036490934E-2</v>
      </c>
      <c r="Q88" s="37"/>
      <c r="R88" s="37">
        <v>0.34840461</v>
      </c>
      <c r="S88" s="37">
        <v>7.9999999999999996E-7</v>
      </c>
      <c r="T88" s="37"/>
      <c r="U88" s="9">
        <f t="shared" si="28"/>
        <v>-1.7016311409934204</v>
      </c>
      <c r="V88" s="6">
        <v>2.2961808685596901</v>
      </c>
      <c r="W88" s="37"/>
      <c r="X88" s="37">
        <v>0.24158191000000001</v>
      </c>
      <c r="Y88" s="37">
        <v>1.1999999999999999E-6</v>
      </c>
      <c r="Z88" s="37"/>
      <c r="AA88" s="6">
        <f t="shared" si="29"/>
        <v>-0.30158351205233913</v>
      </c>
      <c r="AB88" s="6">
        <v>4.9672593448739599</v>
      </c>
      <c r="AC88" s="37"/>
      <c r="AD88" s="37">
        <v>0.23644981000000001</v>
      </c>
      <c r="AE88" s="37">
        <v>2.2000000000000001E-6</v>
      </c>
      <c r="AF88" s="37"/>
      <c r="AG88" s="6">
        <f t="shared" si="30"/>
        <v>-10.621289553203184</v>
      </c>
      <c r="AH88" s="87">
        <v>9.3043001387905537</v>
      </c>
      <c r="AI88" s="42"/>
    </row>
    <row r="89" spans="1:35" s="59" customFormat="1" ht="20" customHeight="1" thickBot="1" x14ac:dyDescent="0.25">
      <c r="A89" s="44" t="s">
        <v>86</v>
      </c>
      <c r="B89" s="1"/>
      <c r="C89" s="84"/>
      <c r="D89" s="84"/>
      <c r="E89" s="48">
        <v>1.1418427099999999</v>
      </c>
      <c r="F89" s="35">
        <f>2*STDEV(E82:E88)</f>
        <v>3.9860088642913696E-6</v>
      </c>
      <c r="G89" s="74" t="s">
        <v>107</v>
      </c>
      <c r="H89" s="17">
        <v>0</v>
      </c>
      <c r="I89" s="38" t="str">
        <f t="shared" si="27"/>
        <v>--</v>
      </c>
      <c r="J89" s="18">
        <f>2*STDEV(H82:H88)</f>
        <v>3.4908563407271478</v>
      </c>
      <c r="K89" s="74" t="s">
        <v>107</v>
      </c>
      <c r="L89" s="74"/>
      <c r="M89" s="74"/>
      <c r="N89" s="74"/>
      <c r="O89" s="74"/>
      <c r="P89" s="74"/>
      <c r="Q89" s="74"/>
      <c r="R89" s="35">
        <f>AVERAGE(R82:R88)</f>
        <v>0.34840520285714288</v>
      </c>
      <c r="S89" s="35">
        <f>2*STDEV(R82:R88)</f>
        <v>6.6710461804476416E-7</v>
      </c>
      <c r="T89" s="74" t="s">
        <v>107</v>
      </c>
      <c r="U89" s="18">
        <f>AVERAGE(U82:U88)</f>
        <v>-6.3441315692866094E-11</v>
      </c>
      <c r="V89" s="18">
        <f>2*STDEV(U82:U88)</f>
        <v>1.9147378184261798</v>
      </c>
      <c r="W89" s="74" t="s">
        <v>107</v>
      </c>
      <c r="X89" s="35">
        <f>AVERAGE(X82:X88)</f>
        <v>0.24158198285714286</v>
      </c>
      <c r="Y89" s="35">
        <f>2*STDEV(X82:X88)</f>
        <v>1.4942429202675943E-6</v>
      </c>
      <c r="Z89" s="74" t="s">
        <v>107</v>
      </c>
      <c r="AA89" s="18">
        <f>AVERAGE(AA82:AA88)</f>
        <v>1.5860328923216523E-11</v>
      </c>
      <c r="AB89" s="18">
        <f>2*STDEV(AA82:AA88)</f>
        <v>6.1852415589551386</v>
      </c>
      <c r="AC89" s="74" t="s">
        <v>107</v>
      </c>
      <c r="AD89" s="35">
        <f>AVERAGE(AD82:AD88)</f>
        <v>0.23645232142857142</v>
      </c>
      <c r="AE89" s="35">
        <f>2*STDEV(AD82:AD88)</f>
        <v>3.1449309175411299E-6</v>
      </c>
      <c r="AF89" s="74" t="s">
        <v>107</v>
      </c>
      <c r="AG89" s="18">
        <f>AVERAGE(AG82:AG88)</f>
        <v>3.1720657846433047E-11</v>
      </c>
      <c r="AH89" s="18">
        <f>2*STDEV(AG82:AG88)</f>
        <v>13.300486535925513</v>
      </c>
      <c r="AI89" s="74" t="s">
        <v>107</v>
      </c>
    </row>
    <row r="90" spans="1:35" s="59" customFormat="1" ht="20" customHeight="1" thickTop="1" x14ac:dyDescent="0.2">
      <c r="A90" s="55"/>
      <c r="B90" s="56"/>
      <c r="C90" s="71"/>
      <c r="D90" s="71"/>
      <c r="E90" s="57"/>
      <c r="F90" s="58"/>
      <c r="G90" s="73"/>
      <c r="H90" s="67"/>
      <c r="I90" s="42"/>
      <c r="J90" s="64"/>
      <c r="K90" s="73"/>
      <c r="L90" s="73"/>
      <c r="M90" s="73"/>
      <c r="N90" s="73"/>
      <c r="O90" s="73"/>
      <c r="P90" s="73"/>
      <c r="Q90" s="73"/>
      <c r="R90" s="58"/>
      <c r="S90" s="58"/>
      <c r="T90" s="73"/>
      <c r="U90" s="64"/>
      <c r="V90" s="64"/>
      <c r="W90" s="73"/>
      <c r="X90" s="58"/>
      <c r="Y90" s="58"/>
      <c r="Z90" s="73"/>
      <c r="AA90" s="64"/>
      <c r="AB90" s="64"/>
      <c r="AC90" s="73"/>
      <c r="AD90" s="58"/>
      <c r="AE90" s="58"/>
      <c r="AF90" s="73"/>
      <c r="AG90" s="64"/>
      <c r="AH90" s="64"/>
      <c r="AI90" s="42"/>
    </row>
    <row r="91" spans="1:35" s="59" customFormat="1" ht="20" customHeight="1" x14ac:dyDescent="0.2">
      <c r="A91" s="55" t="s">
        <v>89</v>
      </c>
      <c r="B91" s="56"/>
      <c r="C91" s="71"/>
      <c r="D91" s="71"/>
      <c r="E91" s="57"/>
      <c r="F91" s="58"/>
      <c r="G91" s="73"/>
      <c r="H91" s="67"/>
      <c r="I91" s="42"/>
      <c r="J91" s="64"/>
      <c r="K91" s="73"/>
      <c r="L91" s="73"/>
      <c r="M91" s="73"/>
      <c r="N91" s="73"/>
      <c r="O91" s="73"/>
      <c r="P91" s="73"/>
      <c r="Q91" s="73"/>
      <c r="R91" s="58"/>
      <c r="S91" s="58"/>
      <c r="T91" s="73"/>
      <c r="U91" s="64"/>
      <c r="V91" s="64"/>
      <c r="W91" s="73"/>
      <c r="X91" s="58"/>
      <c r="Y91" s="58"/>
      <c r="Z91" s="73"/>
      <c r="AA91" s="64"/>
      <c r="AB91" s="64"/>
      <c r="AC91" s="73"/>
      <c r="AD91" s="58"/>
      <c r="AE91" s="58"/>
      <c r="AF91" s="73"/>
      <c r="AG91" s="64"/>
      <c r="AH91" s="64"/>
      <c r="AI91" s="42"/>
    </row>
    <row r="92" spans="1:35" s="59" customFormat="1" ht="33" customHeight="1" thickBot="1" x14ac:dyDescent="0.25">
      <c r="A92" s="1" t="s">
        <v>0</v>
      </c>
      <c r="B92" s="1" t="s">
        <v>1</v>
      </c>
      <c r="C92" s="1" t="s">
        <v>69</v>
      </c>
      <c r="D92" s="15" t="s">
        <v>53</v>
      </c>
      <c r="E92" s="29" t="s">
        <v>73</v>
      </c>
      <c r="F92" s="35" t="s">
        <v>2</v>
      </c>
      <c r="G92" s="35"/>
      <c r="H92" s="16" t="s">
        <v>49</v>
      </c>
      <c r="I92" s="17" t="s">
        <v>4</v>
      </c>
      <c r="J92" s="18" t="s">
        <v>2</v>
      </c>
      <c r="K92" s="35"/>
      <c r="L92" s="35"/>
      <c r="M92" s="35"/>
      <c r="N92" s="35"/>
      <c r="O92" s="35"/>
      <c r="P92" s="35"/>
      <c r="Q92" s="35"/>
      <c r="R92" s="35" t="s">
        <v>70</v>
      </c>
      <c r="S92" s="35" t="s">
        <v>2</v>
      </c>
      <c r="T92" s="35"/>
      <c r="U92" s="18" t="s">
        <v>50</v>
      </c>
      <c r="V92" s="18" t="s">
        <v>2</v>
      </c>
      <c r="W92" s="35"/>
      <c r="X92" s="35" t="s">
        <v>71</v>
      </c>
      <c r="Y92" s="35" t="s">
        <v>2</v>
      </c>
      <c r="Z92" s="35"/>
      <c r="AA92" s="18" t="s">
        <v>51</v>
      </c>
      <c r="AB92" s="18" t="s">
        <v>2</v>
      </c>
      <c r="AC92" s="35"/>
      <c r="AD92" s="35" t="s">
        <v>72</v>
      </c>
      <c r="AE92" s="35" t="s">
        <v>2</v>
      </c>
      <c r="AF92" s="35"/>
      <c r="AG92" s="18" t="s">
        <v>52</v>
      </c>
      <c r="AH92" s="18" t="s">
        <v>2</v>
      </c>
      <c r="AI92" s="35"/>
    </row>
    <row r="93" spans="1:35" ht="20" customHeight="1" thickTop="1" x14ac:dyDescent="0.2">
      <c r="A93" s="2" t="s">
        <v>44</v>
      </c>
      <c r="B93" s="19"/>
      <c r="C93" s="19"/>
      <c r="D93" s="20"/>
      <c r="E93" s="30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21"/>
      <c r="AH93" s="21"/>
      <c r="AI93" s="21"/>
    </row>
    <row r="94" spans="1:35" ht="20" customHeight="1" x14ac:dyDescent="0.2">
      <c r="A94" s="12" t="s">
        <v>6</v>
      </c>
      <c r="B94" s="12"/>
      <c r="C94" s="12"/>
      <c r="D94" s="12"/>
      <c r="E94" s="31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9"/>
      <c r="AH94" s="9"/>
      <c r="AI94" s="37"/>
    </row>
    <row r="95" spans="1:35" ht="20" customHeight="1" x14ac:dyDescent="0.2">
      <c r="A95" s="5" t="s">
        <v>17</v>
      </c>
      <c r="B95" s="5" t="s">
        <v>11</v>
      </c>
      <c r="C95" s="24">
        <v>3</v>
      </c>
      <c r="D95" s="5"/>
      <c r="E95" s="31">
        <v>1.14181238</v>
      </c>
      <c r="F95" s="37">
        <v>1.49E-5</v>
      </c>
      <c r="G95" s="37"/>
      <c r="H95" s="6">
        <v>-17.350105601110499</v>
      </c>
      <c r="I95" s="6">
        <v>-18.42149450814734</v>
      </c>
      <c r="J95" s="9">
        <v>13.049429364218314</v>
      </c>
      <c r="K95" s="37"/>
      <c r="L95" s="37">
        <v>0.512652</v>
      </c>
      <c r="M95" s="37">
        <v>8.7399999999999993E-6</v>
      </c>
      <c r="N95" s="37"/>
      <c r="O95" s="53">
        <v>0.27309719529133858</v>
      </c>
      <c r="P95" s="53">
        <v>0.17048602170673283</v>
      </c>
      <c r="Q95" s="37"/>
      <c r="R95" s="37">
        <v>0.34840371999999997</v>
      </c>
      <c r="S95" s="37">
        <v>4.1099999999999996E-6</v>
      </c>
      <c r="T95" s="37"/>
      <c r="U95" s="9">
        <v>2.6693242036746057</v>
      </c>
      <c r="V95" s="9">
        <v>11.796659346806056</v>
      </c>
      <c r="W95" s="37"/>
      <c r="X95" s="37">
        <v>0.24158270000000001</v>
      </c>
      <c r="Y95" s="37">
        <v>4.3100000000000002E-6</v>
      </c>
      <c r="Z95" s="37"/>
      <c r="AA95" s="9">
        <v>6.0797355507791195</v>
      </c>
      <c r="AB95" s="9">
        <v>17.840681472638561</v>
      </c>
      <c r="AC95" s="37"/>
      <c r="AD95" s="37">
        <v>0.23647149000000001</v>
      </c>
      <c r="AE95" s="37">
        <v>6.3500000000000002E-6</v>
      </c>
      <c r="AF95" s="37"/>
      <c r="AG95" s="9">
        <v>77.124123736060923</v>
      </c>
      <c r="AH95" s="9">
        <v>26.85313142823264</v>
      </c>
      <c r="AI95" s="37"/>
    </row>
    <row r="96" spans="1:35" ht="20" customHeight="1" x14ac:dyDescent="0.2">
      <c r="A96" s="5" t="s">
        <v>22</v>
      </c>
      <c r="B96" s="81" t="s">
        <v>8</v>
      </c>
      <c r="C96" s="24">
        <v>3</v>
      </c>
      <c r="D96" s="5"/>
      <c r="E96" s="31">
        <v>1.14183141</v>
      </c>
      <c r="F96" s="37">
        <v>1.11E-5</v>
      </c>
      <c r="G96" s="37"/>
      <c r="H96" s="6">
        <v>-0.6839088065868637</v>
      </c>
      <c r="I96" s="6">
        <v>-0.68180099987991127</v>
      </c>
      <c r="J96" s="9">
        <v>9.7212249573691452</v>
      </c>
      <c r="K96" s="37"/>
      <c r="L96" s="37">
        <v>0.51263066999999995</v>
      </c>
      <c r="M96" s="37">
        <v>5.3600000000000004E-6</v>
      </c>
      <c r="N96" s="37"/>
      <c r="O96" s="53">
        <v>-0.14298588867922568</v>
      </c>
      <c r="P96" s="53">
        <v>0.10455870695368268</v>
      </c>
      <c r="Q96" s="37"/>
      <c r="R96" s="37">
        <v>0.34840149999999998</v>
      </c>
      <c r="S96" s="37">
        <v>2.92E-6</v>
      </c>
      <c r="T96" s="37"/>
      <c r="U96" s="9">
        <v>-3.7026109922511097</v>
      </c>
      <c r="V96" s="9">
        <v>8.381134983632391</v>
      </c>
      <c r="W96" s="37"/>
      <c r="X96" s="37">
        <v>0.24158329000000001</v>
      </c>
      <c r="Y96" s="37">
        <v>2.8899999999999999E-6</v>
      </c>
      <c r="Z96" s="37"/>
      <c r="AA96" s="9">
        <v>8.5219782570700175</v>
      </c>
      <c r="AB96" s="9">
        <v>11.962747920189347</v>
      </c>
      <c r="AC96" s="37"/>
      <c r="AD96" s="37">
        <v>0.23646084000000001</v>
      </c>
      <c r="AE96" s="37">
        <v>5.0599999999999998E-6</v>
      </c>
      <c r="AF96" s="37"/>
      <c r="AG96" s="9">
        <v>32.083508599178856</v>
      </c>
      <c r="AH96" s="9">
        <v>21.398892095621413</v>
      </c>
      <c r="AI96" s="37"/>
    </row>
    <row r="97" spans="1:35" ht="16" thickBot="1" x14ac:dyDescent="0.25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42"/>
    </row>
    <row r="98" spans="1:35" ht="20" customHeight="1" thickTop="1" x14ac:dyDescent="0.2">
      <c r="A98" s="19" t="s">
        <v>47</v>
      </c>
      <c r="B98" s="3"/>
      <c r="C98" s="26"/>
      <c r="D98" s="3"/>
      <c r="E98" s="34"/>
      <c r="F98" s="40"/>
      <c r="G98" s="40"/>
      <c r="H98" s="40"/>
      <c r="I98" s="40"/>
      <c r="J98" s="40"/>
      <c r="K98" s="40"/>
      <c r="L98" s="114"/>
      <c r="M98" s="114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</row>
    <row r="99" spans="1:35" ht="20" customHeight="1" x14ac:dyDescent="0.2">
      <c r="A99" s="82" t="s">
        <v>80</v>
      </c>
      <c r="B99" s="82" t="s">
        <v>81</v>
      </c>
      <c r="C99" s="77">
        <v>3</v>
      </c>
      <c r="D99" s="77"/>
      <c r="E99" s="77">
        <v>1.1418313099999999</v>
      </c>
      <c r="F99" s="78">
        <v>2.8399999999999999E-6</v>
      </c>
      <c r="G99" s="77"/>
      <c r="H99" s="77">
        <v>-0.7</v>
      </c>
      <c r="I99" s="83" t="s">
        <v>82</v>
      </c>
      <c r="J99" s="77">
        <v>2.5</v>
      </c>
      <c r="K99" s="77"/>
      <c r="L99" s="118">
        <v>0.51302977000000005</v>
      </c>
      <c r="M99" s="118">
        <v>1.24E-6</v>
      </c>
      <c r="N99" s="77"/>
      <c r="O99" s="120">
        <f>((L99/0.512638)-1)*10000</f>
        <v>7.6422348713900412</v>
      </c>
      <c r="P99" s="120">
        <f>M99/L99*10000</f>
        <v>2.4170137339203531E-2</v>
      </c>
      <c r="Q99" s="77"/>
      <c r="R99" s="77">
        <v>0.34840191999999998</v>
      </c>
      <c r="S99" s="49">
        <v>5.82E-7</v>
      </c>
      <c r="T99" s="77"/>
      <c r="U99" s="77">
        <v>-2.4</v>
      </c>
      <c r="V99" s="77">
        <v>1.7</v>
      </c>
      <c r="W99" s="77"/>
      <c r="X99" s="77">
        <v>0.24158006000000001</v>
      </c>
      <c r="Y99" s="49">
        <v>7.7300000000000005E-7</v>
      </c>
      <c r="Z99" s="77"/>
      <c r="AA99" s="77">
        <v>-4.8</v>
      </c>
      <c r="AB99" s="77">
        <v>3.2</v>
      </c>
      <c r="AC99" s="77"/>
      <c r="AD99" s="77">
        <v>0.23645596999999999</v>
      </c>
      <c r="AE99" s="49">
        <v>1.3E-6</v>
      </c>
      <c r="AF99" s="77"/>
      <c r="AG99" s="77">
        <v>11.5</v>
      </c>
      <c r="AH99" s="77">
        <v>5.5</v>
      </c>
      <c r="AI99" s="58"/>
    </row>
    <row r="100" spans="1:35" ht="20" customHeight="1" x14ac:dyDescent="0.2">
      <c r="A100" s="82" t="s">
        <v>80</v>
      </c>
      <c r="B100" s="82" t="s">
        <v>81</v>
      </c>
      <c r="C100" s="77">
        <v>3</v>
      </c>
      <c r="D100" s="77"/>
      <c r="E100" s="77">
        <v>1.14183547</v>
      </c>
      <c r="F100" s="78">
        <v>4.7500000000000003E-6</v>
      </c>
      <c r="G100" s="77"/>
      <c r="H100" s="77">
        <v>2.9</v>
      </c>
      <c r="I100" s="83" t="s">
        <v>82</v>
      </c>
      <c r="J100" s="77">
        <v>4.2</v>
      </c>
      <c r="K100" s="77"/>
      <c r="L100" s="77">
        <v>0.51302926999999998</v>
      </c>
      <c r="M100" s="77">
        <v>2.1100000000000001E-6</v>
      </c>
      <c r="N100" s="77"/>
      <c r="O100" s="120">
        <f t="shared" ref="O100:O103" si="31">((L100/0.512638)-1)*10000</f>
        <v>7.6324814001282881</v>
      </c>
      <c r="P100" s="120">
        <f t="shared" ref="P100:P103" si="32">M100/L100*10000</f>
        <v>4.1128257652823595E-2</v>
      </c>
      <c r="Q100" s="77"/>
      <c r="R100" s="77">
        <v>0.34840077000000003</v>
      </c>
      <c r="S100" s="49">
        <v>1.0899999999999999E-6</v>
      </c>
      <c r="T100" s="77"/>
      <c r="U100" s="77">
        <v>-5.7</v>
      </c>
      <c r="V100" s="77">
        <v>3.1</v>
      </c>
      <c r="W100" s="77"/>
      <c r="X100" s="77">
        <v>0.24158272</v>
      </c>
      <c r="Y100" s="49">
        <v>1.35E-6</v>
      </c>
      <c r="Z100" s="77"/>
      <c r="AA100" s="77">
        <v>6.2</v>
      </c>
      <c r="AB100" s="77">
        <v>5.6</v>
      </c>
      <c r="AC100" s="77"/>
      <c r="AD100" s="77">
        <v>0.23645322999999999</v>
      </c>
      <c r="AE100" s="49">
        <v>2.0700000000000001E-6</v>
      </c>
      <c r="AF100" s="77"/>
      <c r="AG100" s="77">
        <v>-0.1</v>
      </c>
      <c r="AH100" s="77">
        <v>8.6999999999999993</v>
      </c>
      <c r="AI100" s="58"/>
    </row>
    <row r="101" spans="1:35" ht="20" customHeight="1" x14ac:dyDescent="0.2">
      <c r="A101" s="82" t="s">
        <v>80</v>
      </c>
      <c r="B101" s="82" t="s">
        <v>81</v>
      </c>
      <c r="C101" s="77">
        <v>3</v>
      </c>
      <c r="D101" s="77"/>
      <c r="E101" s="77">
        <v>1.14183821</v>
      </c>
      <c r="F101" s="78">
        <v>2.2199999999999999E-6</v>
      </c>
      <c r="G101" s="77"/>
      <c r="H101" s="77">
        <v>5.3</v>
      </c>
      <c r="I101" s="83" t="s">
        <v>82</v>
      </c>
      <c r="J101" s="77">
        <v>1.9</v>
      </c>
      <c r="K101" s="77"/>
      <c r="L101" s="77">
        <v>0.51302963000000001</v>
      </c>
      <c r="M101" s="77">
        <v>1.1599999999999999E-6</v>
      </c>
      <c r="N101" s="77"/>
      <c r="O101" s="120">
        <f t="shared" si="31"/>
        <v>7.6395038994370168</v>
      </c>
      <c r="P101" s="120">
        <f t="shared" si="32"/>
        <v>2.2610779810125194E-2</v>
      </c>
      <c r="Q101" s="77"/>
      <c r="R101" s="77">
        <v>0.34840209</v>
      </c>
      <c r="S101" s="49">
        <v>6.0999999999999998E-7</v>
      </c>
      <c r="T101" s="77"/>
      <c r="U101" s="77">
        <v>-1.9</v>
      </c>
      <c r="V101" s="77">
        <v>1.7</v>
      </c>
      <c r="W101" s="77"/>
      <c r="X101" s="77">
        <v>0.24158189999999999</v>
      </c>
      <c r="Y101" s="49">
        <v>6.4199999999999995E-7</v>
      </c>
      <c r="Z101" s="77"/>
      <c r="AA101" s="77">
        <v>2.8</v>
      </c>
      <c r="AB101" s="77">
        <v>2.7</v>
      </c>
      <c r="AC101" s="77"/>
      <c r="AD101" s="77">
        <v>0.23645707999999999</v>
      </c>
      <c r="AE101" s="49">
        <v>1.0699999999999999E-6</v>
      </c>
      <c r="AF101" s="77"/>
      <c r="AG101" s="77">
        <v>16.2</v>
      </c>
      <c r="AH101" s="77">
        <v>4.5</v>
      </c>
      <c r="AI101" s="42"/>
    </row>
    <row r="102" spans="1:35" ht="20" customHeight="1" x14ac:dyDescent="0.2">
      <c r="A102" s="82" t="s">
        <v>80</v>
      </c>
      <c r="B102" s="82" t="s">
        <v>81</v>
      </c>
      <c r="C102" s="77">
        <v>3</v>
      </c>
      <c r="D102" s="77"/>
      <c r="E102" s="77">
        <v>1.1418372299999999</v>
      </c>
      <c r="F102" s="78">
        <v>1.5E-6</v>
      </c>
      <c r="G102" s="77"/>
      <c r="H102" s="77">
        <v>4.4000000000000004</v>
      </c>
      <c r="I102" s="83" t="s">
        <v>82</v>
      </c>
      <c r="J102" s="77">
        <v>1.3</v>
      </c>
      <c r="K102" s="77"/>
      <c r="L102" s="77">
        <v>0.51303242000000004</v>
      </c>
      <c r="M102" s="77">
        <v>9.4E-7</v>
      </c>
      <c r="N102" s="77"/>
      <c r="O102" s="120">
        <f t="shared" si="31"/>
        <v>7.6939282690702271</v>
      </c>
      <c r="P102" s="120">
        <f t="shared" si="32"/>
        <v>1.8322428824283657E-2</v>
      </c>
      <c r="Q102" s="77"/>
      <c r="R102" s="77">
        <v>0.34840209</v>
      </c>
      <c r="S102" s="49">
        <v>4.3000000000000001E-7</v>
      </c>
      <c r="T102" s="77"/>
      <c r="U102" s="77">
        <v>-1.9</v>
      </c>
      <c r="V102" s="77">
        <v>1.2</v>
      </c>
      <c r="W102" s="77"/>
      <c r="X102" s="77">
        <v>0.24158033000000001</v>
      </c>
      <c r="Y102" s="49">
        <v>3.9000000000000002E-7</v>
      </c>
      <c r="Z102" s="77"/>
      <c r="AA102" s="77">
        <v>-3.7</v>
      </c>
      <c r="AB102" s="77">
        <v>1.6</v>
      </c>
      <c r="AC102" s="77"/>
      <c r="AD102" s="77">
        <v>0.23645321</v>
      </c>
      <c r="AE102" s="49">
        <v>8.5000000000000001E-7</v>
      </c>
      <c r="AF102" s="77"/>
      <c r="AG102" s="77">
        <v>-0.2</v>
      </c>
      <c r="AH102" s="77">
        <v>3.6</v>
      </c>
      <c r="AI102" s="42"/>
    </row>
    <row r="103" spans="1:35" ht="20" customHeight="1" x14ac:dyDescent="0.2">
      <c r="A103" s="82" t="s">
        <v>80</v>
      </c>
      <c r="B103" s="82" t="s">
        <v>81</v>
      </c>
      <c r="C103" s="77">
        <v>3</v>
      </c>
      <c r="D103" s="77"/>
      <c r="E103" s="77">
        <v>1.14183602</v>
      </c>
      <c r="F103" s="78">
        <v>2.6000000000000001E-6</v>
      </c>
      <c r="G103" s="77"/>
      <c r="H103" s="77">
        <v>3.4</v>
      </c>
      <c r="I103" s="83" t="s">
        <v>82</v>
      </c>
      <c r="J103" s="77">
        <v>2.2999999999999998</v>
      </c>
      <c r="K103" s="77"/>
      <c r="L103" s="77">
        <v>0.51303447999999996</v>
      </c>
      <c r="M103" s="77">
        <v>1.24E-6</v>
      </c>
      <c r="N103" s="77"/>
      <c r="O103" s="120">
        <f t="shared" si="31"/>
        <v>7.7341125706631431</v>
      </c>
      <c r="P103" s="120">
        <f t="shared" si="32"/>
        <v>2.416991544116099E-2</v>
      </c>
      <c r="Q103" s="77"/>
      <c r="R103" s="77">
        <v>0.34840427000000002</v>
      </c>
      <c r="S103" s="49">
        <v>6.0299999999999999E-6</v>
      </c>
      <c r="T103" s="77"/>
      <c r="U103" s="77">
        <v>4.4000000000000004</v>
      </c>
      <c r="V103" s="77">
        <v>1.7</v>
      </c>
      <c r="W103" s="77"/>
      <c r="X103" s="77">
        <v>0.24157827000000001</v>
      </c>
      <c r="Y103" s="49">
        <v>6.8999999999999996E-7</v>
      </c>
      <c r="Z103" s="77"/>
      <c r="AA103" s="77">
        <v>-12.3</v>
      </c>
      <c r="AB103" s="77">
        <v>2.9</v>
      </c>
      <c r="AC103" s="77"/>
      <c r="AD103" s="77">
        <v>0.23645542999999999</v>
      </c>
      <c r="AE103" s="49">
        <v>1.17E-6</v>
      </c>
      <c r="AF103" s="77"/>
      <c r="AG103" s="77">
        <v>9.1999999999999993</v>
      </c>
      <c r="AH103" s="77">
        <v>4.9000000000000004</v>
      </c>
      <c r="AI103" s="42"/>
    </row>
    <row r="104" spans="1:35" ht="20" customHeight="1" x14ac:dyDescent="0.2">
      <c r="A104" s="86" t="s">
        <v>83</v>
      </c>
      <c r="B104" s="77"/>
      <c r="C104" s="77"/>
      <c r="D104" s="77"/>
      <c r="E104" s="72">
        <v>1.1418356000000001</v>
      </c>
      <c r="F104" s="89">
        <v>5.2970000000000003E-6</v>
      </c>
      <c r="G104" s="73" t="s">
        <v>107</v>
      </c>
      <c r="H104" s="67">
        <v>3</v>
      </c>
      <c r="I104" s="88" t="s">
        <v>82</v>
      </c>
      <c r="J104" s="72">
        <v>4.5999999999999996</v>
      </c>
      <c r="K104" s="73" t="s">
        <v>107</v>
      </c>
      <c r="L104" s="73"/>
      <c r="M104" s="73"/>
      <c r="N104" s="73"/>
      <c r="O104" s="73"/>
      <c r="P104" s="73"/>
      <c r="Q104" s="73"/>
      <c r="R104" s="57">
        <v>0.3484022</v>
      </c>
      <c r="S104" s="57">
        <v>2.5299999999999999E-6</v>
      </c>
      <c r="T104" s="73" t="s">
        <v>107</v>
      </c>
      <c r="U104" s="72">
        <v>-1.5</v>
      </c>
      <c r="V104" s="72">
        <v>7.3</v>
      </c>
      <c r="W104" s="73" t="s">
        <v>107</v>
      </c>
      <c r="X104" s="57">
        <v>0.24158070000000001</v>
      </c>
      <c r="Y104" s="57">
        <v>3.4599999999999999E-6</v>
      </c>
      <c r="Z104" s="73" t="s">
        <v>107</v>
      </c>
      <c r="AA104" s="72">
        <v>-2.4</v>
      </c>
      <c r="AB104" s="72">
        <v>14.3</v>
      </c>
      <c r="AC104" s="73" t="s">
        <v>107</v>
      </c>
      <c r="AD104" s="89">
        <v>0.236455</v>
      </c>
      <c r="AE104" s="57">
        <v>3.4300000000000002E-6</v>
      </c>
      <c r="AF104" s="73" t="s">
        <v>107</v>
      </c>
      <c r="AG104" s="72">
        <v>7.3</v>
      </c>
      <c r="AH104" s="72">
        <v>14.5</v>
      </c>
      <c r="AI104" s="73" t="s">
        <v>107</v>
      </c>
    </row>
    <row r="105" spans="1:35" ht="20" customHeight="1" thickBot="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</row>
    <row r="106" spans="1:35" ht="20" customHeight="1" thickTop="1" x14ac:dyDescent="0.2">
      <c r="A106" s="62" t="s">
        <v>75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</row>
    <row r="107" spans="1:35" ht="20" customHeight="1" x14ac:dyDescent="0.2">
      <c r="A107" s="12" t="s">
        <v>6</v>
      </c>
      <c r="B107" s="43"/>
      <c r="C107" s="49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119"/>
      <c r="P107" s="42"/>
      <c r="Q107" s="42"/>
      <c r="R107" s="25"/>
      <c r="S107" s="25"/>
      <c r="T107" s="42"/>
      <c r="U107" s="25"/>
      <c r="V107" s="25"/>
      <c r="W107" s="42"/>
      <c r="X107" s="25"/>
      <c r="Y107" s="25"/>
      <c r="Z107" s="42"/>
      <c r="AA107" s="25"/>
      <c r="AB107" s="25"/>
      <c r="AC107" s="42"/>
      <c r="AD107" s="25"/>
      <c r="AE107" s="25"/>
      <c r="AF107" s="42"/>
      <c r="AG107" s="25"/>
      <c r="AH107" s="25"/>
      <c r="AI107" s="42"/>
    </row>
    <row r="108" spans="1:35" ht="20" customHeight="1" x14ac:dyDescent="0.2">
      <c r="A108" s="22" t="s">
        <v>61</v>
      </c>
      <c r="B108" s="5"/>
      <c r="C108" s="24">
        <v>3</v>
      </c>
      <c r="D108" s="25"/>
      <c r="E108" s="41">
        <v>1.1418287</v>
      </c>
      <c r="F108" s="37">
        <v>1.48E-6</v>
      </c>
      <c r="G108" s="37"/>
      <c r="H108" s="70">
        <v>-3.0214598528699455</v>
      </c>
      <c r="I108" s="37" t="str">
        <f t="shared" ref="I108:I116" si="33">"--"</f>
        <v>--</v>
      </c>
      <c r="J108" s="70">
        <v>1.29616640394483</v>
      </c>
      <c r="K108" s="37"/>
      <c r="L108" s="37">
        <v>0.51209669000000002</v>
      </c>
      <c r="M108" s="37">
        <v>8.0599999999999999E-7</v>
      </c>
      <c r="N108" s="37"/>
      <c r="O108" s="106">
        <v>-10.559303055958091</v>
      </c>
      <c r="P108" s="106">
        <v>1.5739215186100889E-2</v>
      </c>
      <c r="Q108" s="37"/>
      <c r="R108" s="37">
        <v>0.34840252999999999</v>
      </c>
      <c r="S108" s="37">
        <v>3.6400000000000002E-8</v>
      </c>
      <c r="T108" s="37"/>
      <c r="U108" s="70">
        <v>-0.61710191179287222</v>
      </c>
      <c r="V108" s="70">
        <v>0.10447685325362017</v>
      </c>
      <c r="W108" s="37"/>
      <c r="X108" s="37">
        <v>0.24158101000000001</v>
      </c>
      <c r="Y108" s="37">
        <v>4.1199999999999998E-7</v>
      </c>
      <c r="Z108" s="37"/>
      <c r="AA108" s="70">
        <v>-0.9158410148035756</v>
      </c>
      <c r="AB108" s="70">
        <v>1.705432061899236</v>
      </c>
      <c r="AC108" s="37"/>
      <c r="AD108" s="37">
        <v>0.23645250000000001</v>
      </c>
      <c r="AE108" s="37">
        <v>7.1099999999999995E-7</v>
      </c>
      <c r="AF108" s="37"/>
      <c r="AG108" s="70">
        <v>-3.1877336769126075</v>
      </c>
      <c r="AH108" s="70">
        <v>3.0069464268722044</v>
      </c>
      <c r="AI108" s="37"/>
    </row>
    <row r="109" spans="1:35" ht="20" customHeight="1" x14ac:dyDescent="0.2">
      <c r="A109" s="22" t="s">
        <v>62</v>
      </c>
      <c r="B109" s="5"/>
      <c r="C109" s="24">
        <v>3</v>
      </c>
      <c r="D109" s="25"/>
      <c r="E109" s="37">
        <v>1.1418309900000001</v>
      </c>
      <c r="F109" s="37">
        <v>2.17E-6</v>
      </c>
      <c r="G109" s="37"/>
      <c r="H109" s="70">
        <v>-1.0159111387686437</v>
      </c>
      <c r="I109" s="37" t="str">
        <f t="shared" si="33"/>
        <v>--</v>
      </c>
      <c r="J109" s="70">
        <v>1.900456388909185</v>
      </c>
      <c r="K109" s="37"/>
      <c r="L109" s="37">
        <v>0.51209784999999997</v>
      </c>
      <c r="M109" s="37">
        <v>1.0699999999999999E-6</v>
      </c>
      <c r="N109" s="37"/>
      <c r="O109" s="106">
        <v>-10.536675002634777</v>
      </c>
      <c r="P109" s="106">
        <v>2.0894444294191041E-2</v>
      </c>
      <c r="Q109" s="37"/>
      <c r="R109" s="37">
        <v>0.34840259000000001</v>
      </c>
      <c r="S109" s="37">
        <v>5.1900000000000003E-7</v>
      </c>
      <c r="T109" s="37"/>
      <c r="U109" s="70">
        <v>-0.44488742478865362</v>
      </c>
      <c r="V109" s="70">
        <v>1.4896559752899656</v>
      </c>
      <c r="W109" s="37"/>
      <c r="X109" s="37">
        <v>0.24158135</v>
      </c>
      <c r="Y109" s="37">
        <v>5.6499999999999999E-7</v>
      </c>
      <c r="Z109" s="37"/>
      <c r="AA109" s="70">
        <v>0.49155308712300894</v>
      </c>
      <c r="AB109" s="70">
        <v>2.3387566962433155</v>
      </c>
      <c r="AC109" s="37"/>
      <c r="AD109" s="37">
        <v>0.23645366000000001</v>
      </c>
      <c r="AE109" s="37">
        <v>9.8200000000000008E-7</v>
      </c>
      <c r="AF109" s="37"/>
      <c r="AG109" s="70">
        <v>1.7180985820708372</v>
      </c>
      <c r="AH109" s="70">
        <v>4.1530336218944548</v>
      </c>
      <c r="AI109" s="37"/>
    </row>
    <row r="110" spans="1:35" ht="20" customHeight="1" x14ac:dyDescent="0.2">
      <c r="A110" s="22" t="s">
        <v>63</v>
      </c>
      <c r="B110" s="5"/>
      <c r="C110" s="24">
        <v>3</v>
      </c>
      <c r="D110" s="25"/>
      <c r="E110" s="41">
        <v>1.14183436</v>
      </c>
      <c r="F110" s="37">
        <v>2.6199999999999999E-6</v>
      </c>
      <c r="G110" s="37"/>
      <c r="H110" s="70">
        <v>1.9354858769027317</v>
      </c>
      <c r="I110" s="37" t="str">
        <f t="shared" si="33"/>
        <v>--</v>
      </c>
      <c r="J110" s="70">
        <v>2.2945534762152362</v>
      </c>
      <c r="K110" s="37"/>
      <c r="L110" s="37">
        <v>0.51209826000000003</v>
      </c>
      <c r="M110" s="37">
        <v>1.26E-6</v>
      </c>
      <c r="N110" s="37"/>
      <c r="O110" s="106">
        <v>-10.528677156199651</v>
      </c>
      <c r="P110" s="106">
        <v>2.4604653021082317E-2</v>
      </c>
      <c r="Q110" s="37"/>
      <c r="R110" s="37">
        <v>0.34840255999999997</v>
      </c>
      <c r="S110" s="37">
        <v>5.9800000000000003E-7</v>
      </c>
      <c r="T110" s="37"/>
      <c r="U110" s="70">
        <v>-0.53099466834627407</v>
      </c>
      <c r="V110" s="70">
        <v>1.7164052985144542</v>
      </c>
      <c r="W110" s="37"/>
      <c r="X110" s="37">
        <v>0.24158187</v>
      </c>
      <c r="Y110" s="37">
        <v>6.8400000000000004E-7</v>
      </c>
      <c r="Z110" s="37"/>
      <c r="AA110" s="70">
        <v>2.6440381841741356</v>
      </c>
      <c r="AB110" s="70">
        <v>2.8313382953778774</v>
      </c>
      <c r="AC110" s="37"/>
      <c r="AD110" s="37">
        <v>0.23645436</v>
      </c>
      <c r="AE110" s="37">
        <v>1.13E-6</v>
      </c>
      <c r="AF110" s="37"/>
      <c r="AG110" s="70">
        <v>4.6785146003980316</v>
      </c>
      <c r="AH110" s="70">
        <v>4.7789349284995204</v>
      </c>
      <c r="AI110" s="37"/>
    </row>
    <row r="111" spans="1:35" ht="20" customHeight="1" x14ac:dyDescent="0.2">
      <c r="A111" s="22" t="s">
        <v>64</v>
      </c>
      <c r="B111" s="5"/>
      <c r="C111" s="24">
        <v>3</v>
      </c>
      <c r="D111" s="25"/>
      <c r="E111" s="41">
        <v>1.1418340899999999</v>
      </c>
      <c r="F111" s="37">
        <v>3.01E-6</v>
      </c>
      <c r="G111" s="37"/>
      <c r="H111" s="70">
        <v>1.6990238014269465</v>
      </c>
      <c r="I111" s="37" t="str">
        <f t="shared" si="33"/>
        <v>--</v>
      </c>
      <c r="J111" s="70">
        <v>2.6361097696776596</v>
      </c>
      <c r="K111" s="37"/>
      <c r="L111" s="37">
        <v>0.51209762000000003</v>
      </c>
      <c r="M111" s="37">
        <v>1.61E-6</v>
      </c>
      <c r="N111" s="37"/>
      <c r="O111" s="106">
        <v>-10.541161599413318</v>
      </c>
      <c r="P111" s="106">
        <v>3.1439318151878934E-2</v>
      </c>
      <c r="Q111" s="37"/>
      <c r="R111" s="37">
        <v>0.34840261</v>
      </c>
      <c r="S111" s="37">
        <v>8.9199999999999999E-7</v>
      </c>
      <c r="T111" s="37"/>
      <c r="U111" s="70">
        <v>-0.38748259578724742</v>
      </c>
      <c r="V111" s="70">
        <v>2.5602563654732666</v>
      </c>
      <c r="W111" s="37"/>
      <c r="X111" s="37">
        <v>0.24158182</v>
      </c>
      <c r="Y111" s="37">
        <v>7.85E-7</v>
      </c>
      <c r="Z111" s="37"/>
      <c r="AA111" s="70">
        <v>2.437068463256864</v>
      </c>
      <c r="AB111" s="70">
        <v>3.2494166986572086</v>
      </c>
      <c r="AC111" s="37"/>
      <c r="AD111" s="37">
        <v>0.23645345000000001</v>
      </c>
      <c r="AE111" s="37">
        <v>1.44E-6</v>
      </c>
      <c r="AF111" s="37"/>
      <c r="AG111" s="70">
        <v>0.82997377659488336</v>
      </c>
      <c r="AH111" s="70">
        <v>6.089993611850451</v>
      </c>
      <c r="AI111" s="37"/>
    </row>
    <row r="112" spans="1:35" ht="20" customHeight="1" x14ac:dyDescent="0.2">
      <c r="A112" s="22" t="s">
        <v>67</v>
      </c>
      <c r="B112" s="5"/>
      <c r="C112" s="24">
        <v>3</v>
      </c>
      <c r="D112" s="25"/>
      <c r="E112" s="41">
        <v>1.1418320799999999</v>
      </c>
      <c r="F112" s="37">
        <v>2.9000000000000002E-6</v>
      </c>
      <c r="G112" s="37"/>
      <c r="H112" s="70">
        <v>-6.1304982534871044E-2</v>
      </c>
      <c r="I112" s="37" t="str">
        <f t="shared" si="33"/>
        <v>--</v>
      </c>
      <c r="J112" s="70">
        <v>2.5397780030843067</v>
      </c>
      <c r="K112" s="37"/>
      <c r="L112" s="37">
        <v>0.51209892999999995</v>
      </c>
      <c r="M112" s="37">
        <v>1.3599999999999999E-6</v>
      </c>
      <c r="N112" s="37"/>
      <c r="O112" s="106">
        <v>-10.515607504713032</v>
      </c>
      <c r="P112" s="106">
        <v>2.6557368514712576E-2</v>
      </c>
      <c r="Q112" s="37"/>
      <c r="R112" s="37">
        <v>0.34840286999999998</v>
      </c>
      <c r="S112" s="37">
        <v>6.37E-7</v>
      </c>
      <c r="T112" s="37"/>
      <c r="U112" s="70">
        <v>0.35878018112001087</v>
      </c>
      <c r="V112" s="70">
        <v>1.8283431476899143</v>
      </c>
      <c r="W112" s="37"/>
      <c r="X112" s="37">
        <v>0.24158061</v>
      </c>
      <c r="Y112" s="37">
        <v>8.6899999999999996E-7</v>
      </c>
      <c r="Z112" s="37"/>
      <c r="AA112" s="70">
        <v>-2.5715987818086816</v>
      </c>
      <c r="AB112" s="70">
        <v>3.597142999183585</v>
      </c>
      <c r="AC112" s="37"/>
      <c r="AD112" s="37">
        <v>0.23645367</v>
      </c>
      <c r="AE112" s="37">
        <v>1.28E-6</v>
      </c>
      <c r="AF112" s="37"/>
      <c r="AG112" s="70">
        <v>1.7603902395801896</v>
      </c>
      <c r="AH112" s="70">
        <v>5.4133226183378751</v>
      </c>
      <c r="AI112" s="37"/>
    </row>
    <row r="113" spans="1:35" ht="20" customHeight="1" x14ac:dyDescent="0.2">
      <c r="A113" s="22" t="s">
        <v>68</v>
      </c>
      <c r="B113" s="5"/>
      <c r="C113" s="24">
        <v>3</v>
      </c>
      <c r="D113" s="25"/>
      <c r="E113" s="41">
        <v>1.1418302300000001</v>
      </c>
      <c r="F113" s="37">
        <v>2.4099999999999998E-6</v>
      </c>
      <c r="G113" s="37"/>
      <c r="H113" s="70">
        <v>-1.6815080919885261</v>
      </c>
      <c r="I113" s="37" t="str">
        <f t="shared" si="33"/>
        <v>--</v>
      </c>
      <c r="J113" s="70">
        <v>2.1106465187911514</v>
      </c>
      <c r="K113" s="37"/>
      <c r="L113" s="37">
        <v>0.51209678000000003</v>
      </c>
      <c r="M113" s="37">
        <v>1.1200000000000001E-6</v>
      </c>
      <c r="N113" s="37"/>
      <c r="O113" s="106">
        <v>-10.557547431131464</v>
      </c>
      <c r="P113" s="106">
        <v>2.1870865893747659E-2</v>
      </c>
      <c r="Q113" s="37"/>
      <c r="R113" s="37">
        <v>0.34840271</v>
      </c>
      <c r="S113" s="37">
        <v>7.1900000000000002E-7</v>
      </c>
      <c r="T113" s="37"/>
      <c r="U113" s="70">
        <v>-0.10045845078021642</v>
      </c>
      <c r="V113" s="70">
        <v>2.0637038098813867</v>
      </c>
      <c r="W113" s="37"/>
      <c r="X113" s="37">
        <v>0.24158062999999999</v>
      </c>
      <c r="Y113" s="37">
        <v>7.2699999999999999E-7</v>
      </c>
      <c r="Z113" s="37"/>
      <c r="AA113" s="70">
        <v>-2.4888108934861819</v>
      </c>
      <c r="AB113" s="70">
        <v>3.0093472311915073</v>
      </c>
      <c r="AC113" s="37"/>
      <c r="AD113" s="37">
        <v>0.23645084999999999</v>
      </c>
      <c r="AE113" s="37">
        <v>1.26E-6</v>
      </c>
      <c r="AF113" s="37"/>
      <c r="AG113" s="70">
        <v>-10.165857148969337</v>
      </c>
      <c r="AH113" s="70">
        <v>5.3288030049373898</v>
      </c>
      <c r="AI113" s="37"/>
    </row>
    <row r="114" spans="1:35" ht="20" customHeight="1" x14ac:dyDescent="0.2">
      <c r="A114" s="22" t="s">
        <v>65</v>
      </c>
      <c r="B114" s="5"/>
      <c r="C114" s="24">
        <v>3</v>
      </c>
      <c r="D114" s="25"/>
      <c r="E114" s="41">
        <v>1.14183641</v>
      </c>
      <c r="F114" s="37">
        <v>1.9800000000000001E-6</v>
      </c>
      <c r="G114" s="37"/>
      <c r="H114" s="70">
        <v>3.7308460794083231</v>
      </c>
      <c r="I114" s="37" t="str">
        <f t="shared" si="33"/>
        <v>--</v>
      </c>
      <c r="J114" s="70">
        <v>1.7340487504685544</v>
      </c>
      <c r="K114" s="37"/>
      <c r="L114" s="37">
        <v>0.51209837000000002</v>
      </c>
      <c r="M114" s="37">
        <v>9.2200000000000002E-7</v>
      </c>
      <c r="N114" s="37"/>
      <c r="O114" s="106">
        <v>-10.526531392522909</v>
      </c>
      <c r="P114" s="106">
        <v>1.8004353343284416E-2</v>
      </c>
      <c r="Q114" s="37"/>
      <c r="R114" s="37">
        <v>0.34840303</v>
      </c>
      <c r="S114" s="37">
        <v>4.5499999999999998E-7</v>
      </c>
      <c r="T114" s="37"/>
      <c r="U114" s="70">
        <v>0.81801881313126046</v>
      </c>
      <c r="V114" s="70">
        <v>1.3059587914605677</v>
      </c>
      <c r="W114" s="37"/>
      <c r="X114" s="37">
        <v>0.24158136999999999</v>
      </c>
      <c r="Y114" s="37">
        <v>4.9999999999999998E-7</v>
      </c>
      <c r="Z114" s="37"/>
      <c r="AA114" s="70">
        <v>0.57434097544550866</v>
      </c>
      <c r="AB114" s="70">
        <v>2.0696960200200869</v>
      </c>
      <c r="AC114" s="37"/>
      <c r="AD114" s="37">
        <v>0.23645500999999999</v>
      </c>
      <c r="AE114" s="37">
        <v>8.7400000000000002E-7</v>
      </c>
      <c r="AF114" s="37"/>
      <c r="AG114" s="70">
        <v>7.4274723318445979</v>
      </c>
      <c r="AH114" s="70">
        <v>3.6962634033425643</v>
      </c>
      <c r="AI114" s="37"/>
    </row>
    <row r="115" spans="1:35" ht="20" customHeight="1" x14ac:dyDescent="0.2">
      <c r="A115" s="22" t="s">
        <v>66</v>
      </c>
      <c r="B115" s="5"/>
      <c r="C115" s="24">
        <v>3</v>
      </c>
      <c r="D115" s="25"/>
      <c r="E115" s="41">
        <v>1.1418303400000001</v>
      </c>
      <c r="F115" s="37">
        <v>2.6299999999999998E-6</v>
      </c>
      <c r="G115" s="37"/>
      <c r="H115" s="70">
        <v>-1.5851716907988589</v>
      </c>
      <c r="I115" s="37" t="str">
        <f t="shared" si="33"/>
        <v>--</v>
      </c>
      <c r="J115" s="70">
        <v>2.3033194230939769</v>
      </c>
      <c r="K115" s="37"/>
      <c r="L115" s="37">
        <v>0.51209746</v>
      </c>
      <c r="M115" s="37">
        <v>1.33E-6</v>
      </c>
      <c r="N115" s="37"/>
      <c r="O115" s="106">
        <v>-10.544282710217567</v>
      </c>
      <c r="P115" s="106">
        <v>2.5971618761788037E-2</v>
      </c>
      <c r="Q115" s="37"/>
      <c r="R115" s="37">
        <v>0.34840305999999999</v>
      </c>
      <c r="S115" s="37">
        <v>5.7700000000000004E-7</v>
      </c>
      <c r="T115" s="37"/>
      <c r="U115" s="70">
        <v>0.90412605668888091</v>
      </c>
      <c r="V115" s="70">
        <v>1.6561278193136422</v>
      </c>
      <c r="W115" s="37"/>
      <c r="X115" s="37">
        <v>0.24158119</v>
      </c>
      <c r="Y115" s="37">
        <v>7.0999999999999998E-7</v>
      </c>
      <c r="Z115" s="37"/>
      <c r="AA115" s="70">
        <v>-0.17075001967903347</v>
      </c>
      <c r="AB115" s="70">
        <v>2.9389705382277485</v>
      </c>
      <c r="AC115" s="37"/>
      <c r="AD115" s="37">
        <v>0.23645252999999999</v>
      </c>
      <c r="AE115" s="37">
        <v>1.24E-6</v>
      </c>
      <c r="AF115" s="37"/>
      <c r="AG115" s="70">
        <v>-3.0608587048286395</v>
      </c>
      <c r="AH115" s="70">
        <v>5.2441815699751659</v>
      </c>
      <c r="AI115" s="37"/>
    </row>
    <row r="116" spans="1:35" ht="20" customHeight="1" thickBot="1" x14ac:dyDescent="0.25">
      <c r="A116" s="44" t="s">
        <v>77</v>
      </c>
      <c r="B116" s="1"/>
      <c r="C116" s="68"/>
      <c r="D116" s="68"/>
      <c r="E116" s="48">
        <f>AVERAGE(E108:E115)</f>
        <v>1.1418321499999999</v>
      </c>
      <c r="F116" s="35">
        <f>2*STDEV(E108:E115)</f>
        <v>5.1829831453783014E-6</v>
      </c>
      <c r="G116" s="74" t="s">
        <v>107</v>
      </c>
      <c r="H116" s="17">
        <f>AVERAGE(H108:H115)</f>
        <v>9.7144514654701197E-11</v>
      </c>
      <c r="I116" s="38" t="str">
        <f t="shared" si="33"/>
        <v>--</v>
      </c>
      <c r="J116" s="18">
        <f>2*STDEV(H108:H115)</f>
        <v>4.5391813021253293</v>
      </c>
      <c r="K116" s="74" t="s">
        <v>107</v>
      </c>
      <c r="L116" s="48">
        <f>AVERAGE(L108:L115)</f>
        <v>0.51209774500000005</v>
      </c>
      <c r="M116" s="35">
        <f>2*STDEV(L108:L115)</f>
        <v>1.5514417257741565E-6</v>
      </c>
      <c r="N116" s="74" t="s">
        <v>107</v>
      </c>
      <c r="O116" s="108">
        <f>AVERAGE(O108:O115)</f>
        <v>-10.538723231598853</v>
      </c>
      <c r="P116" s="60">
        <f>2*STDEV(O108:O115)</f>
        <v>3.0263884569287997E-2</v>
      </c>
      <c r="Q116" s="74" t="s">
        <v>116</v>
      </c>
      <c r="R116" s="48">
        <f>AVERAGE(R108:R115)</f>
        <v>0.34840274500000001</v>
      </c>
      <c r="S116" s="35">
        <f>2*STDEV(R108:R115)</f>
        <v>4.2761798705845217E-7</v>
      </c>
      <c r="T116" s="74" t="s">
        <v>107</v>
      </c>
      <c r="U116" s="17">
        <f>AVERAGE(U108:U115)</f>
        <v>-6.9388939039072284E-11</v>
      </c>
      <c r="V116" s="18">
        <f>2*STDEV(U108:U115)</f>
        <v>1.2273668711844232</v>
      </c>
      <c r="W116" s="74" t="s">
        <v>107</v>
      </c>
      <c r="X116" s="48">
        <f>AVERAGE(X108:X115)</f>
        <v>0.24158123125</v>
      </c>
      <c r="Y116" s="35">
        <f>2*STDEV(X108:X115)</f>
        <v>9.5201665651984944E-7</v>
      </c>
      <c r="Z116" s="74" t="s">
        <v>107</v>
      </c>
      <c r="AA116" s="17">
        <f>AVERAGE(AA108:AA115)</f>
        <v>2.7755575615628914E-11</v>
      </c>
      <c r="AB116" s="18">
        <f>2*STDEV(AA108:AA115)</f>
        <v>3.9407724332934748</v>
      </c>
      <c r="AC116" s="74" t="s">
        <v>107</v>
      </c>
      <c r="AD116" s="48">
        <f>AVERAGE(AD108:AD115)</f>
        <v>0.23645325375000001</v>
      </c>
      <c r="AE116" s="35">
        <f>2*STDEV(AD108:AD115)</f>
        <v>2.5696011363675922E-6</v>
      </c>
      <c r="AF116" s="74" t="s">
        <v>107</v>
      </c>
      <c r="AG116" s="17">
        <f>AVERAGE(AG108:AG115)</f>
        <v>-2.7755575615628914E-11</v>
      </c>
      <c r="AH116" s="18">
        <f>2*STDEV(AG108:AG115)</f>
        <v>10.867269092849718</v>
      </c>
      <c r="AI116" s="74" t="s">
        <v>107</v>
      </c>
    </row>
    <row r="117" spans="1:35" ht="16" thickTop="1" x14ac:dyDescent="0.2"/>
  </sheetData>
  <phoneticPr fontId="11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Shelby Johnston</dc:creator>
  <cp:lastModifiedBy>AP</cp:lastModifiedBy>
  <dcterms:created xsi:type="dcterms:W3CDTF">2021-09-30T15:00:10Z</dcterms:created>
  <dcterms:modified xsi:type="dcterms:W3CDTF">2022-08-11T16:40:25Z</dcterms:modified>
</cp:coreProperties>
</file>