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0257e02f7db48/Desktop/Mike/Research etc/TuskHormones(MCubed)/Nature Submission/Final submission/Documents/Supplementary Info/"/>
    </mc:Choice>
  </mc:AlternateContent>
  <xr:revisionPtr revIDLastSave="104" documentId="8_{A43D2DD3-05C6-4398-8680-550939729EC1}" xr6:coauthVersionLast="47" xr6:coauthVersionMax="47" xr10:uidLastSave="{F7A0A7DF-24B8-4066-BB1E-A7F5261B1BA5}"/>
  <bookViews>
    <workbookView xWindow="-110" yWindow="-110" windowWidth="19420" windowHeight="11500" firstSheet="6" activeTab="7" xr2:uid="{00000000-000D-0000-FFFF-FFFF00000000}"/>
  </bookViews>
  <sheets>
    <sheet name="UMMP 118186 Steroid Data" sheetId="30" r:id="rId1"/>
    <sheet name="UMMP 118711 Steroid Data" sheetId="32" r:id="rId2"/>
    <sheet name="UMMP 118710 Steroid Data" sheetId="31" r:id="rId3"/>
    <sheet name="Elephant Serum Data" sheetId="33" r:id="rId4"/>
    <sheet name="Pooled Serum Data (control) " sheetId="20" r:id="rId5"/>
    <sheet name="UMMP 118186 Stable Isotope Data" sheetId="24" r:id="rId6"/>
    <sheet name="Time Trial1 Steroid Data" sheetId="34" r:id="rId7"/>
    <sheet name="Time Trial2 Steroid Data" sheetId="3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35" l="1"/>
  <c r="K17" i="35"/>
  <c r="H17" i="35"/>
  <c r="Q16" i="35"/>
  <c r="N16" i="35"/>
  <c r="K16" i="35"/>
  <c r="H16" i="35"/>
  <c r="N15" i="35"/>
  <c r="K15" i="35"/>
  <c r="H15" i="35"/>
  <c r="K14" i="35"/>
  <c r="H14" i="35"/>
  <c r="N13" i="35"/>
  <c r="K13" i="35"/>
  <c r="H13" i="35"/>
  <c r="Q12" i="35"/>
  <c r="N12" i="35"/>
  <c r="K12" i="35"/>
  <c r="K11" i="35"/>
  <c r="K10" i="35"/>
  <c r="N9" i="35"/>
  <c r="K9" i="35"/>
  <c r="H9" i="35"/>
  <c r="K8" i="35"/>
  <c r="H8" i="35"/>
  <c r="K7" i="35"/>
  <c r="Q6" i="35"/>
  <c r="N6" i="35"/>
  <c r="K6" i="35"/>
  <c r="Q5" i="35"/>
  <c r="K5" i="35"/>
  <c r="Q4" i="35"/>
  <c r="N4" i="35"/>
  <c r="K4" i="35"/>
  <c r="H4" i="35"/>
  <c r="Q3" i="35"/>
  <c r="N3" i="35"/>
  <c r="K3" i="35"/>
  <c r="H3" i="35"/>
  <c r="Q14" i="34"/>
  <c r="N14" i="34"/>
  <c r="K14" i="34"/>
  <c r="H14" i="34"/>
  <c r="Q13" i="34"/>
  <c r="N13" i="34"/>
  <c r="K13" i="34"/>
  <c r="H13" i="34"/>
  <c r="Q12" i="34"/>
  <c r="N12" i="34"/>
  <c r="K12" i="34"/>
  <c r="Q11" i="34"/>
  <c r="N11" i="34"/>
  <c r="K11" i="34"/>
  <c r="Q10" i="34"/>
  <c r="N10" i="34"/>
  <c r="K10" i="34"/>
  <c r="H10" i="34"/>
  <c r="Q9" i="34"/>
  <c r="N9" i="34"/>
  <c r="K9" i="34"/>
  <c r="H9" i="34"/>
  <c r="Q8" i="34"/>
  <c r="N8" i="34"/>
  <c r="K8" i="34"/>
  <c r="Q7" i="34"/>
  <c r="N7" i="34"/>
  <c r="K7" i="34"/>
  <c r="H7" i="34"/>
  <c r="Q6" i="34"/>
  <c r="N6" i="34"/>
  <c r="K6" i="34"/>
  <c r="H6" i="34"/>
  <c r="Q5" i="34"/>
  <c r="N5" i="34"/>
  <c r="K5" i="34"/>
  <c r="H5" i="34"/>
  <c r="Q4" i="34"/>
  <c r="N4" i="34"/>
  <c r="K4" i="34"/>
  <c r="Q3" i="34"/>
  <c r="N3" i="34"/>
  <c r="K3" i="34"/>
  <c r="H3" i="34"/>
  <c r="J61" i="31" l="1"/>
  <c r="M61" i="31"/>
  <c r="P61" i="31"/>
  <c r="S61" i="31"/>
  <c r="T61" i="31"/>
  <c r="J62" i="31"/>
  <c r="M62" i="31"/>
  <c r="P62" i="31"/>
  <c r="S62" i="31"/>
  <c r="T62" i="31"/>
  <c r="G62" i="31"/>
  <c r="G61" i="31"/>
  <c r="G63" i="31"/>
  <c r="T200" i="32"/>
  <c r="T201" i="32"/>
  <c r="J196" i="32"/>
  <c r="M196" i="32"/>
  <c r="P196" i="32"/>
  <c r="S196" i="32"/>
  <c r="T196" i="32"/>
  <c r="J197" i="32"/>
  <c r="M197" i="32"/>
  <c r="P197" i="32"/>
  <c r="S197" i="32"/>
  <c r="T197" i="32"/>
  <c r="J189" i="32"/>
  <c r="M189" i="32"/>
  <c r="P189" i="32"/>
  <c r="S189" i="32"/>
  <c r="T189" i="32"/>
  <c r="J190" i="32"/>
  <c r="M190" i="32"/>
  <c r="P190" i="32"/>
  <c r="S190" i="32"/>
  <c r="T190" i="32"/>
  <c r="J182" i="32"/>
  <c r="M182" i="32"/>
  <c r="P182" i="32"/>
  <c r="S182" i="32"/>
  <c r="T182" i="32"/>
  <c r="J183" i="32"/>
  <c r="M183" i="32"/>
  <c r="P183" i="32"/>
  <c r="S183" i="32"/>
  <c r="T183" i="32"/>
  <c r="G197" i="32"/>
  <c r="G196" i="32"/>
  <c r="G198" i="32"/>
  <c r="G190" i="32"/>
  <c r="G189" i="32"/>
  <c r="G191" i="32"/>
  <c r="G183" i="32"/>
  <c r="G182" i="32"/>
  <c r="G184" i="32"/>
  <c r="J99" i="30"/>
  <c r="M99" i="30"/>
  <c r="P99" i="30"/>
  <c r="S99" i="30"/>
  <c r="T99" i="30"/>
  <c r="J100" i="30"/>
  <c r="M100" i="30"/>
  <c r="P100" i="30"/>
  <c r="S100" i="30"/>
  <c r="T100" i="30"/>
  <c r="G100" i="30"/>
  <c r="G99" i="30"/>
  <c r="F12" i="33" l="1"/>
  <c r="F11" i="33"/>
  <c r="F10" i="33"/>
  <c r="F9" i="33"/>
  <c r="G64" i="31" l="1"/>
  <c r="G199" i="32"/>
  <c r="G192" i="32"/>
  <c r="G185" i="32"/>
  <c r="G102" i="30"/>
  <c r="G101" i="30"/>
  <c r="F8" i="33"/>
  <c r="F7" i="33"/>
  <c r="F6" i="33"/>
  <c r="F5" i="33"/>
  <c r="F4" i="33"/>
  <c r="F3" i="33"/>
  <c r="G74" i="24"/>
  <c r="G75" i="24"/>
  <c r="G81" i="24"/>
  <c r="G82" i="24"/>
  <c r="E81" i="24"/>
  <c r="E74" i="24"/>
  <c r="E82" i="24"/>
  <c r="E75" i="24"/>
  <c r="G64" i="24"/>
  <c r="G65" i="24"/>
  <c r="G66" i="24"/>
  <c r="E66" i="24" l="1"/>
  <c r="E65" i="24"/>
  <c r="E64" i="24"/>
  <c r="G201" i="32"/>
  <c r="G200" i="32"/>
  <c r="G194" i="32"/>
  <c r="G193" i="32"/>
  <c r="G187" i="32"/>
  <c r="G186" i="32"/>
  <c r="P180" i="32"/>
  <c r="M180" i="32"/>
  <c r="J180" i="32"/>
  <c r="P179" i="32"/>
  <c r="M179" i="32"/>
  <c r="J179" i="32"/>
  <c r="P178" i="32"/>
  <c r="M178" i="32"/>
  <c r="J178" i="32"/>
  <c r="P177" i="32"/>
  <c r="M177" i="32"/>
  <c r="J177" i="32"/>
  <c r="T177" i="32" s="1"/>
  <c r="P176" i="32"/>
  <c r="M176" i="32"/>
  <c r="J176" i="32"/>
  <c r="P175" i="32"/>
  <c r="M175" i="32"/>
  <c r="J175" i="32"/>
  <c r="P174" i="32"/>
  <c r="M174" i="32"/>
  <c r="J174" i="32"/>
  <c r="P173" i="32"/>
  <c r="M173" i="32"/>
  <c r="J173" i="32"/>
  <c r="T173" i="32" s="1"/>
  <c r="P172" i="32"/>
  <c r="M172" i="32"/>
  <c r="J172" i="32"/>
  <c r="P171" i="32"/>
  <c r="M171" i="32"/>
  <c r="J171" i="32"/>
  <c r="P170" i="32"/>
  <c r="M170" i="32"/>
  <c r="J170" i="32"/>
  <c r="P169" i="32"/>
  <c r="M169" i="32"/>
  <c r="J169" i="32"/>
  <c r="T169" i="32" s="1"/>
  <c r="P168" i="32"/>
  <c r="M168" i="32"/>
  <c r="J168" i="32"/>
  <c r="P167" i="32"/>
  <c r="M167" i="32"/>
  <c r="J167" i="32"/>
  <c r="S166" i="32"/>
  <c r="P166" i="32"/>
  <c r="M166" i="32"/>
  <c r="J166" i="32"/>
  <c r="P165" i="32"/>
  <c r="M165" i="32"/>
  <c r="J165" i="32"/>
  <c r="P164" i="32"/>
  <c r="M164" i="32"/>
  <c r="J164" i="32"/>
  <c r="P163" i="32"/>
  <c r="M163" i="32"/>
  <c r="J163" i="32"/>
  <c r="P162" i="32"/>
  <c r="M162" i="32"/>
  <c r="J162" i="32"/>
  <c r="P161" i="32"/>
  <c r="M161" i="32"/>
  <c r="J161" i="32"/>
  <c r="P160" i="32"/>
  <c r="M160" i="32"/>
  <c r="J160" i="32"/>
  <c r="P159" i="32"/>
  <c r="M159" i="32"/>
  <c r="J159" i="32"/>
  <c r="P158" i="32"/>
  <c r="M158" i="32"/>
  <c r="J158" i="32"/>
  <c r="P157" i="32"/>
  <c r="M157" i="32"/>
  <c r="J157" i="32"/>
  <c r="T157" i="32" s="1"/>
  <c r="P156" i="32"/>
  <c r="M156" i="32"/>
  <c r="J156" i="32"/>
  <c r="P155" i="32"/>
  <c r="M155" i="32"/>
  <c r="J155" i="32"/>
  <c r="P154" i="32"/>
  <c r="M154" i="32"/>
  <c r="J154" i="32"/>
  <c r="M153" i="32"/>
  <c r="J153" i="32"/>
  <c r="P152" i="32"/>
  <c r="M152" i="32"/>
  <c r="J152" i="32"/>
  <c r="P151" i="32"/>
  <c r="M151" i="32"/>
  <c r="J151" i="32"/>
  <c r="P150" i="32"/>
  <c r="M150" i="32"/>
  <c r="J150" i="32"/>
  <c r="P149" i="32"/>
  <c r="M149" i="32"/>
  <c r="J149" i="32"/>
  <c r="T149" i="32" s="1"/>
  <c r="P148" i="32"/>
  <c r="M148" i="32"/>
  <c r="J148" i="32"/>
  <c r="P147" i="32"/>
  <c r="M147" i="32"/>
  <c r="J147" i="32"/>
  <c r="P146" i="32"/>
  <c r="M146" i="32"/>
  <c r="J146" i="32"/>
  <c r="P145" i="32"/>
  <c r="M145" i="32"/>
  <c r="J145" i="32"/>
  <c r="T145" i="32" s="1"/>
  <c r="P144" i="32"/>
  <c r="M144" i="32"/>
  <c r="J144" i="32"/>
  <c r="P141" i="32"/>
  <c r="M141" i="32"/>
  <c r="J141" i="32"/>
  <c r="P140" i="32"/>
  <c r="M140" i="32"/>
  <c r="J140" i="32"/>
  <c r="P139" i="32"/>
  <c r="M139" i="32"/>
  <c r="J139" i="32"/>
  <c r="T139" i="32" s="1"/>
  <c r="P138" i="32"/>
  <c r="M138" i="32"/>
  <c r="J138" i="32"/>
  <c r="P137" i="32"/>
  <c r="M137" i="32"/>
  <c r="J137" i="32"/>
  <c r="P136" i="32"/>
  <c r="M136" i="32"/>
  <c r="J136" i="32"/>
  <c r="P135" i="32"/>
  <c r="M135" i="32"/>
  <c r="J135" i="32"/>
  <c r="T135" i="32" s="1"/>
  <c r="P134" i="32"/>
  <c r="M134" i="32"/>
  <c r="J134" i="32"/>
  <c r="P133" i="32"/>
  <c r="M133" i="32"/>
  <c r="J133" i="32"/>
  <c r="P132" i="32"/>
  <c r="M132" i="32"/>
  <c r="J132" i="32"/>
  <c r="P131" i="32"/>
  <c r="M131" i="32"/>
  <c r="J131" i="32"/>
  <c r="T131" i="32" s="1"/>
  <c r="P130" i="32"/>
  <c r="M130" i="32"/>
  <c r="J130" i="32"/>
  <c r="P129" i="32"/>
  <c r="M129" i="32"/>
  <c r="J129" i="32"/>
  <c r="S128" i="32"/>
  <c r="P128" i="32"/>
  <c r="M128" i="32"/>
  <c r="J128" i="32"/>
  <c r="P127" i="32"/>
  <c r="M127" i="32"/>
  <c r="J127" i="32"/>
  <c r="T127" i="32" s="1"/>
  <c r="S126" i="32"/>
  <c r="P126" i="32"/>
  <c r="M126" i="32"/>
  <c r="J126" i="32"/>
  <c r="S125" i="32"/>
  <c r="P125" i="32"/>
  <c r="M125" i="32"/>
  <c r="J125" i="32"/>
  <c r="S124" i="32"/>
  <c r="P124" i="32"/>
  <c r="M124" i="32"/>
  <c r="J124" i="32"/>
  <c r="T124" i="32" s="1"/>
  <c r="S123" i="32"/>
  <c r="P123" i="32"/>
  <c r="M123" i="32"/>
  <c r="J123" i="32"/>
  <c r="S122" i="32"/>
  <c r="P122" i="32"/>
  <c r="M122" i="32"/>
  <c r="J122" i="32"/>
  <c r="M121" i="32"/>
  <c r="J121" i="32"/>
  <c r="S120" i="32"/>
  <c r="M120" i="32"/>
  <c r="J120" i="32"/>
  <c r="M119" i="32"/>
  <c r="J119" i="32"/>
  <c r="S118" i="32"/>
  <c r="P118" i="32"/>
  <c r="M118" i="32"/>
  <c r="J118" i="32"/>
  <c r="P117" i="32"/>
  <c r="M117" i="32"/>
  <c r="J117" i="32"/>
  <c r="P116" i="32"/>
  <c r="M116" i="32"/>
  <c r="J116" i="32"/>
  <c r="S115" i="32"/>
  <c r="P115" i="32"/>
  <c r="M115" i="32"/>
  <c r="J115" i="32"/>
  <c r="P114" i="32"/>
  <c r="M114" i="32"/>
  <c r="J114" i="32"/>
  <c r="S113" i="32"/>
  <c r="P113" i="32"/>
  <c r="M113" i="32"/>
  <c r="J113" i="32"/>
  <c r="T113" i="32" s="1"/>
  <c r="P112" i="32"/>
  <c r="M112" i="32"/>
  <c r="J112" i="32"/>
  <c r="S111" i="32"/>
  <c r="P111" i="32"/>
  <c r="M111" i="32"/>
  <c r="J111" i="32"/>
  <c r="P110" i="32"/>
  <c r="M110" i="32"/>
  <c r="J110" i="32"/>
  <c r="P109" i="32"/>
  <c r="M109" i="32"/>
  <c r="J109" i="32"/>
  <c r="S108" i="32"/>
  <c r="P108" i="32"/>
  <c r="M108" i="32"/>
  <c r="J108" i="32"/>
  <c r="S107" i="32"/>
  <c r="P107" i="32"/>
  <c r="M107" i="32"/>
  <c r="J107" i="32"/>
  <c r="S106" i="32"/>
  <c r="P106" i="32"/>
  <c r="M106" i="32"/>
  <c r="J106" i="32"/>
  <c r="P105" i="32"/>
  <c r="M105" i="32"/>
  <c r="J105" i="32"/>
  <c r="P104" i="32"/>
  <c r="M104" i="32"/>
  <c r="J104" i="32"/>
  <c r="P103" i="32"/>
  <c r="M103" i="32"/>
  <c r="J103" i="32"/>
  <c r="P102" i="32"/>
  <c r="M102" i="32"/>
  <c r="J102" i="32"/>
  <c r="S101" i="32"/>
  <c r="P101" i="32"/>
  <c r="M101" i="32"/>
  <c r="J101" i="32"/>
  <c r="S100" i="32"/>
  <c r="P100" i="32"/>
  <c r="M100" i="32"/>
  <c r="J100" i="32"/>
  <c r="P99" i="32"/>
  <c r="M99" i="32"/>
  <c r="J99" i="32"/>
  <c r="T99" i="32" s="1"/>
  <c r="P98" i="32"/>
  <c r="M98" i="32"/>
  <c r="J98" i="32"/>
  <c r="S97" i="32"/>
  <c r="M97" i="32"/>
  <c r="S96" i="32"/>
  <c r="P96" i="32"/>
  <c r="M96" i="32"/>
  <c r="J96" i="32"/>
  <c r="S95" i="32"/>
  <c r="P95" i="32"/>
  <c r="M95" i="32"/>
  <c r="J95" i="32"/>
  <c r="S94" i="32"/>
  <c r="P94" i="32"/>
  <c r="M94" i="32"/>
  <c r="J94" i="32"/>
  <c r="S93" i="32"/>
  <c r="M93" i="32"/>
  <c r="P92" i="32"/>
  <c r="M92" i="32"/>
  <c r="J92" i="32"/>
  <c r="P91" i="32"/>
  <c r="M91" i="32"/>
  <c r="J91" i="32"/>
  <c r="P90" i="32"/>
  <c r="M90" i="32"/>
  <c r="J90" i="32"/>
  <c r="S89" i="32"/>
  <c r="P89" i="32"/>
  <c r="M89" i="32"/>
  <c r="J89" i="32"/>
  <c r="S88" i="32"/>
  <c r="P88" i="32"/>
  <c r="M88" i="32"/>
  <c r="J88" i="32"/>
  <c r="T88" i="32" s="1"/>
  <c r="P87" i="32"/>
  <c r="M87" i="32"/>
  <c r="J87" i="32"/>
  <c r="S86" i="32"/>
  <c r="P86" i="32"/>
  <c r="M86" i="32"/>
  <c r="J86" i="32"/>
  <c r="S85" i="32"/>
  <c r="P85" i="32"/>
  <c r="M85" i="32"/>
  <c r="J85" i="32"/>
  <c r="T85" i="32" s="1"/>
  <c r="S84" i="32"/>
  <c r="M84" i="32"/>
  <c r="S83" i="32"/>
  <c r="P83" i="32"/>
  <c r="M83" i="32"/>
  <c r="J83" i="32"/>
  <c r="P82" i="32"/>
  <c r="M82" i="32"/>
  <c r="J82" i="32"/>
  <c r="S81" i="32"/>
  <c r="P81" i="32"/>
  <c r="M81" i="32"/>
  <c r="J81" i="32"/>
  <c r="T81" i="32" s="1"/>
  <c r="S80" i="32"/>
  <c r="M80" i="32"/>
  <c r="J80" i="32"/>
  <c r="S79" i="32"/>
  <c r="P79" i="32"/>
  <c r="M79" i="32"/>
  <c r="J79" i="32"/>
  <c r="P78" i="32"/>
  <c r="M78" i="32"/>
  <c r="J78" i="32"/>
  <c r="S77" i="32"/>
  <c r="P77" i="32"/>
  <c r="M77" i="32"/>
  <c r="J77" i="32"/>
  <c r="S76" i="32"/>
  <c r="P76" i="32"/>
  <c r="M76" i="32"/>
  <c r="J76" i="32"/>
  <c r="P75" i="32"/>
  <c r="M75" i="32"/>
  <c r="J75" i="32"/>
  <c r="S74" i="32"/>
  <c r="P74" i="32"/>
  <c r="M74" i="32"/>
  <c r="J74" i="32"/>
  <c r="P73" i="32"/>
  <c r="M73" i="32"/>
  <c r="J73" i="32"/>
  <c r="S72" i="32"/>
  <c r="P72" i="32"/>
  <c r="M72" i="32"/>
  <c r="J72" i="32"/>
  <c r="P71" i="32"/>
  <c r="M71" i="32"/>
  <c r="J71" i="32"/>
  <c r="T71" i="32" s="1"/>
  <c r="S70" i="32"/>
  <c r="P70" i="32"/>
  <c r="M70" i="32"/>
  <c r="J70" i="32"/>
  <c r="S69" i="32"/>
  <c r="P69" i="32"/>
  <c r="M69" i="32"/>
  <c r="J69" i="32"/>
  <c r="S68" i="32"/>
  <c r="P68" i="32"/>
  <c r="M68" i="32"/>
  <c r="J68" i="32"/>
  <c r="T68" i="32" s="1"/>
  <c r="P67" i="32"/>
  <c r="M67" i="32"/>
  <c r="J67" i="32"/>
  <c r="P66" i="32"/>
  <c r="M66" i="32"/>
  <c r="J66" i="32"/>
  <c r="P65" i="32"/>
  <c r="M65" i="32"/>
  <c r="J65" i="32"/>
  <c r="S64" i="32"/>
  <c r="P64" i="32"/>
  <c r="M64" i="32"/>
  <c r="J64" i="32"/>
  <c r="T64" i="32" s="1"/>
  <c r="S63" i="32"/>
  <c r="P63" i="32"/>
  <c r="M63" i="32"/>
  <c r="J63" i="32"/>
  <c r="P62" i="32"/>
  <c r="M62" i="32"/>
  <c r="J62" i="32"/>
  <c r="S61" i="32"/>
  <c r="P61" i="32"/>
  <c r="M61" i="32"/>
  <c r="J61" i="32"/>
  <c r="T61" i="32" s="1"/>
  <c r="P60" i="32"/>
  <c r="M60" i="32"/>
  <c r="J60" i="32"/>
  <c r="S57" i="32"/>
  <c r="M57" i="32"/>
  <c r="J57" i="32"/>
  <c r="S56" i="32"/>
  <c r="P56" i="32"/>
  <c r="M56" i="32"/>
  <c r="J56" i="32"/>
  <c r="P55" i="32"/>
  <c r="M55" i="32"/>
  <c r="J55" i="32"/>
  <c r="T55" i="32" s="1"/>
  <c r="M54" i="32"/>
  <c r="J54" i="32"/>
  <c r="P53" i="32"/>
  <c r="M53" i="32"/>
  <c r="J53" i="32"/>
  <c r="M52" i="32"/>
  <c r="M51" i="32"/>
  <c r="J51" i="32"/>
  <c r="M50" i="32"/>
  <c r="J50" i="32"/>
  <c r="S49" i="32"/>
  <c r="P49" i="32"/>
  <c r="M49" i="32"/>
  <c r="J49" i="32"/>
  <c r="M48" i="32"/>
  <c r="J48" i="32"/>
  <c r="P47" i="32"/>
  <c r="M47" i="32"/>
  <c r="J47" i="32"/>
  <c r="S46" i="32"/>
  <c r="M46" i="32"/>
  <c r="J46" i="32"/>
  <c r="S45" i="32"/>
  <c r="M45" i="32"/>
  <c r="J45" i="32"/>
  <c r="P44" i="32"/>
  <c r="M44" i="32"/>
  <c r="J44" i="32"/>
  <c r="M43" i="32"/>
  <c r="J43" i="32"/>
  <c r="P42" i="32"/>
  <c r="M42" i="32"/>
  <c r="J42" i="32"/>
  <c r="M41" i="32"/>
  <c r="J41" i="32"/>
  <c r="M40" i="32"/>
  <c r="J40" i="32"/>
  <c r="P39" i="32"/>
  <c r="M39" i="32"/>
  <c r="J39" i="32"/>
  <c r="M38" i="32"/>
  <c r="J38" i="32"/>
  <c r="M37" i="32"/>
  <c r="J37" i="32"/>
  <c r="S36" i="32"/>
  <c r="M36" i="32"/>
  <c r="J36" i="32"/>
  <c r="P35" i="32"/>
  <c r="M35" i="32"/>
  <c r="J35" i="32"/>
  <c r="S34" i="32"/>
  <c r="P34" i="32"/>
  <c r="M34" i="32"/>
  <c r="J34" i="32"/>
  <c r="P33" i="32"/>
  <c r="M33" i="32"/>
  <c r="J33" i="32"/>
  <c r="S32" i="32"/>
  <c r="P32" i="32"/>
  <c r="M32" i="32"/>
  <c r="J32" i="32"/>
  <c r="P31" i="32"/>
  <c r="M31" i="32"/>
  <c r="J31" i="32"/>
  <c r="P30" i="32"/>
  <c r="M30" i="32"/>
  <c r="J30" i="32"/>
  <c r="S29" i="32"/>
  <c r="P29" i="32"/>
  <c r="M29" i="32"/>
  <c r="J29" i="32"/>
  <c r="T29" i="32" s="1"/>
  <c r="P28" i="32"/>
  <c r="M28" i="32"/>
  <c r="J28" i="32"/>
  <c r="M27" i="32"/>
  <c r="J27" i="32"/>
  <c r="P26" i="32"/>
  <c r="M26" i="32"/>
  <c r="J26" i="32"/>
  <c r="M25" i="32"/>
  <c r="S24" i="32"/>
  <c r="M24" i="32"/>
  <c r="J24" i="32"/>
  <c r="M23" i="32"/>
  <c r="J23" i="32"/>
  <c r="S22" i="32"/>
  <c r="P22" i="32"/>
  <c r="M22" i="32"/>
  <c r="J22" i="32"/>
  <c r="P21" i="32"/>
  <c r="M21" i="32"/>
  <c r="J21" i="32"/>
  <c r="S20" i="32"/>
  <c r="P20" i="32"/>
  <c r="M20" i="32"/>
  <c r="J20" i="32"/>
  <c r="T20" i="32" s="1"/>
  <c r="S19" i="32"/>
  <c r="P19" i="32"/>
  <c r="M19" i="32"/>
  <c r="J19" i="32"/>
  <c r="P18" i="32"/>
  <c r="M18" i="32"/>
  <c r="J18" i="32"/>
  <c r="S17" i="32"/>
  <c r="P17" i="32"/>
  <c r="M17" i="32"/>
  <c r="J17" i="32"/>
  <c r="T17" i="32" s="1"/>
  <c r="S16" i="32"/>
  <c r="P16" i="32"/>
  <c r="M16" i="32"/>
  <c r="J16" i="32"/>
  <c r="S15" i="32"/>
  <c r="P15" i="32"/>
  <c r="M15" i="32"/>
  <c r="J15" i="32"/>
  <c r="S14" i="32"/>
  <c r="P14" i="32"/>
  <c r="M14" i="32"/>
  <c r="J14" i="32"/>
  <c r="T14" i="32" s="1"/>
  <c r="S13" i="32"/>
  <c r="P13" i="32"/>
  <c r="M13" i="32"/>
  <c r="J13" i="32"/>
  <c r="S12" i="32"/>
  <c r="P12" i="32"/>
  <c r="M12" i="32"/>
  <c r="J12" i="32"/>
  <c r="S11" i="32"/>
  <c r="P11" i="32"/>
  <c r="M11" i="32"/>
  <c r="J11" i="32"/>
  <c r="T11" i="32" s="1"/>
  <c r="S10" i="32"/>
  <c r="P10" i="32"/>
  <c r="M10" i="32"/>
  <c r="J10" i="32"/>
  <c r="S9" i="32"/>
  <c r="P9" i="32"/>
  <c r="M9" i="32"/>
  <c r="J9" i="32"/>
  <c r="S8" i="32"/>
  <c r="P8" i="32"/>
  <c r="M8" i="32"/>
  <c r="J8" i="32"/>
  <c r="T8" i="32" s="1"/>
  <c r="S7" i="32"/>
  <c r="P7" i="32"/>
  <c r="M7" i="32"/>
  <c r="J7" i="32"/>
  <c r="S6" i="32"/>
  <c r="P6" i="32"/>
  <c r="M6" i="32"/>
  <c r="J6" i="32"/>
  <c r="S5" i="32"/>
  <c r="P5" i="32"/>
  <c r="M5" i="32"/>
  <c r="J5" i="32"/>
  <c r="T5" i="32" s="1"/>
  <c r="G66" i="31"/>
  <c r="G65" i="31"/>
  <c r="M59" i="31"/>
  <c r="J59" i="31"/>
  <c r="P58" i="31"/>
  <c r="M58" i="31"/>
  <c r="J58" i="31"/>
  <c r="T58" i="31" s="1"/>
  <c r="S57" i="31"/>
  <c r="P57" i="31"/>
  <c r="M57" i="31"/>
  <c r="J57" i="31"/>
  <c r="T57" i="31" s="1"/>
  <c r="P56" i="31"/>
  <c r="M56" i="31"/>
  <c r="J56" i="31"/>
  <c r="T56" i="31" s="1"/>
  <c r="P55" i="31"/>
  <c r="M55" i="31"/>
  <c r="J55" i="31"/>
  <c r="P54" i="31"/>
  <c r="M54" i="31"/>
  <c r="J54" i="31"/>
  <c r="T54" i="31" s="1"/>
  <c r="S53" i="31"/>
  <c r="P53" i="31"/>
  <c r="M53" i="31"/>
  <c r="J53" i="31"/>
  <c r="T53" i="31" s="1"/>
  <c r="P52" i="31"/>
  <c r="M52" i="31"/>
  <c r="J52" i="31"/>
  <c r="T52" i="31" s="1"/>
  <c r="P51" i="31"/>
  <c r="M51" i="31"/>
  <c r="J51" i="31"/>
  <c r="T51" i="31" s="1"/>
  <c r="P50" i="31"/>
  <c r="M50" i="31"/>
  <c r="J50" i="31"/>
  <c r="P49" i="31"/>
  <c r="M49" i="31"/>
  <c r="J49" i="31"/>
  <c r="T49" i="31" s="1"/>
  <c r="P48" i="31"/>
  <c r="M48" i="31"/>
  <c r="J48" i="31"/>
  <c r="T48" i="31" s="1"/>
  <c r="P47" i="31"/>
  <c r="M47" i="31"/>
  <c r="J47" i="31"/>
  <c r="T47" i="31" s="1"/>
  <c r="S46" i="31"/>
  <c r="P46" i="31"/>
  <c r="M46" i="31"/>
  <c r="J46" i="31"/>
  <c r="T46" i="31" s="1"/>
  <c r="P45" i="31"/>
  <c r="M45" i="31"/>
  <c r="J45" i="31"/>
  <c r="T45" i="31" s="1"/>
  <c r="S44" i="31"/>
  <c r="P44" i="31"/>
  <c r="M44" i="31"/>
  <c r="J44" i="31"/>
  <c r="P43" i="31"/>
  <c r="M43" i="31"/>
  <c r="J43" i="31"/>
  <c r="T43" i="31" s="1"/>
  <c r="S42" i="31"/>
  <c r="P42" i="31"/>
  <c r="M42" i="31"/>
  <c r="J42" i="31"/>
  <c r="T42" i="31" s="1"/>
  <c r="S41" i="31"/>
  <c r="P41" i="31"/>
  <c r="M41" i="31"/>
  <c r="J41" i="31"/>
  <c r="S40" i="31"/>
  <c r="P40" i="31"/>
  <c r="M40" i="31"/>
  <c r="J40" i="31"/>
  <c r="T40" i="31" s="1"/>
  <c r="S39" i="31"/>
  <c r="P39" i="31"/>
  <c r="M39" i="31"/>
  <c r="J39" i="31"/>
  <c r="T39" i="31" s="1"/>
  <c r="S38" i="31"/>
  <c r="P38" i="31"/>
  <c r="M38" i="31"/>
  <c r="J38" i="31"/>
  <c r="S37" i="31"/>
  <c r="P37" i="31"/>
  <c r="M37" i="31"/>
  <c r="J37" i="31"/>
  <c r="T37" i="31" s="1"/>
  <c r="S36" i="31"/>
  <c r="P36" i="31"/>
  <c r="M36" i="31"/>
  <c r="J36" i="31"/>
  <c r="T36" i="31" s="1"/>
  <c r="S35" i="31"/>
  <c r="P35" i="31"/>
  <c r="M35" i="31"/>
  <c r="J35" i="31"/>
  <c r="S34" i="31"/>
  <c r="P34" i="31"/>
  <c r="M34" i="31"/>
  <c r="J34" i="31"/>
  <c r="T34" i="31" s="1"/>
  <c r="S33" i="31"/>
  <c r="P33" i="31"/>
  <c r="M33" i="31"/>
  <c r="J33" i="31"/>
  <c r="T33" i="31" s="1"/>
  <c r="S32" i="31"/>
  <c r="P32" i="31"/>
  <c r="M32" i="31"/>
  <c r="J32" i="31"/>
  <c r="P31" i="31"/>
  <c r="M31" i="31"/>
  <c r="J31" i="31"/>
  <c r="T31" i="31" s="1"/>
  <c r="S30" i="31"/>
  <c r="P30" i="31"/>
  <c r="M30" i="31"/>
  <c r="J30" i="31"/>
  <c r="T30" i="31" s="1"/>
  <c r="S29" i="31"/>
  <c r="P29" i="31"/>
  <c r="M29" i="31"/>
  <c r="J29" i="31"/>
  <c r="T29" i="31" s="1"/>
  <c r="S28" i="31"/>
  <c r="P28" i="31"/>
  <c r="M28" i="31"/>
  <c r="J28" i="31"/>
  <c r="T28" i="31" s="1"/>
  <c r="S27" i="31"/>
  <c r="P27" i="31"/>
  <c r="M27" i="31"/>
  <c r="J27" i="31"/>
  <c r="T27" i="31" s="1"/>
  <c r="S26" i="31"/>
  <c r="P26" i="31"/>
  <c r="M26" i="31"/>
  <c r="J26" i="31"/>
  <c r="T26" i="31" s="1"/>
  <c r="S25" i="31"/>
  <c r="P25" i="31"/>
  <c r="M25" i="31"/>
  <c r="J25" i="31"/>
  <c r="T25" i="31" s="1"/>
  <c r="P24" i="31"/>
  <c r="M24" i="31"/>
  <c r="J24" i="31"/>
  <c r="S23" i="31"/>
  <c r="P23" i="31"/>
  <c r="M23" i="31"/>
  <c r="J23" i="31"/>
  <c r="T23" i="31" s="1"/>
  <c r="S22" i="31"/>
  <c r="P22" i="31"/>
  <c r="M22" i="31"/>
  <c r="J22" i="31"/>
  <c r="T22" i="31" s="1"/>
  <c r="S21" i="31"/>
  <c r="P21" i="31"/>
  <c r="M21" i="31"/>
  <c r="J21" i="31"/>
  <c r="S20" i="31"/>
  <c r="P20" i="31"/>
  <c r="M20" i="31"/>
  <c r="J20" i="31"/>
  <c r="T20" i="31" s="1"/>
  <c r="S19" i="31"/>
  <c r="P19" i="31"/>
  <c r="M19" i="31"/>
  <c r="J19" i="31"/>
  <c r="T19" i="31" s="1"/>
  <c r="S18" i="31"/>
  <c r="P18" i="31"/>
  <c r="M18" i="31"/>
  <c r="J18" i="31"/>
  <c r="T18" i="31" s="1"/>
  <c r="S17" i="31"/>
  <c r="P17" i="31"/>
  <c r="M17" i="31"/>
  <c r="J17" i="31"/>
  <c r="T17" i="31" s="1"/>
  <c r="S16" i="31"/>
  <c r="P16" i="31"/>
  <c r="M16" i="31"/>
  <c r="J16" i="31"/>
  <c r="T16" i="31" s="1"/>
  <c r="S15" i="31"/>
  <c r="P15" i="31"/>
  <c r="M15" i="31"/>
  <c r="J15" i="31"/>
  <c r="T15" i="31" s="1"/>
  <c r="P14" i="31"/>
  <c r="M14" i="31"/>
  <c r="J14" i="31"/>
  <c r="T14" i="31" s="1"/>
  <c r="S13" i="31"/>
  <c r="P13" i="31"/>
  <c r="M13" i="31"/>
  <c r="J13" i="31"/>
  <c r="P12" i="31"/>
  <c r="M12" i="31"/>
  <c r="J12" i="31"/>
  <c r="T12" i="31" s="1"/>
  <c r="P11" i="31"/>
  <c r="M11" i="31"/>
  <c r="J11" i="31"/>
  <c r="T11" i="31" s="1"/>
  <c r="P10" i="31"/>
  <c r="M10" i="31"/>
  <c r="J10" i="31"/>
  <c r="T10" i="31" s="1"/>
  <c r="P9" i="31"/>
  <c r="M9" i="31"/>
  <c r="J9" i="31"/>
  <c r="P8" i="31"/>
  <c r="M8" i="31"/>
  <c r="J8" i="31"/>
  <c r="T8" i="31" s="1"/>
  <c r="P7" i="31"/>
  <c r="M7" i="31"/>
  <c r="J7" i="31"/>
  <c r="T7" i="31" s="1"/>
  <c r="P6" i="31"/>
  <c r="M6" i="31"/>
  <c r="J6" i="31"/>
  <c r="T6" i="31" s="1"/>
  <c r="P5" i="31"/>
  <c r="M5" i="31"/>
  <c r="J5" i="31"/>
  <c r="P4" i="31"/>
  <c r="M4" i="31"/>
  <c r="J4" i="31"/>
  <c r="T4" i="31" s="1"/>
  <c r="G104" i="30"/>
  <c r="G103" i="30"/>
  <c r="P97" i="30"/>
  <c r="M97" i="30"/>
  <c r="J97" i="30"/>
  <c r="P96" i="30"/>
  <c r="M96" i="30"/>
  <c r="J96" i="30"/>
  <c r="P95" i="30"/>
  <c r="M95" i="30"/>
  <c r="J95" i="30"/>
  <c r="T95" i="30" s="1"/>
  <c r="P94" i="30"/>
  <c r="M94" i="30"/>
  <c r="J94" i="30"/>
  <c r="P93" i="30"/>
  <c r="M93" i="30"/>
  <c r="J93" i="30"/>
  <c r="P92" i="30"/>
  <c r="M92" i="30"/>
  <c r="J92" i="30"/>
  <c r="P91" i="30"/>
  <c r="M91" i="30"/>
  <c r="J91" i="30"/>
  <c r="T91" i="30" s="1"/>
  <c r="P90" i="30"/>
  <c r="M90" i="30"/>
  <c r="J90" i="30"/>
  <c r="P89" i="30"/>
  <c r="M89" i="30"/>
  <c r="J89" i="30"/>
  <c r="P88" i="30"/>
  <c r="M88" i="30"/>
  <c r="J88" i="30"/>
  <c r="P87" i="30"/>
  <c r="M87" i="30"/>
  <c r="J87" i="30"/>
  <c r="T87" i="30" s="1"/>
  <c r="P86" i="30"/>
  <c r="M86" i="30"/>
  <c r="J86" i="30"/>
  <c r="P85" i="30"/>
  <c r="M85" i="30"/>
  <c r="J85" i="30"/>
  <c r="P84" i="30"/>
  <c r="M84" i="30"/>
  <c r="J84" i="30"/>
  <c r="P83" i="30"/>
  <c r="M83" i="30"/>
  <c r="J83" i="30"/>
  <c r="T83" i="30" s="1"/>
  <c r="P82" i="30"/>
  <c r="M82" i="30"/>
  <c r="J82" i="30"/>
  <c r="P81" i="30"/>
  <c r="M81" i="30"/>
  <c r="J81" i="30"/>
  <c r="P80" i="30"/>
  <c r="M80" i="30"/>
  <c r="J80" i="30"/>
  <c r="P79" i="30"/>
  <c r="M79" i="30"/>
  <c r="J79" i="30"/>
  <c r="T79" i="30" s="1"/>
  <c r="P78" i="30"/>
  <c r="M78" i="30"/>
  <c r="J78" i="30"/>
  <c r="P77" i="30"/>
  <c r="M77" i="30"/>
  <c r="J77" i="30"/>
  <c r="P76" i="30"/>
  <c r="M76" i="30"/>
  <c r="J76" i="30"/>
  <c r="S75" i="30"/>
  <c r="P75" i="30"/>
  <c r="M75" i="30"/>
  <c r="J75" i="30"/>
  <c r="T75" i="30" s="1"/>
  <c r="P74" i="30"/>
  <c r="M74" i="30"/>
  <c r="J74" i="30"/>
  <c r="P73" i="30"/>
  <c r="M73" i="30"/>
  <c r="J73" i="30"/>
  <c r="T73" i="30" s="1"/>
  <c r="P72" i="30"/>
  <c r="M72" i="30"/>
  <c r="J72" i="30"/>
  <c r="P71" i="30"/>
  <c r="M71" i="30"/>
  <c r="J71" i="30"/>
  <c r="T71" i="30" s="1"/>
  <c r="P70" i="30"/>
  <c r="M70" i="30"/>
  <c r="J70" i="30"/>
  <c r="P69" i="30"/>
  <c r="M69" i="30"/>
  <c r="J69" i="30"/>
  <c r="T69" i="30" s="1"/>
  <c r="P68" i="30"/>
  <c r="M68" i="30"/>
  <c r="J68" i="30"/>
  <c r="S67" i="30"/>
  <c r="P67" i="30"/>
  <c r="M67" i="30"/>
  <c r="J67" i="30"/>
  <c r="P66" i="30"/>
  <c r="M66" i="30"/>
  <c r="J66" i="30"/>
  <c r="P65" i="30"/>
  <c r="M65" i="30"/>
  <c r="J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P60" i="30"/>
  <c r="M60" i="30"/>
  <c r="J60" i="30"/>
  <c r="P59" i="30"/>
  <c r="M59" i="30"/>
  <c r="J59" i="30"/>
  <c r="T59" i="30" s="1"/>
  <c r="S58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T52" i="30" s="1"/>
  <c r="P51" i="30"/>
  <c r="M51" i="30"/>
  <c r="J51" i="30"/>
  <c r="S50" i="30"/>
  <c r="P50" i="30"/>
  <c r="M50" i="30"/>
  <c r="J50" i="30"/>
  <c r="T50" i="30" s="1"/>
  <c r="P49" i="30"/>
  <c r="M49" i="30"/>
  <c r="J49" i="30"/>
  <c r="P48" i="30"/>
  <c r="M48" i="30"/>
  <c r="J48" i="30"/>
  <c r="P47" i="30"/>
  <c r="M47" i="30"/>
  <c r="J47" i="30"/>
  <c r="P46" i="30"/>
  <c r="M46" i="30"/>
  <c r="J46" i="30"/>
  <c r="T46" i="30" s="1"/>
  <c r="P45" i="30"/>
  <c r="M45" i="30"/>
  <c r="J45" i="30"/>
  <c r="P44" i="30"/>
  <c r="M44" i="30"/>
  <c r="J44" i="30"/>
  <c r="T44" i="30" s="1"/>
  <c r="P43" i="30"/>
  <c r="M43" i="30"/>
  <c r="J43" i="30"/>
  <c r="P42" i="30"/>
  <c r="M42" i="30"/>
  <c r="J42" i="30"/>
  <c r="T42" i="30" s="1"/>
  <c r="P41" i="30"/>
  <c r="M41" i="30"/>
  <c r="J41" i="30"/>
  <c r="P40" i="30"/>
  <c r="M40" i="30"/>
  <c r="J40" i="30"/>
  <c r="P39" i="30"/>
  <c r="M39" i="30"/>
  <c r="J39" i="30"/>
  <c r="P38" i="30"/>
  <c r="M38" i="30"/>
  <c r="J38" i="30"/>
  <c r="T38" i="30" s="1"/>
  <c r="S37" i="30"/>
  <c r="P37" i="30"/>
  <c r="M37" i="30"/>
  <c r="J37" i="30"/>
  <c r="P36" i="30"/>
  <c r="M36" i="30"/>
  <c r="J36" i="30"/>
  <c r="P35" i="30"/>
  <c r="M35" i="30"/>
  <c r="J35" i="30"/>
  <c r="P34" i="30"/>
  <c r="M34" i="30"/>
  <c r="J34" i="30"/>
  <c r="P33" i="30"/>
  <c r="M33" i="30"/>
  <c r="J33" i="30"/>
  <c r="S32" i="30"/>
  <c r="P32" i="30"/>
  <c r="M32" i="30"/>
  <c r="J32" i="30"/>
  <c r="P31" i="30"/>
  <c r="M31" i="30"/>
  <c r="J31" i="30"/>
  <c r="P30" i="30"/>
  <c r="M30" i="30"/>
  <c r="J30" i="30"/>
  <c r="P29" i="30"/>
  <c r="M29" i="30"/>
  <c r="J29" i="30"/>
  <c r="P28" i="30"/>
  <c r="M28" i="30"/>
  <c r="J28" i="30"/>
  <c r="P27" i="30"/>
  <c r="M27" i="30"/>
  <c r="J27" i="30"/>
  <c r="P26" i="30"/>
  <c r="M26" i="30"/>
  <c r="J26" i="30"/>
  <c r="P25" i="30"/>
  <c r="M25" i="30"/>
  <c r="J25" i="30"/>
  <c r="T25" i="30" s="1"/>
  <c r="P24" i="30"/>
  <c r="M24" i="30"/>
  <c r="J24" i="30"/>
  <c r="P23" i="30"/>
  <c r="M23" i="30"/>
  <c r="J23" i="30"/>
  <c r="P22" i="30"/>
  <c r="M22" i="30"/>
  <c r="J22" i="30"/>
  <c r="P21" i="30"/>
  <c r="M21" i="30"/>
  <c r="J21" i="30"/>
  <c r="T21" i="30" s="1"/>
  <c r="P20" i="30"/>
  <c r="M20" i="30"/>
  <c r="J20" i="30"/>
  <c r="P19" i="30"/>
  <c r="M19" i="30"/>
  <c r="J19" i="30"/>
  <c r="P18" i="30"/>
  <c r="M18" i="30"/>
  <c r="J18" i="30"/>
  <c r="P17" i="30"/>
  <c r="M17" i="30"/>
  <c r="J17" i="30"/>
  <c r="T17" i="30" s="1"/>
  <c r="P16" i="30"/>
  <c r="M16" i="30"/>
  <c r="J16" i="30"/>
  <c r="P15" i="30"/>
  <c r="M15" i="30"/>
  <c r="J15" i="30"/>
  <c r="P14" i="30"/>
  <c r="M14" i="30"/>
  <c r="J14" i="30"/>
  <c r="P13" i="30"/>
  <c r="M13" i="30"/>
  <c r="J13" i="30"/>
  <c r="T13" i="30" s="1"/>
  <c r="P12" i="30"/>
  <c r="M12" i="30"/>
  <c r="J12" i="30"/>
  <c r="P11" i="30"/>
  <c r="M11" i="30"/>
  <c r="J11" i="30"/>
  <c r="P10" i="30"/>
  <c r="M10" i="30"/>
  <c r="J10" i="30"/>
  <c r="P9" i="30"/>
  <c r="M9" i="30"/>
  <c r="J9" i="30"/>
  <c r="T9" i="30" s="1"/>
  <c r="P8" i="30"/>
  <c r="M8" i="30"/>
  <c r="J8" i="30"/>
  <c r="P7" i="30"/>
  <c r="M7" i="30"/>
  <c r="J7" i="30"/>
  <c r="S6" i="30"/>
  <c r="P6" i="30"/>
  <c r="M6" i="30"/>
  <c r="J6" i="30"/>
  <c r="P5" i="30"/>
  <c r="M5" i="30"/>
  <c r="J5" i="30"/>
  <c r="P4" i="30"/>
  <c r="M4" i="30"/>
  <c r="J4" i="30"/>
  <c r="S3" i="30"/>
  <c r="P3" i="30"/>
  <c r="M3" i="30"/>
  <c r="J3" i="30"/>
  <c r="G28" i="20"/>
  <c r="I28" i="20"/>
  <c r="K28" i="20"/>
  <c r="G29" i="20"/>
  <c r="I29" i="20"/>
  <c r="K29" i="20"/>
  <c r="G31" i="20"/>
  <c r="I31" i="20"/>
  <c r="K31" i="20"/>
  <c r="E31" i="20"/>
  <c r="E29" i="20"/>
  <c r="E28" i="20"/>
  <c r="T21" i="31" l="1"/>
  <c r="T24" i="31"/>
  <c r="T50" i="31"/>
  <c r="T5" i="31"/>
  <c r="T66" i="31" s="1"/>
  <c r="T9" i="31"/>
  <c r="T63" i="31" s="1"/>
  <c r="T13" i="31"/>
  <c r="T44" i="31"/>
  <c r="T55" i="31"/>
  <c r="T32" i="31"/>
  <c r="T35" i="31"/>
  <c r="T38" i="31"/>
  <c r="T41" i="31"/>
  <c r="T161" i="32"/>
  <c r="T53" i="32"/>
  <c r="T66" i="32"/>
  <c r="T83" i="32"/>
  <c r="T94" i="32"/>
  <c r="T101" i="32"/>
  <c r="T108" i="32"/>
  <c r="T115" i="32"/>
  <c r="T129" i="32"/>
  <c r="T133" i="32"/>
  <c r="T137" i="32"/>
  <c r="T141" i="32"/>
  <c r="T147" i="32"/>
  <c r="T151" i="32"/>
  <c r="T167" i="32"/>
  <c r="T171" i="32"/>
  <c r="T175" i="32"/>
  <c r="T179" i="32"/>
  <c r="T7" i="30"/>
  <c r="T11" i="30"/>
  <c r="T15" i="30"/>
  <c r="T19" i="30"/>
  <c r="T23" i="30"/>
  <c r="T27" i="30"/>
  <c r="T31" i="30"/>
  <c r="T54" i="30"/>
  <c r="T58" i="30"/>
  <c r="T77" i="30"/>
  <c r="T81" i="30"/>
  <c r="T85" i="30"/>
  <c r="T89" i="30"/>
  <c r="T93" i="30"/>
  <c r="T97" i="30"/>
  <c r="T35" i="30"/>
  <c r="T62" i="30"/>
  <c r="T66" i="30"/>
  <c r="T63" i="30"/>
  <c r="T33" i="30"/>
  <c r="T37" i="30"/>
  <c r="T60" i="30"/>
  <c r="T3" i="30"/>
  <c r="T34" i="30"/>
  <c r="T61" i="30"/>
  <c r="T65" i="30"/>
  <c r="T4" i="30"/>
  <c r="T39" i="30"/>
  <c r="T43" i="30"/>
  <c r="T47" i="30"/>
  <c r="T70" i="30"/>
  <c r="T74" i="30"/>
  <c r="T8" i="30"/>
  <c r="T12" i="30"/>
  <c r="T16" i="30"/>
  <c r="T20" i="30"/>
  <c r="T24" i="30"/>
  <c r="T28" i="30"/>
  <c r="T32" i="30"/>
  <c r="T51" i="30"/>
  <c r="T55" i="30"/>
  <c r="T78" i="30"/>
  <c r="T82" i="30"/>
  <c r="T86" i="30"/>
  <c r="T90" i="30"/>
  <c r="T94" i="30"/>
  <c r="T36" i="30"/>
  <c r="T67" i="30"/>
  <c r="T5" i="30"/>
  <c r="T40" i="30"/>
  <c r="T48" i="30"/>
  <c r="T29" i="30"/>
  <c r="T56" i="30"/>
  <c r="T64" i="30"/>
  <c r="T6" i="30"/>
  <c r="T41" i="30"/>
  <c r="T45" i="30"/>
  <c r="T49" i="30"/>
  <c r="T68" i="30"/>
  <c r="T72" i="30"/>
  <c r="T10" i="30"/>
  <c r="T14" i="30"/>
  <c r="T18" i="30"/>
  <c r="T22" i="30"/>
  <c r="T26" i="30"/>
  <c r="T30" i="30"/>
  <c r="T53" i="30"/>
  <c r="T57" i="30"/>
  <c r="T76" i="30"/>
  <c r="T80" i="30"/>
  <c r="T84" i="30"/>
  <c r="T88" i="30"/>
  <c r="T92" i="30"/>
  <c r="T96" i="30"/>
  <c r="T32" i="32"/>
  <c r="T74" i="32"/>
  <c r="T91" i="32"/>
  <c r="T95" i="32"/>
  <c r="T102" i="32"/>
  <c r="T106" i="32"/>
  <c r="T109" i="32"/>
  <c r="T116" i="32"/>
  <c r="T165" i="32"/>
  <c r="T33" i="32"/>
  <c r="T42" i="32"/>
  <c r="T56" i="32"/>
  <c r="T75" i="32"/>
  <c r="T96" i="32"/>
  <c r="T100" i="32"/>
  <c r="T107" i="32"/>
  <c r="T128" i="32"/>
  <c r="T154" i="32"/>
  <c r="T158" i="32"/>
  <c r="T162" i="32"/>
  <c r="T166" i="32"/>
  <c r="T155" i="32"/>
  <c r="T159" i="32"/>
  <c r="T163" i="32"/>
  <c r="T22" i="32"/>
  <c r="T28" i="32"/>
  <c r="T35" i="32"/>
  <c r="T49" i="32"/>
  <c r="T60" i="32"/>
  <c r="T67" i="32"/>
  <c r="T77" i="32"/>
  <c r="T130" i="32"/>
  <c r="T134" i="32"/>
  <c r="T138" i="32"/>
  <c r="T144" i="32"/>
  <c r="T148" i="32"/>
  <c r="T152" i="32"/>
  <c r="T168" i="32"/>
  <c r="T172" i="32"/>
  <c r="T176" i="32"/>
  <c r="T180" i="32"/>
  <c r="T78" i="32"/>
  <c r="T92" i="32"/>
  <c r="T103" i="32"/>
  <c r="T110" i="32"/>
  <c r="T117" i="32"/>
  <c r="T21" i="32"/>
  <c r="T65" i="32"/>
  <c r="T72" i="32"/>
  <c r="T82" i="32"/>
  <c r="T89" i="32"/>
  <c r="T114" i="32"/>
  <c r="T122" i="32"/>
  <c r="T125" i="32"/>
  <c r="T132" i="32"/>
  <c r="T136" i="32"/>
  <c r="T140" i="32"/>
  <c r="T146" i="32"/>
  <c r="T150" i="32"/>
  <c r="T170" i="32"/>
  <c r="T174" i="32"/>
  <c r="T178" i="32"/>
  <c r="T6" i="32"/>
  <c r="T9" i="32"/>
  <c r="T111" i="32"/>
  <c r="T118" i="32"/>
  <c r="S184" i="32"/>
  <c r="T12" i="32"/>
  <c r="T15" i="32"/>
  <c r="T18" i="32"/>
  <c r="T26" i="32"/>
  <c r="T30" i="32"/>
  <c r="T47" i="32"/>
  <c r="T62" i="32"/>
  <c r="T69" i="32"/>
  <c r="T79" i="32"/>
  <c r="T86" i="32"/>
  <c r="T104" i="32"/>
  <c r="T34" i="32"/>
  <c r="T76" i="32"/>
  <c r="T19" i="32"/>
  <c r="T31" i="32"/>
  <c r="T39" i="32"/>
  <c r="T44" i="32"/>
  <c r="T63" i="32"/>
  <c r="T73" i="32"/>
  <c r="T90" i="32"/>
  <c r="T105" i="32"/>
  <c r="T123" i="32"/>
  <c r="T126" i="32"/>
  <c r="T7" i="32"/>
  <c r="T10" i="32"/>
  <c r="T13" i="32"/>
  <c r="T16" i="32"/>
  <c r="T70" i="32"/>
  <c r="T87" i="32"/>
  <c r="T98" i="32"/>
  <c r="T112" i="32"/>
  <c r="T156" i="32"/>
  <c r="T160" i="32"/>
  <c r="T164" i="32"/>
  <c r="M102" i="30"/>
  <c r="J102" i="30"/>
  <c r="P102" i="30"/>
  <c r="S102" i="30"/>
  <c r="S64" i="31"/>
  <c r="J64" i="31"/>
  <c r="M64" i="31"/>
  <c r="P64" i="31"/>
  <c r="P199" i="32"/>
  <c r="J192" i="32"/>
  <c r="J185" i="32"/>
  <c r="M192" i="32"/>
  <c r="M185" i="32"/>
  <c r="M199" i="32"/>
  <c r="P192" i="32"/>
  <c r="P185" i="32"/>
  <c r="S192" i="32"/>
  <c r="S185" i="32"/>
  <c r="J199" i="32"/>
  <c r="S198" i="32"/>
  <c r="S199" i="32"/>
  <c r="M187" i="32"/>
  <c r="J200" i="32"/>
  <c r="M201" i="32"/>
  <c r="P198" i="32"/>
  <c r="M200" i="32"/>
  <c r="M184" i="32"/>
  <c r="P200" i="32"/>
  <c r="M198" i="32"/>
  <c r="J184" i="32"/>
  <c r="P187" i="32"/>
  <c r="S194" i="32"/>
  <c r="S187" i="32"/>
  <c r="P184" i="32"/>
  <c r="M193" i="32"/>
  <c r="P193" i="32"/>
  <c r="J186" i="32"/>
  <c r="S193" i="32"/>
  <c r="J201" i="32"/>
  <c r="J193" i="32"/>
  <c r="M186" i="32"/>
  <c r="J198" i="32"/>
  <c r="P186" i="32"/>
  <c r="P201" i="32"/>
  <c r="S186" i="32"/>
  <c r="J191" i="32"/>
  <c r="J194" i="32"/>
  <c r="S201" i="32"/>
  <c r="M191" i="32"/>
  <c r="M194" i="32"/>
  <c r="J187" i="32"/>
  <c r="P191" i="32"/>
  <c r="P194" i="32"/>
  <c r="S191" i="32"/>
  <c r="J63" i="31"/>
  <c r="M63" i="31"/>
  <c r="S63" i="31"/>
  <c r="P66" i="31"/>
  <c r="S66" i="31"/>
  <c r="M65" i="31"/>
  <c r="J65" i="31"/>
  <c r="P65" i="31"/>
  <c r="S65" i="31"/>
  <c r="J66" i="31"/>
  <c r="M66" i="31"/>
  <c r="P63" i="31"/>
  <c r="P101" i="30"/>
  <c r="M103" i="30"/>
  <c r="S101" i="30"/>
  <c r="M101" i="30"/>
  <c r="P103" i="30"/>
  <c r="S103" i="30"/>
  <c r="J104" i="30"/>
  <c r="M104" i="30"/>
  <c r="J101" i="30"/>
  <c r="P104" i="30"/>
  <c r="S104" i="30"/>
  <c r="J103" i="30"/>
  <c r="I30" i="20"/>
  <c r="G30" i="20"/>
  <c r="K30" i="20"/>
  <c r="E30" i="20"/>
  <c r="T65" i="31" l="1"/>
  <c r="T64" i="31"/>
  <c r="T102" i="30"/>
  <c r="T104" i="30"/>
  <c r="T103" i="30"/>
  <c r="T101" i="30"/>
  <c r="T184" i="32"/>
  <c r="T194" i="32"/>
  <c r="T193" i="32"/>
  <c r="T192" i="32"/>
  <c r="T191" i="32"/>
  <c r="T187" i="32"/>
  <c r="T186" i="32"/>
  <c r="T185" i="32"/>
  <c r="T199" i="32"/>
  <c r="T198" i="32"/>
  <c r="I116" i="30"/>
</calcChain>
</file>

<file path=xl/sharedStrings.xml><?xml version="1.0" encoding="utf-8"?>
<sst xmlns="http://schemas.openxmlformats.org/spreadsheetml/2006/main" count="1797" uniqueCount="514">
  <si>
    <t>NQ</t>
  </si>
  <si>
    <t>Pooled serum</t>
  </si>
  <si>
    <t>Standard Error</t>
  </si>
  <si>
    <t>% Std Err</t>
  </si>
  <si>
    <t>N =</t>
  </si>
  <si>
    <t>-</t>
  </si>
  <si>
    <t>(mg)</t>
  </si>
  <si>
    <t>position</t>
  </si>
  <si>
    <t>N=</t>
  </si>
  <si>
    <t>(‰ VSMOW)</t>
  </si>
  <si>
    <t>UM118186_147</t>
  </si>
  <si>
    <t>UM118186_146</t>
  </si>
  <si>
    <t>UM118186_148</t>
  </si>
  <si>
    <t>UM118186_149</t>
  </si>
  <si>
    <t>UM118186_150</t>
  </si>
  <si>
    <t>UM118186_151</t>
  </si>
  <si>
    <t>UM118186_152</t>
  </si>
  <si>
    <t>UM118186_153</t>
  </si>
  <si>
    <t>UM118186_154</t>
  </si>
  <si>
    <t>UM118186_155</t>
  </si>
  <si>
    <t>UM118186_156</t>
  </si>
  <si>
    <t>UM118186_157</t>
  </si>
  <si>
    <t>UM118186_158</t>
  </si>
  <si>
    <t>UM118186_159</t>
  </si>
  <si>
    <t>UM118186_160</t>
  </si>
  <si>
    <t>UM118186_161</t>
  </si>
  <si>
    <t>UM118186_162</t>
  </si>
  <si>
    <t>UM118186_163</t>
  </si>
  <si>
    <t>UM118186_164</t>
  </si>
  <si>
    <t>UM118186_165</t>
  </si>
  <si>
    <t>UM118186_166</t>
  </si>
  <si>
    <t>UM118186_167</t>
  </si>
  <si>
    <t>UM118186_168</t>
  </si>
  <si>
    <t>UM118186_169</t>
  </si>
  <si>
    <t>UM118186_170</t>
  </si>
  <si>
    <t>UM118186_171</t>
  </si>
  <si>
    <t>UM118186_172</t>
  </si>
  <si>
    <t>UM118186_173</t>
  </si>
  <si>
    <t>UM118186_174</t>
  </si>
  <si>
    <t>UM118186_175</t>
  </si>
  <si>
    <t>UM118186_176</t>
  </si>
  <si>
    <t>UM118186_177</t>
  </si>
  <si>
    <t>UM118186_178</t>
  </si>
  <si>
    <t>UM118186_179</t>
  </si>
  <si>
    <t>UM118186_180</t>
  </si>
  <si>
    <t>UM118186_181</t>
  </si>
  <si>
    <t>UM118186_182</t>
  </si>
  <si>
    <t>UM118186_183</t>
  </si>
  <si>
    <t>UM118186_184</t>
  </si>
  <si>
    <t>UM118186_185</t>
  </si>
  <si>
    <t>UM118186_186</t>
  </si>
  <si>
    <t>UM118186_187</t>
  </si>
  <si>
    <t>UM118186_188</t>
  </si>
  <si>
    <t>UM118186_189</t>
  </si>
  <si>
    <t>UM118186_190</t>
  </si>
  <si>
    <t>UM118186_191</t>
  </si>
  <si>
    <t>UM118186_192</t>
  </si>
  <si>
    <t>UM118186_193</t>
  </si>
  <si>
    <t>UM118186_194</t>
  </si>
  <si>
    <t>UM118186_195</t>
  </si>
  <si>
    <t>UM118186_196</t>
  </si>
  <si>
    <t>UM118186_197</t>
  </si>
  <si>
    <t>UM118186_198</t>
  </si>
  <si>
    <t>UM118186_199</t>
  </si>
  <si>
    <t>UM118186_200</t>
  </si>
  <si>
    <t>UM118186_201</t>
  </si>
  <si>
    <t>UM118186_202</t>
  </si>
  <si>
    <t>UM118186_203</t>
  </si>
  <si>
    <t>UM118186_204</t>
  </si>
  <si>
    <t>UM118186_205</t>
  </si>
  <si>
    <t>ElephProxA</t>
  </si>
  <si>
    <t>ElephProxB</t>
  </si>
  <si>
    <t>FemMamm_Adult</t>
  </si>
  <si>
    <r>
      <t>(pg ml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</t>
    </r>
  </si>
  <si>
    <t>MaleMamm_Subadult</t>
  </si>
  <si>
    <t>Batch FemMamm_Adult, 56 samples</t>
  </si>
  <si>
    <t>(‰ VPDB)</t>
  </si>
  <si>
    <t>NBS 19</t>
  </si>
  <si>
    <t>NBS 18</t>
  </si>
  <si>
    <t>Mean</t>
  </si>
  <si>
    <t>median</t>
  </si>
  <si>
    <t>UMMP 118710_332</t>
  </si>
  <si>
    <t>UMMP 118710_333</t>
  </si>
  <si>
    <t>UMMP 118710_334</t>
  </si>
  <si>
    <t>UMMP 118710_335</t>
  </si>
  <si>
    <t>UMMP 118710_336</t>
  </si>
  <si>
    <t>UMMP 118710_337</t>
  </si>
  <si>
    <t>UMMP 118710_338</t>
  </si>
  <si>
    <t>UMMP 118710_339</t>
  </si>
  <si>
    <t>UMMP 118710_340</t>
  </si>
  <si>
    <t>UMMP 118710_341</t>
  </si>
  <si>
    <t>UMMP 118710_342</t>
  </si>
  <si>
    <t>UMMP 118710_343</t>
  </si>
  <si>
    <t>UMMP 118710_344</t>
  </si>
  <si>
    <t>UMMP 118710_345</t>
  </si>
  <si>
    <t>UMMP 118710_346</t>
  </si>
  <si>
    <t>UMMP 118710_347</t>
  </si>
  <si>
    <t>UMMP 118710_348</t>
  </si>
  <si>
    <t>UMMP 118710_349</t>
  </si>
  <si>
    <t>UMMP 118710_350</t>
  </si>
  <si>
    <t>UMMP 118710_351</t>
  </si>
  <si>
    <t>UMMP 118710_352</t>
  </si>
  <si>
    <t>UMMP 118710_353</t>
  </si>
  <si>
    <t>UMMP 118710_354</t>
  </si>
  <si>
    <t>UMMP 118710_355</t>
  </si>
  <si>
    <t>UMMP 118710_356</t>
  </si>
  <si>
    <t>UMMP 118710_357</t>
  </si>
  <si>
    <t>UMMP 118710_358</t>
  </si>
  <si>
    <t>UMMP 118710_359</t>
  </si>
  <si>
    <t>UMMP 118710_360</t>
  </si>
  <si>
    <t>UMMP 118710_361</t>
  </si>
  <si>
    <t>UMMP 118710_362</t>
  </si>
  <si>
    <t>UMMP 118710_363</t>
  </si>
  <si>
    <t>UMMP 118710_364</t>
  </si>
  <si>
    <t>UMMP 118710_365</t>
  </si>
  <si>
    <t>UMMP 118710_366</t>
  </si>
  <si>
    <t>UMMP 118710_367</t>
  </si>
  <si>
    <t>UMMP 118710_368</t>
  </si>
  <si>
    <t>UMMP 118710_369</t>
  </si>
  <si>
    <t>UMMP 118710_370</t>
  </si>
  <si>
    <t>UMMP 118710_371</t>
  </si>
  <si>
    <t>UMMP 118710_372</t>
  </si>
  <si>
    <t>UMMP 118710_373</t>
  </si>
  <si>
    <t>UMMP 118710_374</t>
  </si>
  <si>
    <t>UMMP 118710_375</t>
  </si>
  <si>
    <t>UMMP 118710_376</t>
  </si>
  <si>
    <t>UMMP 118710_377</t>
  </si>
  <si>
    <t>UMMP 118710_378</t>
  </si>
  <si>
    <t>UMMP 118710_379</t>
  </si>
  <si>
    <t>UMMP 118710_380</t>
  </si>
  <si>
    <t>UMMP 118710_381</t>
  </si>
  <si>
    <t>UMMP 118710_382</t>
  </si>
  <si>
    <t>UMMP 118710_383</t>
  </si>
  <si>
    <t>UMMP 118710_384</t>
  </si>
  <si>
    <t>UMMP 118710_385</t>
  </si>
  <si>
    <t>UMMP 118710_386</t>
  </si>
  <si>
    <t>UMMP 118710_387</t>
  </si>
  <si>
    <t>UMMP 118710_388</t>
  </si>
  <si>
    <t>UMMP 118186_146</t>
  </si>
  <si>
    <t>UMMP 118186_147</t>
  </si>
  <si>
    <t>UMMP 118186_148</t>
  </si>
  <si>
    <t>UMMP 118186_149</t>
  </si>
  <si>
    <t>UMMP 118186_150</t>
  </si>
  <si>
    <t>UMMP 118186_151</t>
  </si>
  <si>
    <t>UMMP 118186_152</t>
  </si>
  <si>
    <t>UMMP 118186_153</t>
  </si>
  <si>
    <t>UMMP 118186_154</t>
  </si>
  <si>
    <t>UMMP 118186_155</t>
  </si>
  <si>
    <t>UMMP 118186_156</t>
  </si>
  <si>
    <t>UMMP 118186_157</t>
  </si>
  <si>
    <t>UMMP 118186_158</t>
  </si>
  <si>
    <t>UMMP 118186_159</t>
  </si>
  <si>
    <t>UMMP 118186_160</t>
  </si>
  <si>
    <t>UMMP 118186_161</t>
  </si>
  <si>
    <t>UMMP 118186_162</t>
  </si>
  <si>
    <t>UMMP 118186_163</t>
  </si>
  <si>
    <t>UMMP 118186_164</t>
  </si>
  <si>
    <t>UMMP 118186_165</t>
  </si>
  <si>
    <t>UMMP 118186_166</t>
  </si>
  <si>
    <t>UMMP 118186_167</t>
  </si>
  <si>
    <t>UMMP 118186_168</t>
  </si>
  <si>
    <t>UMMP 118186_169</t>
  </si>
  <si>
    <t>UMMP 118186_170</t>
  </si>
  <si>
    <t>UMMP 118186_171</t>
  </si>
  <si>
    <t>UMMP 118186_172</t>
  </si>
  <si>
    <t>UMMP 118186_173</t>
  </si>
  <si>
    <t>UMMP 118186_174</t>
  </si>
  <si>
    <t>UMMP 118186_175</t>
  </si>
  <si>
    <t>UMMP 118186_176</t>
  </si>
  <si>
    <t>UMMP 118186_177</t>
  </si>
  <si>
    <t>UMMP 118186_178</t>
  </si>
  <si>
    <t>UMMP 118186_179</t>
  </si>
  <si>
    <t>UMMP 118186_180</t>
  </si>
  <si>
    <t>UMMP 118186_181</t>
  </si>
  <si>
    <t>UMMP 118186_182</t>
  </si>
  <si>
    <t>UMMP 118186_183</t>
  </si>
  <si>
    <t>UMMP 118186_184</t>
  </si>
  <si>
    <t>UMMP 118186_185</t>
  </si>
  <si>
    <t>UMMP 118186_186</t>
  </si>
  <si>
    <t>UMMP 118186_187</t>
  </si>
  <si>
    <t>UMMP 118186_188</t>
  </si>
  <si>
    <t>UMMP 118186_189</t>
  </si>
  <si>
    <t>UMMP 118186_190</t>
  </si>
  <si>
    <t>UMMP 118186_191</t>
  </si>
  <si>
    <t>UMMP 118186_192</t>
  </si>
  <si>
    <t>UMMP 118186_193</t>
  </si>
  <si>
    <t>UMMP 118186_194</t>
  </si>
  <si>
    <t>UMMP 118186_195</t>
  </si>
  <si>
    <t>UMMP 118186_196</t>
  </si>
  <si>
    <t>UMMP 118186_197</t>
  </si>
  <si>
    <t>UMMP 118186_198</t>
  </si>
  <si>
    <t>UMMP 118186_199</t>
  </si>
  <si>
    <t>UMMP 118186_200</t>
  </si>
  <si>
    <t>UMMP 118186_201</t>
  </si>
  <si>
    <t>UMMP 118186_202</t>
  </si>
  <si>
    <t>UMMP 118186_203</t>
  </si>
  <si>
    <t>UMMP 118186_204</t>
  </si>
  <si>
    <t>UMMP 118186_205</t>
  </si>
  <si>
    <t>UMMP 118186_389</t>
  </si>
  <si>
    <t>UMMP 118186_390</t>
  </si>
  <si>
    <t>UMMP 118186_391</t>
  </si>
  <si>
    <t>UMMP 118186_392</t>
  </si>
  <si>
    <t>UMMP 118186_393</t>
  </si>
  <si>
    <t>UMMP 118186_394</t>
  </si>
  <si>
    <t>UMMP 118186_395</t>
  </si>
  <si>
    <t>UMMP 118186_396</t>
  </si>
  <si>
    <t>UMMP 118186_397</t>
  </si>
  <si>
    <t>UMMP 118186_398</t>
  </si>
  <si>
    <t>UMMP 118186_399</t>
  </si>
  <si>
    <t>UMMP 118186_400</t>
  </si>
  <si>
    <t>UMMP 118186_401</t>
  </si>
  <si>
    <t>UMMP 118186_402</t>
  </si>
  <si>
    <t>UMMP 118186_403</t>
  </si>
  <si>
    <t>UMMP 118186_404</t>
  </si>
  <si>
    <t>UMMP 118186_405</t>
  </si>
  <si>
    <t>UMMP 118186_406</t>
  </si>
  <si>
    <t>UMMP 118186_407</t>
  </si>
  <si>
    <t>UMMP 118186_408</t>
  </si>
  <si>
    <t>UMMP 118186_409</t>
  </si>
  <si>
    <t>UMMP 118186_410</t>
  </si>
  <si>
    <t>UMMP 118186_411</t>
  </si>
  <si>
    <t>UMMP 118186_412</t>
  </si>
  <si>
    <t>UMMP 118186_413</t>
  </si>
  <si>
    <t>UMMP 118186_414</t>
  </si>
  <si>
    <t>UMMP 118186_415</t>
  </si>
  <si>
    <t>UMMP 118186_416</t>
  </si>
  <si>
    <t>UMMP 118186_417</t>
  </si>
  <si>
    <t>UMMP 118186_418</t>
  </si>
  <si>
    <t>UMMP 118186_419</t>
  </si>
  <si>
    <t>UMMP 118186_420</t>
  </si>
  <si>
    <t>UMMP 118186_421</t>
  </si>
  <si>
    <t>UMMP 118186_422</t>
  </si>
  <si>
    <t>UMMP 118186_423</t>
  </si>
  <si>
    <t>UMMP 118711_460</t>
  </si>
  <si>
    <t>UMMP 118711_461</t>
  </si>
  <si>
    <t>UMMP 118711_462</t>
  </si>
  <si>
    <t>UMMP 118711_463</t>
  </si>
  <si>
    <t>UMMP 118711_464</t>
  </si>
  <si>
    <t>UMMP 118711_465</t>
  </si>
  <si>
    <t>UMMP 118711_466</t>
  </si>
  <si>
    <t>UMMP 118711_467</t>
  </si>
  <si>
    <t>UMMP 118711_468</t>
  </si>
  <si>
    <t>UMMP 118711_469</t>
  </si>
  <si>
    <t>UMMP 118711_470</t>
  </si>
  <si>
    <t>UMMP 118711_471</t>
  </si>
  <si>
    <t>UMMP 118711_472</t>
  </si>
  <si>
    <t>UMMP 118711_473</t>
  </si>
  <si>
    <t>UMMP 118711_474</t>
  </si>
  <si>
    <t>UMMP 118711_475</t>
  </si>
  <si>
    <t>UMMP 118711_476</t>
  </si>
  <si>
    <t>UMMP 118711_477</t>
  </si>
  <si>
    <t>UMMP 118711_478</t>
  </si>
  <si>
    <t>UMMP 118711_479</t>
  </si>
  <si>
    <t>UMMP 118711_480</t>
  </si>
  <si>
    <t>UMMP 118711_481</t>
  </si>
  <si>
    <t>UMMP 118711_482</t>
  </si>
  <si>
    <t>UMMP 118711_483</t>
  </si>
  <si>
    <t>UMMP 118711_484</t>
  </si>
  <si>
    <t>UMMP 118711_485</t>
  </si>
  <si>
    <t>UMMP 118711_486</t>
  </si>
  <si>
    <t>UMMP 118711_487</t>
  </si>
  <si>
    <t>UMMP 118711_488</t>
  </si>
  <si>
    <t>UMMP 118711_489</t>
  </si>
  <si>
    <t>UMMP 118711_490</t>
  </si>
  <si>
    <t>UMMP 118711_491</t>
  </si>
  <si>
    <t>UMMP 118711_492</t>
  </si>
  <si>
    <t>UMMP 118711_493</t>
  </si>
  <si>
    <t>UMMP 118711_494</t>
  </si>
  <si>
    <t>UMMP 118711_495</t>
  </si>
  <si>
    <t>UMMP 118711_496</t>
  </si>
  <si>
    <t>UMMP 118711_497</t>
  </si>
  <si>
    <t>UMMP 118711_498</t>
  </si>
  <si>
    <t>UMMP 118711_499</t>
  </si>
  <si>
    <t>UMMP 118711_500</t>
  </si>
  <si>
    <t>UMMP 118711_501</t>
  </si>
  <si>
    <t>UMMP 118711_502</t>
  </si>
  <si>
    <t>UMMP 118711_503</t>
  </si>
  <si>
    <t>UMMP 118711_504</t>
  </si>
  <si>
    <t>UMMP 118711_505</t>
  </si>
  <si>
    <t>UMMP 118711_506</t>
  </si>
  <si>
    <t>UMMP 118711_507</t>
  </si>
  <si>
    <t>UMMP 118711_508</t>
  </si>
  <si>
    <t>UMMP 118711_509</t>
  </si>
  <si>
    <t>UMMP 118711_510</t>
  </si>
  <si>
    <t>UMMP 118711_511</t>
  </si>
  <si>
    <t>UMMP 118711_512</t>
  </si>
  <si>
    <t>UMMP 118711_621</t>
  </si>
  <si>
    <t>UMMP 118711_622</t>
  </si>
  <si>
    <t>UMMP 118711_623</t>
  </si>
  <si>
    <t>UMMP 118711_624</t>
  </si>
  <si>
    <t>UMMP 118711_625</t>
  </si>
  <si>
    <t>UMMP 118711_626</t>
  </si>
  <si>
    <t>UMMP 118711_627</t>
  </si>
  <si>
    <t>UMMP 118711_628</t>
  </si>
  <si>
    <t>UMMP 118711_629</t>
  </si>
  <si>
    <t>UMMP 118711_630</t>
  </si>
  <si>
    <t>UMMP 118711_631</t>
  </si>
  <si>
    <t>UMMP 118711_632</t>
  </si>
  <si>
    <t>UMMP 118711_633</t>
  </si>
  <si>
    <t>UMMP 118711_634</t>
  </si>
  <si>
    <t>UMMP 118711_635</t>
  </si>
  <si>
    <t>UMMP 118711_636</t>
  </si>
  <si>
    <t>UMMP 118711_637</t>
  </si>
  <si>
    <t>UMMP 118711_638</t>
  </si>
  <si>
    <t>UMMP 118711_639</t>
  </si>
  <si>
    <t>UMMP 118711_640</t>
  </si>
  <si>
    <t>UMMP 118711_641</t>
  </si>
  <si>
    <t>UMMP 118711_642</t>
  </si>
  <si>
    <t>UMMP 118711_643</t>
  </si>
  <si>
    <t>UMMP 118711_644</t>
  </si>
  <si>
    <t>UMMP 118711_645</t>
  </si>
  <si>
    <t>UMMP 118711_646</t>
  </si>
  <si>
    <t>UMMP 118711_647</t>
  </si>
  <si>
    <t>UMMP 118711_648</t>
  </si>
  <si>
    <t>UMMP 118711_649</t>
  </si>
  <si>
    <t>UMMP 118711_650</t>
  </si>
  <si>
    <t>UMMP 118711_651</t>
  </si>
  <si>
    <t>UMMP 118711_652</t>
  </si>
  <si>
    <t>UMMP 118711_653</t>
  </si>
  <si>
    <t>UMMP 118711_654</t>
  </si>
  <si>
    <t>UMMP 118711_655</t>
  </si>
  <si>
    <t>UMMP 118711_656</t>
  </si>
  <si>
    <t>UMMP 118711_657</t>
  </si>
  <si>
    <t>UMMP 118711_658</t>
  </si>
  <si>
    <t>UMMP 118711_659</t>
  </si>
  <si>
    <t>UMMP 118711_660</t>
  </si>
  <si>
    <t>UMMP 118711_661</t>
  </si>
  <si>
    <t>UMMP 118711_662</t>
  </si>
  <si>
    <t>UMMP 118711_663</t>
  </si>
  <si>
    <t>UMMP 118711_664</t>
  </si>
  <si>
    <t>UMMP 118711_665</t>
  </si>
  <si>
    <t>UMMP 118711_666</t>
  </si>
  <si>
    <t>UMMP 118711_667</t>
  </si>
  <si>
    <t>UMMP 118711_668</t>
  </si>
  <si>
    <t>UMMP 118711_669</t>
  </si>
  <si>
    <t>UMMP 118711_670</t>
  </si>
  <si>
    <t>UMMP 118711_671</t>
  </si>
  <si>
    <t>UMMP 118711_672</t>
  </si>
  <si>
    <t>UMMP 118711_673</t>
  </si>
  <si>
    <t>UMMP 118711_674</t>
  </si>
  <si>
    <t>UMMP 118711_675</t>
  </si>
  <si>
    <t>UMMP 118711_676</t>
  </si>
  <si>
    <t>UMMP 118711_677</t>
  </si>
  <si>
    <t>UMMP 118711_678</t>
  </si>
  <si>
    <t>UMMP 118711_679</t>
  </si>
  <si>
    <t>UMMP 118711_680</t>
  </si>
  <si>
    <t>UMMP 118711_681</t>
  </si>
  <si>
    <t>UMMP 118711_682</t>
  </si>
  <si>
    <t>UMMP 118711_683</t>
  </si>
  <si>
    <t>UMMP 118711_684</t>
  </si>
  <si>
    <t>UMMP 118711_685</t>
  </si>
  <si>
    <t>UMMP 118711_686</t>
  </si>
  <si>
    <t>UMMP 118711_687</t>
  </si>
  <si>
    <t>UMMP 118711_688</t>
  </si>
  <si>
    <t>UMMP 118711_689</t>
  </si>
  <si>
    <t>UMMP 118711_690</t>
  </si>
  <si>
    <t>UMMP 118711_691</t>
  </si>
  <si>
    <t>UMMP 118711_692</t>
  </si>
  <si>
    <t>UMMP 118711_693</t>
  </si>
  <si>
    <t>UMMP 118711_694</t>
  </si>
  <si>
    <t>UMMP 118711_695</t>
  </si>
  <si>
    <t>UMMP 118711_696</t>
  </si>
  <si>
    <t>UMMP 118711_697</t>
  </si>
  <si>
    <t>UMMP 118711_698</t>
  </si>
  <si>
    <t>UMMP 118711_699</t>
  </si>
  <si>
    <t>UMMP 118711_700</t>
  </si>
  <si>
    <t>UMMP 118711_701</t>
  </si>
  <si>
    <t>UMMP 118711_702</t>
  </si>
  <si>
    <t>UMMP 118711_829</t>
  </si>
  <si>
    <t>UMMP 118711_830</t>
  </si>
  <si>
    <t>UMMP 118711_831</t>
  </si>
  <si>
    <t>UMMP 118711_832</t>
  </si>
  <si>
    <t>UMMP 118711_833</t>
  </si>
  <si>
    <t>UMMP 118711_834</t>
  </si>
  <si>
    <t>UMMP 118711_835</t>
  </si>
  <si>
    <t>UMMP 118711_836</t>
  </si>
  <si>
    <t>UMMP 118711_837</t>
  </si>
  <si>
    <t>UMMP 118711_838</t>
  </si>
  <si>
    <t>UMMP 118711_839</t>
  </si>
  <si>
    <t>UMMP 118711_840</t>
  </si>
  <si>
    <t>UMMP 118711_841</t>
  </si>
  <si>
    <t>UMMP 118711_842</t>
  </si>
  <si>
    <t>UMMP 118711_843</t>
  </si>
  <si>
    <t>UMMP 118711_844</t>
  </si>
  <si>
    <t>UMMP 118711_845</t>
  </si>
  <si>
    <t>UMMP 118711_846</t>
  </si>
  <si>
    <t>UMMP 118711_847</t>
  </si>
  <si>
    <t>UMMP 118711_848</t>
  </si>
  <si>
    <t>UMMP 118711_849</t>
  </si>
  <si>
    <t>UMMP 118711_850</t>
  </si>
  <si>
    <t>UMMP 118711_851</t>
  </si>
  <si>
    <t>UMMP 118711_852</t>
  </si>
  <si>
    <t>UMMP 118711_853</t>
  </si>
  <si>
    <t>UMMP 118711_854</t>
  </si>
  <si>
    <t>UMMP 118711_855</t>
  </si>
  <si>
    <t>UMMP 118711_856</t>
  </si>
  <si>
    <t>UMMP 118711_857</t>
  </si>
  <si>
    <t>UMMP 118711_858</t>
  </si>
  <si>
    <t>UMMP 118711_859</t>
  </si>
  <si>
    <t>UMMP 118711_860</t>
  </si>
  <si>
    <t>UMMP 118711_861</t>
  </si>
  <si>
    <t>UMMP 118711_862</t>
  </si>
  <si>
    <t>UMMP 118711_863</t>
  </si>
  <si>
    <t>UMMP 118711_864</t>
  </si>
  <si>
    <t>UMMP 118711_865</t>
  </si>
  <si>
    <t>[female]-10_10_2017</t>
  </si>
  <si>
    <t>[female]-10_14_2017</t>
  </si>
  <si>
    <t>[female]-12_16_2017</t>
  </si>
  <si>
    <t>[female]-2_4_2018</t>
  </si>
  <si>
    <t>[female]-2_6_2018</t>
  </si>
  <si>
    <t>[male]-8_5_2014</t>
  </si>
  <si>
    <t>[male]-7_27_2015</t>
  </si>
  <si>
    <t>[male]-8_31_2015</t>
  </si>
  <si>
    <t>[male]-9_14_2015</t>
  </si>
  <si>
    <t>[male]-3_14_2016</t>
  </si>
  <si>
    <t>18-hydroxycorticosterone</t>
  </si>
  <si>
    <t>aldosterone</t>
  </si>
  <si>
    <t>18-hydroxycortisol</t>
  </si>
  <si>
    <t>cortisone</t>
  </si>
  <si>
    <t>11-deoxycortisol</t>
  </si>
  <si>
    <t>corticosterone</t>
  </si>
  <si>
    <t>17-OH-progesterone</t>
  </si>
  <si>
    <t>testosterone</t>
  </si>
  <si>
    <t>progesterone</t>
  </si>
  <si>
    <t>androstenedione</t>
  </si>
  <si>
    <t>cortisol</t>
  </si>
  <si>
    <t>11-deoxycorticosterone</t>
  </si>
  <si>
    <t>T:A</t>
  </si>
  <si>
    <r>
      <rPr>
        <i/>
        <sz val="8"/>
        <color theme="1"/>
        <rFont val="Arial"/>
        <family val="2"/>
      </rPr>
      <t>NQ</t>
    </r>
    <r>
      <rPr>
        <sz val="8"/>
        <color theme="1"/>
        <rFont val="Arial"/>
        <family val="2"/>
      </rPr>
      <t xml:space="preserve"> = Not quantitatable, </t>
    </r>
    <r>
      <rPr>
        <i/>
        <sz val="8"/>
        <color theme="1"/>
        <rFont val="Arial"/>
        <family val="2"/>
      </rPr>
      <t>T:A</t>
    </r>
    <r>
      <rPr>
        <sz val="8"/>
        <color theme="1"/>
        <rFont val="Arial"/>
        <family val="2"/>
      </rPr>
      <t xml:space="preserve"> = testosterone / androstenedione</t>
    </r>
  </si>
  <si>
    <t>sample mass</t>
  </si>
  <si>
    <t>chronological</t>
  </si>
  <si>
    <t>sample ID</t>
  </si>
  <si>
    <t>batch</t>
  </si>
  <si>
    <t>disc 1</t>
  </si>
  <si>
    <t>disc 2</t>
  </si>
  <si>
    <t>disc 10 - distalmost portion of tusk</t>
  </si>
  <si>
    <t>distal sample - 1</t>
  </si>
  <si>
    <t>proximal sample - 37</t>
  </si>
  <si>
    <t>proximal sample - 82</t>
  </si>
  <si>
    <t>distal sample - 65</t>
  </si>
  <si>
    <t>pulp cavity surface - 117</t>
  </si>
  <si>
    <t>batch MaleMamm_Adult1, 18 samples</t>
  </si>
  <si>
    <t>batch MaleMamm_Adult2, 35 samples</t>
  </si>
  <si>
    <t>steroid response (minimum)</t>
  </si>
  <si>
    <t>signal/noise (mean)</t>
  </si>
  <si>
    <t>signal/noise (median)</t>
  </si>
  <si>
    <t>response time</t>
  </si>
  <si>
    <t>ISTD response (mean)</t>
  </si>
  <si>
    <t>batch MaleMamm_Adult3, 42 samples</t>
  </si>
  <si>
    <t>batch MaleMamm_Adult4, 28 samples</t>
  </si>
  <si>
    <t>batch MaleMamm_Adult5, 24 samples</t>
  </si>
  <si>
    <t>batch MaleMamm_Subadult, 37 samples</t>
  </si>
  <si>
    <t>batch ElephProxA - 30 samples</t>
  </si>
  <si>
    <t>batch ElephProxB - 30 samples</t>
  </si>
  <si>
    <t>batch ElephDistA - 30 samples</t>
  </si>
  <si>
    <t>batch ElephDistB - 5 samples</t>
  </si>
  <si>
    <t>mean</t>
  </si>
  <si>
    <t>standard deviation</t>
  </si>
  <si>
    <t>pulp cavity surface - 95</t>
  </si>
  <si>
    <t>pulp cavity surface - 57</t>
  </si>
  <si>
    <t>cross-contaminated</t>
  </si>
  <si>
    <t>mean (all samples)</t>
  </si>
  <si>
    <t>median (all samples)</t>
  </si>
  <si>
    <t>mean (adult years)</t>
  </si>
  <si>
    <t>median (adult years)</t>
  </si>
  <si>
    <t>mean (subadult years)</t>
  </si>
  <si>
    <t>median (subadult years)</t>
  </si>
  <si>
    <t>maximum</t>
  </si>
  <si>
    <t>miimum</t>
  </si>
  <si>
    <t>maximum (all samples)</t>
  </si>
  <si>
    <t>miimum (all samples)</t>
  </si>
  <si>
    <t>maximum (adult years)</t>
  </si>
  <si>
    <t>miimum (adult years)</t>
  </si>
  <si>
    <t>maximum (subadult years)</t>
  </si>
  <si>
    <t>miimum (subadult years)</t>
  </si>
  <si>
    <t>date</t>
  </si>
  <si>
    <r>
      <rPr>
        <i/>
        <sz val="8"/>
        <color theme="1"/>
        <rFont val="Arial"/>
        <family val="2"/>
      </rPr>
      <t>NQ</t>
    </r>
    <r>
      <rPr>
        <sz val="8"/>
        <color theme="1"/>
        <rFont val="Arial"/>
        <family val="2"/>
      </rPr>
      <t xml:space="preserve"> = Not quantitatable</t>
    </r>
  </si>
  <si>
    <r>
      <t>ẟ</t>
    </r>
    <r>
      <rPr>
        <b/>
        <vertAlign val="superscript"/>
        <sz val="8"/>
        <color rgb="FF000000"/>
        <rFont val="Arial"/>
        <family val="2"/>
      </rPr>
      <t>18</t>
    </r>
    <r>
      <rPr>
        <b/>
        <sz val="8"/>
        <color rgb="FF000000"/>
        <rFont val="Arial"/>
        <family val="2"/>
      </rPr>
      <t>O</t>
    </r>
  </si>
  <si>
    <r>
      <t>ẟ</t>
    </r>
    <r>
      <rPr>
        <b/>
        <vertAlign val="superscript"/>
        <sz val="8"/>
        <color rgb="FF000000"/>
        <rFont val="Arial"/>
        <family val="2"/>
      </rPr>
      <t>13</t>
    </r>
    <r>
      <rPr>
        <b/>
        <sz val="8"/>
        <color rgb="FF000000"/>
        <rFont val="Arial"/>
        <family val="2"/>
      </rPr>
      <t>C</t>
    </r>
  </si>
  <si>
    <t>pulp cavity surface - 60</t>
  </si>
  <si>
    <t>published mean</t>
  </si>
  <si>
    <t>MaleMamm_AdultA</t>
  </si>
  <si>
    <t>MaleMamm_AdultB</t>
  </si>
  <si>
    <t>ElephDistal</t>
  </si>
  <si>
    <t>(hours)</t>
  </si>
  <si>
    <t>soaking time</t>
  </si>
  <si>
    <t>DentinBulkSample2_portion1</t>
  </si>
  <si>
    <t>DentinBulkSample2_portion2</t>
  </si>
  <si>
    <t>DentinBulkSample2_portion3</t>
  </si>
  <si>
    <t>DentinBulkSample2_portion4</t>
  </si>
  <si>
    <t>DentinBulkSample2_portion5</t>
  </si>
  <si>
    <t>DentinBulkSample2_portion6</t>
  </si>
  <si>
    <t>DentinBulkSample2_portion7</t>
  </si>
  <si>
    <t>DentinBulkSample2_portion8</t>
  </si>
  <si>
    <t>DentinBulkSample2_portion9</t>
  </si>
  <si>
    <t>DentinBulkSample2_portion10</t>
  </si>
  <si>
    <t>DentinBulkSample2_portion11</t>
  </si>
  <si>
    <t>DentinBulkSample2_portion12</t>
  </si>
  <si>
    <t>DentinBulkSample2_portion13</t>
  </si>
  <si>
    <t>DentinBulkSample2_portion14</t>
  </si>
  <si>
    <t>DentinBulkSample2_portion15</t>
  </si>
  <si>
    <t>DentinBulkSample1_portion1</t>
  </si>
  <si>
    <t>DentinBulkSample1_portion2</t>
  </si>
  <si>
    <t>DentinBulkSample1_portion3</t>
  </si>
  <si>
    <t>DentinBulkSample1_portion4</t>
  </si>
  <si>
    <t>DentinBulkSample1_portion5</t>
  </si>
  <si>
    <t>DentinBulkSample1_portion6</t>
  </si>
  <si>
    <t>DentinBulkSample1_portion7</t>
  </si>
  <si>
    <t>DentinBulkSample1_portion8</t>
  </si>
  <si>
    <t>DentinBulkSample1_portion9</t>
  </si>
  <si>
    <t>DentinBulkSample1_portion10</t>
  </si>
  <si>
    <t>DentinBulkSample1_portion11</t>
  </si>
  <si>
    <t>DentinBulkSample1_portion12</t>
  </si>
  <si>
    <r>
      <t>(pg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</si>
</sst>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14" fontId="2" fillId="0" borderId="0" xfId="0" applyNumberFormat="1" applyFont="1" applyAlignment="1">
      <alignment horizontal="right" vertical="top"/>
    </xf>
    <xf numFmtId="1" fontId="2" fillId="0" borderId="1" xfId="0" applyNumberFormat="1" applyFont="1" applyBorder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9" fontId="5" fillId="0" borderId="0" xfId="1" applyFont="1" applyAlignment="1">
      <alignment horizontal="center"/>
    </xf>
    <xf numFmtId="1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4" fillId="0" borderId="0" xfId="0" applyNumberFormat="1" applyFont="1"/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1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4" fillId="0" borderId="1" xfId="0" applyFont="1" applyBorder="1"/>
    <xf numFmtId="2" fontId="4" fillId="0" borderId="0" xfId="0" applyNumberFormat="1" applyFont="1"/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left"/>
    </xf>
    <xf numFmtId="1" fontId="4" fillId="0" borderId="0" xfId="0" quotePrefix="1" applyNumberFormat="1" applyFont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4" fillId="0" borderId="0" xfId="0" quotePrefix="1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top"/>
    </xf>
    <xf numFmtId="0" fontId="5" fillId="0" borderId="0" xfId="0" applyFont="1"/>
    <xf numFmtId="164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157B-52B7-40DE-8438-B46766E16D21}">
  <sheetPr>
    <pageSetUpPr fitToPage="1"/>
  </sheetPr>
  <dimension ref="A1:T150"/>
  <sheetViews>
    <sheetView zoomScaleNormal="100" workbookViewId="0">
      <pane ySplit="2" topLeftCell="A67" activePane="bottomLeft" state="frozen"/>
      <selection pane="bottomLeft" activeCell="S2" sqref="S2"/>
    </sheetView>
  </sheetViews>
  <sheetFormatPr defaultColWidth="8.7265625" defaultRowHeight="10" x14ac:dyDescent="0.2"/>
  <cols>
    <col min="1" max="1" width="8.81640625" style="22" customWidth="1"/>
    <col min="2" max="2" width="1.6328125" style="22" customWidth="1"/>
    <col min="3" max="3" width="13.1796875" style="19" customWidth="1"/>
    <col min="4" max="4" width="1.6328125" style="19" customWidth="1"/>
    <col min="5" max="5" width="16.1796875" style="21" customWidth="1"/>
    <col min="6" max="6" width="1.6328125" style="21" customWidth="1"/>
    <col min="7" max="7" width="10.81640625" style="25" customWidth="1"/>
    <col min="8" max="8" width="1.6328125" style="25" customWidth="1"/>
    <col min="9" max="9" width="7.26953125" style="25" customWidth="1"/>
    <col min="10" max="10" width="7.81640625" style="25" customWidth="1"/>
    <col min="11" max="11" width="1.6328125" style="25" customWidth="1"/>
    <col min="12" max="12" width="6.90625" style="25" customWidth="1"/>
    <col min="13" max="13" width="7.54296875" style="25" customWidth="1"/>
    <col min="14" max="14" width="1.6328125" style="25" customWidth="1"/>
    <col min="15" max="16" width="7.6328125" style="25" customWidth="1"/>
    <col min="17" max="17" width="1.6328125" style="25" customWidth="1"/>
    <col min="18" max="18" width="7.36328125" style="25" customWidth="1"/>
    <col min="19" max="19" width="7.6328125" style="25" customWidth="1"/>
    <col min="20" max="20" width="6.6328125" style="19" customWidth="1"/>
    <col min="21" max="16384" width="8.7265625" style="19"/>
  </cols>
  <sheetData>
    <row r="1" spans="1:20" ht="10.5" x14ac:dyDescent="0.25">
      <c r="C1" s="22"/>
      <c r="D1" s="22"/>
      <c r="E1" s="15" t="s">
        <v>430</v>
      </c>
      <c r="F1" s="15"/>
      <c r="G1" s="24" t="s">
        <v>429</v>
      </c>
      <c r="H1" s="24"/>
      <c r="I1" s="63" t="s">
        <v>422</v>
      </c>
      <c r="J1" s="63"/>
      <c r="K1" s="24"/>
      <c r="L1" s="63" t="s">
        <v>423</v>
      </c>
      <c r="M1" s="63"/>
      <c r="N1" s="24"/>
      <c r="O1" s="63" t="s">
        <v>424</v>
      </c>
      <c r="P1" s="63"/>
      <c r="Q1" s="24"/>
      <c r="R1" s="63" t="s">
        <v>425</v>
      </c>
      <c r="S1" s="63"/>
      <c r="T1" s="24" t="s">
        <v>427</v>
      </c>
    </row>
    <row r="2" spans="1:20" s="22" customFormat="1" ht="12.5" x14ac:dyDescent="0.25">
      <c r="A2" s="26" t="s">
        <v>432</v>
      </c>
      <c r="B2" s="26"/>
      <c r="C2" s="26" t="s">
        <v>431</v>
      </c>
      <c r="D2" s="26"/>
      <c r="E2" s="26" t="s">
        <v>7</v>
      </c>
      <c r="F2" s="26"/>
      <c r="G2" s="27" t="s">
        <v>6</v>
      </c>
      <c r="H2" s="27"/>
      <c r="I2" s="27" t="s">
        <v>73</v>
      </c>
      <c r="J2" s="27" t="s">
        <v>513</v>
      </c>
      <c r="K2" s="27"/>
      <c r="L2" s="27" t="s">
        <v>73</v>
      </c>
      <c r="M2" s="27" t="s">
        <v>513</v>
      </c>
      <c r="N2" s="27"/>
      <c r="O2" s="28" t="s">
        <v>73</v>
      </c>
      <c r="P2" s="27" t="s">
        <v>513</v>
      </c>
      <c r="Q2" s="27"/>
      <c r="R2" s="28" t="s">
        <v>73</v>
      </c>
      <c r="S2" s="27" t="s">
        <v>513</v>
      </c>
      <c r="T2" s="7"/>
    </row>
    <row r="3" spans="1:20" x14ac:dyDescent="0.2">
      <c r="A3" s="22" t="s">
        <v>70</v>
      </c>
      <c r="C3" s="19" t="s">
        <v>138</v>
      </c>
      <c r="E3" s="23" t="s">
        <v>458</v>
      </c>
      <c r="F3" s="23"/>
      <c r="G3" s="7">
        <v>71.400000000000006</v>
      </c>
      <c r="H3" s="18"/>
      <c r="I3" s="18">
        <v>1641.94769107297</v>
      </c>
      <c r="J3" s="18">
        <f t="shared" ref="J3:J34" si="0">100/G3*I3</f>
        <v>2299.6466261526189</v>
      </c>
      <c r="K3" s="18"/>
      <c r="L3" s="18">
        <v>708.48381086967697</v>
      </c>
      <c r="M3" s="18">
        <f t="shared" ref="M3:M34" si="1">100/G3*L3</f>
        <v>992.27424491551392</v>
      </c>
      <c r="N3" s="18"/>
      <c r="O3" s="18">
        <v>1380.34516038982</v>
      </c>
      <c r="P3" s="18">
        <f t="shared" ref="P3:P34" si="2">100/G3*O3</f>
        <v>1933.2565271566104</v>
      </c>
      <c r="Q3" s="18"/>
      <c r="R3" s="18">
        <v>406.53461844293003</v>
      </c>
      <c r="S3" s="18">
        <f>100/G3*R3</f>
        <v>569.37621630662466</v>
      </c>
      <c r="T3" s="7">
        <f>J3/P3</f>
        <v>1.189519649280526</v>
      </c>
    </row>
    <row r="4" spans="1:20" x14ac:dyDescent="0.2">
      <c r="A4" s="22" t="s">
        <v>70</v>
      </c>
      <c r="C4" s="19" t="s">
        <v>139</v>
      </c>
      <c r="E4" s="23">
        <v>94</v>
      </c>
      <c r="F4" s="23"/>
      <c r="G4" s="7">
        <v>49.3</v>
      </c>
      <c r="H4" s="18"/>
      <c r="I4" s="18">
        <v>1948.5556681711901</v>
      </c>
      <c r="J4" s="18">
        <f t="shared" si="0"/>
        <v>3952.445574383753</v>
      </c>
      <c r="K4" s="18"/>
      <c r="L4" s="18">
        <v>362.40687300504698</v>
      </c>
      <c r="M4" s="18">
        <f t="shared" si="1"/>
        <v>735.10521907717441</v>
      </c>
      <c r="N4" s="18"/>
      <c r="O4" s="18">
        <v>181.47957515055501</v>
      </c>
      <c r="P4" s="18">
        <f t="shared" si="2"/>
        <v>368.11272850011159</v>
      </c>
      <c r="Q4" s="18"/>
      <c r="R4" s="18" t="s">
        <v>0</v>
      </c>
      <c r="S4" s="18" t="s">
        <v>0</v>
      </c>
      <c r="T4" s="7">
        <f t="shared" ref="T4:T67" si="3">J4/P4</f>
        <v>10.737052180966774</v>
      </c>
    </row>
    <row r="5" spans="1:20" x14ac:dyDescent="0.2">
      <c r="A5" s="22" t="s">
        <v>70</v>
      </c>
      <c r="C5" s="19" t="s">
        <v>140</v>
      </c>
      <c r="E5" s="23">
        <v>93</v>
      </c>
      <c r="F5" s="23"/>
      <c r="G5" s="7">
        <v>63</v>
      </c>
      <c r="H5" s="18"/>
      <c r="I5" s="18">
        <v>1525.8743476654299</v>
      </c>
      <c r="J5" s="18">
        <f t="shared" si="0"/>
        <v>2422.0227740721107</v>
      </c>
      <c r="K5" s="18"/>
      <c r="L5" s="18">
        <v>440.93092349290799</v>
      </c>
      <c r="M5" s="18">
        <f t="shared" si="1"/>
        <v>699.89035475064759</v>
      </c>
      <c r="N5" s="18"/>
      <c r="O5" s="18">
        <v>197.455192681494</v>
      </c>
      <c r="P5" s="18">
        <f t="shared" si="2"/>
        <v>313.42094076427617</v>
      </c>
      <c r="Q5" s="18"/>
      <c r="R5" s="18" t="s">
        <v>0</v>
      </c>
      <c r="S5" s="18" t="s">
        <v>0</v>
      </c>
      <c r="T5" s="7">
        <f t="shared" si="3"/>
        <v>7.7276992665710669</v>
      </c>
    </row>
    <row r="6" spans="1:20" x14ac:dyDescent="0.2">
      <c r="A6" s="22" t="s">
        <v>70</v>
      </c>
      <c r="C6" s="19" t="s">
        <v>141</v>
      </c>
      <c r="E6" s="29">
        <v>92</v>
      </c>
      <c r="F6" s="29"/>
      <c r="G6" s="7">
        <v>59.6</v>
      </c>
      <c r="H6" s="18"/>
      <c r="I6" s="18">
        <v>511.09161912457802</v>
      </c>
      <c r="J6" s="18">
        <f t="shared" si="0"/>
        <v>857.53627369895639</v>
      </c>
      <c r="K6" s="18"/>
      <c r="L6" s="18">
        <v>469.84022728408598</v>
      </c>
      <c r="M6" s="18">
        <f t="shared" si="1"/>
        <v>788.3225290001443</v>
      </c>
      <c r="N6" s="18"/>
      <c r="O6" s="18">
        <v>131.721516420412</v>
      </c>
      <c r="P6" s="18">
        <f t="shared" si="2"/>
        <v>221.00925573894631</v>
      </c>
      <c r="Q6" s="18"/>
      <c r="R6" s="18">
        <v>96.128222036661697</v>
      </c>
      <c r="S6" s="18">
        <f>100/G6*R6</f>
        <v>161.28896314876124</v>
      </c>
      <c r="T6" s="7">
        <f t="shared" si="3"/>
        <v>3.8800921293172843</v>
      </c>
    </row>
    <row r="7" spans="1:20" x14ac:dyDescent="0.2">
      <c r="A7" s="22" t="s">
        <v>70</v>
      </c>
      <c r="C7" s="19" t="s">
        <v>142</v>
      </c>
      <c r="E7" s="23">
        <v>91</v>
      </c>
      <c r="F7" s="23"/>
      <c r="G7" s="7">
        <v>57.7</v>
      </c>
      <c r="H7" s="18"/>
      <c r="I7" s="18">
        <v>186.33789124669499</v>
      </c>
      <c r="J7" s="18">
        <f t="shared" si="0"/>
        <v>322.94261914505194</v>
      </c>
      <c r="K7" s="18"/>
      <c r="L7" s="18">
        <v>562.37486855370503</v>
      </c>
      <c r="M7" s="18">
        <f t="shared" si="1"/>
        <v>974.65315173952331</v>
      </c>
      <c r="N7" s="18"/>
      <c r="O7" s="18">
        <v>118.425590342093</v>
      </c>
      <c r="P7" s="18">
        <f t="shared" si="2"/>
        <v>205.24365743863603</v>
      </c>
      <c r="Q7" s="18"/>
      <c r="R7" s="18" t="s">
        <v>0</v>
      </c>
      <c r="S7" s="18" t="s">
        <v>0</v>
      </c>
      <c r="T7" s="7">
        <f t="shared" si="3"/>
        <v>1.5734596780005523</v>
      </c>
    </row>
    <row r="8" spans="1:20" x14ac:dyDescent="0.2">
      <c r="A8" s="22" t="s">
        <v>70</v>
      </c>
      <c r="C8" s="19" t="s">
        <v>143</v>
      </c>
      <c r="E8" s="23">
        <v>90</v>
      </c>
      <c r="F8" s="23"/>
      <c r="G8" s="7">
        <v>63.9</v>
      </c>
      <c r="H8" s="18"/>
      <c r="I8" s="18">
        <v>124.741100861814</v>
      </c>
      <c r="J8" s="18">
        <f t="shared" si="0"/>
        <v>195.21299039407512</v>
      </c>
      <c r="K8" s="18"/>
      <c r="L8" s="18">
        <v>576.07362648557296</v>
      </c>
      <c r="M8" s="18">
        <f t="shared" si="1"/>
        <v>901.52367212139734</v>
      </c>
      <c r="N8" s="18"/>
      <c r="O8" s="18">
        <v>111.16794697756301</v>
      </c>
      <c r="P8" s="18">
        <f t="shared" si="2"/>
        <v>173.97174800870579</v>
      </c>
      <c r="Q8" s="18"/>
      <c r="R8" s="18" t="s">
        <v>0</v>
      </c>
      <c r="S8" s="18" t="s">
        <v>0</v>
      </c>
      <c r="T8" s="7">
        <f t="shared" si="3"/>
        <v>1.1220959301064584</v>
      </c>
    </row>
    <row r="9" spans="1:20" x14ac:dyDescent="0.2">
      <c r="A9" s="22" t="s">
        <v>70</v>
      </c>
      <c r="C9" s="19" t="s">
        <v>144</v>
      </c>
      <c r="E9" s="23">
        <v>89</v>
      </c>
      <c r="F9" s="23"/>
      <c r="G9" s="7">
        <v>82.3</v>
      </c>
      <c r="H9" s="18"/>
      <c r="I9" s="18">
        <v>167.44530737503399</v>
      </c>
      <c r="J9" s="18">
        <f t="shared" si="0"/>
        <v>203.45723860878979</v>
      </c>
      <c r="K9" s="18"/>
      <c r="L9" s="18">
        <v>839.31522706144699</v>
      </c>
      <c r="M9" s="18">
        <f t="shared" si="1"/>
        <v>1019.8240912046745</v>
      </c>
      <c r="N9" s="18"/>
      <c r="O9" s="18">
        <v>167.868569709062</v>
      </c>
      <c r="P9" s="18">
        <f t="shared" si="2"/>
        <v>203.97153063069504</v>
      </c>
      <c r="Q9" s="18"/>
      <c r="R9" s="18" t="s">
        <v>0</v>
      </c>
      <c r="S9" s="18" t="s">
        <v>0</v>
      </c>
      <c r="T9" s="7">
        <f t="shared" si="3"/>
        <v>0.99747860880234107</v>
      </c>
    </row>
    <row r="10" spans="1:20" x14ac:dyDescent="0.2">
      <c r="A10" s="22" t="s">
        <v>70</v>
      </c>
      <c r="C10" s="19" t="s">
        <v>145</v>
      </c>
      <c r="E10" s="23">
        <v>88</v>
      </c>
      <c r="F10" s="23"/>
      <c r="G10" s="7">
        <v>73.2</v>
      </c>
      <c r="H10" s="18"/>
      <c r="I10" s="18">
        <v>160.73974156845699</v>
      </c>
      <c r="J10" s="18">
        <f t="shared" si="0"/>
        <v>219.58981088587021</v>
      </c>
      <c r="K10" s="18"/>
      <c r="L10" s="18">
        <v>844.31533095982297</v>
      </c>
      <c r="M10" s="18">
        <f t="shared" si="1"/>
        <v>1153.4362444806325</v>
      </c>
      <c r="N10" s="18"/>
      <c r="O10" s="18">
        <v>174.06597340945299</v>
      </c>
      <c r="P10" s="18">
        <f t="shared" si="2"/>
        <v>237.79504564132921</v>
      </c>
      <c r="Q10" s="18"/>
      <c r="R10" s="18" t="s">
        <v>0</v>
      </c>
      <c r="S10" s="18" t="s">
        <v>0</v>
      </c>
      <c r="T10" s="7">
        <f t="shared" si="3"/>
        <v>0.92344148841974483</v>
      </c>
    </row>
    <row r="11" spans="1:20" x14ac:dyDescent="0.2">
      <c r="A11" s="22" t="s">
        <v>70</v>
      </c>
      <c r="C11" s="19" t="s">
        <v>146</v>
      </c>
      <c r="E11" s="23">
        <v>87</v>
      </c>
      <c r="F11" s="23"/>
      <c r="G11" s="7">
        <v>84.7</v>
      </c>
      <c r="H11" s="18"/>
      <c r="I11" s="18">
        <v>167.80139396519999</v>
      </c>
      <c r="J11" s="18">
        <f t="shared" si="0"/>
        <v>198.11262569681227</v>
      </c>
      <c r="K11" s="18"/>
      <c r="L11" s="18">
        <v>822.85842121034102</v>
      </c>
      <c r="M11" s="18">
        <f t="shared" si="1"/>
        <v>971.49754570288189</v>
      </c>
      <c r="N11" s="18"/>
      <c r="O11" s="18">
        <v>158.143362838277</v>
      </c>
      <c r="P11" s="18">
        <f t="shared" si="2"/>
        <v>186.70999154460094</v>
      </c>
      <c r="Q11" s="18"/>
      <c r="R11" s="18" t="s">
        <v>0</v>
      </c>
      <c r="S11" s="18" t="s">
        <v>0</v>
      </c>
      <c r="T11" s="7">
        <f t="shared" si="3"/>
        <v>1.0610713655861717</v>
      </c>
    </row>
    <row r="12" spans="1:20" x14ac:dyDescent="0.2">
      <c r="A12" s="22" t="s">
        <v>70</v>
      </c>
      <c r="C12" s="19" t="s">
        <v>147</v>
      </c>
      <c r="E12" s="23">
        <v>86</v>
      </c>
      <c r="F12" s="23"/>
      <c r="G12" s="7">
        <v>50.3</v>
      </c>
      <c r="H12" s="18"/>
      <c r="I12" s="18">
        <v>135.272577284769</v>
      </c>
      <c r="J12" s="18">
        <f t="shared" si="0"/>
        <v>268.93156517846722</v>
      </c>
      <c r="K12" s="18"/>
      <c r="L12" s="18">
        <v>746.52495191889295</v>
      </c>
      <c r="M12" s="18">
        <f t="shared" si="1"/>
        <v>1484.1450336359701</v>
      </c>
      <c r="N12" s="18"/>
      <c r="O12" s="18">
        <v>146.72074081429801</v>
      </c>
      <c r="P12" s="18">
        <f t="shared" si="2"/>
        <v>291.69133362683505</v>
      </c>
      <c r="Q12" s="18"/>
      <c r="R12" s="18" t="s">
        <v>0</v>
      </c>
      <c r="S12" s="18" t="s">
        <v>0</v>
      </c>
      <c r="T12" s="7">
        <f t="shared" si="3"/>
        <v>0.92197310710134184</v>
      </c>
    </row>
    <row r="13" spans="1:20" x14ac:dyDescent="0.2">
      <c r="A13" s="22" t="s">
        <v>70</v>
      </c>
      <c r="C13" s="19" t="s">
        <v>148</v>
      </c>
      <c r="E13" s="23">
        <v>85</v>
      </c>
      <c r="F13" s="23"/>
      <c r="G13" s="7">
        <v>63.2</v>
      </c>
      <c r="H13" s="18"/>
      <c r="I13" s="18">
        <v>201.734861529326</v>
      </c>
      <c r="J13" s="18">
        <f t="shared" si="0"/>
        <v>319.2007302679209</v>
      </c>
      <c r="K13" s="18"/>
      <c r="L13" s="18">
        <v>1002.98173644461</v>
      </c>
      <c r="M13" s="18">
        <f t="shared" si="1"/>
        <v>1586.9964184250157</v>
      </c>
      <c r="N13" s="18"/>
      <c r="O13" s="18">
        <v>193.848987369887</v>
      </c>
      <c r="P13" s="18">
        <f t="shared" si="2"/>
        <v>306.72308128146676</v>
      </c>
      <c r="Q13" s="18"/>
      <c r="R13" s="18" t="s">
        <v>0</v>
      </c>
      <c r="S13" s="18" t="s">
        <v>0</v>
      </c>
      <c r="T13" s="7">
        <f t="shared" si="3"/>
        <v>1.0406805022117129</v>
      </c>
    </row>
    <row r="14" spans="1:20" x14ac:dyDescent="0.2">
      <c r="A14" s="22" t="s">
        <v>70</v>
      </c>
      <c r="C14" s="19" t="s">
        <v>149</v>
      </c>
      <c r="E14" s="23">
        <v>84</v>
      </c>
      <c r="F14" s="23"/>
      <c r="G14" s="7">
        <v>66.5</v>
      </c>
      <c r="H14" s="18"/>
      <c r="I14" s="18">
        <v>251.76046554359701</v>
      </c>
      <c r="J14" s="18">
        <f t="shared" si="0"/>
        <v>378.58716623097291</v>
      </c>
      <c r="K14" s="18"/>
      <c r="L14" s="18">
        <v>687.97246046167095</v>
      </c>
      <c r="M14" s="18">
        <f t="shared" si="1"/>
        <v>1034.5450533258208</v>
      </c>
      <c r="N14" s="18"/>
      <c r="O14" s="18">
        <v>162.969410928576</v>
      </c>
      <c r="P14" s="18">
        <f t="shared" si="2"/>
        <v>245.06678335124209</v>
      </c>
      <c r="Q14" s="18"/>
      <c r="R14" s="18" t="s">
        <v>0</v>
      </c>
      <c r="S14" s="18" t="s">
        <v>0</v>
      </c>
      <c r="T14" s="7">
        <f t="shared" si="3"/>
        <v>1.5448326413472473</v>
      </c>
    </row>
    <row r="15" spans="1:20" x14ac:dyDescent="0.2">
      <c r="A15" s="22" t="s">
        <v>70</v>
      </c>
      <c r="C15" s="19" t="s">
        <v>150</v>
      </c>
      <c r="E15" s="23">
        <v>83</v>
      </c>
      <c r="F15" s="23"/>
      <c r="G15" s="7">
        <v>81.5</v>
      </c>
      <c r="H15" s="18"/>
      <c r="I15" s="18">
        <v>519.12508285280501</v>
      </c>
      <c r="J15" s="18">
        <f t="shared" si="0"/>
        <v>636.96329184393255</v>
      </c>
      <c r="K15" s="18"/>
      <c r="L15" s="18">
        <v>831.50228300566903</v>
      </c>
      <c r="M15" s="18">
        <f t="shared" si="1"/>
        <v>1020.2482000069559</v>
      </c>
      <c r="N15" s="18"/>
      <c r="O15" s="18">
        <v>207.43424307141601</v>
      </c>
      <c r="P15" s="18">
        <f t="shared" si="2"/>
        <v>254.52054364590921</v>
      </c>
      <c r="Q15" s="18"/>
      <c r="R15" s="18" t="s">
        <v>0</v>
      </c>
      <c r="S15" s="18" t="s">
        <v>0</v>
      </c>
      <c r="T15" s="7">
        <f t="shared" si="3"/>
        <v>2.5026007045234056</v>
      </c>
    </row>
    <row r="16" spans="1:20" x14ac:dyDescent="0.2">
      <c r="A16" s="22" t="s">
        <v>70</v>
      </c>
      <c r="C16" s="19" t="s">
        <v>151</v>
      </c>
      <c r="E16" s="23">
        <v>82</v>
      </c>
      <c r="F16" s="23"/>
      <c r="G16" s="7">
        <v>62.4</v>
      </c>
      <c r="H16" s="18"/>
      <c r="I16" s="18">
        <v>694.37860989535898</v>
      </c>
      <c r="J16" s="18">
        <f t="shared" si="0"/>
        <v>1112.786233806665</v>
      </c>
      <c r="K16" s="18"/>
      <c r="L16" s="18">
        <v>733.35815139595798</v>
      </c>
      <c r="M16" s="18">
        <f t="shared" si="1"/>
        <v>1175.2534477499328</v>
      </c>
      <c r="N16" s="18"/>
      <c r="O16" s="18">
        <v>191.16576227581501</v>
      </c>
      <c r="P16" s="18">
        <f t="shared" si="2"/>
        <v>306.35538826252406</v>
      </c>
      <c r="Q16" s="18"/>
      <c r="R16" s="18" t="s">
        <v>0</v>
      </c>
      <c r="S16" s="18" t="s">
        <v>0</v>
      </c>
      <c r="T16" s="7">
        <f t="shared" si="3"/>
        <v>3.6323377242285972</v>
      </c>
    </row>
    <row r="17" spans="1:20" x14ac:dyDescent="0.2">
      <c r="A17" s="22" t="s">
        <v>70</v>
      </c>
      <c r="C17" s="19" t="s">
        <v>152</v>
      </c>
      <c r="E17" s="23">
        <v>81</v>
      </c>
      <c r="F17" s="23"/>
      <c r="G17" s="7">
        <v>71.900000000000006</v>
      </c>
      <c r="H17" s="18"/>
      <c r="I17" s="18">
        <v>1314.3254086233701</v>
      </c>
      <c r="J17" s="18">
        <f t="shared" si="0"/>
        <v>1827.9908325777051</v>
      </c>
      <c r="K17" s="18"/>
      <c r="L17" s="18">
        <v>839.36449783999603</v>
      </c>
      <c r="M17" s="18">
        <f t="shared" si="1"/>
        <v>1167.4054211961002</v>
      </c>
      <c r="N17" s="18"/>
      <c r="O17" s="18">
        <v>282.81351794283898</v>
      </c>
      <c r="P17" s="18">
        <f t="shared" si="2"/>
        <v>393.34286222926141</v>
      </c>
      <c r="Q17" s="18"/>
      <c r="R17" s="18" t="s">
        <v>0</v>
      </c>
      <c r="S17" s="18" t="s">
        <v>0</v>
      </c>
      <c r="T17" s="7">
        <f t="shared" si="3"/>
        <v>4.6473217340658222</v>
      </c>
    </row>
    <row r="18" spans="1:20" x14ac:dyDescent="0.2">
      <c r="A18" s="22" t="s">
        <v>70</v>
      </c>
      <c r="C18" s="19" t="s">
        <v>153</v>
      </c>
      <c r="E18" s="23">
        <v>80</v>
      </c>
      <c r="F18" s="23"/>
      <c r="G18" s="7">
        <v>66.7</v>
      </c>
      <c r="H18" s="18"/>
      <c r="I18" s="18">
        <v>1465.42818525302</v>
      </c>
      <c r="J18" s="18">
        <f t="shared" si="0"/>
        <v>2197.0437560015293</v>
      </c>
      <c r="K18" s="18"/>
      <c r="L18" s="18">
        <v>1162.6324068741001</v>
      </c>
      <c r="M18" s="18">
        <f t="shared" si="1"/>
        <v>1743.0770717752623</v>
      </c>
      <c r="N18" s="18"/>
      <c r="O18" s="18">
        <v>350.43472627125999</v>
      </c>
      <c r="P18" s="18">
        <f t="shared" si="2"/>
        <v>525.38939470953517</v>
      </c>
      <c r="Q18" s="18"/>
      <c r="R18" s="18" t="s">
        <v>0</v>
      </c>
      <c r="S18" s="18" t="s">
        <v>0</v>
      </c>
      <c r="T18" s="7">
        <f t="shared" si="3"/>
        <v>4.1817436326749204</v>
      </c>
    </row>
    <row r="19" spans="1:20" x14ac:dyDescent="0.2">
      <c r="A19" s="22" t="s">
        <v>70</v>
      </c>
      <c r="C19" s="19" t="s">
        <v>154</v>
      </c>
      <c r="E19" s="23">
        <v>79</v>
      </c>
      <c r="F19" s="23"/>
      <c r="G19" s="7">
        <v>68.2</v>
      </c>
      <c r="H19" s="18"/>
      <c r="I19" s="18">
        <v>1472.4886740055499</v>
      </c>
      <c r="J19" s="18">
        <f t="shared" si="0"/>
        <v>2159.0743020609239</v>
      </c>
      <c r="K19" s="18"/>
      <c r="L19" s="18">
        <v>1163.8589599874099</v>
      </c>
      <c r="M19" s="18">
        <f t="shared" si="1"/>
        <v>1706.5380644976685</v>
      </c>
      <c r="N19" s="18"/>
      <c r="O19" s="18">
        <v>346.608499664725</v>
      </c>
      <c r="P19" s="18">
        <f t="shared" si="2"/>
        <v>508.2236065465176</v>
      </c>
      <c r="Q19" s="18"/>
      <c r="R19" s="18" t="s">
        <v>0</v>
      </c>
      <c r="S19" s="18" t="s">
        <v>0</v>
      </c>
      <c r="T19" s="7">
        <f t="shared" si="3"/>
        <v>4.2482762985613185</v>
      </c>
    </row>
    <row r="20" spans="1:20" x14ac:dyDescent="0.2">
      <c r="A20" s="22" t="s">
        <v>70</v>
      </c>
      <c r="C20" s="19" t="s">
        <v>155</v>
      </c>
      <c r="E20" s="23">
        <v>78</v>
      </c>
      <c r="F20" s="23"/>
      <c r="G20" s="7">
        <v>73.5</v>
      </c>
      <c r="H20" s="18"/>
      <c r="I20" s="18">
        <v>1113.7878689097799</v>
      </c>
      <c r="J20" s="18">
        <f t="shared" si="0"/>
        <v>1515.3576447752107</v>
      </c>
      <c r="K20" s="18"/>
      <c r="L20" s="18">
        <v>832.89915934542103</v>
      </c>
      <c r="M20" s="18">
        <f t="shared" si="1"/>
        <v>1133.1961351638381</v>
      </c>
      <c r="N20" s="18"/>
      <c r="O20" s="18">
        <v>249.55160677117499</v>
      </c>
      <c r="P20" s="18">
        <f t="shared" si="2"/>
        <v>339.52599560704078</v>
      </c>
      <c r="Q20" s="18"/>
      <c r="R20" s="18" t="s">
        <v>0</v>
      </c>
      <c r="S20" s="18" t="s">
        <v>0</v>
      </c>
      <c r="T20" s="7">
        <f t="shared" si="3"/>
        <v>4.4631564722044113</v>
      </c>
    </row>
    <row r="21" spans="1:20" x14ac:dyDescent="0.2">
      <c r="A21" s="22" t="s">
        <v>70</v>
      </c>
      <c r="C21" s="19" t="s">
        <v>156</v>
      </c>
      <c r="E21" s="23">
        <v>77</v>
      </c>
      <c r="F21" s="23"/>
      <c r="G21" s="7">
        <v>65.900000000000006</v>
      </c>
      <c r="H21" s="18"/>
      <c r="I21" s="18">
        <v>750.70386754536696</v>
      </c>
      <c r="J21" s="18">
        <f t="shared" si="0"/>
        <v>1139.1560964269604</v>
      </c>
      <c r="K21" s="18"/>
      <c r="L21" s="18">
        <v>983.83273634449995</v>
      </c>
      <c r="M21" s="18">
        <f t="shared" si="1"/>
        <v>1492.9176575789072</v>
      </c>
      <c r="N21" s="18"/>
      <c r="O21" s="18">
        <v>261.19673297005301</v>
      </c>
      <c r="P21" s="18">
        <f t="shared" si="2"/>
        <v>396.35316080432926</v>
      </c>
      <c r="Q21" s="18"/>
      <c r="R21" s="18" t="s">
        <v>0</v>
      </c>
      <c r="S21" s="18" t="s">
        <v>0</v>
      </c>
      <c r="T21" s="7">
        <f t="shared" si="3"/>
        <v>2.8740936343619481</v>
      </c>
    </row>
    <row r="22" spans="1:20" x14ac:dyDescent="0.2">
      <c r="A22" s="22" t="s">
        <v>70</v>
      </c>
      <c r="C22" s="19" t="s">
        <v>157</v>
      </c>
      <c r="E22" s="23">
        <v>76</v>
      </c>
      <c r="F22" s="23"/>
      <c r="G22" s="7">
        <v>57.6</v>
      </c>
      <c r="H22" s="18"/>
      <c r="I22" s="18">
        <v>411.77641542349102</v>
      </c>
      <c r="J22" s="18">
        <f t="shared" si="0"/>
        <v>714.88961011022752</v>
      </c>
      <c r="K22" s="18"/>
      <c r="L22" s="18">
        <v>896.001514432519</v>
      </c>
      <c r="M22" s="18">
        <f t="shared" si="1"/>
        <v>1555.5581847786789</v>
      </c>
      <c r="N22" s="18"/>
      <c r="O22" s="18">
        <v>204.16934061335601</v>
      </c>
      <c r="P22" s="18">
        <f t="shared" si="2"/>
        <v>354.46066078707645</v>
      </c>
      <c r="Q22" s="18"/>
      <c r="R22" s="18" t="s">
        <v>0</v>
      </c>
      <c r="S22" s="18" t="s">
        <v>0</v>
      </c>
      <c r="T22" s="7">
        <f t="shared" si="3"/>
        <v>2.0168376612592835</v>
      </c>
    </row>
    <row r="23" spans="1:20" x14ac:dyDescent="0.2">
      <c r="A23" s="22" t="s">
        <v>70</v>
      </c>
      <c r="C23" s="19" t="s">
        <v>158</v>
      </c>
      <c r="E23" s="23">
        <v>75</v>
      </c>
      <c r="F23" s="23"/>
      <c r="G23" s="7">
        <v>62.5</v>
      </c>
      <c r="H23" s="18"/>
      <c r="I23" s="18">
        <v>276.09654318963601</v>
      </c>
      <c r="J23" s="18">
        <f t="shared" si="0"/>
        <v>441.75446910341765</v>
      </c>
      <c r="K23" s="18"/>
      <c r="L23" s="18">
        <v>999.99610072723999</v>
      </c>
      <c r="M23" s="18">
        <f t="shared" si="1"/>
        <v>1599.9937611635842</v>
      </c>
      <c r="N23" s="18"/>
      <c r="O23" s="18">
        <v>208.672908342808</v>
      </c>
      <c r="P23" s="18">
        <f t="shared" si="2"/>
        <v>333.87665334849282</v>
      </c>
      <c r="Q23" s="18"/>
      <c r="R23" s="18" t="s">
        <v>0</v>
      </c>
      <c r="S23" s="18" t="s">
        <v>0</v>
      </c>
      <c r="T23" s="7">
        <f t="shared" si="3"/>
        <v>1.3231067960967142</v>
      </c>
    </row>
    <row r="24" spans="1:20" x14ac:dyDescent="0.2">
      <c r="A24" s="22" t="s">
        <v>70</v>
      </c>
      <c r="C24" s="19" t="s">
        <v>159</v>
      </c>
      <c r="E24" s="23">
        <v>74</v>
      </c>
      <c r="F24" s="23"/>
      <c r="G24" s="7">
        <v>68.099999999999994</v>
      </c>
      <c r="H24" s="18"/>
      <c r="I24" s="18">
        <v>231.847788173091</v>
      </c>
      <c r="J24" s="18">
        <f t="shared" si="0"/>
        <v>340.4519650118811</v>
      </c>
      <c r="K24" s="18"/>
      <c r="L24" s="18">
        <v>940.62846280730798</v>
      </c>
      <c r="M24" s="18">
        <f t="shared" si="1"/>
        <v>1381.2459072060324</v>
      </c>
      <c r="N24" s="18"/>
      <c r="O24" s="18">
        <v>202.458349474486</v>
      </c>
      <c r="P24" s="18">
        <f t="shared" si="2"/>
        <v>297.29566736341559</v>
      </c>
      <c r="Q24" s="18"/>
      <c r="R24" s="18" t="s">
        <v>0</v>
      </c>
      <c r="S24" s="18" t="s">
        <v>0</v>
      </c>
      <c r="T24" s="7">
        <f t="shared" si="3"/>
        <v>1.1451628879465339</v>
      </c>
    </row>
    <row r="25" spans="1:20" x14ac:dyDescent="0.2">
      <c r="A25" s="22" t="s">
        <v>70</v>
      </c>
      <c r="C25" s="19" t="s">
        <v>160</v>
      </c>
      <c r="E25" s="23">
        <v>73</v>
      </c>
      <c r="F25" s="23"/>
      <c r="G25" s="7">
        <v>55.5</v>
      </c>
      <c r="H25" s="18"/>
      <c r="I25" s="18">
        <v>297.63304403600301</v>
      </c>
      <c r="J25" s="18">
        <f t="shared" si="0"/>
        <v>536.27575501982528</v>
      </c>
      <c r="K25" s="18"/>
      <c r="L25" s="18">
        <v>859.589088918833</v>
      </c>
      <c r="M25" s="18">
        <f t="shared" si="1"/>
        <v>1548.8091692231226</v>
      </c>
      <c r="N25" s="18"/>
      <c r="O25" s="18">
        <v>188.50348990117601</v>
      </c>
      <c r="P25" s="18">
        <f t="shared" si="2"/>
        <v>339.6459277498667</v>
      </c>
      <c r="Q25" s="18"/>
      <c r="R25" s="18" t="s">
        <v>0</v>
      </c>
      <c r="S25" s="18" t="s">
        <v>0</v>
      </c>
      <c r="T25" s="7">
        <f t="shared" si="3"/>
        <v>1.5789259084382936</v>
      </c>
    </row>
    <row r="26" spans="1:20" x14ac:dyDescent="0.2">
      <c r="A26" s="22" t="s">
        <v>70</v>
      </c>
      <c r="C26" s="19" t="s">
        <v>161</v>
      </c>
      <c r="E26" s="23">
        <v>72</v>
      </c>
      <c r="F26" s="23"/>
      <c r="G26" s="7">
        <v>62.1</v>
      </c>
      <c r="H26" s="18"/>
      <c r="I26" s="18">
        <v>563.33965548127696</v>
      </c>
      <c r="J26" s="18">
        <f t="shared" si="0"/>
        <v>907.14920367355387</v>
      </c>
      <c r="K26" s="18"/>
      <c r="L26" s="18">
        <v>881.23766003958895</v>
      </c>
      <c r="M26" s="18">
        <f t="shared" si="1"/>
        <v>1419.0622544920918</v>
      </c>
      <c r="N26" s="18"/>
      <c r="O26" s="18">
        <v>217.83329378099</v>
      </c>
      <c r="P26" s="18">
        <f t="shared" si="2"/>
        <v>350.7782508550564</v>
      </c>
      <c r="Q26" s="18"/>
      <c r="R26" s="18" t="s">
        <v>0</v>
      </c>
      <c r="S26" s="18" t="s">
        <v>0</v>
      </c>
      <c r="T26" s="7">
        <f t="shared" si="3"/>
        <v>2.5861044733026883</v>
      </c>
    </row>
    <row r="27" spans="1:20" x14ac:dyDescent="0.2">
      <c r="A27" s="22" t="s">
        <v>70</v>
      </c>
      <c r="C27" s="19" t="s">
        <v>162</v>
      </c>
      <c r="E27" s="23">
        <v>71</v>
      </c>
      <c r="F27" s="23"/>
      <c r="G27" s="7">
        <v>68</v>
      </c>
      <c r="H27" s="18"/>
      <c r="I27" s="18">
        <v>992.713258736223</v>
      </c>
      <c r="J27" s="18">
        <f t="shared" si="0"/>
        <v>1459.872439317975</v>
      </c>
      <c r="K27" s="18"/>
      <c r="L27" s="18">
        <v>1030.75962167734</v>
      </c>
      <c r="M27" s="18">
        <f t="shared" si="1"/>
        <v>1515.8229730549119</v>
      </c>
      <c r="N27" s="18"/>
      <c r="O27" s="18">
        <v>278.08160566216202</v>
      </c>
      <c r="P27" s="18">
        <f t="shared" si="2"/>
        <v>408.94353773847359</v>
      </c>
      <c r="Q27" s="18"/>
      <c r="R27" s="18" t="s">
        <v>0</v>
      </c>
      <c r="S27" s="18" t="s">
        <v>0</v>
      </c>
      <c r="T27" s="7">
        <f t="shared" si="3"/>
        <v>3.5698630852349806</v>
      </c>
    </row>
    <row r="28" spans="1:20" x14ac:dyDescent="0.2">
      <c r="A28" s="22" t="s">
        <v>70</v>
      </c>
      <c r="C28" s="19" t="s">
        <v>163</v>
      </c>
      <c r="E28" s="23">
        <v>70</v>
      </c>
      <c r="F28" s="23"/>
      <c r="G28" s="7">
        <v>59.1</v>
      </c>
      <c r="H28" s="18"/>
      <c r="I28" s="18">
        <v>938.00315498568602</v>
      </c>
      <c r="J28" s="18">
        <f t="shared" si="0"/>
        <v>1587.1457783175738</v>
      </c>
      <c r="K28" s="18"/>
      <c r="L28" s="18">
        <v>904.62782814670004</v>
      </c>
      <c r="M28" s="18">
        <f t="shared" si="1"/>
        <v>1530.6731440722506</v>
      </c>
      <c r="N28" s="18"/>
      <c r="O28" s="18">
        <v>246.11464504867399</v>
      </c>
      <c r="P28" s="18">
        <f t="shared" si="2"/>
        <v>416.43763967626734</v>
      </c>
      <c r="Q28" s="18"/>
      <c r="R28" s="18" t="s">
        <v>0</v>
      </c>
      <c r="S28" s="18" t="s">
        <v>0</v>
      </c>
      <c r="T28" s="7">
        <f t="shared" si="3"/>
        <v>3.8112447749713456</v>
      </c>
    </row>
    <row r="29" spans="1:20" x14ac:dyDescent="0.2">
      <c r="A29" s="22" t="s">
        <v>70</v>
      </c>
      <c r="C29" s="19" t="s">
        <v>164</v>
      </c>
      <c r="E29" s="23">
        <v>69</v>
      </c>
      <c r="F29" s="23"/>
      <c r="G29" s="7">
        <v>77.900000000000006</v>
      </c>
      <c r="H29" s="18"/>
      <c r="I29" s="18">
        <v>1046.0950554097601</v>
      </c>
      <c r="J29" s="18">
        <f t="shared" si="0"/>
        <v>1342.8691340305006</v>
      </c>
      <c r="K29" s="18"/>
      <c r="L29" s="18">
        <v>930.01206669122905</v>
      </c>
      <c r="M29" s="18">
        <f t="shared" si="1"/>
        <v>1193.8537441479191</v>
      </c>
      <c r="N29" s="18"/>
      <c r="O29" s="18">
        <v>258.50034289381699</v>
      </c>
      <c r="P29" s="18">
        <f t="shared" si="2"/>
        <v>331.83612694970083</v>
      </c>
      <c r="Q29" s="18"/>
      <c r="R29" s="18" t="s">
        <v>0</v>
      </c>
      <c r="S29" s="18" t="s">
        <v>0</v>
      </c>
      <c r="T29" s="7">
        <f t="shared" si="3"/>
        <v>4.0467840146713456</v>
      </c>
    </row>
    <row r="30" spans="1:20" x14ac:dyDescent="0.2">
      <c r="A30" s="22" t="s">
        <v>70</v>
      </c>
      <c r="C30" s="19" t="s">
        <v>165</v>
      </c>
      <c r="E30" s="23">
        <v>68</v>
      </c>
      <c r="F30" s="23"/>
      <c r="G30" s="7">
        <v>55.2</v>
      </c>
      <c r="H30" s="18"/>
      <c r="I30" s="18">
        <v>625.06859355077199</v>
      </c>
      <c r="J30" s="18">
        <f t="shared" si="0"/>
        <v>1132.3706404905288</v>
      </c>
      <c r="K30" s="18"/>
      <c r="L30" s="18">
        <v>976.49009983444796</v>
      </c>
      <c r="M30" s="18">
        <f t="shared" si="1"/>
        <v>1769.0038040479128</v>
      </c>
      <c r="N30" s="18"/>
      <c r="O30" s="18">
        <v>241.317941107302</v>
      </c>
      <c r="P30" s="18">
        <f t="shared" si="2"/>
        <v>437.17018316540214</v>
      </c>
      <c r="Q30" s="18"/>
      <c r="R30" s="18" t="s">
        <v>0</v>
      </c>
      <c r="S30" s="18" t="s">
        <v>0</v>
      </c>
      <c r="T30" s="7">
        <f t="shared" si="3"/>
        <v>2.5902284375650098</v>
      </c>
    </row>
    <row r="31" spans="1:20" x14ac:dyDescent="0.2">
      <c r="A31" s="22" t="s">
        <v>70</v>
      </c>
      <c r="C31" s="19" t="s">
        <v>166</v>
      </c>
      <c r="E31" s="23">
        <v>67</v>
      </c>
      <c r="F31" s="23"/>
      <c r="G31" s="7">
        <v>70.7</v>
      </c>
      <c r="H31" s="18"/>
      <c r="I31" s="18">
        <v>623.20507286052498</v>
      </c>
      <c r="J31" s="18">
        <f t="shared" si="0"/>
        <v>881.47817943497171</v>
      </c>
      <c r="K31" s="18"/>
      <c r="L31" s="18">
        <v>1175.99916712399</v>
      </c>
      <c r="M31" s="18">
        <f t="shared" si="1"/>
        <v>1663.3651585912164</v>
      </c>
      <c r="N31" s="18"/>
      <c r="O31" s="18">
        <v>256.15337307257101</v>
      </c>
      <c r="P31" s="18">
        <f t="shared" si="2"/>
        <v>362.31028723135927</v>
      </c>
      <c r="Q31" s="18"/>
      <c r="R31" s="18" t="s">
        <v>0</v>
      </c>
      <c r="S31" s="18" t="s">
        <v>0</v>
      </c>
      <c r="T31" s="7">
        <f t="shared" si="3"/>
        <v>2.4329372101766715</v>
      </c>
    </row>
    <row r="32" spans="1:20" x14ac:dyDescent="0.2">
      <c r="A32" s="22" t="s">
        <v>70</v>
      </c>
      <c r="C32" s="19" t="s">
        <v>167</v>
      </c>
      <c r="E32" s="23">
        <v>66</v>
      </c>
      <c r="F32" s="23"/>
      <c r="G32" s="7">
        <v>57.9</v>
      </c>
      <c r="H32" s="18"/>
      <c r="I32" s="18">
        <v>404.38927652013501</v>
      </c>
      <c r="J32" s="18">
        <f t="shared" si="0"/>
        <v>698.42707516430914</v>
      </c>
      <c r="K32" s="18"/>
      <c r="L32" s="18">
        <v>568.72707599087096</v>
      </c>
      <c r="M32" s="18">
        <f t="shared" si="1"/>
        <v>982.25747148682376</v>
      </c>
      <c r="N32" s="18"/>
      <c r="O32" s="18">
        <v>141.69372060731001</v>
      </c>
      <c r="P32" s="18">
        <f t="shared" si="2"/>
        <v>244.72145182609674</v>
      </c>
      <c r="Q32" s="18"/>
      <c r="R32" s="18">
        <v>162.984921946979</v>
      </c>
      <c r="S32" s="18">
        <f>100/G32*R32</f>
        <v>281.49382028839204</v>
      </c>
      <c r="T32" s="7">
        <f t="shared" si="3"/>
        <v>2.8539675208392579</v>
      </c>
    </row>
    <row r="33" spans="1:20" x14ac:dyDescent="0.2">
      <c r="A33" s="22" t="s">
        <v>71</v>
      </c>
      <c r="C33" s="19" t="s">
        <v>168</v>
      </c>
      <c r="E33" s="23">
        <v>65</v>
      </c>
      <c r="F33" s="23"/>
      <c r="G33" s="7">
        <v>73.7</v>
      </c>
      <c r="H33" s="18"/>
      <c r="I33" s="18">
        <v>438.38607083465303</v>
      </c>
      <c r="J33" s="18">
        <f t="shared" si="0"/>
        <v>594.82506219084541</v>
      </c>
      <c r="K33" s="18"/>
      <c r="L33" s="18">
        <v>629.56064932173899</v>
      </c>
      <c r="M33" s="18">
        <f t="shared" si="1"/>
        <v>854.22069107427274</v>
      </c>
      <c r="N33" s="18"/>
      <c r="O33" s="18">
        <v>174.88013785148499</v>
      </c>
      <c r="P33" s="18">
        <f t="shared" si="2"/>
        <v>237.28648283783582</v>
      </c>
      <c r="Q33" s="18"/>
      <c r="R33" s="18" t="s">
        <v>0</v>
      </c>
      <c r="S33" s="18" t="s">
        <v>0</v>
      </c>
      <c r="T33" s="7">
        <f t="shared" si="3"/>
        <v>2.5067802222739983</v>
      </c>
    </row>
    <row r="34" spans="1:20" x14ac:dyDescent="0.2">
      <c r="A34" s="22" t="s">
        <v>71</v>
      </c>
      <c r="C34" s="19" t="s">
        <v>169</v>
      </c>
      <c r="E34" s="23">
        <v>64</v>
      </c>
      <c r="F34" s="23"/>
      <c r="G34" s="7">
        <v>75.099999999999994</v>
      </c>
      <c r="H34" s="18"/>
      <c r="I34" s="18">
        <v>344.597313289238</v>
      </c>
      <c r="J34" s="18">
        <f t="shared" si="0"/>
        <v>458.85128267541683</v>
      </c>
      <c r="K34" s="18"/>
      <c r="L34" s="18">
        <v>508.91435989632203</v>
      </c>
      <c r="M34" s="18">
        <f t="shared" si="1"/>
        <v>677.64894793118788</v>
      </c>
      <c r="N34" s="18"/>
      <c r="O34" s="18">
        <v>116.95330827525</v>
      </c>
      <c r="P34" s="18">
        <f t="shared" si="2"/>
        <v>155.73010422802929</v>
      </c>
      <c r="Q34" s="18"/>
      <c r="R34" s="18" t="s">
        <v>0</v>
      </c>
      <c r="S34" s="18" t="s">
        <v>0</v>
      </c>
      <c r="T34" s="7">
        <f t="shared" si="3"/>
        <v>2.9464520360401187</v>
      </c>
    </row>
    <row r="35" spans="1:20" x14ac:dyDescent="0.2">
      <c r="A35" s="22" t="s">
        <v>71</v>
      </c>
      <c r="C35" s="19" t="s">
        <v>170</v>
      </c>
      <c r="E35" s="23">
        <v>63</v>
      </c>
      <c r="F35" s="23"/>
      <c r="G35" s="7">
        <v>86.7</v>
      </c>
      <c r="H35" s="18"/>
      <c r="I35" s="18">
        <v>306.74710615339097</v>
      </c>
      <c r="J35" s="18">
        <f t="shared" ref="J35:J66" si="4">100/G35*I35</f>
        <v>353.80289060368051</v>
      </c>
      <c r="K35" s="18"/>
      <c r="L35" s="18">
        <v>675.44496664794201</v>
      </c>
      <c r="M35" s="18">
        <f t="shared" ref="M35:M66" si="5">100/G35*L35</f>
        <v>779.05993846360093</v>
      </c>
      <c r="N35" s="18"/>
      <c r="O35" s="18">
        <v>146.28718429457501</v>
      </c>
      <c r="P35" s="18">
        <f t="shared" ref="P35:P66" si="6">100/G35*O35</f>
        <v>168.72800956698387</v>
      </c>
      <c r="Q35" s="18"/>
      <c r="R35" s="18" t="s">
        <v>0</v>
      </c>
      <c r="S35" s="18" t="s">
        <v>0</v>
      </c>
      <c r="T35" s="7">
        <f t="shared" si="3"/>
        <v>2.0968829746268249</v>
      </c>
    </row>
    <row r="36" spans="1:20" x14ac:dyDescent="0.2">
      <c r="A36" s="22" t="s">
        <v>71</v>
      </c>
      <c r="C36" s="19" t="s">
        <v>171</v>
      </c>
      <c r="E36" s="23">
        <v>62</v>
      </c>
      <c r="F36" s="23"/>
      <c r="G36" s="7">
        <v>70.2</v>
      </c>
      <c r="H36" s="18"/>
      <c r="I36" s="18">
        <v>274.08811823397701</v>
      </c>
      <c r="J36" s="18">
        <f t="shared" si="4"/>
        <v>390.43891486321513</v>
      </c>
      <c r="K36" s="18"/>
      <c r="L36" s="18">
        <v>664.87543861424604</v>
      </c>
      <c r="M36" s="18">
        <f t="shared" si="5"/>
        <v>947.11600942200289</v>
      </c>
      <c r="N36" s="18"/>
      <c r="O36" s="18">
        <v>153.10507757138399</v>
      </c>
      <c r="P36" s="18">
        <f t="shared" si="6"/>
        <v>218.09840109883757</v>
      </c>
      <c r="Q36" s="18"/>
      <c r="R36" s="18" t="s">
        <v>0</v>
      </c>
      <c r="S36" s="18" t="s">
        <v>0</v>
      </c>
      <c r="T36" s="7">
        <f t="shared" si="3"/>
        <v>1.7901961357629417</v>
      </c>
    </row>
    <row r="37" spans="1:20" x14ac:dyDescent="0.2">
      <c r="A37" s="22" t="s">
        <v>71</v>
      </c>
      <c r="C37" s="19" t="s">
        <v>172</v>
      </c>
      <c r="E37" s="23">
        <v>61</v>
      </c>
      <c r="F37" s="23"/>
      <c r="G37" s="7">
        <v>64.3</v>
      </c>
      <c r="H37" s="18"/>
      <c r="I37" s="18">
        <v>351.05568738829299</v>
      </c>
      <c r="J37" s="18">
        <f t="shared" si="4"/>
        <v>545.96529920418811</v>
      </c>
      <c r="K37" s="18"/>
      <c r="L37" s="18">
        <v>1248.32334679783</v>
      </c>
      <c r="M37" s="18">
        <f t="shared" si="5"/>
        <v>1941.4048939313063</v>
      </c>
      <c r="N37" s="18"/>
      <c r="O37" s="18">
        <v>242.383675700634</v>
      </c>
      <c r="P37" s="18">
        <f t="shared" si="6"/>
        <v>376.95750497765783</v>
      </c>
      <c r="Q37" s="18"/>
      <c r="R37" s="18">
        <v>47.251391692535201</v>
      </c>
      <c r="S37" s="18">
        <f>100/G37*R37</f>
        <v>73.485834669572625</v>
      </c>
      <c r="T37" s="7">
        <f t="shared" si="3"/>
        <v>1.448347073595331</v>
      </c>
    </row>
    <row r="38" spans="1:20" x14ac:dyDescent="0.2">
      <c r="A38" s="22" t="s">
        <v>71</v>
      </c>
      <c r="C38" s="19" t="s">
        <v>173</v>
      </c>
      <c r="E38" s="23">
        <v>60</v>
      </c>
      <c r="F38" s="23"/>
      <c r="G38" s="7">
        <v>66.900000000000006</v>
      </c>
      <c r="H38" s="18"/>
      <c r="I38" s="18">
        <v>409.243776067944</v>
      </c>
      <c r="J38" s="18">
        <f t="shared" si="4"/>
        <v>611.72462790425107</v>
      </c>
      <c r="K38" s="18"/>
      <c r="L38" s="18">
        <v>858.06497642578995</v>
      </c>
      <c r="M38" s="18">
        <f t="shared" si="5"/>
        <v>1282.6083354645589</v>
      </c>
      <c r="N38" s="18"/>
      <c r="O38" s="18">
        <v>186.01284850535299</v>
      </c>
      <c r="P38" s="18">
        <f t="shared" si="6"/>
        <v>278.04611136824064</v>
      </c>
      <c r="Q38" s="18"/>
      <c r="R38" s="18" t="s">
        <v>0</v>
      </c>
      <c r="S38" s="18" t="s">
        <v>0</v>
      </c>
      <c r="T38" s="7">
        <f t="shared" si="3"/>
        <v>2.2000833778757327</v>
      </c>
    </row>
    <row r="39" spans="1:20" x14ac:dyDescent="0.2">
      <c r="A39" s="22" t="s">
        <v>71</v>
      </c>
      <c r="C39" s="19" t="s">
        <v>174</v>
      </c>
      <c r="E39" s="23">
        <v>59</v>
      </c>
      <c r="F39" s="23"/>
      <c r="G39" s="7">
        <v>75.8</v>
      </c>
      <c r="H39" s="18"/>
      <c r="I39" s="18">
        <v>627.24001718085901</v>
      </c>
      <c r="J39" s="18">
        <f t="shared" si="4"/>
        <v>827.49342635997232</v>
      </c>
      <c r="K39" s="18"/>
      <c r="L39" s="18">
        <v>748.31574956413397</v>
      </c>
      <c r="M39" s="18">
        <f t="shared" si="5"/>
        <v>987.22394401600786</v>
      </c>
      <c r="N39" s="18"/>
      <c r="O39" s="18">
        <v>198.02025416671</v>
      </c>
      <c r="P39" s="18">
        <f t="shared" si="6"/>
        <v>261.24044085317939</v>
      </c>
      <c r="Q39" s="18"/>
      <c r="R39" s="18" t="s">
        <v>0</v>
      </c>
      <c r="S39" s="18" t="s">
        <v>0</v>
      </c>
      <c r="T39" s="7">
        <f t="shared" si="3"/>
        <v>3.1675548535191558</v>
      </c>
    </row>
    <row r="40" spans="1:20" x14ac:dyDescent="0.2">
      <c r="A40" s="22" t="s">
        <v>71</v>
      </c>
      <c r="C40" s="19" t="s">
        <v>175</v>
      </c>
      <c r="E40" s="23">
        <v>58</v>
      </c>
      <c r="F40" s="23"/>
      <c r="G40" s="7">
        <v>73.599999999999994</v>
      </c>
      <c r="H40" s="18"/>
      <c r="I40" s="18">
        <v>835.91778120620404</v>
      </c>
      <c r="J40" s="18">
        <f t="shared" si="4"/>
        <v>1135.7578548997337</v>
      </c>
      <c r="K40" s="18"/>
      <c r="L40" s="18">
        <v>743.51387408105199</v>
      </c>
      <c r="M40" s="18">
        <f t="shared" si="5"/>
        <v>1010.2090680449077</v>
      </c>
      <c r="N40" s="18"/>
      <c r="O40" s="18">
        <v>196.377391402109</v>
      </c>
      <c r="P40" s="18">
        <f t="shared" si="6"/>
        <v>266.81710788330025</v>
      </c>
      <c r="Q40" s="18"/>
      <c r="R40" s="18" t="s">
        <v>0</v>
      </c>
      <c r="S40" s="18" t="s">
        <v>0</v>
      </c>
      <c r="T40" s="7">
        <f t="shared" si="3"/>
        <v>4.2566905244939859</v>
      </c>
    </row>
    <row r="41" spans="1:20" x14ac:dyDescent="0.2">
      <c r="A41" s="22" t="s">
        <v>71</v>
      </c>
      <c r="C41" s="19" t="s">
        <v>176</v>
      </c>
      <c r="E41" s="23">
        <v>57</v>
      </c>
      <c r="F41" s="23"/>
      <c r="G41" s="7">
        <v>52.5</v>
      </c>
      <c r="H41" s="18"/>
      <c r="I41" s="18">
        <v>683.84013954544605</v>
      </c>
      <c r="J41" s="18">
        <f t="shared" si="4"/>
        <v>1302.5526467532304</v>
      </c>
      <c r="K41" s="18"/>
      <c r="L41" s="18">
        <v>1053.9671336289</v>
      </c>
      <c r="M41" s="18">
        <f t="shared" si="5"/>
        <v>2007.5564450074285</v>
      </c>
      <c r="N41" s="18"/>
      <c r="O41" s="18">
        <v>222.15251320195</v>
      </c>
      <c r="P41" s="18">
        <f t="shared" si="6"/>
        <v>423.14764419419043</v>
      </c>
      <c r="Q41" s="18"/>
      <c r="R41" s="18" t="s">
        <v>0</v>
      </c>
      <c r="S41" s="18" t="s">
        <v>0</v>
      </c>
      <c r="T41" s="7">
        <f t="shared" si="3"/>
        <v>3.0782462448389869</v>
      </c>
    </row>
    <row r="42" spans="1:20" x14ac:dyDescent="0.2">
      <c r="A42" s="22" t="s">
        <v>71</v>
      </c>
      <c r="C42" s="19" t="s">
        <v>177</v>
      </c>
      <c r="E42" s="23">
        <v>56</v>
      </c>
      <c r="F42" s="23"/>
      <c r="G42" s="7">
        <v>65.5</v>
      </c>
      <c r="H42" s="18"/>
      <c r="I42" s="18">
        <v>640.28585350222602</v>
      </c>
      <c r="J42" s="18">
        <f t="shared" si="4"/>
        <v>977.53565420187181</v>
      </c>
      <c r="K42" s="18"/>
      <c r="L42" s="18">
        <v>898.20918473901099</v>
      </c>
      <c r="M42" s="18">
        <f t="shared" si="5"/>
        <v>1371.3117324259711</v>
      </c>
      <c r="N42" s="18"/>
      <c r="O42" s="18">
        <v>221.907686994801</v>
      </c>
      <c r="P42" s="18">
        <f t="shared" si="6"/>
        <v>338.79036182412369</v>
      </c>
      <c r="Q42" s="18"/>
      <c r="R42" s="18" t="s">
        <v>0</v>
      </c>
      <c r="S42" s="18" t="s">
        <v>0</v>
      </c>
      <c r="T42" s="7">
        <f t="shared" si="3"/>
        <v>2.8853703185019768</v>
      </c>
    </row>
    <row r="43" spans="1:20" x14ac:dyDescent="0.2">
      <c r="A43" s="22" t="s">
        <v>71</v>
      </c>
      <c r="C43" s="19" t="s">
        <v>178</v>
      </c>
      <c r="E43" s="23">
        <v>55</v>
      </c>
      <c r="F43" s="23"/>
      <c r="G43" s="7">
        <v>68.3</v>
      </c>
      <c r="H43" s="18"/>
      <c r="I43" s="18">
        <v>640.29529380091901</v>
      </c>
      <c r="J43" s="18">
        <f t="shared" si="4"/>
        <v>937.47480790764132</v>
      </c>
      <c r="K43" s="18"/>
      <c r="L43" s="18">
        <v>1188.06510968771</v>
      </c>
      <c r="M43" s="18">
        <f t="shared" si="5"/>
        <v>1739.480394857555</v>
      </c>
      <c r="N43" s="18"/>
      <c r="O43" s="18">
        <v>254.23980336637501</v>
      </c>
      <c r="P43" s="18">
        <f t="shared" si="6"/>
        <v>372.23982923334557</v>
      </c>
      <c r="Q43" s="18"/>
      <c r="R43" s="18" t="s">
        <v>0</v>
      </c>
      <c r="S43" s="18" t="s">
        <v>0</v>
      </c>
      <c r="T43" s="7">
        <f t="shared" si="3"/>
        <v>2.51846990645369</v>
      </c>
    </row>
    <row r="44" spans="1:20" x14ac:dyDescent="0.2">
      <c r="A44" s="22" t="s">
        <v>71</v>
      </c>
      <c r="C44" s="19" t="s">
        <v>179</v>
      </c>
      <c r="E44" s="23">
        <v>54</v>
      </c>
      <c r="F44" s="23"/>
      <c r="G44" s="7">
        <v>73.599999999999994</v>
      </c>
      <c r="H44" s="18"/>
      <c r="I44" s="18">
        <v>569.93899342872203</v>
      </c>
      <c r="J44" s="18">
        <f t="shared" si="4"/>
        <v>774.37363237598106</v>
      </c>
      <c r="K44" s="18"/>
      <c r="L44" s="18">
        <v>745.43150216277002</v>
      </c>
      <c r="M44" s="18">
        <f t="shared" si="5"/>
        <v>1012.8145409820245</v>
      </c>
      <c r="N44" s="18"/>
      <c r="O44" s="18">
        <v>190.883038722214</v>
      </c>
      <c r="P44" s="18">
        <f t="shared" si="6"/>
        <v>259.35195478561684</v>
      </c>
      <c r="Q44" s="18"/>
      <c r="R44" s="18" t="s">
        <v>0</v>
      </c>
      <c r="S44" s="18" t="s">
        <v>0</v>
      </c>
      <c r="T44" s="7">
        <f t="shared" si="3"/>
        <v>2.9858021815030726</v>
      </c>
    </row>
    <row r="45" spans="1:20" x14ac:dyDescent="0.2">
      <c r="A45" s="22" t="s">
        <v>71</v>
      </c>
      <c r="C45" s="19" t="s">
        <v>180</v>
      </c>
      <c r="E45" s="23">
        <v>53</v>
      </c>
      <c r="F45" s="23"/>
      <c r="G45" s="7">
        <v>57.6</v>
      </c>
      <c r="H45" s="18"/>
      <c r="I45" s="18">
        <v>428.11289423370101</v>
      </c>
      <c r="J45" s="18">
        <f t="shared" si="4"/>
        <v>743.25155248906424</v>
      </c>
      <c r="K45" s="18"/>
      <c r="L45" s="18">
        <v>645.138864839505</v>
      </c>
      <c r="M45" s="18">
        <f t="shared" si="5"/>
        <v>1120.032751457474</v>
      </c>
      <c r="N45" s="18"/>
      <c r="O45" s="18">
        <v>157.34235771567299</v>
      </c>
      <c r="P45" s="18">
        <f t="shared" si="6"/>
        <v>273.16381547859896</v>
      </c>
      <c r="Q45" s="18"/>
      <c r="R45" s="18" t="s">
        <v>0</v>
      </c>
      <c r="S45" s="18" t="s">
        <v>0</v>
      </c>
      <c r="T45" s="7">
        <f t="shared" si="3"/>
        <v>2.7209004647516881</v>
      </c>
    </row>
    <row r="46" spans="1:20" x14ac:dyDescent="0.2">
      <c r="A46" s="22" t="s">
        <v>71</v>
      </c>
      <c r="C46" s="19" t="s">
        <v>181</v>
      </c>
      <c r="E46" s="23">
        <v>52</v>
      </c>
      <c r="F46" s="23"/>
      <c r="G46" s="7">
        <v>76.7</v>
      </c>
      <c r="H46" s="18"/>
      <c r="I46" s="18">
        <v>460.73901257392498</v>
      </c>
      <c r="J46" s="18">
        <f t="shared" si="4"/>
        <v>600.7027543336701</v>
      </c>
      <c r="K46" s="18"/>
      <c r="L46" s="18">
        <v>626.04323356293105</v>
      </c>
      <c r="M46" s="18">
        <f t="shared" si="5"/>
        <v>816.22325105988398</v>
      </c>
      <c r="N46" s="18"/>
      <c r="O46" s="18">
        <v>164.774749901044</v>
      </c>
      <c r="P46" s="18">
        <f t="shared" si="6"/>
        <v>214.83018240031814</v>
      </c>
      <c r="Q46" s="18"/>
      <c r="R46" s="18" t="s">
        <v>0</v>
      </c>
      <c r="S46" s="18" t="s">
        <v>0</v>
      </c>
      <c r="T46" s="7">
        <f t="shared" si="3"/>
        <v>2.7961748559814121</v>
      </c>
    </row>
    <row r="47" spans="1:20" x14ac:dyDescent="0.2">
      <c r="A47" s="22" t="s">
        <v>71</v>
      </c>
      <c r="C47" s="19" t="s">
        <v>182</v>
      </c>
      <c r="E47" s="23">
        <v>51</v>
      </c>
      <c r="F47" s="23"/>
      <c r="G47" s="7">
        <v>83.4</v>
      </c>
      <c r="H47" s="18"/>
      <c r="I47" s="18">
        <v>407.72592915012899</v>
      </c>
      <c r="J47" s="18">
        <f t="shared" si="4"/>
        <v>488.88001097137766</v>
      </c>
      <c r="K47" s="18"/>
      <c r="L47" s="18">
        <v>635.48500970901205</v>
      </c>
      <c r="M47" s="18">
        <f t="shared" si="5"/>
        <v>761.97243370385127</v>
      </c>
      <c r="N47" s="18"/>
      <c r="O47" s="18">
        <v>160.32530139672599</v>
      </c>
      <c r="P47" s="18">
        <f t="shared" si="6"/>
        <v>192.23657241813666</v>
      </c>
      <c r="Q47" s="18"/>
      <c r="R47" s="18" t="s">
        <v>0</v>
      </c>
      <c r="S47" s="18" t="s">
        <v>0</v>
      </c>
      <c r="T47" s="7">
        <f t="shared" si="3"/>
        <v>2.5431165611297284</v>
      </c>
    </row>
    <row r="48" spans="1:20" x14ac:dyDescent="0.2">
      <c r="A48" s="22" t="s">
        <v>71</v>
      </c>
      <c r="C48" s="19" t="s">
        <v>183</v>
      </c>
      <c r="E48" s="23">
        <v>50</v>
      </c>
      <c r="F48" s="23"/>
      <c r="G48" s="7">
        <v>83.4</v>
      </c>
      <c r="H48" s="18"/>
      <c r="I48" s="18">
        <v>388.78231792711603</v>
      </c>
      <c r="J48" s="18">
        <f t="shared" si="4"/>
        <v>466.16584883347241</v>
      </c>
      <c r="K48" s="18"/>
      <c r="L48" s="18">
        <v>781.65058119531705</v>
      </c>
      <c r="M48" s="18">
        <f t="shared" si="5"/>
        <v>937.23091270421696</v>
      </c>
      <c r="N48" s="18"/>
      <c r="O48" s="18">
        <v>204.25860294084501</v>
      </c>
      <c r="P48" s="18">
        <f t="shared" si="6"/>
        <v>244.91439201540166</v>
      </c>
      <c r="Q48" s="18"/>
      <c r="R48" s="18" t="s">
        <v>0</v>
      </c>
      <c r="S48" s="18" t="s">
        <v>0</v>
      </c>
      <c r="T48" s="7">
        <f t="shared" si="3"/>
        <v>1.903382831026758</v>
      </c>
    </row>
    <row r="49" spans="1:20" x14ac:dyDescent="0.2">
      <c r="A49" s="22" t="s">
        <v>71</v>
      </c>
      <c r="C49" s="19" t="s">
        <v>184</v>
      </c>
      <c r="E49" s="23">
        <v>49</v>
      </c>
      <c r="F49" s="23"/>
      <c r="G49" s="7">
        <v>65</v>
      </c>
      <c r="H49" s="18"/>
      <c r="I49" s="18">
        <v>291.36918219473301</v>
      </c>
      <c r="J49" s="18">
        <f t="shared" si="4"/>
        <v>448.26028029958928</v>
      </c>
      <c r="K49" s="18"/>
      <c r="L49" s="18">
        <v>693.46208123012298</v>
      </c>
      <c r="M49" s="18">
        <f t="shared" si="5"/>
        <v>1066.8647403540353</v>
      </c>
      <c r="N49" s="18"/>
      <c r="O49" s="18">
        <v>165.96528858867501</v>
      </c>
      <c r="P49" s="18">
        <f t="shared" si="6"/>
        <v>255.33121321334619</v>
      </c>
      <c r="Q49" s="18"/>
      <c r="R49" s="18" t="s">
        <v>0</v>
      </c>
      <c r="S49" s="18" t="s">
        <v>0</v>
      </c>
      <c r="T49" s="7">
        <f t="shared" si="3"/>
        <v>1.7556031425152789</v>
      </c>
    </row>
    <row r="50" spans="1:20" x14ac:dyDescent="0.2">
      <c r="A50" s="22" t="s">
        <v>71</v>
      </c>
      <c r="C50" s="19" t="s">
        <v>185</v>
      </c>
      <c r="E50" s="23">
        <v>48</v>
      </c>
      <c r="F50" s="23"/>
      <c r="G50" s="7">
        <v>78.3</v>
      </c>
      <c r="H50" s="18"/>
      <c r="I50" s="18">
        <v>300.30217234983297</v>
      </c>
      <c r="J50" s="18">
        <f t="shared" si="4"/>
        <v>383.52767860770496</v>
      </c>
      <c r="K50" s="18"/>
      <c r="L50" s="18">
        <v>807.82352797310602</v>
      </c>
      <c r="M50" s="18">
        <f t="shared" si="5"/>
        <v>1031.70310085965</v>
      </c>
      <c r="N50" s="18"/>
      <c r="O50" s="18">
        <v>193.76059458727701</v>
      </c>
      <c r="P50" s="18">
        <f t="shared" si="6"/>
        <v>247.45925234645853</v>
      </c>
      <c r="Q50" s="18"/>
      <c r="R50" s="18">
        <v>27.476445827286099</v>
      </c>
      <c r="S50" s="18">
        <f>100/G50*R50</f>
        <v>35.091246267287481</v>
      </c>
      <c r="T50" s="7">
        <f t="shared" si="3"/>
        <v>1.5498619468499084</v>
      </c>
    </row>
    <row r="51" spans="1:20" x14ac:dyDescent="0.2">
      <c r="A51" s="22" t="s">
        <v>71</v>
      </c>
      <c r="C51" s="19" t="s">
        <v>186</v>
      </c>
      <c r="E51" s="23">
        <v>47</v>
      </c>
      <c r="F51" s="23"/>
      <c r="G51" s="7">
        <v>80.599999999999994</v>
      </c>
      <c r="H51" s="18"/>
      <c r="I51" s="18">
        <v>274.30657481650002</v>
      </c>
      <c r="J51" s="18">
        <f t="shared" si="4"/>
        <v>340.33073798573207</v>
      </c>
      <c r="K51" s="18"/>
      <c r="L51" s="18">
        <v>758.86471505848601</v>
      </c>
      <c r="M51" s="18">
        <f t="shared" si="5"/>
        <v>941.51949759117383</v>
      </c>
      <c r="N51" s="18"/>
      <c r="O51" s="18">
        <v>190.02989425880401</v>
      </c>
      <c r="P51" s="18">
        <f t="shared" si="6"/>
        <v>235.76909957667993</v>
      </c>
      <c r="Q51" s="18"/>
      <c r="R51" s="18" t="s">
        <v>0</v>
      </c>
      <c r="S51" s="18" t="s">
        <v>0</v>
      </c>
      <c r="T51" s="7">
        <f t="shared" si="3"/>
        <v>1.4434916984320298</v>
      </c>
    </row>
    <row r="52" spans="1:20" x14ac:dyDescent="0.2">
      <c r="A52" s="22" t="s">
        <v>71</v>
      </c>
      <c r="C52" s="19" t="s">
        <v>187</v>
      </c>
      <c r="E52" s="23">
        <v>46</v>
      </c>
      <c r="F52" s="23"/>
      <c r="G52" s="7">
        <v>61.8</v>
      </c>
      <c r="H52" s="18"/>
      <c r="I52" s="18">
        <v>305.24315627869203</v>
      </c>
      <c r="J52" s="18">
        <f t="shared" si="4"/>
        <v>493.9209648522525</v>
      </c>
      <c r="K52" s="18"/>
      <c r="L52" s="18">
        <v>1344.2819215258901</v>
      </c>
      <c r="M52" s="18">
        <f t="shared" si="5"/>
        <v>2175.2134652522495</v>
      </c>
      <c r="N52" s="18"/>
      <c r="O52" s="18">
        <v>271.944111586487</v>
      </c>
      <c r="P52" s="18">
        <f t="shared" si="6"/>
        <v>440.03901551211493</v>
      </c>
      <c r="Q52" s="18"/>
      <c r="R52" s="18" t="s">
        <v>0</v>
      </c>
      <c r="S52" s="18" t="s">
        <v>0</v>
      </c>
      <c r="T52" s="7">
        <f t="shared" si="3"/>
        <v>1.1224481181002326</v>
      </c>
    </row>
    <row r="53" spans="1:20" x14ac:dyDescent="0.2">
      <c r="A53" s="22" t="s">
        <v>71</v>
      </c>
      <c r="C53" s="19" t="s">
        <v>188</v>
      </c>
      <c r="E53" s="23">
        <v>45</v>
      </c>
      <c r="F53" s="23"/>
      <c r="G53" s="7">
        <v>73.099999999999994</v>
      </c>
      <c r="H53" s="18"/>
      <c r="I53" s="18">
        <v>323.28227966856798</v>
      </c>
      <c r="J53" s="18">
        <f t="shared" si="4"/>
        <v>442.24662061363614</v>
      </c>
      <c r="K53" s="18"/>
      <c r="L53" s="18">
        <v>961.65696349849202</v>
      </c>
      <c r="M53" s="18">
        <f t="shared" si="5"/>
        <v>1315.536201776323</v>
      </c>
      <c r="N53" s="18"/>
      <c r="O53" s="18">
        <v>235.051864272507</v>
      </c>
      <c r="P53" s="18">
        <f t="shared" si="6"/>
        <v>321.54837793776608</v>
      </c>
      <c r="Q53" s="18"/>
      <c r="R53" s="18" t="s">
        <v>0</v>
      </c>
      <c r="S53" s="18" t="s">
        <v>0</v>
      </c>
      <c r="T53" s="7">
        <f t="shared" si="3"/>
        <v>1.3753657332994866</v>
      </c>
    </row>
    <row r="54" spans="1:20" x14ac:dyDescent="0.2">
      <c r="A54" s="22" t="s">
        <v>71</v>
      </c>
      <c r="C54" s="19" t="s">
        <v>189</v>
      </c>
      <c r="E54" s="23">
        <v>44</v>
      </c>
      <c r="F54" s="23"/>
      <c r="G54" s="7">
        <v>79.2</v>
      </c>
      <c r="H54" s="18"/>
      <c r="I54" s="18">
        <v>386.17560007786301</v>
      </c>
      <c r="J54" s="18">
        <f t="shared" si="4"/>
        <v>487.5954546437664</v>
      </c>
      <c r="K54" s="18"/>
      <c r="L54" s="18">
        <v>867.28531187656495</v>
      </c>
      <c r="M54" s="18">
        <f t="shared" si="5"/>
        <v>1095.0572119653598</v>
      </c>
      <c r="N54" s="18"/>
      <c r="O54" s="18">
        <v>218.13895922054999</v>
      </c>
      <c r="P54" s="18">
        <f t="shared" si="6"/>
        <v>275.42797881382575</v>
      </c>
      <c r="Q54" s="18"/>
      <c r="R54" s="18" t="s">
        <v>0</v>
      </c>
      <c r="S54" s="18" t="s">
        <v>0</v>
      </c>
      <c r="T54" s="7">
        <f t="shared" si="3"/>
        <v>1.7703192563938983</v>
      </c>
    </row>
    <row r="55" spans="1:20" x14ac:dyDescent="0.2">
      <c r="A55" s="22" t="s">
        <v>71</v>
      </c>
      <c r="C55" s="19" t="s">
        <v>190</v>
      </c>
      <c r="E55" s="23">
        <v>43</v>
      </c>
      <c r="F55" s="23"/>
      <c r="G55" s="7">
        <v>79.7</v>
      </c>
      <c r="H55" s="18"/>
      <c r="I55" s="18">
        <v>472.055697970567</v>
      </c>
      <c r="J55" s="18">
        <f t="shared" si="4"/>
        <v>592.29071263559217</v>
      </c>
      <c r="K55" s="18"/>
      <c r="L55" s="18">
        <v>1205.8355248550599</v>
      </c>
      <c r="M55" s="18">
        <f t="shared" si="5"/>
        <v>1512.968036204592</v>
      </c>
      <c r="N55" s="18"/>
      <c r="O55" s="18">
        <v>282.93810961307099</v>
      </c>
      <c r="P55" s="18">
        <f t="shared" si="6"/>
        <v>355.0039016475169</v>
      </c>
      <c r="Q55" s="18"/>
      <c r="R55" s="18" t="s">
        <v>0</v>
      </c>
      <c r="S55" s="18" t="s">
        <v>0</v>
      </c>
      <c r="T55" s="7">
        <f t="shared" si="3"/>
        <v>1.6684062059229905</v>
      </c>
    </row>
    <row r="56" spans="1:20" x14ac:dyDescent="0.2">
      <c r="A56" s="22" t="s">
        <v>71</v>
      </c>
      <c r="C56" s="19" t="s">
        <v>191</v>
      </c>
      <c r="E56" s="23">
        <v>42</v>
      </c>
      <c r="F56" s="23"/>
      <c r="G56" s="7">
        <v>58.6</v>
      </c>
      <c r="H56" s="18"/>
      <c r="I56" s="18">
        <v>337.40857474307302</v>
      </c>
      <c r="J56" s="18">
        <f t="shared" si="4"/>
        <v>575.78255075609729</v>
      </c>
      <c r="K56" s="18"/>
      <c r="L56" s="18">
        <v>884.70907400188503</v>
      </c>
      <c r="M56" s="18">
        <f t="shared" si="5"/>
        <v>1509.7424471021927</v>
      </c>
      <c r="N56" s="18"/>
      <c r="O56" s="18">
        <v>191.33322536895301</v>
      </c>
      <c r="P56" s="18">
        <f t="shared" si="6"/>
        <v>326.50721052722355</v>
      </c>
      <c r="Q56" s="18"/>
      <c r="R56" s="18" t="s">
        <v>0</v>
      </c>
      <c r="S56" s="18" t="s">
        <v>0</v>
      </c>
      <c r="T56" s="7">
        <f t="shared" si="3"/>
        <v>1.7634604449511526</v>
      </c>
    </row>
    <row r="57" spans="1:20" x14ac:dyDescent="0.2">
      <c r="A57" s="22" t="s">
        <v>71</v>
      </c>
      <c r="C57" s="19" t="s">
        <v>192</v>
      </c>
      <c r="E57" s="23">
        <v>41</v>
      </c>
      <c r="F57" s="23"/>
      <c r="G57" s="7">
        <v>52.8</v>
      </c>
      <c r="H57" s="18"/>
      <c r="I57" s="18">
        <v>306.70233015533103</v>
      </c>
      <c r="J57" s="18">
        <f t="shared" si="4"/>
        <v>580.87562529418756</v>
      </c>
      <c r="K57" s="18"/>
      <c r="L57" s="18">
        <v>702.33559029237699</v>
      </c>
      <c r="M57" s="18">
        <f t="shared" si="5"/>
        <v>1330.181042220411</v>
      </c>
      <c r="N57" s="18"/>
      <c r="O57" s="18">
        <v>143.653466258154</v>
      </c>
      <c r="P57" s="18">
        <f t="shared" si="6"/>
        <v>272.07095882226139</v>
      </c>
      <c r="Q57" s="18"/>
      <c r="R57" s="18" t="s">
        <v>0</v>
      </c>
      <c r="S57" s="18" t="s">
        <v>0</v>
      </c>
      <c r="T57" s="7">
        <f t="shared" si="3"/>
        <v>2.1350151732793434</v>
      </c>
    </row>
    <row r="58" spans="1:20" x14ac:dyDescent="0.2">
      <c r="A58" s="22" t="s">
        <v>71</v>
      </c>
      <c r="C58" s="19" t="s">
        <v>193</v>
      </c>
      <c r="E58" s="23">
        <v>40</v>
      </c>
      <c r="F58" s="23"/>
      <c r="G58" s="7">
        <v>72.7</v>
      </c>
      <c r="H58" s="18"/>
      <c r="I58" s="18">
        <v>386.21419412092598</v>
      </c>
      <c r="J58" s="18">
        <f t="shared" si="4"/>
        <v>531.2437333162668</v>
      </c>
      <c r="K58" s="18"/>
      <c r="L58" s="18">
        <v>761.65396458170005</v>
      </c>
      <c r="M58" s="18">
        <f t="shared" si="5"/>
        <v>1047.6670764535074</v>
      </c>
      <c r="N58" s="18"/>
      <c r="O58" s="18">
        <v>165.66563035220301</v>
      </c>
      <c r="P58" s="18">
        <f t="shared" si="6"/>
        <v>227.87569511994909</v>
      </c>
      <c r="Q58" s="18"/>
      <c r="R58" s="18">
        <v>17.395479242894499</v>
      </c>
      <c r="S58" s="18">
        <f>100/G58*R58</f>
        <v>23.92775686780536</v>
      </c>
      <c r="T58" s="7">
        <f t="shared" si="3"/>
        <v>2.3312873847148596</v>
      </c>
    </row>
    <row r="59" spans="1:20" x14ac:dyDescent="0.2">
      <c r="A59" s="22" t="s">
        <v>71</v>
      </c>
      <c r="C59" s="19" t="s">
        <v>194</v>
      </c>
      <c r="E59" s="23">
        <v>39</v>
      </c>
      <c r="F59" s="23"/>
      <c r="G59" s="7">
        <v>75.900000000000006</v>
      </c>
      <c r="H59" s="18"/>
      <c r="I59" s="18">
        <v>418.27316669548202</v>
      </c>
      <c r="J59" s="18">
        <f t="shared" si="4"/>
        <v>551.08454110076673</v>
      </c>
      <c r="K59" s="18"/>
      <c r="L59" s="18">
        <v>847.43362187859498</v>
      </c>
      <c r="M59" s="18">
        <f t="shared" si="5"/>
        <v>1116.5133358084254</v>
      </c>
      <c r="N59" s="18"/>
      <c r="O59" s="18">
        <v>214.28670247704</v>
      </c>
      <c r="P59" s="18">
        <f t="shared" si="6"/>
        <v>282.32767124774699</v>
      </c>
      <c r="Q59" s="18"/>
      <c r="R59" s="18" t="s">
        <v>0</v>
      </c>
      <c r="S59" s="18" t="s">
        <v>0</v>
      </c>
      <c r="T59" s="7">
        <f t="shared" si="3"/>
        <v>1.9519324431262755</v>
      </c>
    </row>
    <row r="60" spans="1:20" x14ac:dyDescent="0.2">
      <c r="A60" s="22" t="s">
        <v>71</v>
      </c>
      <c r="C60" s="19" t="s">
        <v>195</v>
      </c>
      <c r="E60" s="23">
        <v>38</v>
      </c>
      <c r="F60" s="23"/>
      <c r="G60" s="7">
        <v>59.3</v>
      </c>
      <c r="H60" s="18"/>
      <c r="I60" s="18">
        <v>359.68100439414798</v>
      </c>
      <c r="J60" s="18">
        <f t="shared" si="4"/>
        <v>606.5446954370118</v>
      </c>
      <c r="K60" s="18"/>
      <c r="L60" s="18">
        <v>1140.36292497503</v>
      </c>
      <c r="M60" s="18">
        <f t="shared" si="5"/>
        <v>1923.0403456577235</v>
      </c>
      <c r="N60" s="18"/>
      <c r="O60" s="18">
        <v>283.066831748536</v>
      </c>
      <c r="P60" s="18">
        <f t="shared" si="6"/>
        <v>477.3471024427252</v>
      </c>
      <c r="Q60" s="18"/>
      <c r="R60" s="18" t="s">
        <v>0</v>
      </c>
      <c r="S60" s="18" t="s">
        <v>0</v>
      </c>
      <c r="T60" s="7">
        <f t="shared" si="3"/>
        <v>1.2706575410914711</v>
      </c>
    </row>
    <row r="61" spans="1:20" x14ac:dyDescent="0.2">
      <c r="A61" s="22" t="s">
        <v>71</v>
      </c>
      <c r="C61" s="19" t="s">
        <v>196</v>
      </c>
      <c r="E61" s="23">
        <v>37</v>
      </c>
      <c r="F61" s="23"/>
      <c r="G61" s="7">
        <v>67.2</v>
      </c>
      <c r="H61" s="18"/>
      <c r="I61" s="18">
        <v>384.411313783747</v>
      </c>
      <c r="J61" s="18">
        <f t="shared" si="4"/>
        <v>572.04064551152828</v>
      </c>
      <c r="K61" s="18"/>
      <c r="L61" s="18">
        <v>917.75479284310097</v>
      </c>
      <c r="M61" s="18">
        <f t="shared" si="5"/>
        <v>1365.7065369689003</v>
      </c>
      <c r="N61" s="18"/>
      <c r="O61" s="18">
        <v>202.33745038565999</v>
      </c>
      <c r="P61" s="18">
        <f t="shared" si="6"/>
        <v>301.09739640723211</v>
      </c>
      <c r="Q61" s="18"/>
      <c r="R61" s="18" t="s">
        <v>0</v>
      </c>
      <c r="S61" s="18" t="s">
        <v>0</v>
      </c>
      <c r="T61" s="7">
        <f t="shared" si="3"/>
        <v>1.8998525139614537</v>
      </c>
    </row>
    <row r="62" spans="1:20" x14ac:dyDescent="0.2">
      <c r="A62" s="22" t="s">
        <v>71</v>
      </c>
      <c r="C62" s="19" t="s">
        <v>197</v>
      </c>
      <c r="E62" s="23">
        <v>36</v>
      </c>
      <c r="F62" s="23"/>
      <c r="G62" s="7">
        <v>64.2</v>
      </c>
      <c r="H62" s="18"/>
      <c r="I62" s="18">
        <v>379.68222689245499</v>
      </c>
      <c r="J62" s="18">
        <f t="shared" si="4"/>
        <v>591.4053378387149</v>
      </c>
      <c r="K62" s="18"/>
      <c r="L62" s="18">
        <v>859.61695394265996</v>
      </c>
      <c r="M62" s="18">
        <f t="shared" si="5"/>
        <v>1338.967217979221</v>
      </c>
      <c r="N62" s="18"/>
      <c r="O62" s="18">
        <v>175.59487338044099</v>
      </c>
      <c r="P62" s="18">
        <f t="shared" si="6"/>
        <v>273.51226383246257</v>
      </c>
      <c r="Q62" s="18"/>
      <c r="R62" s="18" t="s">
        <v>0</v>
      </c>
      <c r="S62" s="18" t="s">
        <v>0</v>
      </c>
      <c r="T62" s="7">
        <f t="shared" si="3"/>
        <v>2.1622625967549842</v>
      </c>
    </row>
    <row r="63" spans="1:20" x14ac:dyDescent="0.2">
      <c r="A63" s="22" t="s">
        <v>483</v>
      </c>
      <c r="C63" s="19" t="s">
        <v>198</v>
      </c>
      <c r="E63" s="23">
        <v>35</v>
      </c>
      <c r="F63" s="23"/>
      <c r="G63" s="7">
        <v>35.1</v>
      </c>
      <c r="H63" s="18"/>
      <c r="I63" s="18">
        <v>246.77626932272801</v>
      </c>
      <c r="J63" s="18">
        <f t="shared" si="4"/>
        <v>703.06629436674643</v>
      </c>
      <c r="K63" s="18"/>
      <c r="L63" s="18">
        <v>183.31429868982701</v>
      </c>
      <c r="M63" s="18">
        <f t="shared" si="5"/>
        <v>522.26295923027635</v>
      </c>
      <c r="N63" s="18"/>
      <c r="O63" s="18">
        <v>64.065102023469606</v>
      </c>
      <c r="P63" s="18">
        <f t="shared" si="6"/>
        <v>182.5216581865231</v>
      </c>
      <c r="Q63" s="18"/>
      <c r="R63" s="18" t="s">
        <v>0</v>
      </c>
      <c r="S63" s="18" t="s">
        <v>0</v>
      </c>
      <c r="T63" s="7">
        <f t="shared" si="3"/>
        <v>3.8519609198830902</v>
      </c>
    </row>
    <row r="64" spans="1:20" x14ac:dyDescent="0.2">
      <c r="A64" s="22" t="s">
        <v>483</v>
      </c>
      <c r="C64" s="19" t="s">
        <v>199</v>
      </c>
      <c r="E64" s="23">
        <v>34</v>
      </c>
      <c r="F64" s="23"/>
      <c r="G64" s="7">
        <v>54.1</v>
      </c>
      <c r="H64" s="18"/>
      <c r="I64" s="18">
        <v>754.53999426219605</v>
      </c>
      <c r="J64" s="18">
        <f t="shared" si="4"/>
        <v>1394.7134829245767</v>
      </c>
      <c r="K64" s="18"/>
      <c r="L64" s="18">
        <v>226.21007631487799</v>
      </c>
      <c r="M64" s="18">
        <f t="shared" si="5"/>
        <v>418.13322793877632</v>
      </c>
      <c r="N64" s="18"/>
      <c r="O64" s="18">
        <v>79.472450849716296</v>
      </c>
      <c r="P64" s="18">
        <f t="shared" si="6"/>
        <v>146.89916977766413</v>
      </c>
      <c r="Q64" s="18"/>
      <c r="R64" s="18" t="s">
        <v>0</v>
      </c>
      <c r="S64" s="18" t="s">
        <v>0</v>
      </c>
      <c r="T64" s="7">
        <f t="shared" si="3"/>
        <v>9.4943591923324924</v>
      </c>
    </row>
    <row r="65" spans="1:20" x14ac:dyDescent="0.2">
      <c r="A65" s="22" t="s">
        <v>483</v>
      </c>
      <c r="C65" s="19" t="s">
        <v>200</v>
      </c>
      <c r="E65" s="23">
        <v>33</v>
      </c>
      <c r="F65" s="23"/>
      <c r="G65" s="7">
        <v>60.5</v>
      </c>
      <c r="H65" s="18"/>
      <c r="I65" s="18">
        <v>365.240720414012</v>
      </c>
      <c r="J65" s="18">
        <f t="shared" si="4"/>
        <v>603.70367010580503</v>
      </c>
      <c r="K65" s="18"/>
      <c r="L65" s="18">
        <v>280.374651404617</v>
      </c>
      <c r="M65" s="18">
        <f t="shared" si="5"/>
        <v>463.42917587540001</v>
      </c>
      <c r="N65" s="18"/>
      <c r="O65" s="18">
        <v>91.515047475371205</v>
      </c>
      <c r="P65" s="18">
        <f t="shared" si="6"/>
        <v>151.26454128160529</v>
      </c>
      <c r="Q65" s="18"/>
      <c r="R65" s="18" t="s">
        <v>0</v>
      </c>
      <c r="S65" s="18" t="s">
        <v>0</v>
      </c>
      <c r="T65" s="7">
        <f t="shared" si="3"/>
        <v>3.9910455219105545</v>
      </c>
    </row>
    <row r="66" spans="1:20" x14ac:dyDescent="0.2">
      <c r="A66" s="22" t="s">
        <v>483</v>
      </c>
      <c r="C66" s="19" t="s">
        <v>201</v>
      </c>
      <c r="E66" s="23">
        <v>32</v>
      </c>
      <c r="F66" s="23"/>
      <c r="G66" s="7">
        <v>58.9</v>
      </c>
      <c r="H66" s="18"/>
      <c r="I66" s="18">
        <v>413.55304784016602</v>
      </c>
      <c r="J66" s="18">
        <f t="shared" si="4"/>
        <v>702.12741568788795</v>
      </c>
      <c r="K66" s="18"/>
      <c r="L66" s="18">
        <v>438.40034631958702</v>
      </c>
      <c r="M66" s="18">
        <f t="shared" si="5"/>
        <v>744.31298186687104</v>
      </c>
      <c r="N66" s="18"/>
      <c r="O66" s="18">
        <v>110.08544477802199</v>
      </c>
      <c r="P66" s="18">
        <f t="shared" si="6"/>
        <v>186.90228315453649</v>
      </c>
      <c r="Q66" s="18"/>
      <c r="R66" s="18" t="s">
        <v>0</v>
      </c>
      <c r="S66" s="18" t="s">
        <v>0</v>
      </c>
      <c r="T66" s="7">
        <f t="shared" si="3"/>
        <v>3.7566551025347703</v>
      </c>
    </row>
    <row r="67" spans="1:20" x14ac:dyDescent="0.2">
      <c r="A67" s="22" t="s">
        <v>483</v>
      </c>
      <c r="C67" s="19" t="s">
        <v>202</v>
      </c>
      <c r="E67" s="23">
        <v>31</v>
      </c>
      <c r="F67" s="23"/>
      <c r="G67" s="7">
        <v>65</v>
      </c>
      <c r="H67" s="18"/>
      <c r="I67" s="18">
        <v>490.38200128253197</v>
      </c>
      <c r="J67" s="18">
        <f t="shared" ref="J67:J97" si="7">100/G67*I67</f>
        <v>754.43384812697229</v>
      </c>
      <c r="K67" s="18"/>
      <c r="L67" s="18">
        <v>512.87716837184996</v>
      </c>
      <c r="M67" s="18">
        <f t="shared" ref="M67:M97" si="8">100/G67*L67</f>
        <v>789.04179749515379</v>
      </c>
      <c r="N67" s="18"/>
      <c r="O67" s="18">
        <v>140.244446033081</v>
      </c>
      <c r="P67" s="18">
        <f t="shared" ref="P67:P97" si="9">100/G67*O67</f>
        <v>215.76068620474001</v>
      </c>
      <c r="Q67" s="18"/>
      <c r="R67" s="18">
        <v>39.073461866303703</v>
      </c>
      <c r="S67" s="18">
        <f>100/G67*R67</f>
        <v>60.113018255851856</v>
      </c>
      <c r="T67" s="7">
        <f t="shared" si="3"/>
        <v>3.496623325581536</v>
      </c>
    </row>
    <row r="68" spans="1:20" x14ac:dyDescent="0.2">
      <c r="A68" s="22" t="s">
        <v>483</v>
      </c>
      <c r="C68" s="19" t="s">
        <v>203</v>
      </c>
      <c r="E68" s="23">
        <v>30</v>
      </c>
      <c r="F68" s="23"/>
      <c r="G68" s="7">
        <v>66.099999999999994</v>
      </c>
      <c r="H68" s="18"/>
      <c r="I68" s="18">
        <v>463.55050889919198</v>
      </c>
      <c r="J68" s="18">
        <f t="shared" si="7"/>
        <v>701.28670030134947</v>
      </c>
      <c r="K68" s="18"/>
      <c r="L68" s="18">
        <v>482.78551939384499</v>
      </c>
      <c r="M68" s="18">
        <f t="shared" si="8"/>
        <v>730.38656489235257</v>
      </c>
      <c r="N68" s="18"/>
      <c r="O68" s="18">
        <v>133.634496407688</v>
      </c>
      <c r="P68" s="18">
        <f t="shared" si="9"/>
        <v>202.17019123704694</v>
      </c>
      <c r="Q68" s="18"/>
      <c r="R68" s="18" t="s">
        <v>0</v>
      </c>
      <c r="S68" s="18" t="s">
        <v>0</v>
      </c>
      <c r="T68" s="7">
        <f t="shared" ref="T68:T97" si="10">J68/P68</f>
        <v>3.4687937722682496</v>
      </c>
    </row>
    <row r="69" spans="1:20" x14ac:dyDescent="0.2">
      <c r="A69" s="22" t="s">
        <v>483</v>
      </c>
      <c r="C69" s="19" t="s">
        <v>204</v>
      </c>
      <c r="E69" s="23">
        <v>29</v>
      </c>
      <c r="F69" s="23"/>
      <c r="G69" s="7">
        <v>71.5</v>
      </c>
      <c r="H69" s="18"/>
      <c r="I69" s="18">
        <v>490.53455951171202</v>
      </c>
      <c r="J69" s="18">
        <f t="shared" si="7"/>
        <v>686.06232099540136</v>
      </c>
      <c r="K69" s="18"/>
      <c r="L69" s="18">
        <v>438.65009895347902</v>
      </c>
      <c r="M69" s="18">
        <f t="shared" si="8"/>
        <v>613.49664189297766</v>
      </c>
      <c r="N69" s="18"/>
      <c r="O69" s="18">
        <v>123.426379815956</v>
      </c>
      <c r="P69" s="18">
        <f t="shared" si="9"/>
        <v>172.62430743490347</v>
      </c>
      <c r="Q69" s="18"/>
      <c r="R69" s="18" t="s">
        <v>0</v>
      </c>
      <c r="S69" s="18" t="s">
        <v>0</v>
      </c>
      <c r="T69" s="7">
        <f t="shared" si="10"/>
        <v>3.9743088976858898</v>
      </c>
    </row>
    <row r="70" spans="1:20" x14ac:dyDescent="0.2">
      <c r="A70" s="22" t="s">
        <v>483</v>
      </c>
      <c r="C70" s="19" t="s">
        <v>205</v>
      </c>
      <c r="E70" s="23">
        <v>28</v>
      </c>
      <c r="F70" s="23"/>
      <c r="G70" s="7">
        <v>69.7</v>
      </c>
      <c r="H70" s="18"/>
      <c r="I70" s="18">
        <v>514.47648215219499</v>
      </c>
      <c r="J70" s="18">
        <f t="shared" si="7"/>
        <v>738.12981657416776</v>
      </c>
      <c r="K70" s="18"/>
      <c r="L70" s="18">
        <v>507.14680000681699</v>
      </c>
      <c r="M70" s="18">
        <f t="shared" si="8"/>
        <v>727.61377332398411</v>
      </c>
      <c r="N70" s="18"/>
      <c r="O70" s="18">
        <v>136.99215415132099</v>
      </c>
      <c r="P70" s="18">
        <f t="shared" si="9"/>
        <v>196.5454148512496</v>
      </c>
      <c r="Q70" s="18"/>
      <c r="R70" s="18" t="s">
        <v>0</v>
      </c>
      <c r="S70" s="18" t="s">
        <v>0</v>
      </c>
      <c r="T70" s="7">
        <f t="shared" si="10"/>
        <v>3.7555178640661881</v>
      </c>
    </row>
    <row r="71" spans="1:20" x14ac:dyDescent="0.2">
      <c r="A71" s="22" t="s">
        <v>483</v>
      </c>
      <c r="C71" s="19" t="s">
        <v>206</v>
      </c>
      <c r="E71" s="23">
        <v>27</v>
      </c>
      <c r="F71" s="23"/>
      <c r="G71" s="7">
        <v>65.599999999999994</v>
      </c>
      <c r="H71" s="18"/>
      <c r="I71" s="18">
        <v>466.08893301903697</v>
      </c>
      <c r="J71" s="18">
        <f t="shared" si="7"/>
        <v>710.50142228511731</v>
      </c>
      <c r="K71" s="18"/>
      <c r="L71" s="18">
        <v>422.33355228262798</v>
      </c>
      <c r="M71" s="18">
        <f t="shared" si="8"/>
        <v>643.80114677229881</v>
      </c>
      <c r="N71" s="18"/>
      <c r="O71" s="18">
        <v>117.793055868482</v>
      </c>
      <c r="P71" s="18">
        <f t="shared" si="9"/>
        <v>179.56258516536892</v>
      </c>
      <c r="Q71" s="18"/>
      <c r="R71" s="18" t="s">
        <v>0</v>
      </c>
      <c r="S71" s="18" t="s">
        <v>0</v>
      </c>
      <c r="T71" s="7">
        <f t="shared" si="10"/>
        <v>3.956845584678891</v>
      </c>
    </row>
    <row r="72" spans="1:20" x14ac:dyDescent="0.2">
      <c r="A72" s="22" t="s">
        <v>483</v>
      </c>
      <c r="C72" s="19" t="s">
        <v>207</v>
      </c>
      <c r="E72" s="23">
        <v>26</v>
      </c>
      <c r="F72" s="23"/>
      <c r="G72" s="7">
        <v>53.2</v>
      </c>
      <c r="H72" s="18"/>
      <c r="I72" s="18">
        <v>383.52519730237901</v>
      </c>
      <c r="J72" s="18">
        <f t="shared" si="7"/>
        <v>720.91202500447184</v>
      </c>
      <c r="K72" s="18"/>
      <c r="L72" s="18">
        <v>341.81288190756902</v>
      </c>
      <c r="M72" s="18">
        <f t="shared" si="8"/>
        <v>642.50541711949063</v>
      </c>
      <c r="N72" s="18"/>
      <c r="O72" s="18">
        <v>98.163027787943903</v>
      </c>
      <c r="P72" s="18">
        <f t="shared" si="9"/>
        <v>184.51696952621035</v>
      </c>
      <c r="Q72" s="18"/>
      <c r="R72" s="18" t="s">
        <v>0</v>
      </c>
      <c r="S72" s="18" t="s">
        <v>0</v>
      </c>
      <c r="T72" s="7">
        <f t="shared" si="10"/>
        <v>3.9070228979783206</v>
      </c>
    </row>
    <row r="73" spans="1:20" x14ac:dyDescent="0.2">
      <c r="A73" s="22" t="s">
        <v>483</v>
      </c>
      <c r="C73" s="19" t="s">
        <v>208</v>
      </c>
      <c r="E73" s="23">
        <v>25</v>
      </c>
      <c r="F73" s="23"/>
      <c r="G73" s="7">
        <v>62.5</v>
      </c>
      <c r="H73" s="18"/>
      <c r="I73" s="18">
        <v>492.98656133097001</v>
      </c>
      <c r="J73" s="18">
        <f t="shared" si="7"/>
        <v>788.77849812955208</v>
      </c>
      <c r="K73" s="18"/>
      <c r="L73" s="18">
        <v>415.53923240953299</v>
      </c>
      <c r="M73" s="18">
        <f t="shared" si="8"/>
        <v>664.86277185525284</v>
      </c>
      <c r="N73" s="18"/>
      <c r="O73" s="18">
        <v>127.466942747242</v>
      </c>
      <c r="P73" s="18">
        <f t="shared" si="9"/>
        <v>203.94710839558721</v>
      </c>
      <c r="Q73" s="18"/>
      <c r="R73" s="18" t="s">
        <v>0</v>
      </c>
      <c r="S73" s="18" t="s">
        <v>0</v>
      </c>
      <c r="T73" s="7">
        <f t="shared" si="10"/>
        <v>3.8675640186062026</v>
      </c>
    </row>
    <row r="74" spans="1:20" x14ac:dyDescent="0.2">
      <c r="A74" s="22" t="s">
        <v>483</v>
      </c>
      <c r="C74" s="19" t="s">
        <v>209</v>
      </c>
      <c r="E74" s="23">
        <v>24</v>
      </c>
      <c r="F74" s="23"/>
      <c r="G74" s="7">
        <v>61.4</v>
      </c>
      <c r="H74" s="18"/>
      <c r="I74" s="18">
        <v>455.96370252926903</v>
      </c>
      <c r="J74" s="18">
        <f t="shared" si="7"/>
        <v>742.61189337014503</v>
      </c>
      <c r="K74" s="18"/>
      <c r="L74" s="18">
        <v>458.75360521298597</v>
      </c>
      <c r="M74" s="18">
        <f t="shared" si="8"/>
        <v>747.15570881593806</v>
      </c>
      <c r="N74" s="18"/>
      <c r="O74" s="18">
        <v>103.349853568184</v>
      </c>
      <c r="P74" s="18">
        <f t="shared" si="9"/>
        <v>168.32223708173291</v>
      </c>
      <c r="Q74" s="18"/>
      <c r="R74" s="18" t="s">
        <v>0</v>
      </c>
      <c r="S74" s="18" t="s">
        <v>0</v>
      </c>
      <c r="T74" s="7">
        <f t="shared" si="10"/>
        <v>4.4118466237443839</v>
      </c>
    </row>
    <row r="75" spans="1:20" x14ac:dyDescent="0.2">
      <c r="A75" s="22" t="s">
        <v>483</v>
      </c>
      <c r="C75" s="19" t="s">
        <v>210</v>
      </c>
      <c r="E75" s="23">
        <v>23</v>
      </c>
      <c r="F75" s="23"/>
      <c r="G75" s="7">
        <v>64.3</v>
      </c>
      <c r="H75" s="18"/>
      <c r="I75" s="18">
        <v>415.78213934960098</v>
      </c>
      <c r="J75" s="18">
        <f t="shared" si="7"/>
        <v>646.62852153903725</v>
      </c>
      <c r="K75" s="18"/>
      <c r="L75" s="18">
        <v>397.86706838006199</v>
      </c>
      <c r="M75" s="18">
        <f t="shared" si="8"/>
        <v>618.76682485235142</v>
      </c>
      <c r="N75" s="18"/>
      <c r="O75" s="18">
        <v>112.828141319336</v>
      </c>
      <c r="P75" s="18">
        <f t="shared" si="9"/>
        <v>175.47144839710108</v>
      </c>
      <c r="Q75" s="18"/>
      <c r="R75" s="18">
        <v>86.1344997825951</v>
      </c>
      <c r="S75" s="18">
        <f>100/G75*R75</f>
        <v>133.95723138817277</v>
      </c>
      <c r="T75" s="7">
        <f t="shared" si="10"/>
        <v>3.6850925175911411</v>
      </c>
    </row>
    <row r="76" spans="1:20" x14ac:dyDescent="0.2">
      <c r="A76" s="22" t="s">
        <v>483</v>
      </c>
      <c r="C76" s="19" t="s">
        <v>211</v>
      </c>
      <c r="E76" s="23">
        <v>22</v>
      </c>
      <c r="F76" s="23"/>
      <c r="G76" s="7">
        <v>64.8</v>
      </c>
      <c r="H76" s="18"/>
      <c r="I76" s="18">
        <v>434.94668725430802</v>
      </c>
      <c r="J76" s="18">
        <f t="shared" si="7"/>
        <v>671.21402354059876</v>
      </c>
      <c r="K76" s="18"/>
      <c r="L76" s="18">
        <v>412.29050589972701</v>
      </c>
      <c r="M76" s="18">
        <f t="shared" si="8"/>
        <v>636.25078070945528</v>
      </c>
      <c r="N76" s="18"/>
      <c r="O76" s="18">
        <v>111.157521478551</v>
      </c>
      <c r="P76" s="18">
        <f t="shared" si="9"/>
        <v>171.5393849977639</v>
      </c>
      <c r="Q76" s="18"/>
      <c r="R76" s="18" t="s">
        <v>0</v>
      </c>
      <c r="S76" s="18" t="s">
        <v>0</v>
      </c>
      <c r="T76" s="7">
        <f t="shared" si="10"/>
        <v>3.9128857990796013</v>
      </c>
    </row>
    <row r="77" spans="1:20" x14ac:dyDescent="0.2">
      <c r="A77" s="22" t="s">
        <v>483</v>
      </c>
      <c r="C77" s="19" t="s">
        <v>212</v>
      </c>
      <c r="E77" s="23">
        <v>21</v>
      </c>
      <c r="F77" s="23"/>
      <c r="G77" s="7">
        <v>67.8</v>
      </c>
      <c r="H77" s="18"/>
      <c r="I77" s="18">
        <v>845.18253883584498</v>
      </c>
      <c r="J77" s="18">
        <f t="shared" si="7"/>
        <v>1246.5819156870871</v>
      </c>
      <c r="K77" s="18"/>
      <c r="L77" s="18">
        <v>415.921670637408</v>
      </c>
      <c r="M77" s="18">
        <f t="shared" si="8"/>
        <v>613.45379150060182</v>
      </c>
      <c r="N77" s="18"/>
      <c r="O77" s="18">
        <v>119.084527574413</v>
      </c>
      <c r="P77" s="18">
        <f t="shared" si="9"/>
        <v>175.64089612745283</v>
      </c>
      <c r="Q77" s="18"/>
      <c r="R77" s="18" t="s">
        <v>0</v>
      </c>
      <c r="S77" s="18" t="s">
        <v>0</v>
      </c>
      <c r="T77" s="7">
        <f t="shared" si="10"/>
        <v>7.0973329285595987</v>
      </c>
    </row>
    <row r="78" spans="1:20" x14ac:dyDescent="0.2">
      <c r="A78" s="22" t="s">
        <v>483</v>
      </c>
      <c r="C78" s="19" t="s">
        <v>213</v>
      </c>
      <c r="E78" s="23">
        <v>20</v>
      </c>
      <c r="F78" s="23"/>
      <c r="G78" s="7">
        <v>62.7</v>
      </c>
      <c r="H78" s="18"/>
      <c r="I78" s="18">
        <v>476.27030712583098</v>
      </c>
      <c r="J78" s="18">
        <f t="shared" si="7"/>
        <v>759.60176575092657</v>
      </c>
      <c r="K78" s="18"/>
      <c r="L78" s="18">
        <v>418.80361978623603</v>
      </c>
      <c r="M78" s="18">
        <f t="shared" si="8"/>
        <v>667.94835691584694</v>
      </c>
      <c r="N78" s="18"/>
      <c r="O78" s="18">
        <v>127.112403074689</v>
      </c>
      <c r="P78" s="18">
        <f t="shared" si="9"/>
        <v>202.73110538227911</v>
      </c>
      <c r="Q78" s="18"/>
      <c r="R78" s="18" t="s">
        <v>0</v>
      </c>
      <c r="S78" s="18" t="s">
        <v>0</v>
      </c>
      <c r="T78" s="7">
        <f t="shared" si="10"/>
        <v>3.7468437037256148</v>
      </c>
    </row>
    <row r="79" spans="1:20" x14ac:dyDescent="0.2">
      <c r="A79" s="22" t="s">
        <v>483</v>
      </c>
      <c r="C79" s="19" t="s">
        <v>214</v>
      </c>
      <c r="E79" s="23">
        <v>19</v>
      </c>
      <c r="F79" s="23"/>
      <c r="G79" s="7">
        <v>66</v>
      </c>
      <c r="H79" s="18"/>
      <c r="I79" s="18">
        <v>1305.6625321403701</v>
      </c>
      <c r="J79" s="18">
        <f t="shared" si="7"/>
        <v>1978.2765638490455</v>
      </c>
      <c r="K79" s="18"/>
      <c r="L79" s="18">
        <v>421.50345985785202</v>
      </c>
      <c r="M79" s="18">
        <f t="shared" si="8"/>
        <v>638.64160584523029</v>
      </c>
      <c r="N79" s="18"/>
      <c r="O79" s="18">
        <v>125.75487686264501</v>
      </c>
      <c r="P79" s="18">
        <f t="shared" si="9"/>
        <v>190.53769221612879</v>
      </c>
      <c r="Q79" s="18"/>
      <c r="R79" s="18" t="s">
        <v>0</v>
      </c>
      <c r="S79" s="18" t="s">
        <v>0</v>
      </c>
      <c r="T79" s="7">
        <f t="shared" si="10"/>
        <v>10.382599583525273</v>
      </c>
    </row>
    <row r="80" spans="1:20" x14ac:dyDescent="0.2">
      <c r="A80" s="22" t="s">
        <v>483</v>
      </c>
      <c r="C80" s="19" t="s">
        <v>215</v>
      </c>
      <c r="E80" s="23">
        <v>18</v>
      </c>
      <c r="F80" s="23"/>
      <c r="G80" s="7">
        <v>74.400000000000006</v>
      </c>
      <c r="H80" s="18"/>
      <c r="I80" s="18">
        <v>510.08780058370098</v>
      </c>
      <c r="J80" s="18">
        <f t="shared" si="7"/>
        <v>685.60188250497436</v>
      </c>
      <c r="K80" s="18"/>
      <c r="L80" s="18">
        <v>472.44856631264201</v>
      </c>
      <c r="M80" s="18">
        <f t="shared" si="8"/>
        <v>635.0115138610779</v>
      </c>
      <c r="N80" s="18"/>
      <c r="O80" s="18">
        <v>130.752052942559</v>
      </c>
      <c r="P80" s="18">
        <f t="shared" si="9"/>
        <v>175.74200664322447</v>
      </c>
      <c r="Q80" s="18"/>
      <c r="R80" s="18" t="s">
        <v>0</v>
      </c>
      <c r="S80" s="18" t="s">
        <v>0</v>
      </c>
      <c r="T80" s="7">
        <f t="shared" si="10"/>
        <v>3.9011838751609416</v>
      </c>
    </row>
    <row r="81" spans="1:20" x14ac:dyDescent="0.2">
      <c r="A81" s="22" t="s">
        <v>483</v>
      </c>
      <c r="C81" s="19" t="s">
        <v>216</v>
      </c>
      <c r="E81" s="23">
        <v>17</v>
      </c>
      <c r="F81" s="23"/>
      <c r="G81" s="7">
        <v>69.2</v>
      </c>
      <c r="H81" s="18"/>
      <c r="I81" s="18">
        <v>468.54528340974798</v>
      </c>
      <c r="J81" s="18">
        <f t="shared" si="7"/>
        <v>677.08855984067623</v>
      </c>
      <c r="K81" s="18"/>
      <c r="L81" s="18">
        <v>416.67292752913499</v>
      </c>
      <c r="M81" s="18">
        <f t="shared" si="8"/>
        <v>602.12850799007936</v>
      </c>
      <c r="N81" s="18"/>
      <c r="O81" s="18">
        <v>128.074813676057</v>
      </c>
      <c r="P81" s="18">
        <f t="shared" si="9"/>
        <v>185.07921051453323</v>
      </c>
      <c r="Q81" s="18"/>
      <c r="R81" s="18" t="s">
        <v>0</v>
      </c>
      <c r="S81" s="18" t="s">
        <v>0</v>
      </c>
      <c r="T81" s="7">
        <f t="shared" si="10"/>
        <v>3.6583717747569939</v>
      </c>
    </row>
    <row r="82" spans="1:20" x14ac:dyDescent="0.2">
      <c r="A82" s="22" t="s">
        <v>483</v>
      </c>
      <c r="C82" s="19" t="s">
        <v>217</v>
      </c>
      <c r="E82" s="23">
        <v>16</v>
      </c>
      <c r="F82" s="23"/>
      <c r="G82" s="7">
        <v>64.3</v>
      </c>
      <c r="H82" s="18"/>
      <c r="I82" s="18">
        <v>448.37396120860001</v>
      </c>
      <c r="J82" s="18">
        <f t="shared" si="7"/>
        <v>697.31564729175739</v>
      </c>
      <c r="K82" s="18"/>
      <c r="L82" s="18">
        <v>436.665021240268</v>
      </c>
      <c r="M82" s="18">
        <f t="shared" si="8"/>
        <v>679.10578730990358</v>
      </c>
      <c r="N82" s="18"/>
      <c r="O82" s="18">
        <v>122.78692110940599</v>
      </c>
      <c r="P82" s="18">
        <f t="shared" si="9"/>
        <v>190.95944184977603</v>
      </c>
      <c r="Q82" s="18"/>
      <c r="R82" s="18" t="s">
        <v>0</v>
      </c>
      <c r="S82" s="18" t="s">
        <v>0</v>
      </c>
      <c r="T82" s="7">
        <f t="shared" si="10"/>
        <v>3.6516426762512308</v>
      </c>
    </row>
    <row r="83" spans="1:20" x14ac:dyDescent="0.2">
      <c r="A83" s="22" t="s">
        <v>483</v>
      </c>
      <c r="C83" s="19" t="s">
        <v>218</v>
      </c>
      <c r="E83" s="23">
        <v>15</v>
      </c>
      <c r="F83" s="23"/>
      <c r="G83" s="7">
        <v>68.3</v>
      </c>
      <c r="H83" s="18"/>
      <c r="I83" s="18">
        <v>552.367018216009</v>
      </c>
      <c r="J83" s="18">
        <f t="shared" si="7"/>
        <v>808.73648347878338</v>
      </c>
      <c r="K83" s="18"/>
      <c r="L83" s="18">
        <v>441.0330703102</v>
      </c>
      <c r="M83" s="18">
        <f t="shared" si="8"/>
        <v>645.72923910717429</v>
      </c>
      <c r="N83" s="18"/>
      <c r="O83" s="18">
        <v>106.94150280224601</v>
      </c>
      <c r="P83" s="18">
        <f t="shared" si="9"/>
        <v>156.57613880270279</v>
      </c>
      <c r="Q83" s="18"/>
      <c r="R83" s="18" t="s">
        <v>0</v>
      </c>
      <c r="S83" s="18" t="s">
        <v>0</v>
      </c>
      <c r="T83" s="7">
        <f t="shared" si="10"/>
        <v>5.1651323736999899</v>
      </c>
    </row>
    <row r="84" spans="1:20" x14ac:dyDescent="0.2">
      <c r="A84" s="22" t="s">
        <v>483</v>
      </c>
      <c r="C84" s="19" t="s">
        <v>219</v>
      </c>
      <c r="E84" s="23">
        <v>14</v>
      </c>
      <c r="F84" s="23"/>
      <c r="G84" s="7">
        <v>68.3</v>
      </c>
      <c r="H84" s="18"/>
      <c r="I84" s="18">
        <v>420.54501156427801</v>
      </c>
      <c r="J84" s="18">
        <f t="shared" si="7"/>
        <v>615.73208135326206</v>
      </c>
      <c r="K84" s="18"/>
      <c r="L84" s="18">
        <v>375.52694803718902</v>
      </c>
      <c r="M84" s="18">
        <f t="shared" si="8"/>
        <v>549.81983607201903</v>
      </c>
      <c r="N84" s="18"/>
      <c r="O84" s="18">
        <v>122.931392818204</v>
      </c>
      <c r="P84" s="18">
        <f t="shared" si="9"/>
        <v>179.98739797687264</v>
      </c>
      <c r="Q84" s="18"/>
      <c r="R84" s="18" t="s">
        <v>0</v>
      </c>
      <c r="S84" s="18" t="s">
        <v>0</v>
      </c>
      <c r="T84" s="7">
        <f t="shared" si="10"/>
        <v>3.4209732918766909</v>
      </c>
    </row>
    <row r="85" spans="1:20" x14ac:dyDescent="0.2">
      <c r="A85" s="22" t="s">
        <v>483</v>
      </c>
      <c r="C85" s="19" t="s">
        <v>220</v>
      </c>
      <c r="E85" s="23">
        <v>13</v>
      </c>
      <c r="F85" s="23"/>
      <c r="G85" s="7">
        <v>64.7</v>
      </c>
      <c r="H85" s="18"/>
      <c r="I85" s="18">
        <v>364.14946281559298</v>
      </c>
      <c r="J85" s="18">
        <f t="shared" si="7"/>
        <v>562.82760867943273</v>
      </c>
      <c r="K85" s="18"/>
      <c r="L85" s="18">
        <v>366.971355244054</v>
      </c>
      <c r="M85" s="18">
        <f t="shared" si="8"/>
        <v>567.1891116600525</v>
      </c>
      <c r="N85" s="18"/>
      <c r="O85" s="18">
        <v>109.814973698613</v>
      </c>
      <c r="P85" s="18">
        <f t="shared" si="9"/>
        <v>169.72948021423954</v>
      </c>
      <c r="Q85" s="18"/>
      <c r="R85" s="18" t="s">
        <v>0</v>
      </c>
      <c r="S85" s="18" t="s">
        <v>0</v>
      </c>
      <c r="T85" s="7">
        <f t="shared" si="10"/>
        <v>3.3160274100233416</v>
      </c>
    </row>
    <row r="86" spans="1:20" x14ac:dyDescent="0.2">
      <c r="A86" s="22" t="s">
        <v>483</v>
      </c>
      <c r="C86" s="19" t="s">
        <v>221</v>
      </c>
      <c r="E86" s="23">
        <v>12</v>
      </c>
      <c r="F86" s="23"/>
      <c r="G86" s="7">
        <v>65.5</v>
      </c>
      <c r="H86" s="18"/>
      <c r="I86" s="18">
        <v>343.09785651041801</v>
      </c>
      <c r="J86" s="18">
        <f t="shared" si="7"/>
        <v>523.81352138995123</v>
      </c>
      <c r="K86" s="18"/>
      <c r="L86" s="18">
        <v>394.977419077702</v>
      </c>
      <c r="M86" s="18">
        <f t="shared" si="8"/>
        <v>603.01896042397254</v>
      </c>
      <c r="N86" s="18"/>
      <c r="O86" s="18">
        <v>107.48804862966</v>
      </c>
      <c r="P86" s="18">
        <f t="shared" si="9"/>
        <v>164.10389103764888</v>
      </c>
      <c r="Q86" s="18"/>
      <c r="R86" s="18" t="s">
        <v>0</v>
      </c>
      <c r="S86" s="18" t="s">
        <v>0</v>
      </c>
      <c r="T86" s="7">
        <f t="shared" si="10"/>
        <v>3.1919628357244583</v>
      </c>
    </row>
    <row r="87" spans="1:20" x14ac:dyDescent="0.2">
      <c r="A87" s="22" t="s">
        <v>483</v>
      </c>
      <c r="C87" s="19" t="s">
        <v>222</v>
      </c>
      <c r="E87" s="23">
        <v>11</v>
      </c>
      <c r="F87" s="23"/>
      <c r="G87" s="7">
        <v>70</v>
      </c>
      <c r="H87" s="18"/>
      <c r="I87" s="18">
        <v>345.22874688290102</v>
      </c>
      <c r="J87" s="18">
        <f t="shared" si="7"/>
        <v>493.18392411843001</v>
      </c>
      <c r="K87" s="18"/>
      <c r="L87" s="18">
        <v>427.64645324420201</v>
      </c>
      <c r="M87" s="18">
        <f t="shared" si="8"/>
        <v>610.92350463457433</v>
      </c>
      <c r="N87" s="18"/>
      <c r="O87" s="18">
        <v>115.492229751059</v>
      </c>
      <c r="P87" s="18">
        <f t="shared" si="9"/>
        <v>164.98889964437001</v>
      </c>
      <c r="Q87" s="18"/>
      <c r="R87" s="18" t="s">
        <v>0</v>
      </c>
      <c r="S87" s="18" t="s">
        <v>0</v>
      </c>
      <c r="T87" s="7">
        <f t="shared" si="10"/>
        <v>2.9891945772199056</v>
      </c>
    </row>
    <row r="88" spans="1:20" x14ac:dyDescent="0.2">
      <c r="A88" s="22" t="s">
        <v>483</v>
      </c>
      <c r="C88" s="19" t="s">
        <v>223</v>
      </c>
      <c r="E88" s="23">
        <v>10</v>
      </c>
      <c r="F88" s="23"/>
      <c r="G88" s="7">
        <v>61.4</v>
      </c>
      <c r="H88" s="18"/>
      <c r="I88" s="18">
        <v>309.478757587507</v>
      </c>
      <c r="J88" s="18">
        <f t="shared" si="7"/>
        <v>504.03706447476713</v>
      </c>
      <c r="K88" s="18"/>
      <c r="L88" s="18">
        <v>370.28741033683201</v>
      </c>
      <c r="M88" s="18">
        <f t="shared" si="8"/>
        <v>603.07395820330953</v>
      </c>
      <c r="N88" s="18"/>
      <c r="O88" s="18">
        <v>102.990130589229</v>
      </c>
      <c r="P88" s="18">
        <f t="shared" si="9"/>
        <v>167.73636903783225</v>
      </c>
      <c r="Q88" s="18"/>
      <c r="R88" s="18" t="s">
        <v>0</v>
      </c>
      <c r="S88" s="18" t="s">
        <v>0</v>
      </c>
      <c r="T88" s="7">
        <f t="shared" si="10"/>
        <v>3.0049360634549305</v>
      </c>
    </row>
    <row r="89" spans="1:20" x14ac:dyDescent="0.2">
      <c r="A89" s="22" t="s">
        <v>483</v>
      </c>
      <c r="C89" s="19" t="s">
        <v>224</v>
      </c>
      <c r="E89" s="23">
        <v>9</v>
      </c>
      <c r="F89" s="23"/>
      <c r="G89" s="7">
        <v>67</v>
      </c>
      <c r="H89" s="18"/>
      <c r="I89" s="18">
        <v>289.447363739948</v>
      </c>
      <c r="J89" s="18">
        <f t="shared" si="7"/>
        <v>432.01099065663885</v>
      </c>
      <c r="K89" s="18"/>
      <c r="L89" s="18">
        <v>409.29374207861798</v>
      </c>
      <c r="M89" s="18">
        <f t="shared" si="8"/>
        <v>610.8861822068925</v>
      </c>
      <c r="N89" s="18"/>
      <c r="O89" s="18">
        <v>102.316908903341</v>
      </c>
      <c r="P89" s="18">
        <f t="shared" si="9"/>
        <v>152.71180433334479</v>
      </c>
      <c r="Q89" s="18"/>
      <c r="R89" s="18" t="s">
        <v>0</v>
      </c>
      <c r="S89" s="18" t="s">
        <v>0</v>
      </c>
      <c r="T89" s="7">
        <f t="shared" si="10"/>
        <v>2.8289299084806161</v>
      </c>
    </row>
    <row r="90" spans="1:20" x14ac:dyDescent="0.2">
      <c r="A90" s="22" t="s">
        <v>483</v>
      </c>
      <c r="C90" s="19" t="s">
        <v>225</v>
      </c>
      <c r="E90" s="23">
        <v>8</v>
      </c>
      <c r="F90" s="23"/>
      <c r="G90" s="7">
        <v>73</v>
      </c>
      <c r="H90" s="18"/>
      <c r="I90" s="18">
        <v>303.37871919064997</v>
      </c>
      <c r="J90" s="18">
        <f t="shared" si="7"/>
        <v>415.58728656253419</v>
      </c>
      <c r="K90" s="18"/>
      <c r="L90" s="18">
        <v>417.890899817785</v>
      </c>
      <c r="M90" s="18">
        <f t="shared" si="8"/>
        <v>572.45328742162326</v>
      </c>
      <c r="N90" s="18"/>
      <c r="O90" s="18">
        <v>109.98529756162399</v>
      </c>
      <c r="P90" s="18">
        <f t="shared" si="9"/>
        <v>150.66479118030682</v>
      </c>
      <c r="Q90" s="18"/>
      <c r="R90" s="18" t="s">
        <v>0</v>
      </c>
      <c r="S90" s="18" t="s">
        <v>0</v>
      </c>
      <c r="T90" s="7">
        <f t="shared" si="10"/>
        <v>2.7583570342269521</v>
      </c>
    </row>
    <row r="91" spans="1:20" x14ac:dyDescent="0.2">
      <c r="A91" s="22" t="s">
        <v>483</v>
      </c>
      <c r="C91" s="19" t="s">
        <v>226</v>
      </c>
      <c r="E91" s="23">
        <v>7</v>
      </c>
      <c r="F91" s="23"/>
      <c r="G91" s="7">
        <v>71.7</v>
      </c>
      <c r="H91" s="18"/>
      <c r="I91" s="18">
        <v>356.15274091617198</v>
      </c>
      <c r="J91" s="18">
        <f t="shared" si="7"/>
        <v>496.72627742841274</v>
      </c>
      <c r="K91" s="18"/>
      <c r="L91" s="18">
        <v>403.844408089529</v>
      </c>
      <c r="M91" s="18">
        <f t="shared" si="8"/>
        <v>563.24185228665124</v>
      </c>
      <c r="N91" s="18"/>
      <c r="O91" s="18">
        <v>90.314827086146707</v>
      </c>
      <c r="P91" s="18">
        <f t="shared" si="9"/>
        <v>125.96210193325899</v>
      </c>
      <c r="Q91" s="18"/>
      <c r="R91" s="18" t="s">
        <v>0</v>
      </c>
      <c r="S91" s="18" t="s">
        <v>0</v>
      </c>
      <c r="T91" s="7">
        <f t="shared" si="10"/>
        <v>3.9434581497504948</v>
      </c>
    </row>
    <row r="92" spans="1:20" x14ac:dyDescent="0.2">
      <c r="A92" s="22" t="s">
        <v>483</v>
      </c>
      <c r="C92" s="19" t="s">
        <v>227</v>
      </c>
      <c r="E92" s="23">
        <v>6</v>
      </c>
      <c r="F92" s="23"/>
      <c r="G92" s="7">
        <v>62.3</v>
      </c>
      <c r="H92" s="18"/>
      <c r="I92" s="18">
        <v>249.541512303811</v>
      </c>
      <c r="J92" s="18">
        <f t="shared" si="7"/>
        <v>400.54817384239328</v>
      </c>
      <c r="K92" s="18"/>
      <c r="L92" s="18">
        <v>348.41683086531998</v>
      </c>
      <c r="M92" s="18">
        <f t="shared" si="8"/>
        <v>559.25655034561794</v>
      </c>
      <c r="N92" s="18"/>
      <c r="O92" s="18">
        <v>100.511842281607</v>
      </c>
      <c r="P92" s="18">
        <f t="shared" si="9"/>
        <v>161.33522035570948</v>
      </c>
      <c r="Q92" s="18"/>
      <c r="R92" s="18" t="s">
        <v>0</v>
      </c>
      <c r="S92" s="18" t="s">
        <v>0</v>
      </c>
      <c r="T92" s="7">
        <f t="shared" si="10"/>
        <v>2.4827075759358102</v>
      </c>
    </row>
    <row r="93" spans="1:20" x14ac:dyDescent="0.2">
      <c r="A93" s="22" t="s">
        <v>483</v>
      </c>
      <c r="C93" s="19" t="s">
        <v>228</v>
      </c>
      <c r="E93" s="23">
        <v>5</v>
      </c>
      <c r="F93" s="23"/>
      <c r="G93" s="7">
        <v>73.900000000000006</v>
      </c>
      <c r="H93" s="18"/>
      <c r="I93" s="18">
        <v>353.12393514351902</v>
      </c>
      <c r="J93" s="18">
        <f t="shared" si="7"/>
        <v>477.8402370007023</v>
      </c>
      <c r="K93" s="18"/>
      <c r="L93" s="18">
        <v>480.98641718916298</v>
      </c>
      <c r="M93" s="18">
        <f t="shared" si="8"/>
        <v>650.86118699480778</v>
      </c>
      <c r="N93" s="18"/>
      <c r="O93" s="18">
        <v>118.328047367175</v>
      </c>
      <c r="P93" s="18">
        <f t="shared" si="9"/>
        <v>160.11914393393099</v>
      </c>
      <c r="Q93" s="18"/>
      <c r="R93" s="18" t="s">
        <v>0</v>
      </c>
      <c r="S93" s="18" t="s">
        <v>0</v>
      </c>
      <c r="T93" s="7">
        <f t="shared" si="10"/>
        <v>2.9842792389514066</v>
      </c>
    </row>
    <row r="94" spans="1:20" x14ac:dyDescent="0.2">
      <c r="A94" s="22" t="s">
        <v>483</v>
      </c>
      <c r="C94" s="19" t="s">
        <v>229</v>
      </c>
      <c r="E94" s="23">
        <v>4</v>
      </c>
      <c r="F94" s="23"/>
      <c r="G94" s="7">
        <v>54.1</v>
      </c>
      <c r="H94" s="18"/>
      <c r="I94" s="18">
        <v>289.65299716750798</v>
      </c>
      <c r="J94" s="18">
        <f t="shared" si="7"/>
        <v>535.4029522504768</v>
      </c>
      <c r="K94" s="18"/>
      <c r="L94" s="18">
        <v>343.16426721940798</v>
      </c>
      <c r="M94" s="18">
        <f t="shared" si="8"/>
        <v>634.31472683809238</v>
      </c>
      <c r="N94" s="18"/>
      <c r="O94" s="18">
        <v>103.856739786468</v>
      </c>
      <c r="P94" s="18">
        <f t="shared" si="9"/>
        <v>191.9717925812717</v>
      </c>
      <c r="Q94" s="18"/>
      <c r="R94" s="18" t="s">
        <v>0</v>
      </c>
      <c r="S94" s="18" t="s">
        <v>0</v>
      </c>
      <c r="T94" s="7">
        <f t="shared" si="10"/>
        <v>2.7889667802305524</v>
      </c>
    </row>
    <row r="95" spans="1:20" x14ac:dyDescent="0.2">
      <c r="A95" s="22" t="s">
        <v>483</v>
      </c>
      <c r="C95" s="19" t="s">
        <v>230</v>
      </c>
      <c r="E95" s="23">
        <v>3</v>
      </c>
      <c r="F95" s="23"/>
      <c r="G95" s="7">
        <v>68.400000000000006</v>
      </c>
      <c r="H95" s="18"/>
      <c r="I95" s="18">
        <v>284.99631522480303</v>
      </c>
      <c r="J95" s="18">
        <f t="shared" si="7"/>
        <v>416.66127956842541</v>
      </c>
      <c r="K95" s="18"/>
      <c r="L95" s="18">
        <v>387.65380695041603</v>
      </c>
      <c r="M95" s="18">
        <f t="shared" si="8"/>
        <v>566.74533179885373</v>
      </c>
      <c r="N95" s="18"/>
      <c r="O95" s="18">
        <v>102.171532829706</v>
      </c>
      <c r="P95" s="18">
        <f t="shared" si="9"/>
        <v>149.37358600834207</v>
      </c>
      <c r="Q95" s="18"/>
      <c r="R95" s="18" t="s">
        <v>0</v>
      </c>
      <c r="S95" s="18" t="s">
        <v>0</v>
      </c>
      <c r="T95" s="7">
        <f t="shared" si="10"/>
        <v>2.7893906192032913</v>
      </c>
    </row>
    <row r="96" spans="1:20" x14ac:dyDescent="0.2">
      <c r="A96" s="22" t="s">
        <v>483</v>
      </c>
      <c r="C96" s="19" t="s">
        <v>231</v>
      </c>
      <c r="E96" s="23">
        <v>2</v>
      </c>
      <c r="F96" s="23"/>
      <c r="G96" s="7">
        <v>75.099999999999994</v>
      </c>
      <c r="H96" s="18"/>
      <c r="I96" s="18">
        <v>364.469960597708</v>
      </c>
      <c r="J96" s="18">
        <f t="shared" si="7"/>
        <v>485.31286364541683</v>
      </c>
      <c r="K96" s="18"/>
      <c r="L96" s="18">
        <v>519.56510867858299</v>
      </c>
      <c r="M96" s="18">
        <f t="shared" si="8"/>
        <v>691.83103685563651</v>
      </c>
      <c r="N96" s="18"/>
      <c r="O96" s="18">
        <v>107.808747349355</v>
      </c>
      <c r="P96" s="18">
        <f t="shared" si="9"/>
        <v>143.55359167690415</v>
      </c>
      <c r="Q96" s="18"/>
      <c r="R96" s="18" t="s">
        <v>0</v>
      </c>
      <c r="S96" s="18" t="s">
        <v>0</v>
      </c>
      <c r="T96" s="7">
        <f t="shared" si="10"/>
        <v>3.3807086118591152</v>
      </c>
    </row>
    <row r="97" spans="1:20" x14ac:dyDescent="0.2">
      <c r="A97" s="22" t="s">
        <v>483</v>
      </c>
      <c r="C97" s="19" t="s">
        <v>232</v>
      </c>
      <c r="E97" s="23" t="s">
        <v>436</v>
      </c>
      <c r="F97" s="23"/>
      <c r="G97" s="7">
        <v>66.8</v>
      </c>
      <c r="H97" s="18"/>
      <c r="I97" s="18">
        <v>249.20318224052701</v>
      </c>
      <c r="J97" s="18">
        <f t="shared" si="7"/>
        <v>373.05865604869314</v>
      </c>
      <c r="K97" s="18"/>
      <c r="L97" s="18">
        <v>315.07911266114297</v>
      </c>
      <c r="M97" s="18">
        <f t="shared" si="8"/>
        <v>471.67531835500444</v>
      </c>
      <c r="N97" s="18"/>
      <c r="O97" s="18">
        <v>80.982918225588094</v>
      </c>
      <c r="P97" s="18">
        <f t="shared" si="9"/>
        <v>121.23191351135942</v>
      </c>
      <c r="Q97" s="18"/>
      <c r="R97" s="18" t="s">
        <v>0</v>
      </c>
      <c r="S97" s="18" t="s">
        <v>0</v>
      </c>
      <c r="T97" s="7">
        <f t="shared" si="10"/>
        <v>3.0772314421461107</v>
      </c>
    </row>
    <row r="98" spans="1:20" x14ac:dyDescent="0.2">
      <c r="E98" s="23"/>
      <c r="F98" s="23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1:20" x14ac:dyDescent="0.2">
      <c r="E99" s="23" t="s">
        <v>467</v>
      </c>
      <c r="F99" s="23"/>
      <c r="G99" s="7">
        <f>MAX(G3:G97)</f>
        <v>86.7</v>
      </c>
      <c r="H99" s="7"/>
      <c r="I99" s="7" t="s">
        <v>5</v>
      </c>
      <c r="J99" s="7">
        <f t="shared" ref="J99:T99" si="11">MAX(J3:J97)</f>
        <v>3952.445574383753</v>
      </c>
      <c r="K99" s="7"/>
      <c r="L99" s="7" t="s">
        <v>5</v>
      </c>
      <c r="M99" s="7">
        <f t="shared" si="11"/>
        <v>2175.2134652522495</v>
      </c>
      <c r="N99" s="7"/>
      <c r="O99" s="7" t="s">
        <v>5</v>
      </c>
      <c r="P99" s="7">
        <f t="shared" si="11"/>
        <v>1933.2565271566104</v>
      </c>
      <c r="Q99" s="7"/>
      <c r="R99" s="7" t="s">
        <v>5</v>
      </c>
      <c r="S99" s="7">
        <f t="shared" si="11"/>
        <v>569.37621630662466</v>
      </c>
      <c r="T99" s="7">
        <f t="shared" si="11"/>
        <v>10.737052180966774</v>
      </c>
    </row>
    <row r="100" spans="1:20" x14ac:dyDescent="0.2">
      <c r="E100" s="23" t="s">
        <v>468</v>
      </c>
      <c r="F100" s="23"/>
      <c r="G100" s="7">
        <f>MIN(G3:G97)</f>
        <v>35.1</v>
      </c>
      <c r="H100" s="7"/>
      <c r="I100" s="7" t="s">
        <v>5</v>
      </c>
      <c r="J100" s="7">
        <f t="shared" ref="J100:T100" si="12">MIN(J3:J97)</f>
        <v>195.21299039407512</v>
      </c>
      <c r="K100" s="7"/>
      <c r="L100" s="7" t="s">
        <v>5</v>
      </c>
      <c r="M100" s="7">
        <f t="shared" si="12"/>
        <v>418.13322793877632</v>
      </c>
      <c r="N100" s="7"/>
      <c r="O100" s="7" t="s">
        <v>5</v>
      </c>
      <c r="P100" s="7">
        <f t="shared" si="12"/>
        <v>121.23191351135942</v>
      </c>
      <c r="Q100" s="7"/>
      <c r="R100" s="7" t="s">
        <v>5</v>
      </c>
      <c r="S100" s="7">
        <f t="shared" si="12"/>
        <v>23.92775686780536</v>
      </c>
      <c r="T100" s="7">
        <f t="shared" si="12"/>
        <v>0.92197310710134184</v>
      </c>
    </row>
    <row r="101" spans="1:20" x14ac:dyDescent="0.2">
      <c r="E101" s="23" t="s">
        <v>456</v>
      </c>
      <c r="F101" s="23"/>
      <c r="G101" s="7">
        <f>AVERAGE(G3:G97)</f>
        <v>66.874736842105264</v>
      </c>
      <c r="H101" s="7"/>
      <c r="I101" s="7" t="s">
        <v>5</v>
      </c>
      <c r="J101" s="7">
        <f>AVERAGE(J3:J97)</f>
        <v>787.64004121808603</v>
      </c>
      <c r="K101" s="7"/>
      <c r="L101" s="7" t="s">
        <v>5</v>
      </c>
      <c r="M101" s="7">
        <f>AVERAGE(M3:M97)</f>
        <v>1017.4380957328442</v>
      </c>
      <c r="N101" s="7"/>
      <c r="O101" s="7" t="s">
        <v>5</v>
      </c>
      <c r="P101" s="7">
        <f>AVERAGE(P3:P97)</f>
        <v>272.41937342573061</v>
      </c>
      <c r="Q101" s="7"/>
      <c r="R101" s="7" t="s">
        <v>5</v>
      </c>
      <c r="S101" s="7">
        <f>AVERAGE(S3:S97)</f>
        <v>167.3417608990585</v>
      </c>
      <c r="T101" s="7">
        <f>AVERAGE(T3:T97)</f>
        <v>3.0879921765611287</v>
      </c>
    </row>
    <row r="102" spans="1:20" x14ac:dyDescent="0.2">
      <c r="E102" s="23" t="s">
        <v>80</v>
      </c>
      <c r="F102" s="23"/>
      <c r="G102" s="7">
        <f>MEDIAN(G3:G97)</f>
        <v>66.7</v>
      </c>
      <c r="H102" s="7"/>
      <c r="I102" s="7" t="s">
        <v>5</v>
      </c>
      <c r="J102" s="7">
        <f t="shared" ref="J102:S102" si="13">MEDIAN(J3:J97)</f>
        <v>611.72462790425107</v>
      </c>
      <c r="K102" s="7"/>
      <c r="L102" s="7" t="s">
        <v>5</v>
      </c>
      <c r="M102" s="7">
        <f t="shared" si="13"/>
        <v>971.49754570288189</v>
      </c>
      <c r="N102" s="7"/>
      <c r="O102" s="7" t="s">
        <v>5</v>
      </c>
      <c r="P102" s="7">
        <f t="shared" si="13"/>
        <v>237.28648283783582</v>
      </c>
      <c r="Q102" s="7"/>
      <c r="R102" s="7" t="s">
        <v>5</v>
      </c>
      <c r="S102" s="7">
        <f t="shared" si="13"/>
        <v>103.7215330288727</v>
      </c>
      <c r="T102" s="7">
        <f t="shared" ref="T102" si="14">MEDIAN(T3:T97)</f>
        <v>2.8740936343619481</v>
      </c>
    </row>
    <row r="103" spans="1:20" x14ac:dyDescent="0.2">
      <c r="E103" s="23" t="s">
        <v>457</v>
      </c>
      <c r="F103" s="23"/>
      <c r="G103" s="7">
        <f>STDEV(G3:G97)</f>
        <v>8.7517167728718679</v>
      </c>
      <c r="H103" s="7"/>
      <c r="I103" s="7" t="s">
        <v>5</v>
      </c>
      <c r="J103" s="7">
        <f>STDEV(J3:J97)</f>
        <v>572.3984591061735</v>
      </c>
      <c r="K103" s="7"/>
      <c r="L103" s="7" t="s">
        <v>5</v>
      </c>
      <c r="M103" s="7">
        <f>STDEV(M3:M97)</f>
        <v>419.50315314161008</v>
      </c>
      <c r="N103" s="7"/>
      <c r="O103" s="7" t="s">
        <v>5</v>
      </c>
      <c r="P103" s="7">
        <f>STDEV(P3:P97)</f>
        <v>195.74566894180043</v>
      </c>
      <c r="Q103" s="7"/>
      <c r="R103" s="7" t="s">
        <v>5</v>
      </c>
      <c r="S103" s="7">
        <f>STDEV(S3:S97)</f>
        <v>182.904452995404</v>
      </c>
      <c r="T103" s="7">
        <f>STDEV(T3:T97)</f>
        <v>1.7845914972653887</v>
      </c>
    </row>
    <row r="104" spans="1:20" x14ac:dyDescent="0.2">
      <c r="E104" s="23" t="s">
        <v>8</v>
      </c>
      <c r="F104" s="23"/>
      <c r="G104" s="18">
        <f>COUNT(G3:G97)</f>
        <v>95</v>
      </c>
      <c r="H104" s="18"/>
      <c r="I104" s="18" t="s">
        <v>5</v>
      </c>
      <c r="J104" s="18">
        <f>COUNT(J3:J97)</f>
        <v>95</v>
      </c>
      <c r="K104" s="18"/>
      <c r="L104" s="18" t="s">
        <v>5</v>
      </c>
      <c r="M104" s="18">
        <f>COUNT(M3:M97)</f>
        <v>95</v>
      </c>
      <c r="N104" s="18"/>
      <c r="O104" s="18" t="s">
        <v>5</v>
      </c>
      <c r="P104" s="18">
        <f>COUNT(P3:P97)</f>
        <v>95</v>
      </c>
      <c r="Q104" s="18"/>
      <c r="R104" s="18" t="s">
        <v>5</v>
      </c>
      <c r="S104" s="18">
        <f>COUNT(S3:S97)</f>
        <v>8</v>
      </c>
      <c r="T104" s="18">
        <f>COUNT(T3:T97)</f>
        <v>95</v>
      </c>
    </row>
    <row r="105" spans="1:20" x14ac:dyDescent="0.2">
      <c r="E105" s="23"/>
      <c r="F105" s="23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1:20" ht="10.5" x14ac:dyDescent="0.25">
      <c r="E106" s="20" t="s">
        <v>452</v>
      </c>
      <c r="F106" s="20"/>
      <c r="G106" s="30"/>
      <c r="H106" s="30"/>
      <c r="I106" s="64" t="s">
        <v>422</v>
      </c>
      <c r="J106" s="64"/>
      <c r="K106" s="28"/>
      <c r="L106" s="64" t="s">
        <v>423</v>
      </c>
      <c r="M106" s="64"/>
      <c r="N106" s="28"/>
      <c r="O106" s="64" t="s">
        <v>424</v>
      </c>
      <c r="P106" s="64"/>
      <c r="Q106" s="28"/>
      <c r="R106" s="64" t="s">
        <v>425</v>
      </c>
      <c r="S106" s="64"/>
    </row>
    <row r="107" spans="1:20" s="31" customFormat="1" ht="10.5" customHeight="1" x14ac:dyDescent="0.2">
      <c r="E107" s="31" t="s">
        <v>446</v>
      </c>
      <c r="I107" s="61">
        <v>15.4</v>
      </c>
      <c r="J107" s="61"/>
      <c r="K107" s="48"/>
      <c r="L107" s="61">
        <v>19.600000000000001</v>
      </c>
      <c r="M107" s="61"/>
      <c r="N107" s="48"/>
      <c r="O107" s="61">
        <v>17.2</v>
      </c>
      <c r="P107" s="61"/>
      <c r="Q107" s="48"/>
      <c r="R107" s="61">
        <v>9.6999999999999993</v>
      </c>
      <c r="S107" s="61"/>
    </row>
    <row r="108" spans="1:20" x14ac:dyDescent="0.2">
      <c r="C108" s="22"/>
      <c r="D108" s="22"/>
      <c r="E108" s="31" t="s">
        <v>447</v>
      </c>
      <c r="F108" s="31"/>
      <c r="I108" s="60">
        <v>49770.551869995528</v>
      </c>
      <c r="J108" s="60"/>
      <c r="K108" s="18"/>
      <c r="L108" s="60">
        <v>22962.696962803242</v>
      </c>
      <c r="M108" s="60"/>
      <c r="N108" s="18"/>
      <c r="O108" s="60">
        <v>31220.153330467569</v>
      </c>
      <c r="P108" s="60"/>
      <c r="Q108" s="18"/>
      <c r="R108" s="60">
        <v>5583.3153366881224</v>
      </c>
      <c r="S108" s="60"/>
    </row>
    <row r="109" spans="1:20" x14ac:dyDescent="0.2">
      <c r="C109" s="22"/>
      <c r="D109" s="22"/>
      <c r="E109" s="31" t="s">
        <v>443</v>
      </c>
      <c r="F109" s="31"/>
      <c r="I109" s="60">
        <v>18930.517939335001</v>
      </c>
      <c r="J109" s="60"/>
      <c r="K109" s="18"/>
      <c r="L109" s="60">
        <v>33746.568789983103</v>
      </c>
      <c r="M109" s="60"/>
      <c r="N109" s="18"/>
      <c r="O109" s="60">
        <v>9243.8637773267492</v>
      </c>
      <c r="P109" s="60"/>
      <c r="Q109" s="18"/>
      <c r="R109" s="60">
        <v>55.339443889695502</v>
      </c>
      <c r="S109" s="60"/>
    </row>
    <row r="110" spans="1:20" x14ac:dyDescent="0.2">
      <c r="C110" s="22"/>
      <c r="D110" s="22"/>
      <c r="E110" s="31" t="s">
        <v>444</v>
      </c>
      <c r="F110" s="31"/>
      <c r="I110" s="60">
        <v>1055.1654449760294</v>
      </c>
      <c r="J110" s="60"/>
      <c r="K110" s="18"/>
      <c r="L110" s="60">
        <v>2856.5689470407297</v>
      </c>
      <c r="M110" s="60"/>
      <c r="N110" s="18"/>
      <c r="O110" s="60">
        <v>669.2551708674257</v>
      </c>
      <c r="P110" s="60"/>
      <c r="Q110" s="18"/>
      <c r="R110" s="60">
        <v>1.5496906019539674</v>
      </c>
      <c r="S110" s="60"/>
    </row>
    <row r="111" spans="1:20" x14ac:dyDescent="0.2">
      <c r="C111" s="22"/>
      <c r="D111" s="22"/>
      <c r="E111" s="31" t="s">
        <v>445</v>
      </c>
      <c r="F111" s="31"/>
      <c r="I111" s="60">
        <v>596.46746945083203</v>
      </c>
      <c r="J111" s="60"/>
      <c r="K111" s="18"/>
      <c r="L111" s="60">
        <v>2428.5754641472604</v>
      </c>
      <c r="M111" s="60"/>
      <c r="N111" s="18"/>
      <c r="O111" s="60">
        <v>194.10075853192251</v>
      </c>
      <c r="P111" s="60"/>
      <c r="Q111" s="18"/>
      <c r="R111" s="60">
        <v>0.186160394929547</v>
      </c>
      <c r="S111" s="60"/>
    </row>
    <row r="112" spans="1:20" x14ac:dyDescent="0.2">
      <c r="C112" s="22"/>
      <c r="D112" s="22"/>
      <c r="E112" s="31"/>
      <c r="F112" s="31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3:19" ht="10.5" x14ac:dyDescent="0.25">
      <c r="C113" s="22"/>
      <c r="D113" s="22"/>
      <c r="E113" s="20" t="s">
        <v>453</v>
      </c>
      <c r="F113" s="20"/>
      <c r="G113" s="32"/>
      <c r="H113" s="32"/>
      <c r="I113" s="30"/>
      <c r="J113" s="33"/>
      <c r="K113" s="33"/>
      <c r="L113" s="33"/>
      <c r="M113" s="33"/>
      <c r="N113" s="33"/>
      <c r="O113" s="33"/>
      <c r="P113" s="33"/>
      <c r="Q113" s="33"/>
      <c r="R113" s="33"/>
      <c r="S113" s="32"/>
    </row>
    <row r="114" spans="3:19" ht="10.5" customHeight="1" x14ac:dyDescent="0.2">
      <c r="C114" s="22"/>
      <c r="D114" s="22"/>
      <c r="E114" s="31" t="s">
        <v>446</v>
      </c>
      <c r="F114" s="31"/>
      <c r="I114" s="62">
        <v>15.4</v>
      </c>
      <c r="J114" s="62"/>
      <c r="K114" s="50"/>
      <c r="L114" s="61">
        <v>19.600000000000001</v>
      </c>
      <c r="M114" s="61"/>
      <c r="N114" s="48"/>
      <c r="O114" s="61">
        <v>17.2</v>
      </c>
      <c r="P114" s="61"/>
      <c r="Q114" s="48"/>
      <c r="R114" s="61">
        <v>9.6999999999999993</v>
      </c>
      <c r="S114" s="61"/>
    </row>
    <row r="115" spans="3:19" x14ac:dyDescent="0.2">
      <c r="C115" s="22"/>
      <c r="D115" s="22"/>
      <c r="E115" s="31" t="s">
        <v>447</v>
      </c>
      <c r="F115" s="31"/>
      <c r="I115" s="60">
        <v>41969.352251313612</v>
      </c>
      <c r="J115" s="60"/>
      <c r="K115" s="18"/>
      <c r="L115" s="60">
        <v>23672.851857556259</v>
      </c>
      <c r="M115" s="60"/>
      <c r="N115" s="18"/>
      <c r="O115" s="60">
        <v>28379.402203392827</v>
      </c>
      <c r="P115" s="60"/>
      <c r="Q115" s="18"/>
      <c r="R115" s="60">
        <v>4449.9750615750299</v>
      </c>
      <c r="S115" s="60"/>
    </row>
    <row r="116" spans="3:19" x14ac:dyDescent="0.2">
      <c r="C116" s="22"/>
      <c r="D116" s="22"/>
      <c r="E116" s="31" t="s">
        <v>443</v>
      </c>
      <c r="F116" s="31"/>
      <c r="I116" s="60">
        <f>MIN(J88:J112)</f>
        <v>95</v>
      </c>
      <c r="J116" s="60"/>
      <c r="K116" s="18"/>
      <c r="L116" s="60">
        <v>50720.1821093084</v>
      </c>
      <c r="M116" s="60"/>
      <c r="N116" s="18"/>
      <c r="O116" s="60">
        <v>8446.6286454589008</v>
      </c>
      <c r="P116" s="60"/>
      <c r="Q116" s="18"/>
      <c r="R116" s="60">
        <v>73.244942803394096</v>
      </c>
      <c r="S116" s="60"/>
    </row>
    <row r="117" spans="3:19" x14ac:dyDescent="0.2">
      <c r="C117" s="22"/>
      <c r="D117" s="22"/>
      <c r="E117" s="31" t="s">
        <v>444</v>
      </c>
      <c r="F117" s="31"/>
      <c r="I117" s="60">
        <v>586.92194709223463</v>
      </c>
      <c r="J117" s="60"/>
      <c r="K117" s="18"/>
      <c r="L117" s="60">
        <v>2169.1826405859479</v>
      </c>
      <c r="M117" s="60"/>
      <c r="N117" s="18"/>
      <c r="O117" s="60">
        <v>162.66907223373812</v>
      </c>
      <c r="P117" s="60"/>
      <c r="Q117" s="18"/>
      <c r="R117" s="60">
        <v>0.69387721718534245</v>
      </c>
      <c r="S117" s="60"/>
    </row>
    <row r="118" spans="3:19" x14ac:dyDescent="0.2">
      <c r="C118" s="22"/>
      <c r="D118" s="22"/>
      <c r="E118" s="31" t="s">
        <v>445</v>
      </c>
      <c r="F118" s="31"/>
      <c r="I118" s="60">
        <v>217.613337751957</v>
      </c>
      <c r="J118" s="60"/>
      <c r="K118" s="18"/>
      <c r="L118" s="60">
        <v>1837.49153317739</v>
      </c>
      <c r="M118" s="60"/>
      <c r="N118" s="18"/>
      <c r="O118" s="60">
        <v>177.382482008111</v>
      </c>
      <c r="P118" s="60"/>
      <c r="Q118" s="18"/>
      <c r="R118" s="60">
        <v>0.1943659456167765</v>
      </c>
      <c r="S118" s="60"/>
    </row>
    <row r="119" spans="3:19" x14ac:dyDescent="0.2">
      <c r="C119" s="22"/>
      <c r="D119" s="22"/>
    </row>
    <row r="120" spans="3:19" ht="10.5" x14ac:dyDescent="0.25">
      <c r="C120" s="22"/>
      <c r="D120" s="22"/>
      <c r="E120" s="20" t="s">
        <v>454</v>
      </c>
      <c r="F120" s="20"/>
      <c r="G120" s="32"/>
      <c r="H120" s="32"/>
      <c r="I120" s="30"/>
      <c r="J120" s="32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3:19" ht="10.5" customHeight="1" x14ac:dyDescent="0.2">
      <c r="C121" s="22"/>
      <c r="D121" s="22"/>
      <c r="E121" s="31" t="s">
        <v>446</v>
      </c>
      <c r="F121" s="31"/>
      <c r="I121" s="61">
        <v>15.1</v>
      </c>
      <c r="J121" s="61"/>
      <c r="K121" s="48"/>
      <c r="L121" s="61">
        <v>19.399999999999999</v>
      </c>
      <c r="M121" s="61"/>
      <c r="N121" s="48"/>
      <c r="O121" s="61">
        <v>16.899999999999999</v>
      </c>
      <c r="P121" s="61"/>
      <c r="Q121" s="48"/>
      <c r="R121" s="61">
        <v>9.6</v>
      </c>
      <c r="S121" s="61"/>
    </row>
    <row r="122" spans="3:19" x14ac:dyDescent="0.2">
      <c r="C122" s="22"/>
      <c r="D122" s="22"/>
      <c r="E122" s="31" t="s">
        <v>447</v>
      </c>
      <c r="F122" s="31"/>
      <c r="I122" s="60">
        <v>65678.667183883226</v>
      </c>
      <c r="J122" s="60"/>
      <c r="K122" s="18"/>
      <c r="L122" s="60">
        <v>32312.60135804956</v>
      </c>
      <c r="M122" s="60"/>
      <c r="N122" s="18"/>
      <c r="O122" s="60">
        <v>43911.666534271331</v>
      </c>
      <c r="P122" s="60"/>
      <c r="Q122" s="18"/>
      <c r="R122" s="60">
        <v>9485.2689576594803</v>
      </c>
      <c r="S122" s="60"/>
    </row>
    <row r="123" spans="3:19" x14ac:dyDescent="0.2">
      <c r="C123" s="22"/>
      <c r="D123" s="22"/>
      <c r="E123" s="31" t="s">
        <v>443</v>
      </c>
      <c r="F123" s="31"/>
      <c r="I123" s="60">
        <v>51475.445901450701</v>
      </c>
      <c r="J123" s="60"/>
      <c r="K123" s="18"/>
      <c r="L123" s="60">
        <v>25977.657920196099</v>
      </c>
      <c r="M123" s="60"/>
      <c r="N123" s="18"/>
      <c r="O123" s="60">
        <v>8063.3421520682796</v>
      </c>
      <c r="P123" s="60"/>
      <c r="Q123" s="18"/>
      <c r="R123" s="60">
        <v>189.26881407581399</v>
      </c>
      <c r="S123" s="60"/>
    </row>
    <row r="124" spans="3:19" x14ac:dyDescent="0.2">
      <c r="C124" s="22"/>
      <c r="D124" s="22"/>
      <c r="E124" s="31" t="s">
        <v>444</v>
      </c>
      <c r="F124" s="31"/>
      <c r="I124" s="60">
        <v>104.37634161569899</v>
      </c>
      <c r="J124" s="60"/>
      <c r="K124" s="18"/>
      <c r="L124" s="60">
        <v>1662.8160185700726</v>
      </c>
      <c r="M124" s="60"/>
      <c r="N124" s="18"/>
      <c r="O124" s="60">
        <v>97.422734091741702</v>
      </c>
      <c r="P124" s="60"/>
      <c r="Q124" s="18"/>
      <c r="R124" s="60">
        <v>1.3120751751852504</v>
      </c>
      <c r="S124" s="60"/>
    </row>
    <row r="125" spans="3:19" x14ac:dyDescent="0.2">
      <c r="C125" s="22"/>
      <c r="D125" s="22"/>
      <c r="E125" s="31" t="s">
        <v>445</v>
      </c>
      <c r="F125" s="31"/>
      <c r="I125" s="60">
        <v>24.874321650590453</v>
      </c>
      <c r="J125" s="60"/>
      <c r="K125" s="18"/>
      <c r="L125" s="60">
        <v>1324.620413355515</v>
      </c>
      <c r="M125" s="60"/>
      <c r="N125" s="18"/>
      <c r="O125" s="60">
        <v>80.126025926267047</v>
      </c>
      <c r="P125" s="60"/>
      <c r="Q125" s="18"/>
      <c r="R125" s="60">
        <v>1.1328058348606702</v>
      </c>
      <c r="S125" s="60"/>
    </row>
    <row r="126" spans="3:19" x14ac:dyDescent="0.2">
      <c r="C126" s="22"/>
      <c r="D126" s="22"/>
      <c r="E126" s="31"/>
      <c r="F126" s="31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3:19" ht="10.5" x14ac:dyDescent="0.25">
      <c r="C127" s="22"/>
      <c r="D127" s="22"/>
      <c r="E127" s="20" t="s">
        <v>455</v>
      </c>
      <c r="F127" s="20"/>
      <c r="G127" s="32"/>
      <c r="H127" s="32"/>
      <c r="I127" s="30"/>
      <c r="J127" s="33"/>
      <c r="K127" s="33"/>
      <c r="L127" s="33"/>
      <c r="M127" s="33"/>
      <c r="N127" s="33"/>
      <c r="O127" s="33"/>
      <c r="P127" s="33"/>
      <c r="Q127" s="33"/>
      <c r="R127" s="33"/>
      <c r="S127" s="32"/>
    </row>
    <row r="128" spans="3:19" ht="10.5" customHeight="1" x14ac:dyDescent="0.2">
      <c r="C128" s="22"/>
      <c r="D128" s="22"/>
      <c r="E128" s="31" t="s">
        <v>446</v>
      </c>
      <c r="F128" s="31"/>
      <c r="I128" s="61">
        <v>15.4</v>
      </c>
      <c r="J128" s="61"/>
      <c r="K128" s="48"/>
      <c r="L128" s="61">
        <v>19.600000000000001</v>
      </c>
      <c r="M128" s="61"/>
      <c r="N128" s="48"/>
      <c r="O128" s="61">
        <v>17.2</v>
      </c>
      <c r="P128" s="61"/>
      <c r="Q128" s="48"/>
      <c r="R128" s="61">
        <v>9.6</v>
      </c>
      <c r="S128" s="61"/>
    </row>
    <row r="129" spans="1:19" x14ac:dyDescent="0.2">
      <c r="C129" s="22"/>
      <c r="D129" s="22"/>
      <c r="E129" s="31" t="s">
        <v>447</v>
      </c>
      <c r="F129" s="31"/>
      <c r="I129" s="60">
        <v>63592.994259003142</v>
      </c>
      <c r="J129" s="60"/>
      <c r="K129" s="18"/>
      <c r="L129" s="60">
        <v>17481.238854433723</v>
      </c>
      <c r="M129" s="60"/>
      <c r="N129" s="18"/>
      <c r="O129" s="60">
        <v>39423.048956223342</v>
      </c>
      <c r="P129" s="60"/>
      <c r="Q129" s="18"/>
      <c r="R129" s="60">
        <v>9059.8625141440862</v>
      </c>
      <c r="S129" s="60"/>
    </row>
    <row r="130" spans="1:19" x14ac:dyDescent="0.2">
      <c r="C130" s="22"/>
      <c r="D130" s="22"/>
      <c r="E130" s="31" t="s">
        <v>443</v>
      </c>
      <c r="F130" s="31"/>
      <c r="I130" s="60">
        <v>66812.762700399806</v>
      </c>
      <c r="J130" s="60"/>
      <c r="K130" s="18"/>
      <c r="L130" s="60">
        <v>26488.782098029398</v>
      </c>
      <c r="M130" s="60"/>
      <c r="N130" s="18"/>
      <c r="O130" s="60">
        <v>10323.5062342406</v>
      </c>
      <c r="P130" s="60"/>
      <c r="Q130" s="18"/>
      <c r="R130" s="60">
        <v>366.61462534620102</v>
      </c>
      <c r="S130" s="60"/>
    </row>
    <row r="131" spans="1:19" x14ac:dyDescent="0.2">
      <c r="C131" s="22"/>
      <c r="D131" s="22"/>
      <c r="E131" s="31" t="s">
        <v>444</v>
      </c>
      <c r="F131" s="31"/>
      <c r="I131" s="60">
        <v>2137.378758280181</v>
      </c>
      <c r="J131" s="60"/>
      <c r="K131" s="18"/>
      <c r="L131" s="60">
        <v>470.46656732222255</v>
      </c>
      <c r="M131" s="60"/>
      <c r="N131" s="18"/>
      <c r="O131" s="60">
        <v>87.785921218345663</v>
      </c>
      <c r="P131" s="60"/>
      <c r="Q131" s="18"/>
      <c r="R131" s="60">
        <v>1.2907103460220266</v>
      </c>
      <c r="S131" s="60"/>
    </row>
    <row r="132" spans="1:19" x14ac:dyDescent="0.2">
      <c r="C132" s="22"/>
      <c r="D132" s="22"/>
      <c r="E132" s="31" t="s">
        <v>445</v>
      </c>
      <c r="F132" s="31"/>
      <c r="I132" s="60">
        <v>648.43596900039699</v>
      </c>
      <c r="J132" s="60"/>
      <c r="K132" s="18"/>
      <c r="L132" s="60">
        <v>452.28338773039599</v>
      </c>
      <c r="M132" s="60"/>
      <c r="N132" s="18"/>
      <c r="O132" s="60">
        <v>95.350003860464994</v>
      </c>
      <c r="P132" s="60"/>
      <c r="Q132" s="18"/>
      <c r="R132" s="60">
        <v>1.0683265570448199</v>
      </c>
      <c r="S132" s="60"/>
    </row>
    <row r="133" spans="1:19" x14ac:dyDescent="0.2">
      <c r="C133" s="23"/>
      <c r="D133" s="23"/>
      <c r="E133" s="31"/>
      <c r="F133" s="31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 spans="1:19" x14ac:dyDescent="0.2">
      <c r="A134" s="19" t="s">
        <v>428</v>
      </c>
    </row>
    <row r="135" spans="1:19" x14ac:dyDescent="0.2">
      <c r="S135" s="19"/>
    </row>
    <row r="136" spans="1:19" x14ac:dyDescent="0.2">
      <c r="S136" s="19"/>
    </row>
    <row r="137" spans="1:19" x14ac:dyDescent="0.2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</row>
    <row r="138" spans="1:19" x14ac:dyDescent="0.2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</row>
    <row r="139" spans="1:19" x14ac:dyDescent="0.2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</row>
    <row r="140" spans="1:19" x14ac:dyDescent="0.2"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</row>
    <row r="141" spans="1:19" x14ac:dyDescent="0.2"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</row>
    <row r="142" spans="1:19" x14ac:dyDescent="0.2"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</row>
    <row r="143" spans="1:19" x14ac:dyDescent="0.2"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</row>
    <row r="144" spans="1:19" x14ac:dyDescent="0.2"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</row>
    <row r="145" spans="3:19" x14ac:dyDescent="0.2"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</row>
    <row r="146" spans="3:19" x14ac:dyDescent="0.2"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</row>
    <row r="147" spans="3:19" x14ac:dyDescent="0.2"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</row>
    <row r="148" spans="3:19" x14ac:dyDescent="0.2"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</row>
    <row r="149" spans="3:19" x14ac:dyDescent="0.2">
      <c r="C149" s="11"/>
      <c r="D149" s="11"/>
      <c r="E149" s="34"/>
      <c r="F149" s="34"/>
      <c r="G149" s="12"/>
      <c r="H149" s="12"/>
      <c r="I149" s="19"/>
      <c r="J149" s="12"/>
      <c r="K149" s="12"/>
      <c r="L149" s="19"/>
      <c r="M149" s="12"/>
      <c r="N149" s="12"/>
      <c r="O149" s="19"/>
      <c r="P149" s="19"/>
      <c r="Q149" s="19"/>
      <c r="R149" s="19"/>
      <c r="S149" s="19"/>
    </row>
    <row r="150" spans="3:19" x14ac:dyDescent="0.2">
      <c r="C150" s="11"/>
      <c r="D150" s="11"/>
      <c r="E150" s="34"/>
      <c r="F150" s="34"/>
      <c r="G150" s="12"/>
      <c r="H150" s="12"/>
      <c r="I150" s="19"/>
      <c r="J150" s="12"/>
      <c r="K150" s="12"/>
      <c r="L150" s="19"/>
      <c r="M150" s="12"/>
      <c r="N150" s="12"/>
      <c r="O150" s="19"/>
      <c r="P150" s="19"/>
      <c r="Q150" s="19"/>
      <c r="R150" s="19"/>
      <c r="S150" s="19"/>
    </row>
  </sheetData>
  <mergeCells count="88">
    <mergeCell ref="I1:J1"/>
    <mergeCell ref="L1:M1"/>
    <mergeCell ref="O1:P1"/>
    <mergeCell ref="R1:S1"/>
    <mergeCell ref="I106:J106"/>
    <mergeCell ref="L106:M106"/>
    <mergeCell ref="O106:P106"/>
    <mergeCell ref="R106:S106"/>
    <mergeCell ref="I107:J107"/>
    <mergeCell ref="L107:M107"/>
    <mergeCell ref="O107:P107"/>
    <mergeCell ref="R107:S107"/>
    <mergeCell ref="I108:J108"/>
    <mergeCell ref="L108:M108"/>
    <mergeCell ref="O108:P108"/>
    <mergeCell ref="R108:S108"/>
    <mergeCell ref="I109:J109"/>
    <mergeCell ref="L109:M109"/>
    <mergeCell ref="O109:P109"/>
    <mergeCell ref="R109:S109"/>
    <mergeCell ref="I110:J110"/>
    <mergeCell ref="L110:M110"/>
    <mergeCell ref="O110:P110"/>
    <mergeCell ref="R110:S110"/>
    <mergeCell ref="I111:J111"/>
    <mergeCell ref="L111:M111"/>
    <mergeCell ref="O111:P111"/>
    <mergeCell ref="R111:S111"/>
    <mergeCell ref="I114:J114"/>
    <mergeCell ref="L114:M114"/>
    <mergeCell ref="O114:P114"/>
    <mergeCell ref="R114:S114"/>
    <mergeCell ref="I115:J115"/>
    <mergeCell ref="L115:M115"/>
    <mergeCell ref="O115:P115"/>
    <mergeCell ref="R115:S115"/>
    <mergeCell ref="I116:J116"/>
    <mergeCell ref="L116:M116"/>
    <mergeCell ref="O116:P116"/>
    <mergeCell ref="R116:S116"/>
    <mergeCell ref="I117:J117"/>
    <mergeCell ref="L117:M117"/>
    <mergeCell ref="O117:P117"/>
    <mergeCell ref="R117:S117"/>
    <mergeCell ref="I118:J118"/>
    <mergeCell ref="L118:M118"/>
    <mergeCell ref="O118:P118"/>
    <mergeCell ref="R118:S118"/>
    <mergeCell ref="I121:J121"/>
    <mergeCell ref="L121:M121"/>
    <mergeCell ref="O121:P121"/>
    <mergeCell ref="R121:S121"/>
    <mergeCell ref="I122:J122"/>
    <mergeCell ref="L122:M122"/>
    <mergeCell ref="O122:P122"/>
    <mergeCell ref="R122:S122"/>
    <mergeCell ref="I123:J123"/>
    <mergeCell ref="L123:M123"/>
    <mergeCell ref="O123:P123"/>
    <mergeCell ref="R123:S123"/>
    <mergeCell ref="I124:J124"/>
    <mergeCell ref="L124:M124"/>
    <mergeCell ref="O124:P124"/>
    <mergeCell ref="R124:S124"/>
    <mergeCell ref="I125:J125"/>
    <mergeCell ref="L125:M125"/>
    <mergeCell ref="O125:P125"/>
    <mergeCell ref="R125:S125"/>
    <mergeCell ref="I128:J128"/>
    <mergeCell ref="L128:M128"/>
    <mergeCell ref="O128:P128"/>
    <mergeCell ref="R128:S128"/>
    <mergeCell ref="I129:J129"/>
    <mergeCell ref="L129:M129"/>
    <mergeCell ref="O129:P129"/>
    <mergeCell ref="R129:S129"/>
    <mergeCell ref="I130:J130"/>
    <mergeCell ref="L130:M130"/>
    <mergeCell ref="O130:P130"/>
    <mergeCell ref="R130:S130"/>
    <mergeCell ref="I131:J131"/>
    <mergeCell ref="L131:M131"/>
    <mergeCell ref="O131:P131"/>
    <mergeCell ref="R131:S131"/>
    <mergeCell ref="I132:J132"/>
    <mergeCell ref="L132:M132"/>
    <mergeCell ref="O132:P132"/>
    <mergeCell ref="R132:S132"/>
  </mergeCells>
  <pageMargins left="0.7" right="0.7" top="0.75" bottom="0.75" header="0.3" footer="0.3"/>
  <pageSetup scale="7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4493-B651-4359-B34B-248F30ABF57A}">
  <sheetPr>
    <pageSetUpPr fitToPage="1"/>
  </sheetPr>
  <dimension ref="A1:V245"/>
  <sheetViews>
    <sheetView zoomScaleNormal="100" workbookViewId="0">
      <pane ySplit="2" topLeftCell="A28" activePane="bottomLeft" state="frozen"/>
      <selection pane="bottomLeft" activeCell="S2" sqref="S2"/>
    </sheetView>
  </sheetViews>
  <sheetFormatPr defaultColWidth="15" defaultRowHeight="10" x14ac:dyDescent="0.2"/>
  <cols>
    <col min="1" max="1" width="14.54296875" style="19" customWidth="1"/>
    <col min="2" max="2" width="1.6328125" style="19" customWidth="1"/>
    <col min="3" max="3" width="13.1796875" style="19" customWidth="1"/>
    <col min="4" max="4" width="1.6328125" style="19" customWidth="1"/>
    <col min="5" max="5" width="17.1796875" style="19" customWidth="1"/>
    <col min="6" max="6" width="1.6328125" style="19" customWidth="1"/>
    <col min="7" max="7" width="11" style="25" customWidth="1"/>
    <col min="8" max="8" width="1.6328125" style="25" customWidth="1"/>
    <col min="9" max="9" width="7.08984375" style="25" customWidth="1"/>
    <col min="10" max="10" width="7.453125" style="25" customWidth="1"/>
    <col min="11" max="11" width="1.6328125" style="25" customWidth="1"/>
    <col min="12" max="12" width="7.1796875" style="25" customWidth="1"/>
    <col min="13" max="13" width="7.453125" style="25" customWidth="1"/>
    <col min="14" max="14" width="1.6328125" style="25" customWidth="1"/>
    <col min="15" max="15" width="6.90625" style="25" customWidth="1"/>
    <col min="16" max="16" width="7.36328125" style="25" customWidth="1"/>
    <col min="17" max="17" width="1.6328125" style="25" customWidth="1"/>
    <col min="18" max="18" width="7.1796875" style="25" customWidth="1"/>
    <col min="19" max="19" width="6.90625" style="25" customWidth="1"/>
    <col min="20" max="20" width="6.6328125" style="25" customWidth="1"/>
    <col min="21" max="16384" width="15" style="19"/>
  </cols>
  <sheetData>
    <row r="1" spans="1:20" ht="10.5" x14ac:dyDescent="0.25">
      <c r="A1" s="22"/>
      <c r="B1" s="22"/>
      <c r="C1" s="22"/>
      <c r="D1" s="22"/>
      <c r="E1" s="15" t="s">
        <v>430</v>
      </c>
      <c r="F1" s="15"/>
      <c r="G1" s="24" t="s">
        <v>429</v>
      </c>
      <c r="H1" s="24"/>
      <c r="I1" s="63" t="s">
        <v>422</v>
      </c>
      <c r="J1" s="63"/>
      <c r="K1" s="24"/>
      <c r="L1" s="63" t="s">
        <v>423</v>
      </c>
      <c r="M1" s="63"/>
      <c r="N1" s="24"/>
      <c r="O1" s="63" t="s">
        <v>424</v>
      </c>
      <c r="P1" s="63"/>
      <c r="Q1" s="24"/>
      <c r="R1" s="63" t="s">
        <v>425</v>
      </c>
      <c r="S1" s="63"/>
      <c r="T1" s="24" t="s">
        <v>427</v>
      </c>
    </row>
    <row r="2" spans="1:20" s="22" customFormat="1" ht="10.5" customHeight="1" x14ac:dyDescent="0.25">
      <c r="A2" s="26" t="s">
        <v>432</v>
      </c>
      <c r="B2" s="26"/>
      <c r="C2" s="26" t="s">
        <v>431</v>
      </c>
      <c r="D2" s="26"/>
      <c r="E2" s="26" t="s">
        <v>7</v>
      </c>
      <c r="F2" s="26"/>
      <c r="G2" s="27" t="s">
        <v>6</v>
      </c>
      <c r="H2" s="27"/>
      <c r="I2" s="27" t="s">
        <v>73</v>
      </c>
      <c r="J2" s="27" t="s">
        <v>513</v>
      </c>
      <c r="K2" s="27"/>
      <c r="L2" s="27" t="s">
        <v>73</v>
      </c>
      <c r="M2" s="27" t="s">
        <v>513</v>
      </c>
      <c r="N2" s="27"/>
      <c r="O2" s="28" t="s">
        <v>73</v>
      </c>
      <c r="P2" s="27" t="s">
        <v>513</v>
      </c>
      <c r="Q2" s="27"/>
      <c r="R2" s="28" t="s">
        <v>73</v>
      </c>
      <c r="S2" s="27" t="s">
        <v>513</v>
      </c>
      <c r="T2" s="7"/>
    </row>
    <row r="3" spans="1:20" s="22" customFormat="1" ht="10.5" x14ac:dyDescent="0.25">
      <c r="A3" s="45"/>
      <c r="B3" s="45"/>
      <c r="C3" s="45"/>
      <c r="D3" s="45"/>
      <c r="E3" s="45"/>
      <c r="F3" s="45"/>
      <c r="G3" s="46"/>
      <c r="H3" s="46"/>
      <c r="I3" s="46"/>
      <c r="J3" s="46"/>
      <c r="K3" s="46"/>
      <c r="L3" s="46"/>
      <c r="M3" s="46"/>
      <c r="N3" s="46"/>
      <c r="O3" s="24"/>
      <c r="P3" s="46"/>
      <c r="Q3" s="46"/>
      <c r="R3" s="24"/>
      <c r="S3" s="46"/>
      <c r="T3" s="7"/>
    </row>
    <row r="4" spans="1:20" s="22" customFormat="1" ht="10.5" x14ac:dyDescent="0.25">
      <c r="A4" s="65" t="s">
        <v>433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x14ac:dyDescent="0.2">
      <c r="A5" s="19" t="s">
        <v>482</v>
      </c>
      <c r="C5" s="11" t="s">
        <v>233</v>
      </c>
      <c r="D5" s="11"/>
      <c r="E5" s="12" t="s">
        <v>440</v>
      </c>
      <c r="F5" s="12"/>
      <c r="G5" s="17">
        <v>18.3</v>
      </c>
      <c r="H5" s="5"/>
      <c r="I5" s="5">
        <v>112.085004609015</v>
      </c>
      <c r="J5" s="5">
        <f>100/G5*I5</f>
        <v>612.48636398368853</v>
      </c>
      <c r="K5" s="5"/>
      <c r="L5" s="5">
        <v>148.78837946550701</v>
      </c>
      <c r="M5" s="5">
        <f t="shared" ref="M5:M36" si="0">100/G5*L5</f>
        <v>813.05125390987428</v>
      </c>
      <c r="N5" s="5"/>
      <c r="O5" s="5">
        <v>21.4720770187018</v>
      </c>
      <c r="P5" s="5">
        <f t="shared" ref="P5:P22" si="1">100/G5*O5</f>
        <v>117.33375420055629</v>
      </c>
      <c r="Q5" s="5"/>
      <c r="R5" s="5">
        <v>40.469394968856101</v>
      </c>
      <c r="S5" s="5">
        <f t="shared" ref="S5:S17" si="2">100/G5*R5</f>
        <v>221.14423480249235</v>
      </c>
      <c r="T5" s="17">
        <f>J5/P5</f>
        <v>5.2200355145611175</v>
      </c>
    </row>
    <row r="6" spans="1:20" x14ac:dyDescent="0.2">
      <c r="A6" s="19" t="s">
        <v>482</v>
      </c>
      <c r="C6" s="11" t="s">
        <v>234</v>
      </c>
      <c r="D6" s="11"/>
      <c r="E6" s="12">
        <v>116</v>
      </c>
      <c r="F6" s="12"/>
      <c r="G6" s="17">
        <v>27.8</v>
      </c>
      <c r="H6" s="5"/>
      <c r="I6" s="5">
        <v>87.043533919808397</v>
      </c>
      <c r="J6" s="5">
        <f>100/G6*I6</f>
        <v>313.10623712161293</v>
      </c>
      <c r="K6" s="5"/>
      <c r="L6" s="5">
        <v>263.77528370810001</v>
      </c>
      <c r="M6" s="5">
        <f t="shared" si="0"/>
        <v>948.8319557845324</v>
      </c>
      <c r="N6" s="5"/>
      <c r="O6" s="5">
        <v>44.156760202417097</v>
      </c>
      <c r="P6" s="5">
        <f t="shared" si="1"/>
        <v>158.83726691516941</v>
      </c>
      <c r="Q6" s="5"/>
      <c r="R6" s="5">
        <v>115.696934087255</v>
      </c>
      <c r="S6" s="5">
        <f t="shared" si="2"/>
        <v>416.17602189660073</v>
      </c>
      <c r="T6" s="17">
        <f t="shared" ref="T6:T69" si="3">J6/P6</f>
        <v>1.9712391380344911</v>
      </c>
    </row>
    <row r="7" spans="1:20" x14ac:dyDescent="0.2">
      <c r="A7" s="19" t="s">
        <v>482</v>
      </c>
      <c r="C7" s="11" t="s">
        <v>235</v>
      </c>
      <c r="D7" s="11"/>
      <c r="E7" s="12">
        <v>115</v>
      </c>
      <c r="F7" s="12"/>
      <c r="G7" s="17">
        <v>28.4</v>
      </c>
      <c r="H7" s="5"/>
      <c r="I7" s="5">
        <v>112.193867240955</v>
      </c>
      <c r="J7" s="5">
        <f t="shared" ref="J7:J57" si="4">100/G7*I7</f>
        <v>395.04882831322186</v>
      </c>
      <c r="K7" s="5"/>
      <c r="L7" s="5">
        <v>319.791166968043</v>
      </c>
      <c r="M7" s="5">
        <f t="shared" si="0"/>
        <v>1126.0252358029684</v>
      </c>
      <c r="N7" s="5"/>
      <c r="O7" s="5">
        <v>49.881552352722601</v>
      </c>
      <c r="P7" s="5">
        <f t="shared" si="1"/>
        <v>175.6392688476148</v>
      </c>
      <c r="Q7" s="5"/>
      <c r="R7" s="5">
        <v>1624.92141588037</v>
      </c>
      <c r="S7" s="5">
        <f t="shared" si="2"/>
        <v>5721.5542812689091</v>
      </c>
      <c r="T7" s="17">
        <f t="shared" si="3"/>
        <v>2.2492056070671049</v>
      </c>
    </row>
    <row r="8" spans="1:20" x14ac:dyDescent="0.2">
      <c r="A8" s="19" t="s">
        <v>482</v>
      </c>
      <c r="C8" s="11" t="s">
        <v>236</v>
      </c>
      <c r="D8" s="11"/>
      <c r="E8" s="12">
        <v>114</v>
      </c>
      <c r="F8" s="12"/>
      <c r="G8" s="17">
        <v>27.6</v>
      </c>
      <c r="H8" s="5"/>
      <c r="I8" s="5">
        <v>63.838219805156399</v>
      </c>
      <c r="J8" s="5">
        <f t="shared" si="4"/>
        <v>231.29789784476955</v>
      </c>
      <c r="K8" s="5"/>
      <c r="L8" s="5">
        <v>327.00738671244602</v>
      </c>
      <c r="M8" s="5">
        <f t="shared" si="0"/>
        <v>1184.8093721465434</v>
      </c>
      <c r="N8" s="5"/>
      <c r="O8" s="5">
        <v>53.182976129663402</v>
      </c>
      <c r="P8" s="5">
        <f t="shared" si="1"/>
        <v>192.69194249878043</v>
      </c>
      <c r="Q8" s="5"/>
      <c r="R8" s="5">
        <v>89.928864534476304</v>
      </c>
      <c r="S8" s="5">
        <f t="shared" si="2"/>
        <v>325.82921932781267</v>
      </c>
      <c r="T8" s="17">
        <f t="shared" si="3"/>
        <v>1.2003506469723479</v>
      </c>
    </row>
    <row r="9" spans="1:20" x14ac:dyDescent="0.2">
      <c r="A9" s="19" t="s">
        <v>482</v>
      </c>
      <c r="C9" s="11" t="s">
        <v>237</v>
      </c>
      <c r="D9" s="11"/>
      <c r="E9" s="12">
        <v>113</v>
      </c>
      <c r="F9" s="12"/>
      <c r="G9" s="17">
        <v>31.1</v>
      </c>
      <c r="H9" s="5"/>
      <c r="I9" s="5">
        <v>65.320610789820194</v>
      </c>
      <c r="J9" s="5">
        <f t="shared" si="4"/>
        <v>210.03411829524177</v>
      </c>
      <c r="K9" s="5"/>
      <c r="L9" s="5">
        <v>371.23619375959902</v>
      </c>
      <c r="M9" s="5">
        <f t="shared" si="0"/>
        <v>1193.6855104810256</v>
      </c>
      <c r="N9" s="5"/>
      <c r="O9" s="5">
        <v>64.894352864987198</v>
      </c>
      <c r="P9" s="5">
        <f t="shared" si="1"/>
        <v>208.6635140353286</v>
      </c>
      <c r="Q9" s="5"/>
      <c r="R9" s="5">
        <v>52.860007114461901</v>
      </c>
      <c r="S9" s="5">
        <f t="shared" si="2"/>
        <v>169.96786853524725</v>
      </c>
      <c r="T9" s="17">
        <f t="shared" si="3"/>
        <v>1.0065684902617</v>
      </c>
    </row>
    <row r="10" spans="1:20" x14ac:dyDescent="0.2">
      <c r="A10" s="19" t="s">
        <v>482</v>
      </c>
      <c r="C10" s="11" t="s">
        <v>238</v>
      </c>
      <c r="D10" s="11"/>
      <c r="E10" s="12">
        <v>112</v>
      </c>
      <c r="F10" s="12"/>
      <c r="G10" s="17">
        <v>31.6</v>
      </c>
      <c r="H10" s="5"/>
      <c r="I10" s="5">
        <v>121.634699546105</v>
      </c>
      <c r="J10" s="5">
        <f t="shared" si="4"/>
        <v>384.91993527248417</v>
      </c>
      <c r="K10" s="5"/>
      <c r="L10" s="5">
        <v>320.80518935173302</v>
      </c>
      <c r="M10" s="5">
        <f t="shared" si="0"/>
        <v>1015.2062954168766</v>
      </c>
      <c r="N10" s="5"/>
      <c r="O10" s="5">
        <v>54.111368509023499</v>
      </c>
      <c r="P10" s="5">
        <f t="shared" si="1"/>
        <v>171.23850793994779</v>
      </c>
      <c r="Q10" s="5"/>
      <c r="R10" s="5">
        <v>477.05936345734199</v>
      </c>
      <c r="S10" s="5">
        <f t="shared" si="2"/>
        <v>1509.6815299282973</v>
      </c>
      <c r="T10" s="17">
        <f t="shared" si="3"/>
        <v>2.2478584980866163</v>
      </c>
    </row>
    <row r="11" spans="1:20" x14ac:dyDescent="0.2">
      <c r="A11" s="19" t="s">
        <v>482</v>
      </c>
      <c r="C11" s="11" t="s">
        <v>239</v>
      </c>
      <c r="D11" s="11"/>
      <c r="E11" s="12">
        <v>111</v>
      </c>
      <c r="F11" s="12"/>
      <c r="G11" s="17">
        <v>32.200000000000003</v>
      </c>
      <c r="H11" s="5"/>
      <c r="I11" s="5">
        <v>75.265299037648603</v>
      </c>
      <c r="J11" s="5">
        <f t="shared" si="4"/>
        <v>233.7431647131944</v>
      </c>
      <c r="K11" s="5"/>
      <c r="L11" s="5">
        <v>325.31113057985999</v>
      </c>
      <c r="M11" s="5">
        <f t="shared" si="0"/>
        <v>1010.2830142231676</v>
      </c>
      <c r="N11" s="5"/>
      <c r="O11" s="5">
        <v>61.112156760351297</v>
      </c>
      <c r="P11" s="5">
        <f t="shared" si="1"/>
        <v>189.78930670916549</v>
      </c>
      <c r="Q11" s="5"/>
      <c r="R11" s="5">
        <v>264.95209295425298</v>
      </c>
      <c r="S11" s="5">
        <f t="shared" si="2"/>
        <v>822.83258681445011</v>
      </c>
      <c r="T11" s="17">
        <f t="shared" si="3"/>
        <v>1.2315929109292976</v>
      </c>
    </row>
    <row r="12" spans="1:20" x14ac:dyDescent="0.2">
      <c r="A12" s="19" t="s">
        <v>482</v>
      </c>
      <c r="C12" s="11" t="s">
        <v>240</v>
      </c>
      <c r="D12" s="11"/>
      <c r="E12" s="12">
        <v>110</v>
      </c>
      <c r="F12" s="12"/>
      <c r="G12" s="17">
        <v>32.5</v>
      </c>
      <c r="H12" s="5"/>
      <c r="I12" s="5">
        <v>60.6852598393451</v>
      </c>
      <c r="J12" s="5">
        <f t="shared" si="4"/>
        <v>186.72387642875415</v>
      </c>
      <c r="K12" s="5"/>
      <c r="L12" s="5">
        <v>255.21632158826799</v>
      </c>
      <c r="M12" s="5">
        <f t="shared" si="0"/>
        <v>785.28098950236313</v>
      </c>
      <c r="N12" s="5"/>
      <c r="O12" s="5">
        <v>40.422026182713701</v>
      </c>
      <c r="P12" s="5">
        <f t="shared" si="1"/>
        <v>124.37546517758062</v>
      </c>
      <c r="Q12" s="5"/>
      <c r="R12" s="5">
        <v>11148.016791079801</v>
      </c>
      <c r="S12" s="5">
        <f t="shared" si="2"/>
        <v>34301.590126399387</v>
      </c>
      <c r="T12" s="17">
        <f t="shared" si="3"/>
        <v>1.5012918839109772</v>
      </c>
    </row>
    <row r="13" spans="1:20" x14ac:dyDescent="0.2">
      <c r="A13" s="19" t="s">
        <v>482</v>
      </c>
      <c r="C13" s="11" t="s">
        <v>241</v>
      </c>
      <c r="D13" s="11"/>
      <c r="E13" s="12">
        <v>109</v>
      </c>
      <c r="F13" s="12"/>
      <c r="G13" s="17">
        <v>28.4</v>
      </c>
      <c r="H13" s="5"/>
      <c r="I13" s="5">
        <v>66.193219277340305</v>
      </c>
      <c r="J13" s="5">
        <f t="shared" si="4"/>
        <v>233.07471576528278</v>
      </c>
      <c r="K13" s="5"/>
      <c r="L13" s="5">
        <v>211.26984087714601</v>
      </c>
      <c r="M13" s="5">
        <f t="shared" si="0"/>
        <v>743.90789041248604</v>
      </c>
      <c r="N13" s="5"/>
      <c r="O13" s="5">
        <v>35.8072031683635</v>
      </c>
      <c r="P13" s="5">
        <f t="shared" si="1"/>
        <v>126.08170129705458</v>
      </c>
      <c r="Q13" s="5"/>
      <c r="R13" s="5">
        <v>68.535633861780397</v>
      </c>
      <c r="S13" s="5">
        <f t="shared" si="2"/>
        <v>241.32265444288873</v>
      </c>
      <c r="T13" s="17">
        <f t="shared" si="3"/>
        <v>1.8486006563010082</v>
      </c>
    </row>
    <row r="14" spans="1:20" x14ac:dyDescent="0.2">
      <c r="A14" s="19" t="s">
        <v>482</v>
      </c>
      <c r="C14" s="11" t="s">
        <v>242</v>
      </c>
      <c r="D14" s="11"/>
      <c r="E14" s="12">
        <v>108</v>
      </c>
      <c r="F14" s="12"/>
      <c r="G14" s="17">
        <v>24.7</v>
      </c>
      <c r="H14" s="5"/>
      <c r="I14" s="5">
        <v>38.953459353478202</v>
      </c>
      <c r="J14" s="5">
        <f t="shared" si="4"/>
        <v>157.70631317197652</v>
      </c>
      <c r="K14" s="5"/>
      <c r="L14" s="5">
        <v>178.34427005137999</v>
      </c>
      <c r="M14" s="5">
        <f t="shared" si="0"/>
        <v>722.04157915538462</v>
      </c>
      <c r="N14" s="5"/>
      <c r="O14" s="5">
        <v>32.980210750960197</v>
      </c>
      <c r="P14" s="5">
        <f t="shared" si="1"/>
        <v>133.52312044923156</v>
      </c>
      <c r="Q14" s="5"/>
      <c r="R14" s="5">
        <v>165.13313181293699</v>
      </c>
      <c r="S14" s="5">
        <f t="shared" si="2"/>
        <v>668.55518952606076</v>
      </c>
      <c r="T14" s="17">
        <f t="shared" si="3"/>
        <v>1.1811161440908651</v>
      </c>
    </row>
    <row r="15" spans="1:20" x14ac:dyDescent="0.2">
      <c r="A15" s="19" t="s">
        <v>482</v>
      </c>
      <c r="C15" s="11" t="s">
        <v>243</v>
      </c>
      <c r="D15" s="11"/>
      <c r="E15" s="12">
        <v>107</v>
      </c>
      <c r="F15" s="12"/>
      <c r="G15" s="17">
        <v>30.5</v>
      </c>
      <c r="H15" s="5"/>
      <c r="I15" s="5">
        <v>60.966906877240703</v>
      </c>
      <c r="J15" s="5">
        <f t="shared" si="4"/>
        <v>199.89149795816624</v>
      </c>
      <c r="K15" s="5"/>
      <c r="L15" s="5">
        <v>213.80296398865801</v>
      </c>
      <c r="M15" s="5">
        <f t="shared" si="0"/>
        <v>700.99332455297713</v>
      </c>
      <c r="N15" s="5"/>
      <c r="O15" s="5">
        <v>37.394636642467802</v>
      </c>
      <c r="P15" s="5">
        <f t="shared" si="1"/>
        <v>122.60536604087804</v>
      </c>
      <c r="Q15" s="5"/>
      <c r="R15" s="5">
        <v>21.605162559763901</v>
      </c>
      <c r="S15" s="5">
        <f t="shared" si="2"/>
        <v>70.836598556602951</v>
      </c>
      <c r="T15" s="17">
        <f t="shared" si="3"/>
        <v>1.6303650028785863</v>
      </c>
    </row>
    <row r="16" spans="1:20" x14ac:dyDescent="0.2">
      <c r="A16" s="19" t="s">
        <v>482</v>
      </c>
      <c r="C16" s="11" t="s">
        <v>244</v>
      </c>
      <c r="D16" s="11"/>
      <c r="E16" s="12">
        <v>106</v>
      </c>
      <c r="F16" s="12"/>
      <c r="G16" s="17">
        <v>30.2</v>
      </c>
      <c r="H16" s="5"/>
      <c r="I16" s="5">
        <v>44.434860087369003</v>
      </c>
      <c r="J16" s="5">
        <f t="shared" si="4"/>
        <v>147.13529830254637</v>
      </c>
      <c r="K16" s="5"/>
      <c r="L16" s="5">
        <v>234.38399841294</v>
      </c>
      <c r="M16" s="5">
        <f t="shared" si="0"/>
        <v>776.10595500973511</v>
      </c>
      <c r="N16" s="5"/>
      <c r="O16" s="5">
        <v>34.844458272228799</v>
      </c>
      <c r="P16" s="5">
        <f t="shared" si="1"/>
        <v>115.37900090141987</v>
      </c>
      <c r="Q16" s="5"/>
      <c r="R16" s="5">
        <v>469.33620503530301</v>
      </c>
      <c r="S16" s="5">
        <f t="shared" si="2"/>
        <v>1554.0933941566325</v>
      </c>
      <c r="T16" s="17">
        <f t="shared" si="3"/>
        <v>1.2752346367452008</v>
      </c>
    </row>
    <row r="17" spans="1:20" x14ac:dyDescent="0.2">
      <c r="A17" s="19" t="s">
        <v>482</v>
      </c>
      <c r="C17" s="11" t="s">
        <v>245</v>
      </c>
      <c r="D17" s="11"/>
      <c r="E17" s="12">
        <v>105</v>
      </c>
      <c r="F17" s="12"/>
      <c r="G17" s="17">
        <v>27.5</v>
      </c>
      <c r="H17" s="5"/>
      <c r="I17" s="5">
        <v>78.3234595668374</v>
      </c>
      <c r="J17" s="5">
        <f t="shared" si="4"/>
        <v>284.81258024304509</v>
      </c>
      <c r="K17" s="5"/>
      <c r="L17" s="5">
        <v>215.35023275026001</v>
      </c>
      <c r="M17" s="5">
        <f t="shared" si="0"/>
        <v>783.0917554554909</v>
      </c>
      <c r="N17" s="5"/>
      <c r="O17" s="5">
        <v>37.852309396372299</v>
      </c>
      <c r="P17" s="5">
        <f t="shared" si="1"/>
        <v>137.64476144135381</v>
      </c>
      <c r="Q17" s="5"/>
      <c r="R17" s="5">
        <v>84.049057051711102</v>
      </c>
      <c r="S17" s="5">
        <f t="shared" si="2"/>
        <v>305.63293473349489</v>
      </c>
      <c r="T17" s="17">
        <f t="shared" si="3"/>
        <v>2.0691857594914351</v>
      </c>
    </row>
    <row r="18" spans="1:20" x14ac:dyDescent="0.2">
      <c r="A18" s="19" t="s">
        <v>482</v>
      </c>
      <c r="C18" s="11" t="s">
        <v>246</v>
      </c>
      <c r="D18" s="11"/>
      <c r="E18" s="12">
        <v>104</v>
      </c>
      <c r="F18" s="12"/>
      <c r="G18" s="17">
        <v>34.299999999999997</v>
      </c>
      <c r="H18" s="5"/>
      <c r="I18" s="5">
        <v>56.964568434365503</v>
      </c>
      <c r="J18" s="5">
        <f t="shared" si="4"/>
        <v>166.07745899231927</v>
      </c>
      <c r="K18" s="5"/>
      <c r="L18" s="5">
        <v>198.59978219203501</v>
      </c>
      <c r="M18" s="5">
        <f t="shared" si="0"/>
        <v>579.00811134704088</v>
      </c>
      <c r="N18" s="5"/>
      <c r="O18" s="5">
        <v>29.262124363224</v>
      </c>
      <c r="P18" s="5">
        <f t="shared" si="1"/>
        <v>85.312315927766775</v>
      </c>
      <c r="Q18" s="5"/>
      <c r="R18" s="5" t="s">
        <v>0</v>
      </c>
      <c r="S18" s="5" t="s">
        <v>0</v>
      </c>
      <c r="T18" s="17">
        <f t="shared" si="3"/>
        <v>1.9466996902643654</v>
      </c>
    </row>
    <row r="19" spans="1:20" x14ac:dyDescent="0.2">
      <c r="A19" s="19" t="s">
        <v>482</v>
      </c>
      <c r="C19" s="11" t="s">
        <v>247</v>
      </c>
      <c r="D19" s="11"/>
      <c r="E19" s="12">
        <v>103</v>
      </c>
      <c r="F19" s="12"/>
      <c r="G19" s="17">
        <v>32.200000000000003</v>
      </c>
      <c r="H19" s="5"/>
      <c r="I19" s="5">
        <v>72.408741338986701</v>
      </c>
      <c r="J19" s="5">
        <f t="shared" si="4"/>
        <v>224.87186751238104</v>
      </c>
      <c r="K19" s="5"/>
      <c r="L19" s="5">
        <v>154.98033150809201</v>
      </c>
      <c r="M19" s="5">
        <f t="shared" si="0"/>
        <v>481.30537735432296</v>
      </c>
      <c r="N19" s="5"/>
      <c r="O19" s="5">
        <v>29.530753806043801</v>
      </c>
      <c r="P19" s="5">
        <f t="shared" si="1"/>
        <v>91.710415546719872</v>
      </c>
      <c r="Q19" s="5"/>
      <c r="R19" s="5">
        <v>151.056141206734</v>
      </c>
      <c r="S19" s="5">
        <f>100/G19*R19</f>
        <v>469.11845095259002</v>
      </c>
      <c r="T19" s="17">
        <f t="shared" si="3"/>
        <v>2.4519774135994945</v>
      </c>
    </row>
    <row r="20" spans="1:20" x14ac:dyDescent="0.2">
      <c r="A20" s="19" t="s">
        <v>482</v>
      </c>
      <c r="C20" s="11" t="s">
        <v>248</v>
      </c>
      <c r="D20" s="11"/>
      <c r="E20" s="12">
        <v>102</v>
      </c>
      <c r="F20" s="12"/>
      <c r="G20" s="17">
        <v>30.4</v>
      </c>
      <c r="H20" s="5"/>
      <c r="I20" s="5">
        <v>72.351136435989702</v>
      </c>
      <c r="J20" s="5">
        <f t="shared" si="4"/>
        <v>237.99715932891351</v>
      </c>
      <c r="K20" s="5"/>
      <c r="L20" s="5">
        <v>127.448193190021</v>
      </c>
      <c r="M20" s="5">
        <f t="shared" si="0"/>
        <v>419.23747759875334</v>
      </c>
      <c r="N20" s="5"/>
      <c r="O20" s="5">
        <v>28.938357324203299</v>
      </c>
      <c r="P20" s="5">
        <f t="shared" si="1"/>
        <v>95.191964882247703</v>
      </c>
      <c r="Q20" s="5"/>
      <c r="R20" s="5">
        <v>52.962644993547698</v>
      </c>
      <c r="S20" s="5">
        <f>100/G20*R20</f>
        <v>174.21922695245954</v>
      </c>
      <c r="T20" s="17">
        <f t="shared" si="3"/>
        <v>2.5001811825537543</v>
      </c>
    </row>
    <row r="21" spans="1:20" x14ac:dyDescent="0.2">
      <c r="A21" s="19" t="s">
        <v>482</v>
      </c>
      <c r="C21" s="11" t="s">
        <v>249</v>
      </c>
      <c r="D21" s="11"/>
      <c r="E21" s="12">
        <v>101</v>
      </c>
      <c r="F21" s="12"/>
      <c r="G21" s="17">
        <v>33</v>
      </c>
      <c r="H21" s="5"/>
      <c r="I21" s="5">
        <v>158.14735198754201</v>
      </c>
      <c r="J21" s="5">
        <f t="shared" si="4"/>
        <v>479.23439996224852</v>
      </c>
      <c r="K21" s="5"/>
      <c r="L21" s="5">
        <v>126.86850985385399</v>
      </c>
      <c r="M21" s="5">
        <f t="shared" si="0"/>
        <v>384.45002986016362</v>
      </c>
      <c r="N21" s="5"/>
      <c r="O21" s="5">
        <v>31.117043526848899</v>
      </c>
      <c r="P21" s="5">
        <f t="shared" si="1"/>
        <v>94.294071293481508</v>
      </c>
      <c r="Q21" s="5"/>
      <c r="R21" s="5" t="s">
        <v>0</v>
      </c>
      <c r="S21" s="5" t="s">
        <v>0</v>
      </c>
      <c r="T21" s="17">
        <f t="shared" si="3"/>
        <v>5.0823386177766796</v>
      </c>
    </row>
    <row r="22" spans="1:20" x14ac:dyDescent="0.2">
      <c r="A22" s="19" t="s">
        <v>482</v>
      </c>
      <c r="C22" s="11" t="s">
        <v>250</v>
      </c>
      <c r="D22" s="11"/>
      <c r="E22" s="12">
        <v>100</v>
      </c>
      <c r="F22" s="12"/>
      <c r="G22" s="17">
        <v>31.9</v>
      </c>
      <c r="H22" s="5"/>
      <c r="I22" s="5">
        <v>62.314404776514898</v>
      </c>
      <c r="J22" s="5">
        <f t="shared" si="4"/>
        <v>195.34296168186489</v>
      </c>
      <c r="K22" s="5"/>
      <c r="L22" s="5">
        <v>138.94883551776999</v>
      </c>
      <c r="M22" s="5">
        <f t="shared" si="0"/>
        <v>435.57628688956112</v>
      </c>
      <c r="N22" s="5"/>
      <c r="O22" s="5">
        <v>30.323478506099502</v>
      </c>
      <c r="P22" s="5">
        <f t="shared" si="1"/>
        <v>95.057926351409094</v>
      </c>
      <c r="Q22" s="5"/>
      <c r="R22" s="5">
        <v>49.6272656320916</v>
      </c>
      <c r="S22" s="5">
        <f>100/G22*R22</f>
        <v>155.57136561784199</v>
      </c>
      <c r="T22" s="17">
        <f t="shared" si="3"/>
        <v>2.054988670378977</v>
      </c>
    </row>
    <row r="23" spans="1:20" s="41" customFormat="1" x14ac:dyDescent="0.2">
      <c r="A23" s="19" t="s">
        <v>482</v>
      </c>
      <c r="B23" s="19"/>
      <c r="C23" s="11" t="s">
        <v>251</v>
      </c>
      <c r="D23" s="11"/>
      <c r="E23" s="12">
        <v>99</v>
      </c>
      <c r="F23" s="12"/>
      <c r="G23" s="17">
        <v>33.200000000000003</v>
      </c>
      <c r="H23" s="5"/>
      <c r="I23" s="5">
        <v>169.91276808861099</v>
      </c>
      <c r="J23" s="5">
        <f t="shared" si="4"/>
        <v>511.78544605003304</v>
      </c>
      <c r="K23" s="5"/>
      <c r="L23" s="5">
        <v>439.49634849214902</v>
      </c>
      <c r="M23" s="5">
        <f t="shared" si="0"/>
        <v>1323.7841822052681</v>
      </c>
      <c r="N23" s="5"/>
      <c r="O23" s="5" t="s">
        <v>0</v>
      </c>
      <c r="P23" s="5" t="s">
        <v>0</v>
      </c>
      <c r="Q23" s="5"/>
      <c r="R23" s="5" t="s">
        <v>0</v>
      </c>
      <c r="S23" s="5" t="s">
        <v>0</v>
      </c>
      <c r="T23" s="17" t="s">
        <v>5</v>
      </c>
    </row>
    <row r="24" spans="1:20" s="41" customFormat="1" x14ac:dyDescent="0.2">
      <c r="A24" s="19" t="s">
        <v>482</v>
      </c>
      <c r="B24" s="19"/>
      <c r="C24" s="11" t="s">
        <v>252</v>
      </c>
      <c r="D24" s="11"/>
      <c r="E24" s="12">
        <v>98</v>
      </c>
      <c r="F24" s="12"/>
      <c r="G24" s="17">
        <v>35</v>
      </c>
      <c r="H24" s="5"/>
      <c r="I24" s="5">
        <v>268.42147193711901</v>
      </c>
      <c r="J24" s="5">
        <f t="shared" si="4"/>
        <v>766.91849124891144</v>
      </c>
      <c r="K24" s="5"/>
      <c r="L24" s="5">
        <v>538.99668355204699</v>
      </c>
      <c r="M24" s="5">
        <f t="shared" si="0"/>
        <v>1539.99052443442</v>
      </c>
      <c r="N24" s="5"/>
      <c r="O24" s="5" t="s">
        <v>0</v>
      </c>
      <c r="P24" s="5" t="s">
        <v>0</v>
      </c>
      <c r="Q24" s="5"/>
      <c r="R24" s="5">
        <v>3775.0314829081699</v>
      </c>
      <c r="S24" s="5">
        <f>100/G24*R24</f>
        <v>10785.804236880485</v>
      </c>
      <c r="T24" s="17" t="s">
        <v>5</v>
      </c>
    </row>
    <row r="25" spans="1:20" s="41" customFormat="1" x14ac:dyDescent="0.2">
      <c r="A25" s="19" t="s">
        <v>482</v>
      </c>
      <c r="B25" s="19"/>
      <c r="C25" s="11" t="s">
        <v>253</v>
      </c>
      <c r="D25" s="11"/>
      <c r="E25" s="12">
        <v>97</v>
      </c>
      <c r="F25" s="12"/>
      <c r="G25" s="17">
        <v>32.200000000000003</v>
      </c>
      <c r="H25" s="5"/>
      <c r="I25" s="5" t="s">
        <v>0</v>
      </c>
      <c r="J25" s="5" t="s">
        <v>0</v>
      </c>
      <c r="K25" s="5"/>
      <c r="L25" s="5">
        <v>562.89211142614602</v>
      </c>
      <c r="M25" s="5">
        <f t="shared" si="0"/>
        <v>1748.1121472861676</v>
      </c>
      <c r="N25" s="5"/>
      <c r="O25" s="5" t="s">
        <v>0</v>
      </c>
      <c r="P25" s="5" t="s">
        <v>0</v>
      </c>
      <c r="Q25" s="5"/>
      <c r="R25" s="5" t="s">
        <v>0</v>
      </c>
      <c r="S25" s="5" t="s">
        <v>0</v>
      </c>
      <c r="T25" s="17" t="s">
        <v>5</v>
      </c>
    </row>
    <row r="26" spans="1:20" s="41" customFormat="1" x14ac:dyDescent="0.2">
      <c r="A26" s="19" t="s">
        <v>482</v>
      </c>
      <c r="B26" s="19"/>
      <c r="C26" s="11" t="s">
        <v>254</v>
      </c>
      <c r="D26" s="11"/>
      <c r="E26" s="12">
        <v>96</v>
      </c>
      <c r="F26" s="12"/>
      <c r="G26" s="17">
        <v>37.6</v>
      </c>
      <c r="H26" s="5"/>
      <c r="I26" s="5">
        <v>337.37648537382302</v>
      </c>
      <c r="J26" s="5">
        <f t="shared" si="4"/>
        <v>897.27788663250806</v>
      </c>
      <c r="K26" s="5"/>
      <c r="L26" s="5">
        <v>497.37817583393303</v>
      </c>
      <c r="M26" s="5">
        <f t="shared" si="0"/>
        <v>1322.8142974306729</v>
      </c>
      <c r="N26" s="5"/>
      <c r="O26" s="5">
        <v>259.65358504682803</v>
      </c>
      <c r="P26" s="5">
        <f>100/G26*O26</f>
        <v>690.5680453373086</v>
      </c>
      <c r="Q26" s="5"/>
      <c r="R26" s="5" t="s">
        <v>0</v>
      </c>
      <c r="S26" s="5" t="s">
        <v>0</v>
      </c>
      <c r="T26" s="17">
        <f t="shared" si="3"/>
        <v>1.2993330529712417</v>
      </c>
    </row>
    <row r="27" spans="1:20" s="41" customFormat="1" x14ac:dyDescent="0.2">
      <c r="A27" s="19" t="s">
        <v>482</v>
      </c>
      <c r="B27" s="19"/>
      <c r="C27" s="11" t="s">
        <v>255</v>
      </c>
      <c r="D27" s="11"/>
      <c r="E27" s="12">
        <v>95</v>
      </c>
      <c r="F27" s="12"/>
      <c r="G27" s="17">
        <v>31.7</v>
      </c>
      <c r="H27" s="5"/>
      <c r="I27" s="5">
        <v>318.31080138534003</v>
      </c>
      <c r="J27" s="5">
        <f t="shared" si="4"/>
        <v>1004.1350201430284</v>
      </c>
      <c r="K27" s="5"/>
      <c r="L27" s="5">
        <v>556.85319045972994</v>
      </c>
      <c r="M27" s="5">
        <f t="shared" si="0"/>
        <v>1756.6346702199683</v>
      </c>
      <c r="N27" s="5"/>
      <c r="O27" s="5" t="s">
        <v>0</v>
      </c>
      <c r="P27" s="5" t="s">
        <v>0</v>
      </c>
      <c r="Q27" s="5"/>
      <c r="R27" s="5" t="s">
        <v>0</v>
      </c>
      <c r="S27" s="5" t="s">
        <v>0</v>
      </c>
      <c r="T27" s="17" t="s">
        <v>5</v>
      </c>
    </row>
    <row r="28" spans="1:20" s="41" customFormat="1" x14ac:dyDescent="0.2">
      <c r="A28" s="19" t="s">
        <v>482</v>
      </c>
      <c r="B28" s="19"/>
      <c r="C28" s="11" t="s">
        <v>256</v>
      </c>
      <c r="D28" s="11"/>
      <c r="E28" s="12">
        <v>94</v>
      </c>
      <c r="F28" s="12"/>
      <c r="G28" s="17">
        <v>34.1</v>
      </c>
      <c r="H28" s="5"/>
      <c r="I28" s="5">
        <v>387.53749537196097</v>
      </c>
      <c r="J28" s="5">
        <f t="shared" si="4"/>
        <v>1136.4735934661612</v>
      </c>
      <c r="K28" s="5"/>
      <c r="L28" s="5">
        <v>791.39266790109195</v>
      </c>
      <c r="M28" s="5">
        <f t="shared" si="0"/>
        <v>2320.7996126131729</v>
      </c>
      <c r="N28" s="5"/>
      <c r="O28" s="5">
        <v>219.05338404620201</v>
      </c>
      <c r="P28" s="5">
        <f t="shared" ref="P28:P35" si="5">100/G28*O28</f>
        <v>642.38529045807047</v>
      </c>
      <c r="Q28" s="5"/>
      <c r="R28" s="5" t="s">
        <v>0</v>
      </c>
      <c r="S28" s="5" t="s">
        <v>0</v>
      </c>
      <c r="T28" s="17">
        <f t="shared" si="3"/>
        <v>1.7691463524262325</v>
      </c>
    </row>
    <row r="29" spans="1:20" s="41" customFormat="1" x14ac:dyDescent="0.2">
      <c r="A29" s="19" t="s">
        <v>482</v>
      </c>
      <c r="B29" s="19"/>
      <c r="C29" s="11" t="s">
        <v>257</v>
      </c>
      <c r="D29" s="11"/>
      <c r="E29" s="12">
        <v>93</v>
      </c>
      <c r="F29" s="12"/>
      <c r="G29" s="17">
        <v>31.8</v>
      </c>
      <c r="H29" s="5"/>
      <c r="I29" s="5">
        <v>563.66016628170496</v>
      </c>
      <c r="J29" s="5">
        <f t="shared" si="4"/>
        <v>1772.5162461688833</v>
      </c>
      <c r="K29" s="5"/>
      <c r="L29" s="5">
        <v>535.92509896685397</v>
      </c>
      <c r="M29" s="5">
        <f t="shared" si="0"/>
        <v>1685.2990533548866</v>
      </c>
      <c r="N29" s="5"/>
      <c r="O29" s="5">
        <v>224.33751501706701</v>
      </c>
      <c r="P29" s="5">
        <f t="shared" si="5"/>
        <v>705.46388370146849</v>
      </c>
      <c r="Q29" s="5"/>
      <c r="R29" s="5">
        <v>351.63891888350901</v>
      </c>
      <c r="S29" s="5">
        <f>100/G29*R29</f>
        <v>1105.7827637846194</v>
      </c>
      <c r="T29" s="17">
        <f t="shared" si="3"/>
        <v>2.5125542031560042</v>
      </c>
    </row>
    <row r="30" spans="1:20" s="41" customFormat="1" x14ac:dyDescent="0.2">
      <c r="A30" s="19" t="s">
        <v>482</v>
      </c>
      <c r="B30" s="19"/>
      <c r="C30" s="11" t="s">
        <v>258</v>
      </c>
      <c r="D30" s="11"/>
      <c r="E30" s="12">
        <v>92</v>
      </c>
      <c r="F30" s="12"/>
      <c r="G30" s="17">
        <v>34.1</v>
      </c>
      <c r="H30" s="5"/>
      <c r="I30" s="5">
        <v>585.73857840584196</v>
      </c>
      <c r="J30" s="5">
        <f t="shared" si="4"/>
        <v>1717.7084410728503</v>
      </c>
      <c r="K30" s="5"/>
      <c r="L30" s="5">
        <v>503.71436997563501</v>
      </c>
      <c r="M30" s="5">
        <f t="shared" si="0"/>
        <v>1477.1682403977566</v>
      </c>
      <c r="N30" s="5"/>
      <c r="O30" s="5">
        <v>200.92373804267001</v>
      </c>
      <c r="P30" s="5">
        <f t="shared" si="5"/>
        <v>589.21917314565985</v>
      </c>
      <c r="Q30" s="5"/>
      <c r="R30" s="5" t="s">
        <v>0</v>
      </c>
      <c r="S30" s="5" t="s">
        <v>0</v>
      </c>
      <c r="T30" s="17">
        <f t="shared" si="3"/>
        <v>2.9152283553546527</v>
      </c>
    </row>
    <row r="31" spans="1:20" s="41" customFormat="1" x14ac:dyDescent="0.2">
      <c r="A31" s="19" t="s">
        <v>482</v>
      </c>
      <c r="B31" s="19"/>
      <c r="C31" s="11" t="s">
        <v>259</v>
      </c>
      <c r="D31" s="11"/>
      <c r="E31" s="12">
        <v>91</v>
      </c>
      <c r="F31" s="12"/>
      <c r="G31" s="17">
        <v>33.700000000000003</v>
      </c>
      <c r="H31" s="5"/>
      <c r="I31" s="5">
        <v>525.92740626636203</v>
      </c>
      <c r="J31" s="5">
        <f t="shared" si="4"/>
        <v>1560.6154488616082</v>
      </c>
      <c r="K31" s="5"/>
      <c r="L31" s="5">
        <v>587.81821739674399</v>
      </c>
      <c r="M31" s="5">
        <f t="shared" si="0"/>
        <v>1744.2677074087358</v>
      </c>
      <c r="N31" s="5"/>
      <c r="O31" s="5">
        <v>209.86119405124899</v>
      </c>
      <c r="P31" s="5">
        <f t="shared" si="5"/>
        <v>622.73351350518988</v>
      </c>
      <c r="Q31" s="5"/>
      <c r="R31" s="5" t="s">
        <v>0</v>
      </c>
      <c r="S31" s="5" t="s">
        <v>0</v>
      </c>
      <c r="T31" s="17">
        <f t="shared" si="3"/>
        <v>2.5060726860151585</v>
      </c>
    </row>
    <row r="32" spans="1:20" s="41" customFormat="1" x14ac:dyDescent="0.2">
      <c r="A32" s="19" t="s">
        <v>482</v>
      </c>
      <c r="B32" s="19"/>
      <c r="C32" s="11" t="s">
        <v>260</v>
      </c>
      <c r="D32" s="11"/>
      <c r="E32" s="12">
        <v>90</v>
      </c>
      <c r="F32" s="12"/>
      <c r="G32" s="17">
        <v>33.799999999999997</v>
      </c>
      <c r="H32" s="5"/>
      <c r="I32" s="5">
        <v>471.86284306960903</v>
      </c>
      <c r="J32" s="5">
        <f t="shared" si="4"/>
        <v>1396.0439144071274</v>
      </c>
      <c r="K32" s="5"/>
      <c r="L32" s="5">
        <v>564.95892977321296</v>
      </c>
      <c r="M32" s="5">
        <f t="shared" si="0"/>
        <v>1671.4761235893877</v>
      </c>
      <c r="N32" s="5"/>
      <c r="O32" s="5">
        <v>254.12572993518199</v>
      </c>
      <c r="P32" s="5">
        <f t="shared" si="5"/>
        <v>751.85127199757994</v>
      </c>
      <c r="Q32" s="5"/>
      <c r="R32" s="5">
        <v>1257.7529621446799</v>
      </c>
      <c r="S32" s="5">
        <f>100/G32*R32</f>
        <v>3721.1626098955035</v>
      </c>
      <c r="T32" s="17">
        <f t="shared" si="3"/>
        <v>1.8568086088329727</v>
      </c>
    </row>
    <row r="33" spans="1:20" s="41" customFormat="1" x14ac:dyDescent="0.2">
      <c r="A33" s="19" t="s">
        <v>482</v>
      </c>
      <c r="B33" s="19"/>
      <c r="C33" s="11" t="s">
        <v>261</v>
      </c>
      <c r="D33" s="11"/>
      <c r="E33" s="12">
        <v>89</v>
      </c>
      <c r="F33" s="12"/>
      <c r="G33" s="17">
        <v>29.2</v>
      </c>
      <c r="H33" s="5"/>
      <c r="I33" s="5">
        <v>360.32784489227703</v>
      </c>
      <c r="J33" s="5">
        <f t="shared" si="4"/>
        <v>1233.9994688091679</v>
      </c>
      <c r="K33" s="5"/>
      <c r="L33" s="5">
        <v>542.99362047928696</v>
      </c>
      <c r="M33" s="5">
        <f t="shared" si="0"/>
        <v>1859.5671934222155</v>
      </c>
      <c r="N33" s="5"/>
      <c r="O33" s="5">
        <v>176.183357608693</v>
      </c>
      <c r="P33" s="5">
        <f t="shared" si="5"/>
        <v>603.36766304346918</v>
      </c>
      <c r="Q33" s="5"/>
      <c r="R33" s="5" t="s">
        <v>0</v>
      </c>
      <c r="S33" s="5" t="s">
        <v>0</v>
      </c>
      <c r="T33" s="17">
        <f t="shared" si="3"/>
        <v>2.045186615710735</v>
      </c>
    </row>
    <row r="34" spans="1:20" s="41" customFormat="1" x14ac:dyDescent="0.2">
      <c r="A34" s="19" t="s">
        <v>482</v>
      </c>
      <c r="B34" s="19"/>
      <c r="C34" s="11" t="s">
        <v>262</v>
      </c>
      <c r="D34" s="11"/>
      <c r="E34" s="12">
        <v>88</v>
      </c>
      <c r="F34" s="12"/>
      <c r="G34" s="17">
        <v>31.4</v>
      </c>
      <c r="H34" s="5"/>
      <c r="I34" s="5">
        <v>235.222961708241</v>
      </c>
      <c r="J34" s="5">
        <f t="shared" si="4"/>
        <v>749.11771244662748</v>
      </c>
      <c r="K34" s="5"/>
      <c r="L34" s="5">
        <v>589.82212252166505</v>
      </c>
      <c r="M34" s="5">
        <f t="shared" si="0"/>
        <v>1878.4144029352392</v>
      </c>
      <c r="N34" s="5"/>
      <c r="O34" s="5">
        <v>192.402243553114</v>
      </c>
      <c r="P34" s="5">
        <f t="shared" si="5"/>
        <v>612.74599857679618</v>
      </c>
      <c r="Q34" s="5"/>
      <c r="R34" s="5">
        <v>960.46072170868899</v>
      </c>
      <c r="S34" s="5">
        <f>100/G34*R34</f>
        <v>3058.7921073525131</v>
      </c>
      <c r="T34" s="17">
        <f t="shared" si="3"/>
        <v>1.2225583099466617</v>
      </c>
    </row>
    <row r="35" spans="1:20" s="41" customFormat="1" x14ac:dyDescent="0.2">
      <c r="A35" s="19" t="s">
        <v>482</v>
      </c>
      <c r="B35" s="19"/>
      <c r="C35" s="11" t="s">
        <v>263</v>
      </c>
      <c r="D35" s="11"/>
      <c r="E35" s="12">
        <v>87</v>
      </c>
      <c r="F35" s="12"/>
      <c r="G35" s="17">
        <v>33.299999999999997</v>
      </c>
      <c r="H35" s="5"/>
      <c r="I35" s="5">
        <v>187.329916451076</v>
      </c>
      <c r="J35" s="5">
        <f t="shared" si="4"/>
        <v>562.55230165488297</v>
      </c>
      <c r="K35" s="5"/>
      <c r="L35" s="5">
        <v>588.97826901167798</v>
      </c>
      <c r="M35" s="5">
        <f t="shared" si="0"/>
        <v>1768.7035105455798</v>
      </c>
      <c r="N35" s="5"/>
      <c r="O35" s="5">
        <v>178.20405215433601</v>
      </c>
      <c r="P35" s="5">
        <f t="shared" si="5"/>
        <v>535.14730376677483</v>
      </c>
      <c r="Q35" s="5"/>
      <c r="R35" s="5" t="s">
        <v>0</v>
      </c>
      <c r="S35" s="5" t="s">
        <v>0</v>
      </c>
      <c r="T35" s="17">
        <f t="shared" si="3"/>
        <v>1.0512101952027244</v>
      </c>
    </row>
    <row r="36" spans="1:20" s="41" customFormat="1" x14ac:dyDescent="0.2">
      <c r="A36" s="19" t="s">
        <v>482</v>
      </c>
      <c r="B36" s="19"/>
      <c r="C36" s="11" t="s">
        <v>264</v>
      </c>
      <c r="D36" s="11"/>
      <c r="E36" s="12">
        <v>86</v>
      </c>
      <c r="F36" s="12"/>
      <c r="G36" s="17">
        <v>33</v>
      </c>
      <c r="H36" s="5"/>
      <c r="I36" s="5">
        <v>127.98098069183401</v>
      </c>
      <c r="J36" s="5">
        <f t="shared" si="4"/>
        <v>387.82115361161817</v>
      </c>
      <c r="K36" s="5"/>
      <c r="L36" s="5">
        <v>485.00633835412702</v>
      </c>
      <c r="M36" s="5">
        <f t="shared" si="0"/>
        <v>1469.716176830688</v>
      </c>
      <c r="N36" s="5"/>
      <c r="O36" s="5" t="s">
        <v>0</v>
      </c>
      <c r="P36" s="5" t="s">
        <v>0</v>
      </c>
      <c r="Q36" s="5"/>
      <c r="R36" s="5">
        <v>204.226298397737</v>
      </c>
      <c r="S36" s="5">
        <f>100/G36*R36</f>
        <v>618.8675709022333</v>
      </c>
      <c r="T36" s="17" t="s">
        <v>5</v>
      </c>
    </row>
    <row r="37" spans="1:20" s="41" customFormat="1" x14ac:dyDescent="0.2">
      <c r="A37" s="19" t="s">
        <v>482</v>
      </c>
      <c r="B37" s="19"/>
      <c r="C37" s="11" t="s">
        <v>265</v>
      </c>
      <c r="D37" s="11"/>
      <c r="E37" s="12">
        <v>85</v>
      </c>
      <c r="F37" s="12"/>
      <c r="G37" s="17">
        <v>35.1</v>
      </c>
      <c r="H37" s="5"/>
      <c r="I37" s="5">
        <v>125.977288468719</v>
      </c>
      <c r="J37" s="5">
        <f t="shared" si="4"/>
        <v>358.90965375703416</v>
      </c>
      <c r="K37" s="5"/>
      <c r="L37" s="5">
        <v>448.25071914223003</v>
      </c>
      <c r="M37" s="5">
        <f t="shared" ref="M37:M57" si="6">100/G37*L37</f>
        <v>1277.0675759037892</v>
      </c>
      <c r="N37" s="5"/>
      <c r="O37" s="5" t="s">
        <v>0</v>
      </c>
      <c r="P37" s="5" t="s">
        <v>0</v>
      </c>
      <c r="Q37" s="5"/>
      <c r="R37" s="5" t="s">
        <v>0</v>
      </c>
      <c r="S37" s="5" t="s">
        <v>0</v>
      </c>
      <c r="T37" s="17" t="s">
        <v>5</v>
      </c>
    </row>
    <row r="38" spans="1:20" s="41" customFormat="1" x14ac:dyDescent="0.2">
      <c r="A38" s="19" t="s">
        <v>482</v>
      </c>
      <c r="B38" s="19"/>
      <c r="C38" s="11" t="s">
        <v>266</v>
      </c>
      <c r="D38" s="11"/>
      <c r="E38" s="12">
        <v>84</v>
      </c>
      <c r="F38" s="12"/>
      <c r="G38" s="17">
        <v>35.1</v>
      </c>
      <c r="H38" s="5"/>
      <c r="I38" s="5">
        <v>131.410534220225</v>
      </c>
      <c r="J38" s="5">
        <f t="shared" si="4"/>
        <v>374.38898638240738</v>
      </c>
      <c r="K38" s="5"/>
      <c r="L38" s="5">
        <v>388.35282331087501</v>
      </c>
      <c r="M38" s="5">
        <f t="shared" si="6"/>
        <v>1106.4183000309829</v>
      </c>
      <c r="N38" s="5"/>
      <c r="O38" s="5" t="s">
        <v>0</v>
      </c>
      <c r="P38" s="5" t="s">
        <v>0</v>
      </c>
      <c r="Q38" s="5"/>
      <c r="R38" s="5" t="s">
        <v>0</v>
      </c>
      <c r="S38" s="5" t="s">
        <v>0</v>
      </c>
      <c r="T38" s="17" t="s">
        <v>5</v>
      </c>
    </row>
    <row r="39" spans="1:20" s="41" customFormat="1" x14ac:dyDescent="0.2">
      <c r="A39" s="19" t="s">
        <v>482</v>
      </c>
      <c r="B39" s="19"/>
      <c r="C39" s="11" t="s">
        <v>267</v>
      </c>
      <c r="D39" s="11"/>
      <c r="E39" s="12">
        <v>83</v>
      </c>
      <c r="F39" s="12"/>
      <c r="G39" s="17">
        <v>27.5</v>
      </c>
      <c r="H39" s="5"/>
      <c r="I39" s="5">
        <v>146.626840109244</v>
      </c>
      <c r="J39" s="5">
        <f t="shared" si="4"/>
        <v>533.18850948815998</v>
      </c>
      <c r="K39" s="5"/>
      <c r="L39" s="5">
        <v>363.524169379478</v>
      </c>
      <c r="M39" s="5">
        <f t="shared" si="6"/>
        <v>1321.906070470829</v>
      </c>
      <c r="N39" s="5"/>
      <c r="O39" s="5">
        <v>109.395918799368</v>
      </c>
      <c r="P39" s="5">
        <f>100/G39*O39</f>
        <v>397.80334108861092</v>
      </c>
      <c r="Q39" s="5"/>
      <c r="R39" s="5" t="s">
        <v>0</v>
      </c>
      <c r="S39" s="5" t="s">
        <v>0</v>
      </c>
      <c r="T39" s="17">
        <f t="shared" si="3"/>
        <v>1.3403319037719996</v>
      </c>
    </row>
    <row r="40" spans="1:20" s="41" customFormat="1" x14ac:dyDescent="0.2">
      <c r="A40" s="19" t="s">
        <v>482</v>
      </c>
      <c r="B40" s="19"/>
      <c r="C40" s="11" t="s">
        <v>268</v>
      </c>
      <c r="D40" s="11"/>
      <c r="E40" s="12">
        <v>82</v>
      </c>
      <c r="F40" s="12"/>
      <c r="G40" s="17">
        <v>23.8</v>
      </c>
      <c r="H40" s="5"/>
      <c r="I40" s="5">
        <v>283.486503562395</v>
      </c>
      <c r="J40" s="5">
        <f t="shared" si="4"/>
        <v>1191.119762867206</v>
      </c>
      <c r="K40" s="5"/>
      <c r="L40" s="5">
        <v>382.57880005240202</v>
      </c>
      <c r="M40" s="5">
        <f t="shared" si="6"/>
        <v>1607.4739498000085</v>
      </c>
      <c r="N40" s="5"/>
      <c r="O40" s="5" t="s">
        <v>0</v>
      </c>
      <c r="P40" s="5" t="s">
        <v>0</v>
      </c>
      <c r="Q40" s="5"/>
      <c r="R40" s="5" t="s">
        <v>0</v>
      </c>
      <c r="S40" s="5" t="s">
        <v>0</v>
      </c>
      <c r="T40" s="17" t="s">
        <v>5</v>
      </c>
    </row>
    <row r="41" spans="1:20" s="41" customFormat="1" x14ac:dyDescent="0.2">
      <c r="A41" s="19" t="s">
        <v>482</v>
      </c>
      <c r="B41" s="19"/>
      <c r="C41" s="11" t="s">
        <v>269</v>
      </c>
      <c r="D41" s="11"/>
      <c r="E41" s="12">
        <v>81</v>
      </c>
      <c r="F41" s="12"/>
      <c r="G41" s="17">
        <v>35.1</v>
      </c>
      <c r="H41" s="5"/>
      <c r="I41" s="5">
        <v>635.09248184253101</v>
      </c>
      <c r="J41" s="5">
        <f t="shared" si="4"/>
        <v>1809.3802901496611</v>
      </c>
      <c r="K41" s="5"/>
      <c r="L41" s="5">
        <v>543.29213476632594</v>
      </c>
      <c r="M41" s="5">
        <f t="shared" si="6"/>
        <v>1547.8408397901023</v>
      </c>
      <c r="N41" s="5"/>
      <c r="O41" s="5" t="s">
        <v>0</v>
      </c>
      <c r="P41" s="5" t="s">
        <v>0</v>
      </c>
      <c r="Q41" s="5"/>
      <c r="R41" s="5" t="s">
        <v>0</v>
      </c>
      <c r="S41" s="5" t="s">
        <v>0</v>
      </c>
      <c r="T41" s="17" t="s">
        <v>5</v>
      </c>
    </row>
    <row r="42" spans="1:20" s="41" customFormat="1" x14ac:dyDescent="0.2">
      <c r="A42" s="19" t="s">
        <v>482</v>
      </c>
      <c r="B42" s="19"/>
      <c r="C42" s="11" t="s">
        <v>270</v>
      </c>
      <c r="D42" s="11"/>
      <c r="E42" s="12">
        <v>80</v>
      </c>
      <c r="F42" s="12"/>
      <c r="G42" s="17">
        <v>31.9</v>
      </c>
      <c r="H42" s="5"/>
      <c r="I42" s="5">
        <v>456.34777415367898</v>
      </c>
      <c r="J42" s="5">
        <f t="shared" si="4"/>
        <v>1430.55728574821</v>
      </c>
      <c r="K42" s="5"/>
      <c r="L42" s="5">
        <v>366.16932685587602</v>
      </c>
      <c r="M42" s="5">
        <f t="shared" si="6"/>
        <v>1147.8662283883261</v>
      </c>
      <c r="N42" s="5"/>
      <c r="O42" s="5">
        <v>165.00926887810601</v>
      </c>
      <c r="P42" s="5">
        <f>100/G42*O42</f>
        <v>517.27043535456426</v>
      </c>
      <c r="Q42" s="5"/>
      <c r="R42" s="5" t="s">
        <v>0</v>
      </c>
      <c r="S42" s="5" t="s">
        <v>0</v>
      </c>
      <c r="T42" s="17">
        <f t="shared" si="3"/>
        <v>2.7655887287809735</v>
      </c>
    </row>
    <row r="43" spans="1:20" s="41" customFormat="1" x14ac:dyDescent="0.2">
      <c r="A43" s="19" t="s">
        <v>482</v>
      </c>
      <c r="B43" s="19"/>
      <c r="C43" s="11" t="s">
        <v>271</v>
      </c>
      <c r="D43" s="11"/>
      <c r="E43" s="12">
        <v>79</v>
      </c>
      <c r="F43" s="12"/>
      <c r="G43" s="17">
        <v>28.5</v>
      </c>
      <c r="H43" s="5"/>
      <c r="I43" s="5">
        <v>301.04712639454698</v>
      </c>
      <c r="J43" s="5">
        <f t="shared" si="4"/>
        <v>1056.3057066475333</v>
      </c>
      <c r="K43" s="5"/>
      <c r="L43" s="5">
        <v>475.68199406552498</v>
      </c>
      <c r="M43" s="5">
        <f t="shared" si="6"/>
        <v>1669.0596283000875</v>
      </c>
      <c r="N43" s="5"/>
      <c r="O43" s="5" t="s">
        <v>0</v>
      </c>
      <c r="P43" s="5" t="s">
        <v>0</v>
      </c>
      <c r="Q43" s="5"/>
      <c r="R43" s="5" t="s">
        <v>0</v>
      </c>
      <c r="S43" s="5" t="s">
        <v>0</v>
      </c>
      <c r="T43" s="17" t="s">
        <v>5</v>
      </c>
    </row>
    <row r="44" spans="1:20" s="41" customFormat="1" x14ac:dyDescent="0.2">
      <c r="A44" s="19" t="s">
        <v>482</v>
      </c>
      <c r="B44" s="19"/>
      <c r="C44" s="11" t="s">
        <v>272</v>
      </c>
      <c r="D44" s="11"/>
      <c r="E44" s="12">
        <v>78</v>
      </c>
      <c r="F44" s="12"/>
      <c r="G44" s="17">
        <v>32.700000000000003</v>
      </c>
      <c r="H44" s="5"/>
      <c r="I44" s="5">
        <v>191.733453335989</v>
      </c>
      <c r="J44" s="5">
        <f t="shared" si="4"/>
        <v>586.34083588987448</v>
      </c>
      <c r="K44" s="5"/>
      <c r="L44" s="5">
        <v>518.79239979201395</v>
      </c>
      <c r="M44" s="5">
        <f t="shared" si="6"/>
        <v>1586.521100281388</v>
      </c>
      <c r="N44" s="5"/>
      <c r="O44" s="5">
        <v>181.06131178573</v>
      </c>
      <c r="P44" s="5">
        <f>100/G44*O44</f>
        <v>553.70431738755349</v>
      </c>
      <c r="Q44" s="5"/>
      <c r="R44" s="5" t="s">
        <v>0</v>
      </c>
      <c r="S44" s="5" t="s">
        <v>0</v>
      </c>
      <c r="T44" s="17">
        <f t="shared" si="3"/>
        <v>1.0589421420015366</v>
      </c>
    </row>
    <row r="45" spans="1:20" s="41" customFormat="1" x14ac:dyDescent="0.2">
      <c r="A45" s="19" t="s">
        <v>482</v>
      </c>
      <c r="B45" s="19"/>
      <c r="C45" s="11" t="s">
        <v>273</v>
      </c>
      <c r="D45" s="11"/>
      <c r="E45" s="12">
        <v>77</v>
      </c>
      <c r="F45" s="12"/>
      <c r="G45" s="17">
        <v>31.8</v>
      </c>
      <c r="H45" s="5"/>
      <c r="I45" s="5">
        <v>119.549653435618</v>
      </c>
      <c r="J45" s="5">
        <f t="shared" si="4"/>
        <v>375.94230640131445</v>
      </c>
      <c r="K45" s="5"/>
      <c r="L45" s="5">
        <v>463.57141423684402</v>
      </c>
      <c r="M45" s="5">
        <f t="shared" si="6"/>
        <v>1457.7717428831572</v>
      </c>
      <c r="N45" s="5"/>
      <c r="O45" s="5" t="s">
        <v>0</v>
      </c>
      <c r="P45" s="5" t="s">
        <v>0</v>
      </c>
      <c r="Q45" s="5"/>
      <c r="R45" s="5">
        <v>162.23660627606199</v>
      </c>
      <c r="S45" s="5">
        <f>100/G45*R45</f>
        <v>510.1780071574276</v>
      </c>
      <c r="T45" s="17" t="s">
        <v>5</v>
      </c>
    </row>
    <row r="46" spans="1:20" s="41" customFormat="1" x14ac:dyDescent="0.2">
      <c r="A46" s="19" t="s">
        <v>482</v>
      </c>
      <c r="B46" s="19"/>
      <c r="C46" s="11" t="s">
        <v>274</v>
      </c>
      <c r="D46" s="11"/>
      <c r="E46" s="12">
        <v>76</v>
      </c>
      <c r="F46" s="12"/>
      <c r="G46" s="17">
        <v>32.5</v>
      </c>
      <c r="H46" s="5"/>
      <c r="I46" s="5">
        <v>101.11371292577</v>
      </c>
      <c r="J46" s="5">
        <f t="shared" si="4"/>
        <v>311.11911669467696</v>
      </c>
      <c r="K46" s="5"/>
      <c r="L46" s="5">
        <v>433.07584500535103</v>
      </c>
      <c r="M46" s="5">
        <f t="shared" si="6"/>
        <v>1332.5410615549263</v>
      </c>
      <c r="N46" s="5"/>
      <c r="O46" s="5" t="s">
        <v>0</v>
      </c>
      <c r="P46" s="5" t="s">
        <v>0</v>
      </c>
      <c r="Q46" s="5"/>
      <c r="R46" s="5">
        <v>2140.4763834737801</v>
      </c>
      <c r="S46" s="5">
        <f>100/G46*R46</f>
        <v>6586.0811799193234</v>
      </c>
      <c r="T46" s="17" t="s">
        <v>5</v>
      </c>
    </row>
    <row r="47" spans="1:20" s="41" customFormat="1" x14ac:dyDescent="0.2">
      <c r="A47" s="19" t="s">
        <v>482</v>
      </c>
      <c r="B47" s="19"/>
      <c r="C47" s="11" t="s">
        <v>275</v>
      </c>
      <c r="D47" s="11"/>
      <c r="E47" s="12">
        <v>75</v>
      </c>
      <c r="F47" s="12"/>
      <c r="G47" s="17">
        <v>32.5</v>
      </c>
      <c r="H47" s="5"/>
      <c r="I47" s="5">
        <v>96.422243772890596</v>
      </c>
      <c r="J47" s="5">
        <f t="shared" si="4"/>
        <v>296.68382699350957</v>
      </c>
      <c r="K47" s="5"/>
      <c r="L47" s="5">
        <v>446.28527204949199</v>
      </c>
      <c r="M47" s="5">
        <f t="shared" si="6"/>
        <v>1373.1854524599755</v>
      </c>
      <c r="N47" s="5"/>
      <c r="O47" s="5">
        <v>143.82348444885901</v>
      </c>
      <c r="P47" s="5">
        <f>100/G47*O47</f>
        <v>442.53379830418157</v>
      </c>
      <c r="Q47" s="5"/>
      <c r="R47" s="5" t="s">
        <v>0</v>
      </c>
      <c r="S47" s="5" t="s">
        <v>0</v>
      </c>
      <c r="T47" s="17">
        <f t="shared" si="3"/>
        <v>0.67042071844099005</v>
      </c>
    </row>
    <row r="48" spans="1:20" s="41" customFormat="1" x14ac:dyDescent="0.2">
      <c r="A48" s="19" t="s">
        <v>482</v>
      </c>
      <c r="B48" s="19"/>
      <c r="C48" s="11" t="s">
        <v>276</v>
      </c>
      <c r="D48" s="11"/>
      <c r="E48" s="12">
        <v>74</v>
      </c>
      <c r="F48" s="12"/>
      <c r="G48" s="17">
        <v>34.299999999999997</v>
      </c>
      <c r="H48" s="5"/>
      <c r="I48" s="5">
        <v>67.086701676283198</v>
      </c>
      <c r="J48" s="5">
        <f t="shared" si="4"/>
        <v>195.58805153435335</v>
      </c>
      <c r="K48" s="5"/>
      <c r="L48" s="5">
        <v>443.778532458472</v>
      </c>
      <c r="M48" s="5">
        <f t="shared" si="6"/>
        <v>1293.8149634357785</v>
      </c>
      <c r="N48" s="5"/>
      <c r="O48" s="5" t="s">
        <v>0</v>
      </c>
      <c r="P48" s="5" t="s">
        <v>0</v>
      </c>
      <c r="Q48" s="5"/>
      <c r="R48" s="5" t="s">
        <v>0</v>
      </c>
      <c r="S48" s="5" t="s">
        <v>0</v>
      </c>
      <c r="T48" s="17" t="s">
        <v>5</v>
      </c>
    </row>
    <row r="49" spans="1:20" s="41" customFormat="1" x14ac:dyDescent="0.2">
      <c r="A49" s="19" t="s">
        <v>482</v>
      </c>
      <c r="B49" s="19"/>
      <c r="C49" s="11" t="s">
        <v>277</v>
      </c>
      <c r="D49" s="11"/>
      <c r="E49" s="12">
        <v>73</v>
      </c>
      <c r="F49" s="12"/>
      <c r="G49" s="17">
        <v>36.6</v>
      </c>
      <c r="H49" s="5"/>
      <c r="I49" s="5">
        <v>87.513558259427199</v>
      </c>
      <c r="J49" s="5">
        <f t="shared" si="4"/>
        <v>239.10808267603059</v>
      </c>
      <c r="K49" s="5"/>
      <c r="L49" s="5">
        <v>388.403256097613</v>
      </c>
      <c r="M49" s="5">
        <f t="shared" si="6"/>
        <v>1061.2110822339152</v>
      </c>
      <c r="N49" s="5"/>
      <c r="O49" s="5">
        <v>117.410692403742</v>
      </c>
      <c r="P49" s="5">
        <f>100/G49*O49</f>
        <v>320.79424154027868</v>
      </c>
      <c r="Q49" s="5"/>
      <c r="R49" s="5">
        <v>149.08222705946301</v>
      </c>
      <c r="S49" s="5">
        <f>100/G49*R49</f>
        <v>407.32848923350548</v>
      </c>
      <c r="T49" s="17">
        <f t="shared" si="3"/>
        <v>0.74536276439366311</v>
      </c>
    </row>
    <row r="50" spans="1:20" s="41" customFormat="1" x14ac:dyDescent="0.2">
      <c r="A50" s="19" t="s">
        <v>482</v>
      </c>
      <c r="B50" s="19"/>
      <c r="C50" s="11" t="s">
        <v>278</v>
      </c>
      <c r="D50" s="11"/>
      <c r="E50" s="12">
        <v>72</v>
      </c>
      <c r="F50" s="12"/>
      <c r="G50" s="17">
        <v>35.700000000000003</v>
      </c>
      <c r="H50" s="5"/>
      <c r="I50" s="5">
        <v>113.490500551656</v>
      </c>
      <c r="J50" s="5">
        <f t="shared" si="4"/>
        <v>317.90056176934451</v>
      </c>
      <c r="K50" s="5"/>
      <c r="L50" s="5">
        <v>461.25259682523199</v>
      </c>
      <c r="M50" s="5">
        <f t="shared" si="6"/>
        <v>1292.0240807429466</v>
      </c>
      <c r="N50" s="5"/>
      <c r="O50" s="5" t="s">
        <v>0</v>
      </c>
      <c r="P50" s="5" t="s">
        <v>0</v>
      </c>
      <c r="Q50" s="5"/>
      <c r="R50" s="5" t="s">
        <v>0</v>
      </c>
      <c r="S50" s="5" t="s">
        <v>0</v>
      </c>
      <c r="T50" s="17" t="s">
        <v>5</v>
      </c>
    </row>
    <row r="51" spans="1:20" s="41" customFormat="1" x14ac:dyDescent="0.2">
      <c r="A51" s="19" t="s">
        <v>482</v>
      </c>
      <c r="B51" s="19"/>
      <c r="C51" s="11" t="s">
        <v>279</v>
      </c>
      <c r="D51" s="11"/>
      <c r="E51" s="12">
        <v>71</v>
      </c>
      <c r="F51" s="12"/>
      <c r="G51" s="17">
        <v>32.200000000000003</v>
      </c>
      <c r="H51" s="5"/>
      <c r="I51" s="5">
        <v>96.591925970304402</v>
      </c>
      <c r="J51" s="5">
        <f t="shared" si="4"/>
        <v>299.97492537361614</v>
      </c>
      <c r="K51" s="5"/>
      <c r="L51" s="5">
        <v>373.088979777384</v>
      </c>
      <c r="M51" s="5">
        <f t="shared" si="6"/>
        <v>1158.6614278800744</v>
      </c>
      <c r="N51" s="5"/>
      <c r="O51" s="5" t="s">
        <v>0</v>
      </c>
      <c r="P51" s="5" t="s">
        <v>0</v>
      </c>
      <c r="Q51" s="5"/>
      <c r="R51" s="5" t="s">
        <v>0</v>
      </c>
      <c r="S51" s="5" t="s">
        <v>0</v>
      </c>
      <c r="T51" s="17" t="s">
        <v>5</v>
      </c>
    </row>
    <row r="52" spans="1:20" s="41" customFormat="1" x14ac:dyDescent="0.2">
      <c r="A52" s="19" t="s">
        <v>482</v>
      </c>
      <c r="B52" s="19"/>
      <c r="C52" s="11" t="s">
        <v>280</v>
      </c>
      <c r="D52" s="11"/>
      <c r="E52" s="12">
        <v>70</v>
      </c>
      <c r="F52" s="12"/>
      <c r="G52" s="17">
        <v>35.6</v>
      </c>
      <c r="H52" s="5"/>
      <c r="I52" s="5" t="s">
        <v>0</v>
      </c>
      <c r="J52" s="5" t="s">
        <v>0</v>
      </c>
      <c r="K52" s="5"/>
      <c r="L52" s="5">
        <v>426.32617410203602</v>
      </c>
      <c r="M52" s="5">
        <f t="shared" si="6"/>
        <v>1197.5454328708877</v>
      </c>
      <c r="N52" s="5"/>
      <c r="O52" s="5" t="s">
        <v>0</v>
      </c>
      <c r="P52" s="5" t="s">
        <v>0</v>
      </c>
      <c r="Q52" s="5"/>
      <c r="R52" s="5" t="s">
        <v>0</v>
      </c>
      <c r="S52" s="5" t="s">
        <v>0</v>
      </c>
      <c r="T52" s="17" t="s">
        <v>5</v>
      </c>
    </row>
    <row r="53" spans="1:20" s="41" customFormat="1" x14ac:dyDescent="0.2">
      <c r="A53" s="19" t="s">
        <v>482</v>
      </c>
      <c r="B53" s="19"/>
      <c r="C53" s="11" t="s">
        <v>281</v>
      </c>
      <c r="D53" s="11"/>
      <c r="E53" s="12">
        <v>69</v>
      </c>
      <c r="F53" s="12"/>
      <c r="G53" s="17">
        <v>30.6</v>
      </c>
      <c r="H53" s="5"/>
      <c r="I53" s="5">
        <v>149.90459587252701</v>
      </c>
      <c r="J53" s="5">
        <f t="shared" si="4"/>
        <v>489.88430023701636</v>
      </c>
      <c r="K53" s="5"/>
      <c r="L53" s="5">
        <v>374.336440052608</v>
      </c>
      <c r="M53" s="5">
        <f t="shared" si="6"/>
        <v>1223.3216995183268</v>
      </c>
      <c r="N53" s="5"/>
      <c r="O53" s="5">
        <v>141.659874326867</v>
      </c>
      <c r="P53" s="5">
        <f>100/G53*O53</f>
        <v>462.94076577407515</v>
      </c>
      <c r="Q53" s="5"/>
      <c r="R53" s="5" t="s">
        <v>0</v>
      </c>
      <c r="S53" s="5" t="s">
        <v>0</v>
      </c>
      <c r="T53" s="17">
        <f t="shared" si="3"/>
        <v>1.0582008249325145</v>
      </c>
    </row>
    <row r="54" spans="1:20" s="41" customFormat="1" x14ac:dyDescent="0.2">
      <c r="A54" s="19" t="s">
        <v>482</v>
      </c>
      <c r="B54" s="19"/>
      <c r="C54" s="11" t="s">
        <v>282</v>
      </c>
      <c r="D54" s="11"/>
      <c r="E54" s="12">
        <v>68</v>
      </c>
      <c r="F54" s="12"/>
      <c r="G54" s="17">
        <v>38</v>
      </c>
      <c r="H54" s="5"/>
      <c r="I54" s="5">
        <v>122.12335366957601</v>
      </c>
      <c r="J54" s="5">
        <f t="shared" si="4"/>
        <v>321.37724649888423</v>
      </c>
      <c r="K54" s="5"/>
      <c r="L54" s="5">
        <v>445.62277544861001</v>
      </c>
      <c r="M54" s="5">
        <f t="shared" si="6"/>
        <v>1172.6915143384474</v>
      </c>
      <c r="N54" s="5"/>
      <c r="O54" s="5" t="s">
        <v>0</v>
      </c>
      <c r="P54" s="5" t="s">
        <v>0</v>
      </c>
      <c r="Q54" s="5"/>
      <c r="R54" s="5" t="s">
        <v>0</v>
      </c>
      <c r="S54" s="5" t="s">
        <v>0</v>
      </c>
      <c r="T54" s="17" t="s">
        <v>5</v>
      </c>
    </row>
    <row r="55" spans="1:20" s="41" customFormat="1" x14ac:dyDescent="0.2">
      <c r="A55" s="19" t="s">
        <v>482</v>
      </c>
      <c r="B55" s="19"/>
      <c r="C55" s="11" t="s">
        <v>283</v>
      </c>
      <c r="D55" s="11"/>
      <c r="E55" s="12">
        <v>67</v>
      </c>
      <c r="F55" s="12"/>
      <c r="G55" s="17">
        <v>34.700000000000003</v>
      </c>
      <c r="H55" s="5"/>
      <c r="I55" s="5">
        <v>110.081210073213</v>
      </c>
      <c r="J55" s="5">
        <f t="shared" si="4"/>
        <v>317.23691663750145</v>
      </c>
      <c r="K55" s="5"/>
      <c r="L55" s="5">
        <v>292.580580211653</v>
      </c>
      <c r="M55" s="5">
        <f t="shared" si="6"/>
        <v>843.17170089813544</v>
      </c>
      <c r="N55" s="5"/>
      <c r="O55" s="5">
        <v>97.962051234791105</v>
      </c>
      <c r="P55" s="5">
        <f>100/G55*O55</f>
        <v>282.31138684377839</v>
      </c>
      <c r="Q55" s="5"/>
      <c r="R55" s="5" t="s">
        <v>0</v>
      </c>
      <c r="S55" s="5" t="s">
        <v>0</v>
      </c>
      <c r="T55" s="17">
        <f t="shared" si="3"/>
        <v>1.1237127916949721</v>
      </c>
    </row>
    <row r="56" spans="1:20" s="41" customFormat="1" x14ac:dyDescent="0.2">
      <c r="A56" s="19" t="s">
        <v>482</v>
      </c>
      <c r="B56" s="19"/>
      <c r="C56" s="11" t="s">
        <v>284</v>
      </c>
      <c r="D56" s="11"/>
      <c r="E56" s="12">
        <v>66</v>
      </c>
      <c r="F56" s="12"/>
      <c r="G56" s="17">
        <v>34.6</v>
      </c>
      <c r="H56" s="5"/>
      <c r="I56" s="5">
        <v>127.908485901142</v>
      </c>
      <c r="J56" s="5">
        <f t="shared" si="4"/>
        <v>369.67770491659536</v>
      </c>
      <c r="K56" s="5"/>
      <c r="L56" s="5">
        <v>312.28245139409898</v>
      </c>
      <c r="M56" s="5">
        <f t="shared" si="6"/>
        <v>902.55043755519932</v>
      </c>
      <c r="N56" s="5"/>
      <c r="O56" s="5">
        <v>82.998281494042004</v>
      </c>
      <c r="P56" s="5">
        <f>100/G56*O56</f>
        <v>239.87942628335836</v>
      </c>
      <c r="Q56" s="5"/>
      <c r="R56" s="5">
        <v>224.81414501755199</v>
      </c>
      <c r="S56" s="5">
        <f>100/G56*R56</f>
        <v>649.75186421257797</v>
      </c>
      <c r="T56" s="17">
        <f t="shared" si="3"/>
        <v>1.5410980034607569</v>
      </c>
    </row>
    <row r="57" spans="1:20" s="41" customFormat="1" x14ac:dyDescent="0.2">
      <c r="A57" s="19" t="s">
        <v>482</v>
      </c>
      <c r="B57" s="19"/>
      <c r="C57" s="11" t="s">
        <v>285</v>
      </c>
      <c r="D57" s="11"/>
      <c r="E57" s="12" t="s">
        <v>439</v>
      </c>
      <c r="F57" s="12"/>
      <c r="G57" s="17">
        <v>37.6</v>
      </c>
      <c r="H57" s="5"/>
      <c r="I57" s="5">
        <v>168.39422358893799</v>
      </c>
      <c r="J57" s="5">
        <f t="shared" si="4"/>
        <v>447.85697763015423</v>
      </c>
      <c r="K57" s="5"/>
      <c r="L57" s="5">
        <v>313.00444177050002</v>
      </c>
      <c r="M57" s="5">
        <f t="shared" si="6"/>
        <v>832.45862173005321</v>
      </c>
      <c r="N57" s="5"/>
      <c r="O57" s="5" t="s">
        <v>0</v>
      </c>
      <c r="P57" s="5" t="s">
        <v>0</v>
      </c>
      <c r="Q57" s="5"/>
      <c r="R57" s="5">
        <v>193.10616617474099</v>
      </c>
      <c r="S57" s="5">
        <f>100/G57*R57</f>
        <v>513.58022918814095</v>
      </c>
      <c r="T57" s="17" t="s">
        <v>5</v>
      </c>
    </row>
    <row r="58" spans="1:20" x14ac:dyDescent="0.2">
      <c r="G58" s="18"/>
      <c r="H58" s="18"/>
      <c r="I58" s="18"/>
      <c r="J58" s="18"/>
      <c r="K58" s="18"/>
      <c r="L58" s="5"/>
      <c r="M58" s="18"/>
      <c r="N58" s="18"/>
      <c r="O58" s="5"/>
      <c r="P58" s="18"/>
      <c r="Q58" s="18"/>
      <c r="R58" s="18"/>
      <c r="S58" s="18"/>
      <c r="T58" s="17"/>
    </row>
    <row r="59" spans="1:20" ht="10.5" x14ac:dyDescent="0.25">
      <c r="A59" s="66" t="s">
        <v>434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</row>
    <row r="60" spans="1:20" x14ac:dyDescent="0.2">
      <c r="A60" s="19" t="s">
        <v>481</v>
      </c>
      <c r="C60" s="11" t="s">
        <v>286</v>
      </c>
      <c r="D60" s="11"/>
      <c r="E60" s="12" t="s">
        <v>438</v>
      </c>
      <c r="F60" s="12"/>
      <c r="G60" s="17">
        <v>50</v>
      </c>
      <c r="H60" s="5"/>
      <c r="I60" s="5">
        <v>661.95949191771001</v>
      </c>
      <c r="J60" s="5">
        <f>100/G60*I60</f>
        <v>1323.91898383542</v>
      </c>
      <c r="K60" s="5"/>
      <c r="L60" s="5">
        <v>404.64659811580498</v>
      </c>
      <c r="M60" s="5">
        <f t="shared" ref="M60:M91" si="7">100/G60*L60</f>
        <v>809.29319623160995</v>
      </c>
      <c r="N60" s="5"/>
      <c r="O60" s="5">
        <v>144.10918227642</v>
      </c>
      <c r="P60" s="5">
        <f t="shared" ref="P60:P79" si="8">100/G60*O60</f>
        <v>288.21836455284</v>
      </c>
      <c r="Q60" s="5"/>
      <c r="R60" s="5" t="s">
        <v>0</v>
      </c>
      <c r="S60" s="5" t="s">
        <v>0</v>
      </c>
      <c r="T60" s="17">
        <f t="shared" si="3"/>
        <v>4.5934581090605757</v>
      </c>
    </row>
    <row r="61" spans="1:20" x14ac:dyDescent="0.2">
      <c r="A61" s="19" t="s">
        <v>481</v>
      </c>
      <c r="C61" s="11" t="s">
        <v>287</v>
      </c>
      <c r="D61" s="11"/>
      <c r="E61" s="12">
        <v>81</v>
      </c>
      <c r="F61" s="12"/>
      <c r="G61" s="17">
        <v>51.4</v>
      </c>
      <c r="H61" s="5"/>
      <c r="I61" s="5">
        <v>744.36000842372698</v>
      </c>
      <c r="J61" s="5">
        <f>100/G61*I61</f>
        <v>1448.1712226142547</v>
      </c>
      <c r="K61" s="5"/>
      <c r="L61" s="5">
        <v>446.02258848533597</v>
      </c>
      <c r="M61" s="5">
        <f t="shared" si="7"/>
        <v>867.74822662516726</v>
      </c>
      <c r="N61" s="5"/>
      <c r="O61" s="5">
        <v>162.70016775900899</v>
      </c>
      <c r="P61" s="5">
        <f t="shared" si="8"/>
        <v>316.53729135993967</v>
      </c>
      <c r="Q61" s="5"/>
      <c r="R61" s="5">
        <v>64.427033749045094</v>
      </c>
      <c r="S61" s="5">
        <f>100/G61*R61</f>
        <v>125.3444236362745</v>
      </c>
      <c r="T61" s="17">
        <f t="shared" si="3"/>
        <v>4.575041431587648</v>
      </c>
    </row>
    <row r="62" spans="1:20" x14ac:dyDescent="0.2">
      <c r="A62" s="19" t="s">
        <v>481</v>
      </c>
      <c r="C62" s="11" t="s">
        <v>288</v>
      </c>
      <c r="D62" s="11"/>
      <c r="E62" s="12">
        <v>80</v>
      </c>
      <c r="F62" s="12"/>
      <c r="G62" s="17">
        <v>46.6</v>
      </c>
      <c r="H62" s="5"/>
      <c r="I62" s="5">
        <v>528.56425994303595</v>
      </c>
      <c r="J62" s="5">
        <f t="shared" ref="J62:J125" si="9">100/G62*I62</f>
        <v>1134.2580685472874</v>
      </c>
      <c r="K62" s="5"/>
      <c r="L62" s="5">
        <v>455.02737111874899</v>
      </c>
      <c r="M62" s="5">
        <f t="shared" si="7"/>
        <v>976.45358609173593</v>
      </c>
      <c r="N62" s="5"/>
      <c r="O62" s="5">
        <v>143.467397174718</v>
      </c>
      <c r="P62" s="5">
        <f t="shared" si="8"/>
        <v>307.86995101870815</v>
      </c>
      <c r="Q62" s="5"/>
      <c r="R62" s="5" t="s">
        <v>0</v>
      </c>
      <c r="S62" s="5" t="s">
        <v>0</v>
      </c>
      <c r="T62" s="17">
        <f t="shared" si="3"/>
        <v>3.6842116770219078</v>
      </c>
    </row>
    <row r="63" spans="1:20" x14ac:dyDescent="0.2">
      <c r="A63" s="19" t="s">
        <v>481</v>
      </c>
      <c r="C63" s="11" t="s">
        <v>289</v>
      </c>
      <c r="D63" s="11"/>
      <c r="E63" s="12">
        <v>79</v>
      </c>
      <c r="F63" s="12"/>
      <c r="G63" s="17">
        <v>48.9</v>
      </c>
      <c r="H63" s="5"/>
      <c r="I63" s="5">
        <v>482.42989136176999</v>
      </c>
      <c r="J63" s="5">
        <f t="shared" si="9"/>
        <v>986.5641950138446</v>
      </c>
      <c r="K63" s="5"/>
      <c r="L63" s="5">
        <v>401.67505134639401</v>
      </c>
      <c r="M63" s="5">
        <f t="shared" si="7"/>
        <v>821.42137289651134</v>
      </c>
      <c r="N63" s="5"/>
      <c r="O63" s="5">
        <v>129.131398562942</v>
      </c>
      <c r="P63" s="5">
        <f t="shared" si="8"/>
        <v>264.07238969926789</v>
      </c>
      <c r="Q63" s="5"/>
      <c r="R63" s="5">
        <v>79.555428375929793</v>
      </c>
      <c r="S63" s="5">
        <f>100/G63*R63</f>
        <v>162.69003757858854</v>
      </c>
      <c r="T63" s="17">
        <f t="shared" si="3"/>
        <v>3.7359611738939011</v>
      </c>
    </row>
    <row r="64" spans="1:20" x14ac:dyDescent="0.2">
      <c r="A64" s="19" t="s">
        <v>481</v>
      </c>
      <c r="C64" s="11" t="s">
        <v>290</v>
      </c>
      <c r="D64" s="11"/>
      <c r="E64" s="12">
        <v>78</v>
      </c>
      <c r="F64" s="12"/>
      <c r="G64" s="17">
        <v>46.4</v>
      </c>
      <c r="H64" s="5"/>
      <c r="I64" s="5">
        <v>352.06989263813199</v>
      </c>
      <c r="J64" s="5">
        <f t="shared" si="9"/>
        <v>758.77132034080182</v>
      </c>
      <c r="K64" s="5"/>
      <c r="L64" s="5">
        <v>365.83457097939203</v>
      </c>
      <c r="M64" s="5">
        <f t="shared" si="7"/>
        <v>788.4365753866208</v>
      </c>
      <c r="N64" s="5"/>
      <c r="O64" s="5">
        <v>104.908848571334</v>
      </c>
      <c r="P64" s="5">
        <f t="shared" si="8"/>
        <v>226.09665640373711</v>
      </c>
      <c r="Q64" s="5"/>
      <c r="R64" s="5">
        <v>84.8986137077558</v>
      </c>
      <c r="S64" s="5">
        <f>100/G64*R64</f>
        <v>182.97115023223233</v>
      </c>
      <c r="T64" s="17">
        <f t="shared" si="3"/>
        <v>3.3559599350548388</v>
      </c>
    </row>
    <row r="65" spans="1:20" x14ac:dyDescent="0.2">
      <c r="A65" s="19" t="s">
        <v>481</v>
      </c>
      <c r="C65" s="11" t="s">
        <v>291</v>
      </c>
      <c r="D65" s="11"/>
      <c r="E65" s="12">
        <v>77</v>
      </c>
      <c r="F65" s="12"/>
      <c r="G65" s="17">
        <v>50</v>
      </c>
      <c r="H65" s="5"/>
      <c r="I65" s="5">
        <v>264.95015021068798</v>
      </c>
      <c r="J65" s="5">
        <f t="shared" si="9"/>
        <v>529.90030042137596</v>
      </c>
      <c r="K65" s="5"/>
      <c r="L65" s="5">
        <v>393.38005524477802</v>
      </c>
      <c r="M65" s="5">
        <f t="shared" si="7"/>
        <v>786.76011048955604</v>
      </c>
      <c r="N65" s="5"/>
      <c r="O65" s="5">
        <v>106.28960259066901</v>
      </c>
      <c r="P65" s="5">
        <f t="shared" si="8"/>
        <v>212.57920518133801</v>
      </c>
      <c r="Q65" s="5"/>
      <c r="R65" s="5" t="s">
        <v>0</v>
      </c>
      <c r="S65" s="5" t="s">
        <v>0</v>
      </c>
      <c r="T65" s="17">
        <f t="shared" si="3"/>
        <v>2.4927193606230262</v>
      </c>
    </row>
    <row r="66" spans="1:20" x14ac:dyDescent="0.2">
      <c r="A66" s="19" t="s">
        <v>481</v>
      </c>
      <c r="C66" s="11" t="s">
        <v>292</v>
      </c>
      <c r="D66" s="11"/>
      <c r="E66" s="12">
        <v>76</v>
      </c>
      <c r="F66" s="12"/>
      <c r="G66" s="17">
        <v>50.2</v>
      </c>
      <c r="H66" s="5"/>
      <c r="I66" s="5">
        <v>215.84382676928999</v>
      </c>
      <c r="J66" s="5">
        <f t="shared" si="9"/>
        <v>429.96778240894417</v>
      </c>
      <c r="K66" s="5"/>
      <c r="L66" s="5">
        <v>437.70371621778497</v>
      </c>
      <c r="M66" s="5">
        <f t="shared" si="7"/>
        <v>871.91975342188232</v>
      </c>
      <c r="N66" s="5"/>
      <c r="O66" s="5">
        <v>114.404407279705</v>
      </c>
      <c r="P66" s="5">
        <f t="shared" si="8"/>
        <v>227.89722565678284</v>
      </c>
      <c r="Q66" s="5"/>
      <c r="R66" s="5" t="s">
        <v>0</v>
      </c>
      <c r="S66" s="5" t="s">
        <v>0</v>
      </c>
      <c r="T66" s="17">
        <f t="shared" si="3"/>
        <v>1.8866740530509269</v>
      </c>
    </row>
    <row r="67" spans="1:20" x14ac:dyDescent="0.2">
      <c r="A67" s="19" t="s">
        <v>481</v>
      </c>
      <c r="C67" s="11" t="s">
        <v>293</v>
      </c>
      <c r="D67" s="11"/>
      <c r="E67" s="12">
        <v>75</v>
      </c>
      <c r="F67" s="12"/>
      <c r="G67" s="17">
        <v>40.700000000000003</v>
      </c>
      <c r="H67" s="5"/>
      <c r="I67" s="5">
        <v>148.76105704436901</v>
      </c>
      <c r="J67" s="5">
        <f t="shared" si="9"/>
        <v>365.50628266429732</v>
      </c>
      <c r="K67" s="5"/>
      <c r="L67" s="5">
        <v>517.19345144779004</v>
      </c>
      <c r="M67" s="5">
        <f t="shared" si="7"/>
        <v>1270.745580952801</v>
      </c>
      <c r="N67" s="5"/>
      <c r="O67" s="5">
        <v>122.10120750857899</v>
      </c>
      <c r="P67" s="5">
        <f t="shared" si="8"/>
        <v>300.00296685154541</v>
      </c>
      <c r="Q67" s="5"/>
      <c r="R67" s="5" t="s">
        <v>0</v>
      </c>
      <c r="S67" s="5" t="s">
        <v>0</v>
      </c>
      <c r="T67" s="17">
        <f t="shared" si="3"/>
        <v>1.2183422267459303</v>
      </c>
    </row>
    <row r="68" spans="1:20" x14ac:dyDescent="0.2">
      <c r="A68" s="19" t="s">
        <v>481</v>
      </c>
      <c r="C68" s="11" t="s">
        <v>294</v>
      </c>
      <c r="D68" s="11"/>
      <c r="E68" s="12">
        <v>74</v>
      </c>
      <c r="F68" s="12"/>
      <c r="G68" s="17">
        <v>50.5</v>
      </c>
      <c r="H68" s="5"/>
      <c r="I68" s="5">
        <v>162.94097757209701</v>
      </c>
      <c r="J68" s="5">
        <f t="shared" si="9"/>
        <v>322.65540113286539</v>
      </c>
      <c r="K68" s="5"/>
      <c r="L68" s="5">
        <v>500.38709205992802</v>
      </c>
      <c r="M68" s="5">
        <f t="shared" si="7"/>
        <v>990.86552883154059</v>
      </c>
      <c r="N68" s="5"/>
      <c r="O68" s="5">
        <v>124.02372925208201</v>
      </c>
      <c r="P68" s="5">
        <f t="shared" si="8"/>
        <v>245.5915430734297</v>
      </c>
      <c r="Q68" s="5"/>
      <c r="R68" s="5">
        <v>113.30263453292</v>
      </c>
      <c r="S68" s="5">
        <f>100/G68*R68</f>
        <v>224.36165254043564</v>
      </c>
      <c r="T68" s="17">
        <f t="shared" si="3"/>
        <v>1.3137887286143004</v>
      </c>
    </row>
    <row r="69" spans="1:20" x14ac:dyDescent="0.2">
      <c r="A69" s="19" t="s">
        <v>481</v>
      </c>
      <c r="C69" s="11" t="s">
        <v>295</v>
      </c>
      <c r="D69" s="11"/>
      <c r="E69" s="12">
        <v>73</v>
      </c>
      <c r="F69" s="12"/>
      <c r="G69" s="17">
        <v>45.2</v>
      </c>
      <c r="H69" s="5"/>
      <c r="I69" s="5">
        <v>147.33278584781999</v>
      </c>
      <c r="J69" s="5">
        <f t="shared" si="9"/>
        <v>325.95749081376101</v>
      </c>
      <c r="K69" s="5"/>
      <c r="L69" s="5">
        <v>425.99652208184898</v>
      </c>
      <c r="M69" s="5">
        <f t="shared" si="7"/>
        <v>942.47018159701099</v>
      </c>
      <c r="N69" s="5"/>
      <c r="O69" s="5">
        <v>107.80359675186099</v>
      </c>
      <c r="P69" s="5">
        <f t="shared" si="8"/>
        <v>238.5035326368606</v>
      </c>
      <c r="Q69" s="5"/>
      <c r="R69" s="5">
        <v>83.328629249293201</v>
      </c>
      <c r="S69" s="5">
        <f>100/G69*R69</f>
        <v>184.35537444533892</v>
      </c>
      <c r="T69" s="17">
        <f t="shared" si="3"/>
        <v>1.3666778316028365</v>
      </c>
    </row>
    <row r="70" spans="1:20" x14ac:dyDescent="0.2">
      <c r="A70" s="19" t="s">
        <v>481</v>
      </c>
      <c r="C70" s="11" t="s">
        <v>296</v>
      </c>
      <c r="D70" s="11"/>
      <c r="E70" s="12">
        <v>72</v>
      </c>
      <c r="F70" s="12"/>
      <c r="G70" s="17">
        <v>48.9</v>
      </c>
      <c r="H70" s="5"/>
      <c r="I70" s="5">
        <v>170.71718267248599</v>
      </c>
      <c r="J70" s="5">
        <f t="shared" si="9"/>
        <v>349.11489299076891</v>
      </c>
      <c r="K70" s="5"/>
      <c r="L70" s="5">
        <v>457.178212625372</v>
      </c>
      <c r="M70" s="5">
        <f t="shared" si="7"/>
        <v>934.92477019503474</v>
      </c>
      <c r="N70" s="5"/>
      <c r="O70" s="5">
        <v>116.081332719976</v>
      </c>
      <c r="P70" s="5">
        <f t="shared" si="8"/>
        <v>237.38513848665849</v>
      </c>
      <c r="Q70" s="5"/>
      <c r="R70" s="5">
        <v>107.44575276612299</v>
      </c>
      <c r="S70" s="5">
        <f>100/G70*R70</f>
        <v>219.72546577939264</v>
      </c>
      <c r="T70" s="17">
        <f t="shared" ref="T70:T133" si="10">J70/P70</f>
        <v>1.4706686998874188</v>
      </c>
    </row>
    <row r="71" spans="1:20" x14ac:dyDescent="0.2">
      <c r="A71" s="19" t="s">
        <v>481</v>
      </c>
      <c r="C71" s="11" t="s">
        <v>297</v>
      </c>
      <c r="D71" s="11"/>
      <c r="E71" s="12">
        <v>71</v>
      </c>
      <c r="F71" s="12"/>
      <c r="G71" s="17">
        <v>45.1</v>
      </c>
      <c r="H71" s="5"/>
      <c r="I71" s="5">
        <v>201.16539654963799</v>
      </c>
      <c r="J71" s="5">
        <f t="shared" si="9"/>
        <v>446.04300787059424</v>
      </c>
      <c r="K71" s="5"/>
      <c r="L71" s="5">
        <v>427.35676103566999</v>
      </c>
      <c r="M71" s="5">
        <f t="shared" si="7"/>
        <v>947.57596681966743</v>
      </c>
      <c r="N71" s="5"/>
      <c r="O71" s="5">
        <v>112.59957849736099</v>
      </c>
      <c r="P71" s="5">
        <f t="shared" si="8"/>
        <v>249.66647116931483</v>
      </c>
      <c r="Q71" s="5"/>
      <c r="R71" s="5" t="s">
        <v>0</v>
      </c>
      <c r="S71" s="5" t="s">
        <v>0</v>
      </c>
      <c r="T71" s="17">
        <f t="shared" si="10"/>
        <v>1.78655550255326</v>
      </c>
    </row>
    <row r="72" spans="1:20" x14ac:dyDescent="0.2">
      <c r="A72" s="19" t="s">
        <v>481</v>
      </c>
      <c r="C72" s="11" t="s">
        <v>298</v>
      </c>
      <c r="D72" s="11"/>
      <c r="E72" s="12">
        <v>70</v>
      </c>
      <c r="F72" s="12"/>
      <c r="G72" s="17">
        <v>45.4</v>
      </c>
      <c r="H72" s="5"/>
      <c r="I72" s="5">
        <v>229.18150683054901</v>
      </c>
      <c r="J72" s="5">
        <f t="shared" si="9"/>
        <v>504.80508112455738</v>
      </c>
      <c r="K72" s="5"/>
      <c r="L72" s="5">
        <v>396.39970258228999</v>
      </c>
      <c r="M72" s="5">
        <f t="shared" si="7"/>
        <v>873.12709819887675</v>
      </c>
      <c r="N72" s="5"/>
      <c r="O72" s="5">
        <v>113.830778095733</v>
      </c>
      <c r="P72" s="5">
        <f t="shared" si="8"/>
        <v>250.72858611394935</v>
      </c>
      <c r="Q72" s="5"/>
      <c r="R72" s="5">
        <v>101.834296009185</v>
      </c>
      <c r="S72" s="5">
        <f>100/G72*R72</f>
        <v>224.30461676031939</v>
      </c>
      <c r="T72" s="17">
        <f t="shared" si="10"/>
        <v>2.0133527211577587</v>
      </c>
    </row>
    <row r="73" spans="1:20" x14ac:dyDescent="0.2">
      <c r="A73" s="19" t="s">
        <v>481</v>
      </c>
      <c r="C73" s="11" t="s">
        <v>299</v>
      </c>
      <c r="D73" s="11"/>
      <c r="E73" s="12">
        <v>69</v>
      </c>
      <c r="F73" s="12"/>
      <c r="G73" s="17">
        <v>56.1</v>
      </c>
      <c r="H73" s="5"/>
      <c r="I73" s="5">
        <v>332.55067114900902</v>
      </c>
      <c r="J73" s="5">
        <f t="shared" si="9"/>
        <v>592.78194500714619</v>
      </c>
      <c r="K73" s="5"/>
      <c r="L73" s="5">
        <v>387.44535936994203</v>
      </c>
      <c r="M73" s="5">
        <f t="shared" si="7"/>
        <v>690.63343916210692</v>
      </c>
      <c r="N73" s="5"/>
      <c r="O73" s="5">
        <v>111.164465097833</v>
      </c>
      <c r="P73" s="5">
        <f t="shared" si="8"/>
        <v>198.15412673410518</v>
      </c>
      <c r="Q73" s="5"/>
      <c r="R73" s="5" t="s">
        <v>0</v>
      </c>
      <c r="S73" s="5" t="s">
        <v>0</v>
      </c>
      <c r="T73" s="17">
        <f t="shared" si="10"/>
        <v>2.9915195548895923</v>
      </c>
    </row>
    <row r="74" spans="1:20" x14ac:dyDescent="0.2">
      <c r="A74" s="19" t="s">
        <v>481</v>
      </c>
      <c r="C74" s="11" t="s">
        <v>300</v>
      </c>
      <c r="D74" s="11"/>
      <c r="E74" s="12">
        <v>68</v>
      </c>
      <c r="F74" s="12"/>
      <c r="G74" s="17">
        <v>46.9</v>
      </c>
      <c r="H74" s="5"/>
      <c r="I74" s="5">
        <v>290.38454912821101</v>
      </c>
      <c r="J74" s="5">
        <f t="shared" si="9"/>
        <v>619.15682116889343</v>
      </c>
      <c r="K74" s="5"/>
      <c r="L74" s="5">
        <v>324.50509111325903</v>
      </c>
      <c r="M74" s="5">
        <f t="shared" si="7"/>
        <v>691.90850983637324</v>
      </c>
      <c r="N74" s="5"/>
      <c r="O74" s="5">
        <v>91.689865600010094</v>
      </c>
      <c r="P74" s="5">
        <f t="shared" si="8"/>
        <v>195.50077953093836</v>
      </c>
      <c r="Q74" s="5"/>
      <c r="R74" s="5">
        <v>74.677076201957902</v>
      </c>
      <c r="S74" s="5">
        <f>100/G74*R74</f>
        <v>159.22617527069914</v>
      </c>
      <c r="T74" s="17">
        <f t="shared" si="10"/>
        <v>3.1670299354019238</v>
      </c>
    </row>
    <row r="75" spans="1:20" x14ac:dyDescent="0.2">
      <c r="A75" s="19" t="s">
        <v>481</v>
      </c>
      <c r="C75" s="11" t="s">
        <v>301</v>
      </c>
      <c r="D75" s="11"/>
      <c r="E75" s="12">
        <v>67</v>
      </c>
      <c r="F75" s="12"/>
      <c r="G75" s="17">
        <v>47.2</v>
      </c>
      <c r="H75" s="5"/>
      <c r="I75" s="5">
        <v>295.353067587179</v>
      </c>
      <c r="J75" s="5">
        <f t="shared" si="9"/>
        <v>625.74802454910798</v>
      </c>
      <c r="K75" s="5"/>
      <c r="L75" s="5">
        <v>332.64747134745198</v>
      </c>
      <c r="M75" s="5">
        <f t="shared" si="7"/>
        <v>704.76159183782192</v>
      </c>
      <c r="N75" s="5"/>
      <c r="O75" s="5">
        <v>117.540064849524</v>
      </c>
      <c r="P75" s="5">
        <f t="shared" si="8"/>
        <v>249.02556112187284</v>
      </c>
      <c r="Q75" s="5"/>
      <c r="R75" s="5" t="s">
        <v>0</v>
      </c>
      <c r="S75" s="5" t="s">
        <v>0</v>
      </c>
      <c r="T75" s="17">
        <f t="shared" si="10"/>
        <v>2.5127863249462474</v>
      </c>
    </row>
    <row r="76" spans="1:20" x14ac:dyDescent="0.2">
      <c r="A76" s="19" t="s">
        <v>481</v>
      </c>
      <c r="C76" s="11" t="s">
        <v>302</v>
      </c>
      <c r="D76" s="11"/>
      <c r="E76" s="12">
        <v>66</v>
      </c>
      <c r="F76" s="12"/>
      <c r="G76" s="17">
        <v>41.5</v>
      </c>
      <c r="H76" s="5"/>
      <c r="I76" s="5">
        <v>234.43790888009499</v>
      </c>
      <c r="J76" s="5">
        <f t="shared" si="9"/>
        <v>564.91062380745791</v>
      </c>
      <c r="K76" s="5"/>
      <c r="L76" s="5">
        <v>323.39317906363698</v>
      </c>
      <c r="M76" s="5">
        <f t="shared" si="7"/>
        <v>779.26067244249884</v>
      </c>
      <c r="N76" s="5"/>
      <c r="O76" s="5">
        <v>88.380900104325406</v>
      </c>
      <c r="P76" s="5">
        <f t="shared" si="8"/>
        <v>212.96602434777208</v>
      </c>
      <c r="Q76" s="5"/>
      <c r="R76" s="5">
        <v>78.377597815340806</v>
      </c>
      <c r="S76" s="5">
        <f>100/G76*R76</f>
        <v>188.86168148274893</v>
      </c>
      <c r="T76" s="17">
        <f t="shared" si="10"/>
        <v>2.6525856673032626</v>
      </c>
    </row>
    <row r="77" spans="1:20" x14ac:dyDescent="0.2">
      <c r="A77" s="19" t="s">
        <v>481</v>
      </c>
      <c r="C77" s="11" t="s">
        <v>303</v>
      </c>
      <c r="D77" s="11"/>
      <c r="E77" s="12">
        <v>65</v>
      </c>
      <c r="F77" s="12"/>
      <c r="G77" s="17">
        <v>47.3</v>
      </c>
      <c r="H77" s="5"/>
      <c r="I77" s="5">
        <v>238.87051878752101</v>
      </c>
      <c r="J77" s="5">
        <f t="shared" si="9"/>
        <v>505.01166762689428</v>
      </c>
      <c r="K77" s="5"/>
      <c r="L77" s="5">
        <v>329.78998819909702</v>
      </c>
      <c r="M77" s="5">
        <f t="shared" si="7"/>
        <v>697.23041902557509</v>
      </c>
      <c r="N77" s="5"/>
      <c r="O77" s="5">
        <v>92.533230480169394</v>
      </c>
      <c r="P77" s="5">
        <f t="shared" si="8"/>
        <v>195.63050841473444</v>
      </c>
      <c r="Q77" s="5"/>
      <c r="R77" s="5">
        <v>20.4052259508003</v>
      </c>
      <c r="S77" s="5">
        <f>100/G77*R77</f>
        <v>43.140012580973149</v>
      </c>
      <c r="T77" s="17">
        <f t="shared" si="10"/>
        <v>2.5814566026494976</v>
      </c>
    </row>
    <row r="78" spans="1:20" x14ac:dyDescent="0.2">
      <c r="A78" s="19" t="s">
        <v>481</v>
      </c>
      <c r="C78" s="11" t="s">
        <v>304</v>
      </c>
      <c r="D78" s="11"/>
      <c r="E78" s="12">
        <v>64</v>
      </c>
      <c r="F78" s="12"/>
      <c r="G78" s="17">
        <v>47.5</v>
      </c>
      <c r="H78" s="5"/>
      <c r="I78" s="5">
        <v>219.06918546236301</v>
      </c>
      <c r="J78" s="5">
        <f t="shared" si="9"/>
        <v>461.19828518392211</v>
      </c>
      <c r="K78" s="5"/>
      <c r="L78" s="5">
        <v>364.15370121035897</v>
      </c>
      <c r="M78" s="5">
        <f t="shared" si="7"/>
        <v>766.63937096917675</v>
      </c>
      <c r="N78" s="5"/>
      <c r="O78" s="5">
        <v>94.758035431656396</v>
      </c>
      <c r="P78" s="5">
        <f t="shared" si="8"/>
        <v>199.49060090875031</v>
      </c>
      <c r="Q78" s="5"/>
      <c r="R78" s="5" t="s">
        <v>0</v>
      </c>
      <c r="S78" s="5" t="s">
        <v>0</v>
      </c>
      <c r="T78" s="17">
        <f t="shared" si="10"/>
        <v>2.3118797731973371</v>
      </c>
    </row>
    <row r="79" spans="1:20" x14ac:dyDescent="0.2">
      <c r="A79" s="19" t="s">
        <v>481</v>
      </c>
      <c r="C79" s="11" t="s">
        <v>305</v>
      </c>
      <c r="D79" s="11"/>
      <c r="E79" s="12">
        <v>63</v>
      </c>
      <c r="F79" s="12"/>
      <c r="G79" s="17">
        <v>47.6</v>
      </c>
      <c r="H79" s="5"/>
      <c r="I79" s="5">
        <v>190.70016685981199</v>
      </c>
      <c r="J79" s="5">
        <f t="shared" si="9"/>
        <v>400.63060264666387</v>
      </c>
      <c r="K79" s="5"/>
      <c r="L79" s="5">
        <v>390.664854555776</v>
      </c>
      <c r="M79" s="5">
        <f t="shared" si="7"/>
        <v>820.72448436087404</v>
      </c>
      <c r="N79" s="5"/>
      <c r="O79" s="5">
        <v>92.933659012498296</v>
      </c>
      <c r="P79" s="5">
        <f t="shared" si="8"/>
        <v>195.23877943802165</v>
      </c>
      <c r="Q79" s="5"/>
      <c r="R79" s="5">
        <v>1695.49541099267</v>
      </c>
      <c r="S79" s="5">
        <f>100/G79*R79</f>
        <v>3561.9651491442651</v>
      </c>
      <c r="T79" s="17">
        <f t="shared" si="10"/>
        <v>2.0520032126806225</v>
      </c>
    </row>
    <row r="80" spans="1:20" x14ac:dyDescent="0.2">
      <c r="A80" s="19" t="s">
        <v>481</v>
      </c>
      <c r="C80" s="11" t="s">
        <v>306</v>
      </c>
      <c r="D80" s="11"/>
      <c r="E80" s="12">
        <v>62</v>
      </c>
      <c r="F80" s="12"/>
      <c r="G80" s="17">
        <v>45.4</v>
      </c>
      <c r="H80" s="5"/>
      <c r="I80" s="5">
        <v>230.81469349729099</v>
      </c>
      <c r="J80" s="5">
        <f t="shared" si="9"/>
        <v>508.40240858434146</v>
      </c>
      <c r="K80" s="5"/>
      <c r="L80" s="5">
        <v>449.53849579921098</v>
      </c>
      <c r="M80" s="5">
        <f t="shared" si="7"/>
        <v>990.1728982361476</v>
      </c>
      <c r="N80" s="5"/>
      <c r="O80" s="5" t="s">
        <v>0</v>
      </c>
      <c r="P80" s="5" t="s">
        <v>0</v>
      </c>
      <c r="Q80" s="5"/>
      <c r="R80" s="5">
        <v>114.22061483494601</v>
      </c>
      <c r="S80" s="5">
        <f>100/G80*R80</f>
        <v>251.58725734569609</v>
      </c>
      <c r="T80" s="17" t="s">
        <v>5</v>
      </c>
    </row>
    <row r="81" spans="1:20" x14ac:dyDescent="0.2">
      <c r="A81" s="19" t="s">
        <v>481</v>
      </c>
      <c r="C81" s="11" t="s">
        <v>307</v>
      </c>
      <c r="D81" s="11"/>
      <c r="E81" s="12">
        <v>61</v>
      </c>
      <c r="F81" s="12"/>
      <c r="G81" s="17">
        <v>44</v>
      </c>
      <c r="H81" s="5"/>
      <c r="I81" s="5">
        <v>128.06520419339401</v>
      </c>
      <c r="J81" s="5">
        <f t="shared" si="9"/>
        <v>291.05728225771367</v>
      </c>
      <c r="K81" s="5"/>
      <c r="L81" s="5">
        <v>384.920062871666</v>
      </c>
      <c r="M81" s="5">
        <f t="shared" si="7"/>
        <v>874.81832470833194</v>
      </c>
      <c r="N81" s="5"/>
      <c r="O81" s="5">
        <v>92.695230170318695</v>
      </c>
      <c r="P81" s="5">
        <f>100/G81*O81</f>
        <v>210.67097765981524</v>
      </c>
      <c r="Q81" s="5"/>
      <c r="R81" s="5">
        <v>71.136585309953006</v>
      </c>
      <c r="S81" s="5">
        <f>100/G81*R81</f>
        <v>161.67405752262047</v>
      </c>
      <c r="T81" s="17">
        <f t="shared" si="10"/>
        <v>1.3815727514575058</v>
      </c>
    </row>
    <row r="82" spans="1:20" x14ac:dyDescent="0.2">
      <c r="A82" s="19" t="s">
        <v>481</v>
      </c>
      <c r="C82" s="11" t="s">
        <v>308</v>
      </c>
      <c r="D82" s="11"/>
      <c r="E82" s="12">
        <v>60</v>
      </c>
      <c r="F82" s="12"/>
      <c r="G82" s="17">
        <v>43.9</v>
      </c>
      <c r="H82" s="5"/>
      <c r="I82" s="5">
        <v>109.859324881444</v>
      </c>
      <c r="J82" s="5">
        <f t="shared" si="9"/>
        <v>250.24903162060136</v>
      </c>
      <c r="K82" s="5"/>
      <c r="L82" s="5">
        <v>434.76601340220299</v>
      </c>
      <c r="M82" s="5">
        <f t="shared" si="7"/>
        <v>990.35538360410703</v>
      </c>
      <c r="N82" s="5"/>
      <c r="O82" s="5">
        <v>100.14471794520399</v>
      </c>
      <c r="P82" s="5">
        <f>100/G82*O82</f>
        <v>228.12008643554441</v>
      </c>
      <c r="Q82" s="5"/>
      <c r="R82" s="5" t="s">
        <v>0</v>
      </c>
      <c r="S82" s="5" t="s">
        <v>0</v>
      </c>
      <c r="T82" s="17">
        <f t="shared" si="10"/>
        <v>1.0970056847287295</v>
      </c>
    </row>
    <row r="83" spans="1:20" x14ac:dyDescent="0.2">
      <c r="A83" s="19" t="s">
        <v>481</v>
      </c>
      <c r="C83" s="11" t="s">
        <v>309</v>
      </c>
      <c r="D83" s="11"/>
      <c r="E83" s="12">
        <v>59</v>
      </c>
      <c r="F83" s="12"/>
      <c r="G83" s="17">
        <v>42.8</v>
      </c>
      <c r="H83" s="5"/>
      <c r="I83" s="5">
        <v>102.150615566798</v>
      </c>
      <c r="J83" s="5">
        <f t="shared" si="9"/>
        <v>238.66966253924767</v>
      </c>
      <c r="K83" s="5"/>
      <c r="L83" s="5">
        <v>426.101249373847</v>
      </c>
      <c r="M83" s="5">
        <f t="shared" si="7"/>
        <v>995.56366676132473</v>
      </c>
      <c r="N83" s="5"/>
      <c r="O83" s="5">
        <v>91.929146643130395</v>
      </c>
      <c r="P83" s="5">
        <f>100/G83*O83</f>
        <v>214.78772580170653</v>
      </c>
      <c r="Q83" s="5"/>
      <c r="R83" s="5">
        <v>82.087349859496896</v>
      </c>
      <c r="S83" s="5">
        <f>100/G83*R83</f>
        <v>191.79287350349742</v>
      </c>
      <c r="T83" s="17">
        <f t="shared" si="10"/>
        <v>1.11118855441297</v>
      </c>
    </row>
    <row r="84" spans="1:20" x14ac:dyDescent="0.2">
      <c r="A84" s="19" t="s">
        <v>481</v>
      </c>
      <c r="C84" s="11" t="s">
        <v>310</v>
      </c>
      <c r="D84" s="11"/>
      <c r="E84" s="12">
        <v>58</v>
      </c>
      <c r="F84" s="12"/>
      <c r="G84" s="17">
        <v>47.3</v>
      </c>
      <c r="H84" s="5"/>
      <c r="I84" s="5" t="s">
        <v>0</v>
      </c>
      <c r="J84" s="5" t="s">
        <v>0</v>
      </c>
      <c r="K84" s="5"/>
      <c r="L84" s="5">
        <v>359.412689758108</v>
      </c>
      <c r="M84" s="5">
        <f t="shared" si="7"/>
        <v>759.85769504885411</v>
      </c>
      <c r="N84" s="5"/>
      <c r="O84" s="5" t="s">
        <v>0</v>
      </c>
      <c r="P84" s="5" t="s">
        <v>0</v>
      </c>
      <c r="Q84" s="5"/>
      <c r="R84" s="5">
        <v>92.072580218814593</v>
      </c>
      <c r="S84" s="5">
        <f>100/G84*R84</f>
        <v>194.65661779876234</v>
      </c>
      <c r="T84" s="17" t="s">
        <v>5</v>
      </c>
    </row>
    <row r="85" spans="1:20" x14ac:dyDescent="0.2">
      <c r="A85" s="19" t="s">
        <v>481</v>
      </c>
      <c r="C85" s="11" t="s">
        <v>311</v>
      </c>
      <c r="D85" s="11"/>
      <c r="E85" s="12">
        <v>57</v>
      </c>
      <c r="F85" s="12"/>
      <c r="G85" s="17">
        <v>42.4</v>
      </c>
      <c r="H85" s="5"/>
      <c r="I85" s="5">
        <v>90.640106453564897</v>
      </c>
      <c r="J85" s="5">
        <f t="shared" si="9"/>
        <v>213.77383597538892</v>
      </c>
      <c r="K85" s="5"/>
      <c r="L85" s="5">
        <v>367.31076848046399</v>
      </c>
      <c r="M85" s="5">
        <f t="shared" si="7"/>
        <v>866.29898226524529</v>
      </c>
      <c r="N85" s="5"/>
      <c r="O85" s="5">
        <v>92.030079820939903</v>
      </c>
      <c r="P85" s="5">
        <f t="shared" ref="P85:P92" si="11">100/G85*O85</f>
        <v>217.05207504938659</v>
      </c>
      <c r="Q85" s="5"/>
      <c r="R85" s="5">
        <v>81.493524939671204</v>
      </c>
      <c r="S85" s="5">
        <f>100/G85*R85</f>
        <v>192.2017097633755</v>
      </c>
      <c r="T85" s="17">
        <f t="shared" si="10"/>
        <v>0.98489653198085414</v>
      </c>
    </row>
    <row r="86" spans="1:20" x14ac:dyDescent="0.2">
      <c r="A86" s="19" t="s">
        <v>481</v>
      </c>
      <c r="C86" s="11" t="s">
        <v>312</v>
      </c>
      <c r="D86" s="11"/>
      <c r="E86" s="12">
        <v>56</v>
      </c>
      <c r="F86" s="12"/>
      <c r="G86" s="17">
        <v>43.5</v>
      </c>
      <c r="H86" s="5"/>
      <c r="I86" s="5">
        <v>94.324913308632105</v>
      </c>
      <c r="J86" s="5">
        <f t="shared" si="9"/>
        <v>216.8388811692692</v>
      </c>
      <c r="K86" s="5"/>
      <c r="L86" s="5">
        <v>445.65863390767498</v>
      </c>
      <c r="M86" s="5">
        <f t="shared" si="7"/>
        <v>1024.5026066843102</v>
      </c>
      <c r="N86" s="5"/>
      <c r="O86" s="5">
        <v>94.873355710390797</v>
      </c>
      <c r="P86" s="5">
        <f t="shared" si="11"/>
        <v>218.09966829974894</v>
      </c>
      <c r="Q86" s="5"/>
      <c r="R86" s="5">
        <v>138.65951763854301</v>
      </c>
      <c r="S86" s="5">
        <f>100/G86*R86</f>
        <v>318.75751181274251</v>
      </c>
      <c r="T86" s="17">
        <f t="shared" si="10"/>
        <v>0.99421921573605077</v>
      </c>
    </row>
    <row r="87" spans="1:20" x14ac:dyDescent="0.2">
      <c r="A87" s="19" t="s">
        <v>481</v>
      </c>
      <c r="C87" s="11" t="s">
        <v>313</v>
      </c>
      <c r="D87" s="11"/>
      <c r="E87" s="12">
        <v>55</v>
      </c>
      <c r="F87" s="12"/>
      <c r="G87" s="17">
        <v>44.1</v>
      </c>
      <c r="H87" s="5"/>
      <c r="I87" s="5">
        <v>80.688335727506598</v>
      </c>
      <c r="J87" s="5">
        <f t="shared" si="9"/>
        <v>182.96674768142086</v>
      </c>
      <c r="K87" s="5"/>
      <c r="L87" s="5">
        <v>380.50808686178101</v>
      </c>
      <c r="M87" s="5">
        <f t="shared" si="7"/>
        <v>862.8301289382789</v>
      </c>
      <c r="N87" s="5"/>
      <c r="O87" s="5">
        <v>81.782468872286401</v>
      </c>
      <c r="P87" s="5">
        <f t="shared" si="11"/>
        <v>185.44777522060409</v>
      </c>
      <c r="Q87" s="5"/>
      <c r="R87" s="5" t="s">
        <v>0</v>
      </c>
      <c r="S87" s="5" t="s">
        <v>0</v>
      </c>
      <c r="T87" s="17">
        <f t="shared" si="10"/>
        <v>0.98662142192737623</v>
      </c>
    </row>
    <row r="88" spans="1:20" x14ac:dyDescent="0.2">
      <c r="A88" s="19" t="s">
        <v>481</v>
      </c>
      <c r="C88" s="11" t="s">
        <v>314</v>
      </c>
      <c r="D88" s="11"/>
      <c r="E88" s="12">
        <v>54</v>
      </c>
      <c r="F88" s="12"/>
      <c r="G88" s="17">
        <v>41.3</v>
      </c>
      <c r="H88" s="5"/>
      <c r="I88" s="5">
        <v>84.017913858923706</v>
      </c>
      <c r="J88" s="5">
        <f t="shared" si="9"/>
        <v>203.43320546954891</v>
      </c>
      <c r="K88" s="5"/>
      <c r="L88" s="5">
        <v>361.02216857273498</v>
      </c>
      <c r="M88" s="5">
        <f t="shared" si="7"/>
        <v>874.14568661679175</v>
      </c>
      <c r="N88" s="5"/>
      <c r="O88" s="5">
        <v>93.918650630944001</v>
      </c>
      <c r="P88" s="5">
        <f t="shared" si="11"/>
        <v>227.40593373109928</v>
      </c>
      <c r="Q88" s="5"/>
      <c r="R88" s="5">
        <v>127.72880315677899</v>
      </c>
      <c r="S88" s="5">
        <f>100/G88*R88</f>
        <v>309.27070982270942</v>
      </c>
      <c r="T88" s="17">
        <f t="shared" si="10"/>
        <v>0.8945817821539459</v>
      </c>
    </row>
    <row r="89" spans="1:20" x14ac:dyDescent="0.2">
      <c r="A89" s="19" t="s">
        <v>481</v>
      </c>
      <c r="C89" s="11" t="s">
        <v>315</v>
      </c>
      <c r="D89" s="11"/>
      <c r="E89" s="12">
        <v>53</v>
      </c>
      <c r="F89" s="12"/>
      <c r="G89" s="17">
        <v>46.2</v>
      </c>
      <c r="H89" s="5"/>
      <c r="I89" s="5">
        <v>77.9211222033247</v>
      </c>
      <c r="J89" s="5">
        <f t="shared" si="9"/>
        <v>168.66043766953399</v>
      </c>
      <c r="K89" s="5"/>
      <c r="L89" s="5">
        <v>373.19996778804699</v>
      </c>
      <c r="M89" s="5">
        <f t="shared" si="7"/>
        <v>807.79213806936582</v>
      </c>
      <c r="N89" s="5"/>
      <c r="O89" s="5">
        <v>82.456510424304199</v>
      </c>
      <c r="P89" s="5">
        <f t="shared" si="11"/>
        <v>178.47729529070173</v>
      </c>
      <c r="Q89" s="5"/>
      <c r="R89" s="5">
        <v>178.87525084392101</v>
      </c>
      <c r="S89" s="5">
        <f>100/G89*R89</f>
        <v>387.17586762753467</v>
      </c>
      <c r="T89" s="17">
        <f t="shared" si="10"/>
        <v>0.94499660248000639</v>
      </c>
    </row>
    <row r="90" spans="1:20" x14ac:dyDescent="0.2">
      <c r="A90" s="19" t="s">
        <v>481</v>
      </c>
      <c r="C90" s="11" t="s">
        <v>316</v>
      </c>
      <c r="D90" s="11"/>
      <c r="E90" s="12">
        <v>52</v>
      </c>
      <c r="F90" s="12"/>
      <c r="G90" s="17">
        <v>43.2</v>
      </c>
      <c r="H90" s="5"/>
      <c r="I90" s="5">
        <v>73.667862590147394</v>
      </c>
      <c r="J90" s="5">
        <f t="shared" si="9"/>
        <v>170.52745969941526</v>
      </c>
      <c r="K90" s="5"/>
      <c r="L90" s="5">
        <v>343.49965558484001</v>
      </c>
      <c r="M90" s="5">
        <f t="shared" si="7"/>
        <v>795.13809163157418</v>
      </c>
      <c r="N90" s="5"/>
      <c r="O90" s="5">
        <v>70.6600261636315</v>
      </c>
      <c r="P90" s="5">
        <f t="shared" si="11"/>
        <v>163.56487537877663</v>
      </c>
      <c r="Q90" s="5"/>
      <c r="R90" s="5" t="s">
        <v>0</v>
      </c>
      <c r="S90" s="5" t="s">
        <v>0</v>
      </c>
      <c r="T90" s="17">
        <f t="shared" si="10"/>
        <v>1.0425677230793895</v>
      </c>
    </row>
    <row r="91" spans="1:20" x14ac:dyDescent="0.2">
      <c r="A91" s="19" t="s">
        <v>481</v>
      </c>
      <c r="C91" s="11" t="s">
        <v>317</v>
      </c>
      <c r="D91" s="11"/>
      <c r="E91" s="12">
        <v>51</v>
      </c>
      <c r="F91" s="12"/>
      <c r="G91" s="17">
        <v>46.3</v>
      </c>
      <c r="H91" s="5"/>
      <c r="I91" s="5">
        <v>85.927088762083102</v>
      </c>
      <c r="J91" s="5">
        <f t="shared" si="9"/>
        <v>185.5876647129225</v>
      </c>
      <c r="K91" s="5"/>
      <c r="L91" s="5">
        <v>349.474647602304</v>
      </c>
      <c r="M91" s="5">
        <f t="shared" si="7"/>
        <v>754.80485443262216</v>
      </c>
      <c r="N91" s="5"/>
      <c r="O91" s="5">
        <v>77.401935720442793</v>
      </c>
      <c r="P91" s="5">
        <f t="shared" si="11"/>
        <v>167.17480717158273</v>
      </c>
      <c r="Q91" s="5"/>
      <c r="R91" s="5" t="s">
        <v>0</v>
      </c>
      <c r="S91" s="5" t="s">
        <v>0</v>
      </c>
      <c r="T91" s="17">
        <f t="shared" si="10"/>
        <v>1.1101413415864834</v>
      </c>
    </row>
    <row r="92" spans="1:20" x14ac:dyDescent="0.2">
      <c r="A92" s="19" t="s">
        <v>481</v>
      </c>
      <c r="C92" s="11" t="s">
        <v>318</v>
      </c>
      <c r="D92" s="11"/>
      <c r="E92" s="12">
        <v>50</v>
      </c>
      <c r="F92" s="12"/>
      <c r="G92" s="17">
        <v>47.8</v>
      </c>
      <c r="H92" s="5"/>
      <c r="I92" s="5">
        <v>88.172355918272601</v>
      </c>
      <c r="J92" s="5">
        <f t="shared" si="9"/>
        <v>184.46099564492175</v>
      </c>
      <c r="K92" s="5"/>
      <c r="L92" s="5">
        <v>363.92453036118599</v>
      </c>
      <c r="M92" s="5">
        <f t="shared" ref="M92:M123" si="12">100/G92*L92</f>
        <v>761.34838987695809</v>
      </c>
      <c r="N92" s="5"/>
      <c r="O92" s="5">
        <v>79.169941045561004</v>
      </c>
      <c r="P92" s="5">
        <f t="shared" si="11"/>
        <v>165.62749172711506</v>
      </c>
      <c r="Q92" s="5"/>
      <c r="R92" s="5" t="s">
        <v>0</v>
      </c>
      <c r="S92" s="5" t="s">
        <v>0</v>
      </c>
      <c r="T92" s="17">
        <f t="shared" si="10"/>
        <v>1.1137100110701215</v>
      </c>
    </row>
    <row r="93" spans="1:20" x14ac:dyDescent="0.2">
      <c r="A93" s="19" t="s">
        <v>481</v>
      </c>
      <c r="C93" s="11" t="s">
        <v>319</v>
      </c>
      <c r="D93" s="11"/>
      <c r="E93" s="12">
        <v>49</v>
      </c>
      <c r="F93" s="12"/>
      <c r="G93" s="17">
        <v>48.9</v>
      </c>
      <c r="H93" s="5"/>
      <c r="I93" s="5" t="s">
        <v>0</v>
      </c>
      <c r="J93" s="5" t="s">
        <v>0</v>
      </c>
      <c r="K93" s="5"/>
      <c r="L93" s="5">
        <v>331.84815618050698</v>
      </c>
      <c r="M93" s="5">
        <f t="shared" si="12"/>
        <v>678.62608625870553</v>
      </c>
      <c r="N93" s="5"/>
      <c r="O93" s="5" t="s">
        <v>0</v>
      </c>
      <c r="P93" s="5" t="s">
        <v>0</v>
      </c>
      <c r="Q93" s="5"/>
      <c r="R93" s="5">
        <v>244.903194920229</v>
      </c>
      <c r="S93" s="5">
        <f>100/G93*R93</f>
        <v>500.82452948922088</v>
      </c>
      <c r="T93" s="17" t="s">
        <v>5</v>
      </c>
    </row>
    <row r="94" spans="1:20" x14ac:dyDescent="0.2">
      <c r="A94" s="19" t="s">
        <v>481</v>
      </c>
      <c r="C94" s="11" t="s">
        <v>320</v>
      </c>
      <c r="D94" s="11"/>
      <c r="E94" s="12">
        <v>48</v>
      </c>
      <c r="F94" s="12"/>
      <c r="G94" s="17">
        <v>47.7</v>
      </c>
      <c r="H94" s="5"/>
      <c r="I94" s="5">
        <v>95.010663572495901</v>
      </c>
      <c r="J94" s="5">
        <f t="shared" si="9"/>
        <v>199.18378107441487</v>
      </c>
      <c r="K94" s="5"/>
      <c r="L94" s="5">
        <v>360.61786276895299</v>
      </c>
      <c r="M94" s="5">
        <f t="shared" si="12"/>
        <v>756.01229092023675</v>
      </c>
      <c r="N94" s="5"/>
      <c r="O94" s="5">
        <v>82.209694085527104</v>
      </c>
      <c r="P94" s="5">
        <f>100/G94*O94</f>
        <v>172.34736705561235</v>
      </c>
      <c r="Q94" s="5"/>
      <c r="R94" s="5">
        <v>88.120149498584894</v>
      </c>
      <c r="S94" s="5">
        <f>100/G94*R94</f>
        <v>184.73825890688653</v>
      </c>
      <c r="T94" s="17">
        <f t="shared" si="10"/>
        <v>1.1557111923278935</v>
      </c>
    </row>
    <row r="95" spans="1:20" x14ac:dyDescent="0.2">
      <c r="A95" s="19" t="s">
        <v>481</v>
      </c>
      <c r="C95" s="11" t="s">
        <v>321</v>
      </c>
      <c r="D95" s="11"/>
      <c r="E95" s="12">
        <v>47</v>
      </c>
      <c r="F95" s="12"/>
      <c r="G95" s="17">
        <v>45.6</v>
      </c>
      <c r="H95" s="5"/>
      <c r="I95" s="5">
        <v>86.242809903373598</v>
      </c>
      <c r="J95" s="5">
        <f t="shared" si="9"/>
        <v>189.12896908634559</v>
      </c>
      <c r="K95" s="5"/>
      <c r="L95" s="5">
        <v>319.00101790494602</v>
      </c>
      <c r="M95" s="5">
        <f t="shared" si="12"/>
        <v>699.56363575646049</v>
      </c>
      <c r="N95" s="5"/>
      <c r="O95" s="5">
        <v>75.413681681718202</v>
      </c>
      <c r="P95" s="5">
        <f>100/G95*O95</f>
        <v>165.38088088096094</v>
      </c>
      <c r="Q95" s="5"/>
      <c r="R95" s="5">
        <v>82.950505886153096</v>
      </c>
      <c r="S95" s="5">
        <f>100/G95*R95</f>
        <v>181.90900413630064</v>
      </c>
      <c r="T95" s="17">
        <f t="shared" si="10"/>
        <v>1.1435963339829966</v>
      </c>
    </row>
    <row r="96" spans="1:20" x14ac:dyDescent="0.2">
      <c r="A96" s="19" t="s">
        <v>481</v>
      </c>
      <c r="C96" s="11" t="s">
        <v>322</v>
      </c>
      <c r="D96" s="11"/>
      <c r="E96" s="12">
        <v>46</v>
      </c>
      <c r="F96" s="12"/>
      <c r="G96" s="17">
        <v>48.7</v>
      </c>
      <c r="H96" s="5"/>
      <c r="I96" s="5">
        <v>93.154581271997401</v>
      </c>
      <c r="J96" s="5">
        <f t="shared" si="9"/>
        <v>191.28250774537452</v>
      </c>
      <c r="K96" s="5"/>
      <c r="L96" s="5">
        <v>365.35215471434702</v>
      </c>
      <c r="M96" s="5">
        <f t="shared" si="12"/>
        <v>750.20976327381311</v>
      </c>
      <c r="N96" s="5"/>
      <c r="O96" s="5">
        <v>82.988542727540107</v>
      </c>
      <c r="P96" s="5">
        <f>100/G96*O96</f>
        <v>170.40768527215627</v>
      </c>
      <c r="Q96" s="5"/>
      <c r="R96" s="5">
        <v>139.739148934014</v>
      </c>
      <c r="S96" s="5">
        <f>100/G96*R96</f>
        <v>286.93870417662009</v>
      </c>
      <c r="T96" s="17">
        <f t="shared" si="10"/>
        <v>1.1224993018353562</v>
      </c>
    </row>
    <row r="97" spans="1:20" x14ac:dyDescent="0.2">
      <c r="A97" s="19" t="s">
        <v>481</v>
      </c>
      <c r="C97" s="11" t="s">
        <v>323</v>
      </c>
      <c r="D97" s="11"/>
      <c r="E97" s="12">
        <v>45</v>
      </c>
      <c r="F97" s="12"/>
      <c r="G97" s="17">
        <v>46.8</v>
      </c>
      <c r="H97" s="5"/>
      <c r="I97" s="5" t="s">
        <v>0</v>
      </c>
      <c r="J97" s="5" t="s">
        <v>0</v>
      </c>
      <c r="K97" s="5"/>
      <c r="L97" s="5">
        <v>346.63999286777198</v>
      </c>
      <c r="M97" s="5">
        <f t="shared" si="12"/>
        <v>740.68374544395726</v>
      </c>
      <c r="N97" s="5"/>
      <c r="O97" s="5" t="s">
        <v>0</v>
      </c>
      <c r="P97" s="5" t="s">
        <v>0</v>
      </c>
      <c r="Q97" s="5"/>
      <c r="R97" s="5">
        <v>108.252573420636</v>
      </c>
      <c r="S97" s="5">
        <f>100/G97*R97</f>
        <v>231.30891756546154</v>
      </c>
      <c r="T97" s="17"/>
    </row>
    <row r="98" spans="1:20" x14ac:dyDescent="0.2">
      <c r="A98" s="19" t="s">
        <v>481</v>
      </c>
      <c r="C98" s="11" t="s">
        <v>324</v>
      </c>
      <c r="D98" s="11"/>
      <c r="E98" s="12">
        <v>44</v>
      </c>
      <c r="F98" s="12"/>
      <c r="G98" s="17">
        <v>45.6</v>
      </c>
      <c r="H98" s="5"/>
      <c r="I98" s="5">
        <v>132.760641322677</v>
      </c>
      <c r="J98" s="5">
        <f t="shared" si="9"/>
        <v>291.14175728657233</v>
      </c>
      <c r="K98" s="5"/>
      <c r="L98" s="5">
        <v>353.41657102006099</v>
      </c>
      <c r="M98" s="5">
        <f t="shared" si="12"/>
        <v>775.03633995627399</v>
      </c>
      <c r="N98" s="5"/>
      <c r="O98" s="5">
        <v>84.743267934171598</v>
      </c>
      <c r="P98" s="5">
        <f t="shared" ref="P98:P118" si="13">100/G98*O98</f>
        <v>185.84049985563945</v>
      </c>
      <c r="Q98" s="5"/>
      <c r="R98" s="5" t="s">
        <v>0</v>
      </c>
      <c r="S98" s="5" t="s">
        <v>0</v>
      </c>
      <c r="T98" s="17">
        <f t="shared" si="10"/>
        <v>1.566621686407057</v>
      </c>
    </row>
    <row r="99" spans="1:20" x14ac:dyDescent="0.2">
      <c r="A99" s="19" t="s">
        <v>481</v>
      </c>
      <c r="C99" s="11" t="s">
        <v>325</v>
      </c>
      <c r="D99" s="11"/>
      <c r="E99" s="12">
        <v>43</v>
      </c>
      <c r="F99" s="12"/>
      <c r="G99" s="17">
        <v>49.6</v>
      </c>
      <c r="H99" s="5"/>
      <c r="I99" s="5">
        <v>183.438747103205</v>
      </c>
      <c r="J99" s="5">
        <f t="shared" si="9"/>
        <v>369.83618367581653</v>
      </c>
      <c r="K99" s="5"/>
      <c r="L99" s="5">
        <v>341.14408809549201</v>
      </c>
      <c r="M99" s="5">
        <f t="shared" si="12"/>
        <v>687.79050019252418</v>
      </c>
      <c r="N99" s="5"/>
      <c r="O99" s="5">
        <v>82.915430391631403</v>
      </c>
      <c r="P99" s="5">
        <f t="shared" si="13"/>
        <v>167.16820643474074</v>
      </c>
      <c r="Q99" s="5"/>
      <c r="R99" s="5" t="s">
        <v>0</v>
      </c>
      <c r="S99" s="5" t="s">
        <v>0</v>
      </c>
      <c r="T99" s="17">
        <f t="shared" si="10"/>
        <v>2.2123595841784272</v>
      </c>
    </row>
    <row r="100" spans="1:20" x14ac:dyDescent="0.2">
      <c r="A100" s="19" t="s">
        <v>481</v>
      </c>
      <c r="C100" s="11" t="s">
        <v>326</v>
      </c>
      <c r="D100" s="11"/>
      <c r="E100" s="12">
        <v>42</v>
      </c>
      <c r="F100" s="12"/>
      <c r="G100" s="17">
        <v>48.1</v>
      </c>
      <c r="H100" s="5"/>
      <c r="I100" s="5">
        <v>224.819933798421</v>
      </c>
      <c r="J100" s="5">
        <f t="shared" si="9"/>
        <v>467.40110976802708</v>
      </c>
      <c r="K100" s="5"/>
      <c r="L100" s="5">
        <v>357.39526432348703</v>
      </c>
      <c r="M100" s="5">
        <f t="shared" si="12"/>
        <v>743.02549755402708</v>
      </c>
      <c r="N100" s="5"/>
      <c r="O100" s="5">
        <v>95.443471688651599</v>
      </c>
      <c r="P100" s="5">
        <f t="shared" si="13"/>
        <v>198.42717606788275</v>
      </c>
      <c r="Q100" s="5"/>
      <c r="R100" s="5">
        <v>4.9948256174582104</v>
      </c>
      <c r="S100" s="5">
        <f>100/G100*R100</f>
        <v>10.384252842948463</v>
      </c>
      <c r="T100" s="17">
        <f t="shared" si="10"/>
        <v>2.3555297163939239</v>
      </c>
    </row>
    <row r="101" spans="1:20" x14ac:dyDescent="0.2">
      <c r="A101" s="19" t="s">
        <v>481</v>
      </c>
      <c r="C101" s="11" t="s">
        <v>327</v>
      </c>
      <c r="D101" s="11"/>
      <c r="E101" s="12">
        <v>41</v>
      </c>
      <c r="F101" s="12"/>
      <c r="G101" s="17">
        <v>48.9</v>
      </c>
      <c r="H101" s="5"/>
      <c r="I101" s="5">
        <v>335.43384179091203</v>
      </c>
      <c r="J101" s="5">
        <f t="shared" si="9"/>
        <v>685.95877666853175</v>
      </c>
      <c r="K101" s="5"/>
      <c r="L101" s="5">
        <v>417.85278247777399</v>
      </c>
      <c r="M101" s="5">
        <f t="shared" si="12"/>
        <v>854.50466764370958</v>
      </c>
      <c r="N101" s="5"/>
      <c r="O101" s="5">
        <v>111.859694255618</v>
      </c>
      <c r="P101" s="5">
        <f t="shared" si="13"/>
        <v>228.75193099308385</v>
      </c>
      <c r="Q101" s="5"/>
      <c r="R101" s="5">
        <v>159.54761434099501</v>
      </c>
      <c r="S101" s="5">
        <f>100/G101*R101</f>
        <v>326.273239961135</v>
      </c>
      <c r="T101" s="17">
        <f t="shared" si="10"/>
        <v>2.9987015790011897</v>
      </c>
    </row>
    <row r="102" spans="1:20" x14ac:dyDescent="0.2">
      <c r="A102" s="19" t="s">
        <v>481</v>
      </c>
      <c r="C102" s="11" t="s">
        <v>328</v>
      </c>
      <c r="D102" s="11"/>
      <c r="E102" s="12">
        <v>40</v>
      </c>
      <c r="F102" s="12"/>
      <c r="G102" s="17">
        <v>46</v>
      </c>
      <c r="H102" s="5"/>
      <c r="I102" s="5">
        <v>369.81089894232503</v>
      </c>
      <c r="J102" s="5">
        <f t="shared" si="9"/>
        <v>803.93673683114127</v>
      </c>
      <c r="K102" s="5"/>
      <c r="L102" s="5">
        <v>459.77321552009801</v>
      </c>
      <c r="M102" s="5">
        <f t="shared" si="12"/>
        <v>999.50699026108259</v>
      </c>
      <c r="N102" s="5"/>
      <c r="O102" s="5">
        <v>114.399843002548</v>
      </c>
      <c r="P102" s="5">
        <f t="shared" si="13"/>
        <v>248.69531087510433</v>
      </c>
      <c r="Q102" s="5"/>
      <c r="R102" s="5" t="s">
        <v>0</v>
      </c>
      <c r="S102" s="5" t="s">
        <v>0</v>
      </c>
      <c r="T102" s="17">
        <f t="shared" si="10"/>
        <v>3.2326171892918447</v>
      </c>
    </row>
    <row r="103" spans="1:20" x14ac:dyDescent="0.2">
      <c r="A103" s="19" t="s">
        <v>481</v>
      </c>
      <c r="C103" s="11" t="s">
        <v>329</v>
      </c>
      <c r="D103" s="11"/>
      <c r="E103" s="12">
        <v>39</v>
      </c>
      <c r="F103" s="12"/>
      <c r="G103" s="17">
        <v>45.2</v>
      </c>
      <c r="H103" s="5"/>
      <c r="I103" s="5">
        <v>373.89709895333903</v>
      </c>
      <c r="J103" s="5">
        <f t="shared" si="9"/>
        <v>827.20597113570579</v>
      </c>
      <c r="K103" s="5"/>
      <c r="L103" s="5">
        <v>404.50850200937299</v>
      </c>
      <c r="M103" s="5">
        <f t="shared" si="12"/>
        <v>894.93031418002874</v>
      </c>
      <c r="N103" s="5"/>
      <c r="O103" s="5">
        <v>104.872746291922</v>
      </c>
      <c r="P103" s="5">
        <f t="shared" si="13"/>
        <v>232.01935020336725</v>
      </c>
      <c r="Q103" s="5"/>
      <c r="R103" s="5" t="s">
        <v>0</v>
      </c>
      <c r="S103" s="5" t="s">
        <v>0</v>
      </c>
      <c r="T103" s="17">
        <f t="shared" si="10"/>
        <v>3.5652456159826826</v>
      </c>
    </row>
    <row r="104" spans="1:20" x14ac:dyDescent="0.2">
      <c r="A104" s="19" t="s">
        <v>481</v>
      </c>
      <c r="C104" s="11" t="s">
        <v>330</v>
      </c>
      <c r="D104" s="11"/>
      <c r="E104" s="12">
        <v>38</v>
      </c>
      <c r="F104" s="12"/>
      <c r="G104" s="17">
        <v>45.7</v>
      </c>
      <c r="H104" s="5"/>
      <c r="I104" s="5">
        <v>346.56643765821798</v>
      </c>
      <c r="J104" s="5">
        <f t="shared" si="9"/>
        <v>758.35106708581611</v>
      </c>
      <c r="K104" s="5"/>
      <c r="L104" s="5">
        <v>401.62784435608802</v>
      </c>
      <c r="M104" s="5">
        <f t="shared" si="12"/>
        <v>878.83554563695407</v>
      </c>
      <c r="N104" s="5"/>
      <c r="O104" s="5">
        <v>107.234167631714</v>
      </c>
      <c r="P104" s="5">
        <f t="shared" si="13"/>
        <v>234.64806921600436</v>
      </c>
      <c r="Q104" s="5"/>
      <c r="R104" s="5" t="s">
        <v>0</v>
      </c>
      <c r="S104" s="5" t="s">
        <v>0</v>
      </c>
      <c r="T104" s="17">
        <f t="shared" si="10"/>
        <v>3.2318657878566177</v>
      </c>
    </row>
    <row r="105" spans="1:20" x14ac:dyDescent="0.2">
      <c r="A105" s="19" t="s">
        <v>481</v>
      </c>
      <c r="C105" s="11" t="s">
        <v>331</v>
      </c>
      <c r="D105" s="11"/>
      <c r="E105" s="12">
        <v>37</v>
      </c>
      <c r="F105" s="12"/>
      <c r="G105" s="17">
        <v>49.8</v>
      </c>
      <c r="H105" s="5"/>
      <c r="I105" s="5">
        <v>326.01985674233799</v>
      </c>
      <c r="J105" s="5">
        <f t="shared" si="9"/>
        <v>654.65834687216466</v>
      </c>
      <c r="K105" s="5"/>
      <c r="L105" s="5">
        <v>362.72915004292202</v>
      </c>
      <c r="M105" s="5">
        <f t="shared" si="12"/>
        <v>728.37178723478326</v>
      </c>
      <c r="N105" s="5"/>
      <c r="O105" s="5">
        <v>96.082687387631395</v>
      </c>
      <c r="P105" s="5">
        <f t="shared" si="13"/>
        <v>192.93712326833614</v>
      </c>
      <c r="Q105" s="5"/>
      <c r="R105" s="5" t="s">
        <v>0</v>
      </c>
      <c r="S105" s="5" t="s">
        <v>0</v>
      </c>
      <c r="T105" s="17">
        <f t="shared" si="10"/>
        <v>3.393117590758667</v>
      </c>
    </row>
    <row r="106" spans="1:20" x14ac:dyDescent="0.2">
      <c r="A106" s="19" t="s">
        <v>481</v>
      </c>
      <c r="C106" s="11" t="s">
        <v>332</v>
      </c>
      <c r="D106" s="11"/>
      <c r="E106" s="12">
        <v>36</v>
      </c>
      <c r="F106" s="12"/>
      <c r="G106" s="17">
        <v>48.9</v>
      </c>
      <c r="H106" s="5"/>
      <c r="I106" s="5">
        <v>354.92130290671503</v>
      </c>
      <c r="J106" s="5">
        <f t="shared" si="9"/>
        <v>725.8104353920553</v>
      </c>
      <c r="K106" s="5"/>
      <c r="L106" s="5">
        <v>369.09077147641398</v>
      </c>
      <c r="M106" s="5">
        <f t="shared" si="12"/>
        <v>754.78685373499798</v>
      </c>
      <c r="N106" s="5"/>
      <c r="O106" s="5">
        <v>107.543859449577</v>
      </c>
      <c r="P106" s="5">
        <f t="shared" si="13"/>
        <v>219.92609294392025</v>
      </c>
      <c r="Q106" s="5"/>
      <c r="R106" s="5">
        <v>2670.3943474293801</v>
      </c>
      <c r="S106" s="5">
        <f>100/G106*R106</f>
        <v>5460.9291358474029</v>
      </c>
      <c r="T106" s="17">
        <f t="shared" si="10"/>
        <v>3.3002470315204131</v>
      </c>
    </row>
    <row r="107" spans="1:20" x14ac:dyDescent="0.2">
      <c r="A107" s="19" t="s">
        <v>481</v>
      </c>
      <c r="C107" s="11" t="s">
        <v>333</v>
      </c>
      <c r="D107" s="11"/>
      <c r="E107" s="12">
        <v>35</v>
      </c>
      <c r="F107" s="12"/>
      <c r="G107" s="17">
        <v>47.6</v>
      </c>
      <c r="H107" s="5"/>
      <c r="I107" s="5">
        <v>262.58173343224399</v>
      </c>
      <c r="J107" s="5">
        <f t="shared" si="9"/>
        <v>551.64229712656299</v>
      </c>
      <c r="K107" s="5"/>
      <c r="L107" s="5">
        <v>366.39535943473697</v>
      </c>
      <c r="M107" s="5">
        <f t="shared" si="12"/>
        <v>769.73815007297685</v>
      </c>
      <c r="N107" s="5"/>
      <c r="O107" s="5">
        <v>98.835602325196504</v>
      </c>
      <c r="P107" s="5">
        <f t="shared" si="13"/>
        <v>207.63782001091704</v>
      </c>
      <c r="Q107" s="5"/>
      <c r="R107" s="5">
        <v>42.559228666948798</v>
      </c>
      <c r="S107" s="5">
        <f>100/G107*R107</f>
        <v>89.410144258295801</v>
      </c>
      <c r="T107" s="17">
        <f t="shared" si="10"/>
        <v>2.65675249864191</v>
      </c>
    </row>
    <row r="108" spans="1:20" x14ac:dyDescent="0.2">
      <c r="A108" s="19" t="s">
        <v>481</v>
      </c>
      <c r="C108" s="11" t="s">
        <v>334</v>
      </c>
      <c r="D108" s="11"/>
      <c r="E108" s="12">
        <v>34</v>
      </c>
      <c r="F108" s="12"/>
      <c r="G108" s="17">
        <v>48.5</v>
      </c>
      <c r="H108" s="5"/>
      <c r="I108" s="5">
        <v>225.02828402145801</v>
      </c>
      <c r="J108" s="5">
        <f t="shared" si="9"/>
        <v>463.97584334321232</v>
      </c>
      <c r="K108" s="5"/>
      <c r="L108" s="5">
        <v>439.00129844785198</v>
      </c>
      <c r="M108" s="5">
        <f t="shared" si="12"/>
        <v>905.15731638732359</v>
      </c>
      <c r="N108" s="5"/>
      <c r="O108" s="5">
        <v>101.2832947006</v>
      </c>
      <c r="P108" s="5">
        <f t="shared" si="13"/>
        <v>208.83153546515462</v>
      </c>
      <c r="Q108" s="5"/>
      <c r="R108" s="5">
        <v>77.718438507108203</v>
      </c>
      <c r="S108" s="5">
        <f>100/G108*R108</f>
        <v>160.24420310743957</v>
      </c>
      <c r="T108" s="17">
        <f t="shared" si="10"/>
        <v>2.2217709710832003</v>
      </c>
    </row>
    <row r="109" spans="1:20" x14ac:dyDescent="0.2">
      <c r="A109" s="19" t="s">
        <v>481</v>
      </c>
      <c r="C109" s="11" t="s">
        <v>335</v>
      </c>
      <c r="D109" s="11"/>
      <c r="E109" s="12">
        <v>33</v>
      </c>
      <c r="F109" s="12"/>
      <c r="G109" s="17">
        <v>51.1</v>
      </c>
      <c r="H109" s="5"/>
      <c r="I109" s="5">
        <v>199.06060940832501</v>
      </c>
      <c r="J109" s="5">
        <f t="shared" si="9"/>
        <v>389.55109473253424</v>
      </c>
      <c r="K109" s="5"/>
      <c r="L109" s="5">
        <v>396.55278574085497</v>
      </c>
      <c r="M109" s="5">
        <f t="shared" si="12"/>
        <v>776.03284880793535</v>
      </c>
      <c r="N109" s="5"/>
      <c r="O109" s="5">
        <v>88.086492280232093</v>
      </c>
      <c r="P109" s="5">
        <f t="shared" si="13"/>
        <v>172.38061111591406</v>
      </c>
      <c r="Q109" s="5"/>
      <c r="R109" s="5" t="s">
        <v>0</v>
      </c>
      <c r="S109" s="5" t="s">
        <v>0</v>
      </c>
      <c r="T109" s="17">
        <f t="shared" si="10"/>
        <v>2.2598312664675961</v>
      </c>
    </row>
    <row r="110" spans="1:20" x14ac:dyDescent="0.2">
      <c r="A110" s="19" t="s">
        <v>481</v>
      </c>
      <c r="C110" s="11" t="s">
        <v>336</v>
      </c>
      <c r="D110" s="11"/>
      <c r="E110" s="12">
        <v>32</v>
      </c>
      <c r="F110" s="12"/>
      <c r="G110" s="17">
        <v>50</v>
      </c>
      <c r="H110" s="5"/>
      <c r="I110" s="5">
        <v>168.414220838555</v>
      </c>
      <c r="J110" s="5">
        <f t="shared" si="9"/>
        <v>336.82844167710999</v>
      </c>
      <c r="K110" s="5"/>
      <c r="L110" s="5">
        <v>529.83857224731798</v>
      </c>
      <c r="M110" s="5">
        <f t="shared" si="12"/>
        <v>1059.677144494636</v>
      </c>
      <c r="N110" s="5"/>
      <c r="O110" s="5">
        <v>110.270577738844</v>
      </c>
      <c r="P110" s="5">
        <f t="shared" si="13"/>
        <v>220.54115547768799</v>
      </c>
      <c r="Q110" s="5"/>
      <c r="R110" s="5" t="s">
        <v>0</v>
      </c>
      <c r="S110" s="5" t="s">
        <v>0</v>
      </c>
      <c r="T110" s="17">
        <f t="shared" si="10"/>
        <v>1.527281567685387</v>
      </c>
    </row>
    <row r="111" spans="1:20" x14ac:dyDescent="0.2">
      <c r="A111" s="19" t="s">
        <v>481</v>
      </c>
      <c r="C111" s="11" t="s">
        <v>337</v>
      </c>
      <c r="D111" s="11"/>
      <c r="E111" s="12">
        <v>31</v>
      </c>
      <c r="F111" s="12"/>
      <c r="G111" s="17">
        <v>45.2</v>
      </c>
      <c r="H111" s="5"/>
      <c r="I111" s="5">
        <v>133.01176374972201</v>
      </c>
      <c r="J111" s="5">
        <f t="shared" si="9"/>
        <v>294.27381360557962</v>
      </c>
      <c r="K111" s="5"/>
      <c r="L111" s="5">
        <v>412.51215623661199</v>
      </c>
      <c r="M111" s="5">
        <f t="shared" si="12"/>
        <v>912.63751379781411</v>
      </c>
      <c r="N111" s="5"/>
      <c r="O111" s="5">
        <v>88.669007371300296</v>
      </c>
      <c r="P111" s="5">
        <f t="shared" si="13"/>
        <v>196.17037029048737</v>
      </c>
      <c r="Q111" s="5"/>
      <c r="R111" s="5">
        <v>66.986793022883703</v>
      </c>
      <c r="S111" s="5">
        <f>100/G111*R111</f>
        <v>148.20086951965419</v>
      </c>
      <c r="T111" s="17">
        <f t="shared" si="10"/>
        <v>1.5000930730253581</v>
      </c>
    </row>
    <row r="112" spans="1:20" x14ac:dyDescent="0.2">
      <c r="A112" s="19" t="s">
        <v>481</v>
      </c>
      <c r="C112" s="11" t="s">
        <v>338</v>
      </c>
      <c r="D112" s="11"/>
      <c r="E112" s="12">
        <v>30</v>
      </c>
      <c r="F112" s="12"/>
      <c r="G112" s="17">
        <v>47.3</v>
      </c>
      <c r="H112" s="5"/>
      <c r="I112" s="5">
        <v>156.06785749379699</v>
      </c>
      <c r="J112" s="5">
        <f t="shared" si="9"/>
        <v>329.9531870904799</v>
      </c>
      <c r="K112" s="5"/>
      <c r="L112" s="5">
        <v>461.44938278139199</v>
      </c>
      <c r="M112" s="5">
        <f t="shared" si="12"/>
        <v>975.58009044691755</v>
      </c>
      <c r="N112" s="5"/>
      <c r="O112" s="5">
        <v>111.26583509526399</v>
      </c>
      <c r="P112" s="5">
        <f t="shared" si="13"/>
        <v>235.23432366863423</v>
      </c>
      <c r="Q112" s="5"/>
      <c r="R112" s="5" t="s">
        <v>0</v>
      </c>
      <c r="S112" s="5" t="s">
        <v>0</v>
      </c>
      <c r="T112" s="17">
        <f t="shared" si="10"/>
        <v>1.4026574946404189</v>
      </c>
    </row>
    <row r="113" spans="1:20" x14ac:dyDescent="0.2">
      <c r="A113" s="19" t="s">
        <v>481</v>
      </c>
      <c r="C113" s="11" t="s">
        <v>339</v>
      </c>
      <c r="D113" s="11"/>
      <c r="E113" s="12">
        <v>29</v>
      </c>
      <c r="F113" s="12"/>
      <c r="G113" s="17">
        <v>47.7</v>
      </c>
      <c r="H113" s="5"/>
      <c r="I113" s="5">
        <v>163.33885591884999</v>
      </c>
      <c r="J113" s="5">
        <f t="shared" si="9"/>
        <v>342.42946733511525</v>
      </c>
      <c r="K113" s="5"/>
      <c r="L113" s="5">
        <v>400.41834023741598</v>
      </c>
      <c r="M113" s="5">
        <f t="shared" si="12"/>
        <v>839.45144703860774</v>
      </c>
      <c r="N113" s="5"/>
      <c r="O113" s="5">
        <v>98.975582679778</v>
      </c>
      <c r="P113" s="5">
        <f t="shared" si="13"/>
        <v>207.4959804607505</v>
      </c>
      <c r="Q113" s="5"/>
      <c r="R113" s="5">
        <v>84.675929311063797</v>
      </c>
      <c r="S113" s="5">
        <f>100/G113*R113</f>
        <v>177.5176715116641</v>
      </c>
      <c r="T113" s="17">
        <f t="shared" si="10"/>
        <v>1.6502944614866333</v>
      </c>
    </row>
    <row r="114" spans="1:20" x14ac:dyDescent="0.2">
      <c r="A114" s="19" t="s">
        <v>481</v>
      </c>
      <c r="C114" s="11" t="s">
        <v>340</v>
      </c>
      <c r="D114" s="11"/>
      <c r="E114" s="12">
        <v>28</v>
      </c>
      <c r="F114" s="12"/>
      <c r="G114" s="17">
        <v>49.4</v>
      </c>
      <c r="H114" s="5"/>
      <c r="I114" s="5">
        <v>211.47948063766901</v>
      </c>
      <c r="J114" s="5">
        <f t="shared" si="9"/>
        <v>428.09611465115182</v>
      </c>
      <c r="K114" s="5"/>
      <c r="L114" s="5">
        <v>506.406874369626</v>
      </c>
      <c r="M114" s="5">
        <f t="shared" si="12"/>
        <v>1025.1151303028867</v>
      </c>
      <c r="N114" s="5"/>
      <c r="O114" s="5">
        <v>113.197166131904</v>
      </c>
      <c r="P114" s="5">
        <f t="shared" si="13"/>
        <v>229.14406099575709</v>
      </c>
      <c r="Q114" s="5"/>
      <c r="R114" s="5" t="s">
        <v>0</v>
      </c>
      <c r="S114" s="5" t="s">
        <v>0</v>
      </c>
      <c r="T114" s="17">
        <f t="shared" si="10"/>
        <v>1.8682400616923631</v>
      </c>
    </row>
    <row r="115" spans="1:20" x14ac:dyDescent="0.2">
      <c r="A115" s="19" t="s">
        <v>481</v>
      </c>
      <c r="C115" s="11" t="s">
        <v>341</v>
      </c>
      <c r="D115" s="11"/>
      <c r="E115" s="12">
        <v>27</v>
      </c>
      <c r="F115" s="12"/>
      <c r="G115" s="17">
        <v>49.7</v>
      </c>
      <c r="H115" s="5"/>
      <c r="I115" s="5">
        <v>211.465627485189</v>
      </c>
      <c r="J115" s="5">
        <f t="shared" si="9"/>
        <v>425.48415992995774</v>
      </c>
      <c r="K115" s="5"/>
      <c r="L115" s="5">
        <v>415.51955949418198</v>
      </c>
      <c r="M115" s="5">
        <f t="shared" si="12"/>
        <v>836.0554516985552</v>
      </c>
      <c r="N115" s="5"/>
      <c r="O115" s="5">
        <v>97.798440492971295</v>
      </c>
      <c r="P115" s="5">
        <f t="shared" si="13"/>
        <v>196.77754626352373</v>
      </c>
      <c r="Q115" s="5"/>
      <c r="R115" s="5">
        <v>55.945790326175697</v>
      </c>
      <c r="S115" s="5">
        <f>100/G115*R115</f>
        <v>112.56698254763721</v>
      </c>
      <c r="T115" s="17">
        <f t="shared" si="10"/>
        <v>2.1622597090429769</v>
      </c>
    </row>
    <row r="116" spans="1:20" x14ac:dyDescent="0.2">
      <c r="A116" s="19" t="s">
        <v>481</v>
      </c>
      <c r="C116" s="11" t="s">
        <v>342</v>
      </c>
      <c r="D116" s="11"/>
      <c r="E116" s="12">
        <v>26</v>
      </c>
      <c r="F116" s="12"/>
      <c r="G116" s="17">
        <v>63.4</v>
      </c>
      <c r="H116" s="5"/>
      <c r="I116" s="5">
        <v>267.58769295798697</v>
      </c>
      <c r="J116" s="5">
        <f t="shared" si="9"/>
        <v>422.06260718925387</v>
      </c>
      <c r="K116" s="5"/>
      <c r="L116" s="5">
        <v>406.14534075697497</v>
      </c>
      <c r="M116" s="5">
        <f t="shared" si="12"/>
        <v>640.60779299207411</v>
      </c>
      <c r="N116" s="5"/>
      <c r="O116" s="5">
        <v>111.823314016363</v>
      </c>
      <c r="P116" s="5">
        <f t="shared" si="13"/>
        <v>176.37746690278075</v>
      </c>
      <c r="Q116" s="5"/>
      <c r="R116" s="5" t="s">
        <v>0</v>
      </c>
      <c r="S116" s="5" t="s">
        <v>0</v>
      </c>
      <c r="T116" s="17">
        <f t="shared" si="10"/>
        <v>2.3929508377728022</v>
      </c>
    </row>
    <row r="117" spans="1:20" x14ac:dyDescent="0.2">
      <c r="A117" s="19" t="s">
        <v>481</v>
      </c>
      <c r="C117" s="11" t="s">
        <v>343</v>
      </c>
      <c r="D117" s="11"/>
      <c r="E117" s="12">
        <v>25</v>
      </c>
      <c r="F117" s="12"/>
      <c r="G117" s="17">
        <v>25.5</v>
      </c>
      <c r="H117" s="5"/>
      <c r="I117" s="5">
        <v>125.43161541001299</v>
      </c>
      <c r="J117" s="5">
        <f t="shared" si="9"/>
        <v>491.88868788240387</v>
      </c>
      <c r="K117" s="5"/>
      <c r="L117" s="5">
        <v>294.12602224189197</v>
      </c>
      <c r="M117" s="5">
        <f t="shared" si="12"/>
        <v>1153.4353813407529</v>
      </c>
      <c r="N117" s="5"/>
      <c r="O117" s="5">
        <v>66.888570670054406</v>
      </c>
      <c r="P117" s="5">
        <f t="shared" si="13"/>
        <v>262.30812027472314</v>
      </c>
      <c r="Q117" s="5"/>
      <c r="R117" s="5" t="s">
        <v>0</v>
      </c>
      <c r="S117" s="5" t="s">
        <v>0</v>
      </c>
      <c r="T117" s="17">
        <f t="shared" si="10"/>
        <v>1.8752324074726858</v>
      </c>
    </row>
    <row r="118" spans="1:20" x14ac:dyDescent="0.2">
      <c r="A118" s="19" t="s">
        <v>481</v>
      </c>
      <c r="C118" s="11" t="s">
        <v>344</v>
      </c>
      <c r="D118" s="11"/>
      <c r="E118" s="12">
        <v>24</v>
      </c>
      <c r="F118" s="12"/>
      <c r="G118" s="17">
        <v>42.3</v>
      </c>
      <c r="H118" s="5"/>
      <c r="I118" s="5">
        <v>197.74483212155599</v>
      </c>
      <c r="J118" s="5">
        <f t="shared" si="9"/>
        <v>467.48187262779197</v>
      </c>
      <c r="K118" s="5"/>
      <c r="L118" s="5">
        <v>434.32823103358197</v>
      </c>
      <c r="M118" s="5">
        <f t="shared" si="12"/>
        <v>1026.7806880226526</v>
      </c>
      <c r="N118" s="5"/>
      <c r="O118" s="5">
        <v>97.482339085223899</v>
      </c>
      <c r="P118" s="5">
        <f t="shared" si="13"/>
        <v>230.45470232913453</v>
      </c>
      <c r="Q118" s="5"/>
      <c r="R118" s="5">
        <v>60.784237869828701</v>
      </c>
      <c r="S118" s="5">
        <f>100/G118*R118</f>
        <v>143.69796186720734</v>
      </c>
      <c r="T118" s="17">
        <f t="shared" si="10"/>
        <v>2.0285195654638288</v>
      </c>
    </row>
    <row r="119" spans="1:20" x14ac:dyDescent="0.2">
      <c r="A119" s="19" t="s">
        <v>481</v>
      </c>
      <c r="C119" s="11" t="s">
        <v>345</v>
      </c>
      <c r="D119" s="11"/>
      <c r="E119" s="12">
        <v>23</v>
      </c>
      <c r="F119" s="12"/>
      <c r="G119" s="17">
        <v>40.799999999999997</v>
      </c>
      <c r="H119" s="5"/>
      <c r="I119" s="5">
        <v>265.73346587812802</v>
      </c>
      <c r="J119" s="5">
        <f t="shared" si="9"/>
        <v>651.30751440717654</v>
      </c>
      <c r="K119" s="5"/>
      <c r="L119" s="5">
        <v>464.99542892492599</v>
      </c>
      <c r="M119" s="5">
        <f t="shared" si="12"/>
        <v>1139.6946787375639</v>
      </c>
      <c r="N119" s="5"/>
      <c r="O119" s="5" t="s">
        <v>0</v>
      </c>
      <c r="P119" s="5" t="s">
        <v>0</v>
      </c>
      <c r="Q119" s="5"/>
      <c r="R119" s="5" t="s">
        <v>0</v>
      </c>
      <c r="S119" s="5" t="s">
        <v>0</v>
      </c>
      <c r="T119" s="17" t="s">
        <v>5</v>
      </c>
    </row>
    <row r="120" spans="1:20" x14ac:dyDescent="0.2">
      <c r="A120" s="19" t="s">
        <v>481</v>
      </c>
      <c r="C120" s="11" t="s">
        <v>346</v>
      </c>
      <c r="D120" s="11"/>
      <c r="E120" s="12">
        <v>22</v>
      </c>
      <c r="F120" s="12"/>
      <c r="G120" s="17">
        <v>43.9</v>
      </c>
      <c r="H120" s="5"/>
      <c r="I120" s="5">
        <v>309.19504823513302</v>
      </c>
      <c r="J120" s="5">
        <f t="shared" si="9"/>
        <v>704.31673857661281</v>
      </c>
      <c r="K120" s="5"/>
      <c r="L120" s="5">
        <v>476.75296690601903</v>
      </c>
      <c r="M120" s="5">
        <f t="shared" si="12"/>
        <v>1085.9976467107494</v>
      </c>
      <c r="N120" s="5"/>
      <c r="O120" s="5" t="s">
        <v>0</v>
      </c>
      <c r="P120" s="5" t="s">
        <v>0</v>
      </c>
      <c r="Q120" s="5"/>
      <c r="R120" s="5">
        <v>129.35489924003201</v>
      </c>
      <c r="S120" s="5">
        <f>100/G120*R120</f>
        <v>294.65808482923006</v>
      </c>
      <c r="T120" s="17" t="s">
        <v>5</v>
      </c>
    </row>
    <row r="121" spans="1:20" x14ac:dyDescent="0.2">
      <c r="A121" s="19" t="s">
        <v>481</v>
      </c>
      <c r="C121" s="11" t="s">
        <v>347</v>
      </c>
      <c r="D121" s="11"/>
      <c r="E121" s="12">
        <v>21</v>
      </c>
      <c r="F121" s="12"/>
      <c r="G121" s="17">
        <v>46</v>
      </c>
      <c r="H121" s="5"/>
      <c r="I121" s="5">
        <v>202.842210460807</v>
      </c>
      <c r="J121" s="5">
        <f t="shared" si="9"/>
        <v>440.96132708871085</v>
      </c>
      <c r="K121" s="5"/>
      <c r="L121" s="5">
        <v>543.43635295221895</v>
      </c>
      <c r="M121" s="5">
        <f t="shared" si="12"/>
        <v>1181.3833759830845</v>
      </c>
      <c r="N121" s="5"/>
      <c r="O121" s="5" t="s">
        <v>0</v>
      </c>
      <c r="P121" s="5" t="s">
        <v>0</v>
      </c>
      <c r="Q121" s="5"/>
      <c r="R121" s="5" t="s">
        <v>0</v>
      </c>
      <c r="S121" s="5" t="s">
        <v>0</v>
      </c>
      <c r="T121" s="17" t="s">
        <v>5</v>
      </c>
    </row>
    <row r="122" spans="1:20" x14ac:dyDescent="0.2">
      <c r="A122" s="19" t="s">
        <v>481</v>
      </c>
      <c r="C122" s="11" t="s">
        <v>348</v>
      </c>
      <c r="D122" s="11"/>
      <c r="E122" s="12">
        <v>20</v>
      </c>
      <c r="F122" s="12"/>
      <c r="G122" s="17">
        <v>41</v>
      </c>
      <c r="H122" s="5"/>
      <c r="I122" s="5">
        <v>129.69098849161699</v>
      </c>
      <c r="J122" s="5">
        <f t="shared" si="9"/>
        <v>316.31948412589509</v>
      </c>
      <c r="K122" s="5"/>
      <c r="L122" s="5">
        <v>492.288516206434</v>
      </c>
      <c r="M122" s="5">
        <f t="shared" si="12"/>
        <v>1200.7036980644732</v>
      </c>
      <c r="N122" s="5"/>
      <c r="O122" s="5">
        <v>101.45434080302201</v>
      </c>
      <c r="P122" s="5">
        <f t="shared" ref="P122:P141" si="14">100/G122*O122</f>
        <v>247.44961171468782</v>
      </c>
      <c r="Q122" s="5"/>
      <c r="R122" s="5">
        <v>65.467219629239807</v>
      </c>
      <c r="S122" s="5">
        <f>100/G122*R122</f>
        <v>159.67614543717025</v>
      </c>
      <c r="T122" s="17">
        <f t="shared" si="10"/>
        <v>1.2783187734018957</v>
      </c>
    </row>
    <row r="123" spans="1:20" x14ac:dyDescent="0.2">
      <c r="A123" s="19" t="s">
        <v>481</v>
      </c>
      <c r="C123" s="11" t="s">
        <v>349</v>
      </c>
      <c r="D123" s="11"/>
      <c r="E123" s="12">
        <v>19</v>
      </c>
      <c r="F123" s="12"/>
      <c r="G123" s="17">
        <v>39.6</v>
      </c>
      <c r="H123" s="5"/>
      <c r="I123" s="5">
        <v>110.590394764274</v>
      </c>
      <c r="J123" s="5">
        <f t="shared" si="9"/>
        <v>279.26867364715656</v>
      </c>
      <c r="K123" s="5"/>
      <c r="L123" s="5">
        <v>463.33522665759102</v>
      </c>
      <c r="M123" s="5">
        <f t="shared" si="12"/>
        <v>1170.0384511555328</v>
      </c>
      <c r="N123" s="5"/>
      <c r="O123" s="5">
        <v>97.358036344790094</v>
      </c>
      <c r="P123" s="5">
        <f t="shared" si="14"/>
        <v>245.85362713330829</v>
      </c>
      <c r="Q123" s="5"/>
      <c r="R123" s="5">
        <v>72.248572310368004</v>
      </c>
      <c r="S123" s="5">
        <f>100/G123*R123</f>
        <v>182.44588967264647</v>
      </c>
      <c r="T123" s="17">
        <f t="shared" si="10"/>
        <v>1.1359143930617293</v>
      </c>
    </row>
    <row r="124" spans="1:20" x14ac:dyDescent="0.2">
      <c r="A124" s="19" t="s">
        <v>481</v>
      </c>
      <c r="C124" s="11" t="s">
        <v>350</v>
      </c>
      <c r="D124" s="11"/>
      <c r="E124" s="12">
        <v>18</v>
      </c>
      <c r="F124" s="12"/>
      <c r="G124" s="17">
        <v>45.2</v>
      </c>
      <c r="H124" s="5"/>
      <c r="I124" s="5">
        <v>142.21221013321701</v>
      </c>
      <c r="J124" s="5">
        <f t="shared" si="9"/>
        <v>314.62878348056859</v>
      </c>
      <c r="K124" s="5"/>
      <c r="L124" s="5">
        <v>534.31935878803404</v>
      </c>
      <c r="M124" s="5">
        <f t="shared" ref="M124:M141" si="15">100/G124*L124</f>
        <v>1182.1224751947655</v>
      </c>
      <c r="N124" s="5"/>
      <c r="O124" s="5">
        <v>110.63081105136401</v>
      </c>
      <c r="P124" s="5">
        <f t="shared" si="14"/>
        <v>244.75843152956637</v>
      </c>
      <c r="Q124" s="5"/>
      <c r="R124" s="5">
        <v>58.683087031119598</v>
      </c>
      <c r="S124" s="5">
        <f>100/G124*R124</f>
        <v>129.82983856442388</v>
      </c>
      <c r="T124" s="17">
        <f t="shared" si="10"/>
        <v>1.2854665782680585</v>
      </c>
    </row>
    <row r="125" spans="1:20" x14ac:dyDescent="0.2">
      <c r="A125" s="19" t="s">
        <v>481</v>
      </c>
      <c r="C125" s="11" t="s">
        <v>351</v>
      </c>
      <c r="D125" s="11"/>
      <c r="E125" s="12">
        <v>17</v>
      </c>
      <c r="F125" s="12"/>
      <c r="G125" s="17">
        <v>43.7</v>
      </c>
      <c r="H125" s="5"/>
      <c r="I125" s="5">
        <v>178.41941963477501</v>
      </c>
      <c r="J125" s="5">
        <f t="shared" si="9"/>
        <v>408.28242479353543</v>
      </c>
      <c r="K125" s="5"/>
      <c r="L125" s="5">
        <v>479.74840155728498</v>
      </c>
      <c r="M125" s="5">
        <f t="shared" si="15"/>
        <v>1097.8224291928716</v>
      </c>
      <c r="N125" s="5"/>
      <c r="O125" s="5">
        <v>103.708512396451</v>
      </c>
      <c r="P125" s="5">
        <f t="shared" si="14"/>
        <v>237.31925033512812</v>
      </c>
      <c r="Q125" s="5"/>
      <c r="R125" s="5">
        <v>149.294299451043</v>
      </c>
      <c r="S125" s="5">
        <f>100/G125*R125</f>
        <v>341.63455251954917</v>
      </c>
      <c r="T125" s="17">
        <f t="shared" si="10"/>
        <v>1.7203932012130634</v>
      </c>
    </row>
    <row r="126" spans="1:20" x14ac:dyDescent="0.2">
      <c r="A126" s="19" t="s">
        <v>481</v>
      </c>
      <c r="C126" s="11" t="s">
        <v>352</v>
      </c>
      <c r="D126" s="11"/>
      <c r="E126" s="12">
        <v>16</v>
      </c>
      <c r="F126" s="12"/>
      <c r="G126" s="17">
        <v>42.8</v>
      </c>
      <c r="H126" s="5"/>
      <c r="I126" s="5">
        <v>245.502641483189</v>
      </c>
      <c r="J126" s="5">
        <f t="shared" ref="J126:J141" si="16">100/G126*I126</f>
        <v>573.6043025308154</v>
      </c>
      <c r="K126" s="5"/>
      <c r="L126" s="5">
        <v>410.51424278053298</v>
      </c>
      <c r="M126" s="5">
        <f t="shared" si="15"/>
        <v>959.14542705732003</v>
      </c>
      <c r="N126" s="5"/>
      <c r="O126" s="5">
        <v>91.0086891207782</v>
      </c>
      <c r="P126" s="5">
        <f t="shared" si="14"/>
        <v>212.63712411396776</v>
      </c>
      <c r="Q126" s="5"/>
      <c r="R126" s="5">
        <v>129.12396520343401</v>
      </c>
      <c r="S126" s="5">
        <f>100/G126*R126</f>
        <v>301.69150748465893</v>
      </c>
      <c r="T126" s="17">
        <f t="shared" si="10"/>
        <v>2.6975736476918253</v>
      </c>
    </row>
    <row r="127" spans="1:20" x14ac:dyDescent="0.2">
      <c r="A127" s="19" t="s">
        <v>481</v>
      </c>
      <c r="C127" s="11" t="s">
        <v>353</v>
      </c>
      <c r="D127" s="11"/>
      <c r="E127" s="12">
        <v>15</v>
      </c>
      <c r="F127" s="12"/>
      <c r="G127" s="17">
        <v>42.7</v>
      </c>
      <c r="H127" s="5"/>
      <c r="I127" s="5">
        <v>348.05264234279298</v>
      </c>
      <c r="J127" s="5">
        <f t="shared" si="16"/>
        <v>815.11157457328568</v>
      </c>
      <c r="K127" s="5"/>
      <c r="L127" s="5">
        <v>396.713292911503</v>
      </c>
      <c r="M127" s="5">
        <f t="shared" si="15"/>
        <v>929.07094358665802</v>
      </c>
      <c r="N127" s="5"/>
      <c r="O127" s="5">
        <v>99.141211663208793</v>
      </c>
      <c r="P127" s="5">
        <f t="shared" si="14"/>
        <v>232.18082356723369</v>
      </c>
      <c r="Q127" s="5"/>
      <c r="R127" s="5" t="s">
        <v>0</v>
      </c>
      <c r="S127" s="5" t="s">
        <v>0</v>
      </c>
      <c r="T127" s="17">
        <f t="shared" si="10"/>
        <v>3.5106756968550852</v>
      </c>
    </row>
    <row r="128" spans="1:20" x14ac:dyDescent="0.2">
      <c r="A128" s="19" t="s">
        <v>481</v>
      </c>
      <c r="C128" s="11" t="s">
        <v>354</v>
      </c>
      <c r="D128" s="11"/>
      <c r="E128" s="12">
        <v>14</v>
      </c>
      <c r="F128" s="12"/>
      <c r="G128" s="17">
        <v>43.8</v>
      </c>
      <c r="H128" s="5"/>
      <c r="I128" s="5">
        <v>489.98741464673299</v>
      </c>
      <c r="J128" s="5">
        <f t="shared" si="16"/>
        <v>1118.6927275039566</v>
      </c>
      <c r="K128" s="5"/>
      <c r="L128" s="5">
        <v>441.87600741176601</v>
      </c>
      <c r="M128" s="5">
        <f t="shared" si="15"/>
        <v>1008.8493319903334</v>
      </c>
      <c r="N128" s="5"/>
      <c r="O128" s="5">
        <v>116.480472576933</v>
      </c>
      <c r="P128" s="5">
        <f t="shared" si="14"/>
        <v>265.93715200213012</v>
      </c>
      <c r="Q128" s="5"/>
      <c r="R128" s="5">
        <v>87.709773843384795</v>
      </c>
      <c r="S128" s="5">
        <f>100/G128*R128</f>
        <v>200.25062521320731</v>
      </c>
      <c r="T128" s="17">
        <f t="shared" si="10"/>
        <v>4.2066056550646822</v>
      </c>
    </row>
    <row r="129" spans="1:22" x14ac:dyDescent="0.2">
      <c r="A129" s="19" t="s">
        <v>481</v>
      </c>
      <c r="C129" s="11" t="s">
        <v>355</v>
      </c>
      <c r="D129" s="11"/>
      <c r="E129" s="12">
        <v>13</v>
      </c>
      <c r="F129" s="12"/>
      <c r="G129" s="17">
        <v>48.1</v>
      </c>
      <c r="H129" s="5"/>
      <c r="I129" s="5">
        <v>565.894222363533</v>
      </c>
      <c r="J129" s="5">
        <f t="shared" si="16"/>
        <v>1176.49526478905</v>
      </c>
      <c r="K129" s="5"/>
      <c r="L129" s="5">
        <v>540.87187889421</v>
      </c>
      <c r="M129" s="5">
        <f t="shared" si="15"/>
        <v>1124.4737606948233</v>
      </c>
      <c r="N129" s="5"/>
      <c r="O129" s="5">
        <v>137.38510028219301</v>
      </c>
      <c r="P129" s="5">
        <f t="shared" si="14"/>
        <v>285.62390911058839</v>
      </c>
      <c r="Q129" s="5"/>
      <c r="R129" s="5" t="s">
        <v>0</v>
      </c>
      <c r="S129" s="5" t="s">
        <v>0</v>
      </c>
      <c r="T129" s="17">
        <f t="shared" si="10"/>
        <v>4.1190363525678535</v>
      </c>
    </row>
    <row r="130" spans="1:22" x14ac:dyDescent="0.2">
      <c r="A130" s="19" t="s">
        <v>481</v>
      </c>
      <c r="C130" s="11" t="s">
        <v>356</v>
      </c>
      <c r="D130" s="11"/>
      <c r="E130" s="12">
        <v>12</v>
      </c>
      <c r="F130" s="12"/>
      <c r="G130" s="17">
        <v>51.3</v>
      </c>
      <c r="H130" s="5"/>
      <c r="I130" s="5">
        <v>548.13079712341596</v>
      </c>
      <c r="J130" s="5">
        <f t="shared" si="16"/>
        <v>1068.4810860105574</v>
      </c>
      <c r="K130" s="5"/>
      <c r="L130" s="5">
        <v>485.049702094206</v>
      </c>
      <c r="M130" s="5">
        <f t="shared" si="15"/>
        <v>945.51598848773108</v>
      </c>
      <c r="N130" s="5"/>
      <c r="O130" s="5">
        <v>132.41826419572601</v>
      </c>
      <c r="P130" s="5">
        <f t="shared" si="14"/>
        <v>258.12527133669789</v>
      </c>
      <c r="Q130" s="5"/>
      <c r="R130" s="5" t="s">
        <v>0</v>
      </c>
      <c r="S130" s="5" t="s">
        <v>0</v>
      </c>
      <c r="T130" s="17">
        <f t="shared" si="10"/>
        <v>4.139389686555849</v>
      </c>
    </row>
    <row r="131" spans="1:22" x14ac:dyDescent="0.2">
      <c r="A131" s="19" t="s">
        <v>481</v>
      </c>
      <c r="C131" s="11" t="s">
        <v>357</v>
      </c>
      <c r="D131" s="11"/>
      <c r="E131" s="12">
        <v>11</v>
      </c>
      <c r="F131" s="12"/>
      <c r="G131" s="17">
        <v>45.9</v>
      </c>
      <c r="H131" s="5"/>
      <c r="I131" s="5">
        <v>461.93235854481799</v>
      </c>
      <c r="J131" s="5">
        <f t="shared" si="16"/>
        <v>1006.3885807076645</v>
      </c>
      <c r="K131" s="5"/>
      <c r="L131" s="5">
        <v>501.97646201476402</v>
      </c>
      <c r="M131" s="5">
        <f t="shared" si="15"/>
        <v>1093.6306361977429</v>
      </c>
      <c r="N131" s="5"/>
      <c r="O131" s="5">
        <v>123.132556245896</v>
      </c>
      <c r="P131" s="5">
        <f t="shared" si="14"/>
        <v>268.26264977319391</v>
      </c>
      <c r="Q131" s="5"/>
      <c r="R131" s="5" t="s">
        <v>0</v>
      </c>
      <c r="S131" s="5" t="s">
        <v>0</v>
      </c>
      <c r="T131" s="17">
        <f t="shared" si="10"/>
        <v>3.7515046599238788</v>
      </c>
    </row>
    <row r="132" spans="1:22" x14ac:dyDescent="0.2">
      <c r="A132" s="19" t="s">
        <v>481</v>
      </c>
      <c r="C132" s="11" t="s">
        <v>358</v>
      </c>
      <c r="D132" s="11"/>
      <c r="E132" s="12">
        <v>10</v>
      </c>
      <c r="F132" s="12"/>
      <c r="G132" s="17">
        <v>47.7</v>
      </c>
      <c r="H132" s="5"/>
      <c r="I132" s="5">
        <v>362.63253702558899</v>
      </c>
      <c r="J132" s="5">
        <f t="shared" si="16"/>
        <v>760.23592667838352</v>
      </c>
      <c r="K132" s="5"/>
      <c r="L132" s="5">
        <v>501.18034030201301</v>
      </c>
      <c r="M132" s="5">
        <f t="shared" si="15"/>
        <v>1050.6925373207819</v>
      </c>
      <c r="N132" s="5"/>
      <c r="O132" s="5">
        <v>121.95821656106899</v>
      </c>
      <c r="P132" s="5">
        <f t="shared" si="14"/>
        <v>255.67760285339409</v>
      </c>
      <c r="Q132" s="5"/>
      <c r="R132" s="5" t="s">
        <v>0</v>
      </c>
      <c r="S132" s="5" t="s">
        <v>0</v>
      </c>
      <c r="T132" s="17">
        <f t="shared" si="10"/>
        <v>2.9734162014742602</v>
      </c>
    </row>
    <row r="133" spans="1:22" x14ac:dyDescent="0.2">
      <c r="A133" s="19" t="s">
        <v>481</v>
      </c>
      <c r="C133" s="11" t="s">
        <v>359</v>
      </c>
      <c r="D133" s="11"/>
      <c r="E133" s="12">
        <v>9</v>
      </c>
      <c r="F133" s="12"/>
      <c r="G133" s="17">
        <v>47.9</v>
      </c>
      <c r="H133" s="5"/>
      <c r="I133" s="5">
        <v>274.80621411385101</v>
      </c>
      <c r="J133" s="5">
        <f t="shared" si="16"/>
        <v>573.70817142766396</v>
      </c>
      <c r="K133" s="5"/>
      <c r="L133" s="5">
        <v>518.74156743139895</v>
      </c>
      <c r="M133" s="5">
        <f t="shared" si="15"/>
        <v>1082.9677816939436</v>
      </c>
      <c r="N133" s="5"/>
      <c r="O133" s="5">
        <v>113.710701547932</v>
      </c>
      <c r="P133" s="5">
        <f t="shared" si="14"/>
        <v>237.39186126916914</v>
      </c>
      <c r="Q133" s="5"/>
      <c r="R133" s="5" t="s">
        <v>0</v>
      </c>
      <c r="S133" s="5" t="s">
        <v>0</v>
      </c>
      <c r="T133" s="17">
        <f t="shared" si="10"/>
        <v>2.416713733825774</v>
      </c>
    </row>
    <row r="134" spans="1:22" x14ac:dyDescent="0.2">
      <c r="A134" s="19" t="s">
        <v>481</v>
      </c>
      <c r="C134" s="11" t="s">
        <v>360</v>
      </c>
      <c r="D134" s="11"/>
      <c r="E134" s="12">
        <v>8</v>
      </c>
      <c r="F134" s="12"/>
      <c r="G134" s="17">
        <v>51</v>
      </c>
      <c r="H134" s="5"/>
      <c r="I134" s="5">
        <v>199.05794332896599</v>
      </c>
      <c r="J134" s="5">
        <f t="shared" si="16"/>
        <v>390.30969280189407</v>
      </c>
      <c r="K134" s="5"/>
      <c r="L134" s="5">
        <v>518.13244765448997</v>
      </c>
      <c r="M134" s="5">
        <f t="shared" si="15"/>
        <v>1015.9459757931176</v>
      </c>
      <c r="N134" s="5"/>
      <c r="O134" s="5">
        <v>113.790880037779</v>
      </c>
      <c r="P134" s="5">
        <f t="shared" si="14"/>
        <v>223.11937262309607</v>
      </c>
      <c r="Q134" s="5"/>
      <c r="R134" s="5" t="s">
        <v>0</v>
      </c>
      <c r="S134" s="5" t="s">
        <v>0</v>
      </c>
      <c r="T134" s="17">
        <f t="shared" ref="T134:T180" si="17">J134/P134</f>
        <v>1.7493312580312059</v>
      </c>
    </row>
    <row r="135" spans="1:22" x14ac:dyDescent="0.2">
      <c r="A135" s="19" t="s">
        <v>481</v>
      </c>
      <c r="C135" s="11" t="s">
        <v>361</v>
      </c>
      <c r="D135" s="11"/>
      <c r="E135" s="12">
        <v>7</v>
      </c>
      <c r="F135" s="12"/>
      <c r="G135" s="17">
        <v>50</v>
      </c>
      <c r="H135" s="5"/>
      <c r="I135" s="5">
        <v>136.410784668487</v>
      </c>
      <c r="J135" s="5">
        <f t="shared" si="16"/>
        <v>272.82156933697399</v>
      </c>
      <c r="K135" s="5"/>
      <c r="L135" s="5">
        <v>581.997680778671</v>
      </c>
      <c r="M135" s="5">
        <f t="shared" si="15"/>
        <v>1163.995361557342</v>
      </c>
      <c r="N135" s="5"/>
      <c r="O135" s="5">
        <v>125.27254275502099</v>
      </c>
      <c r="P135" s="5">
        <f t="shared" si="14"/>
        <v>250.54508551004199</v>
      </c>
      <c r="Q135" s="5"/>
      <c r="R135" s="5" t="s">
        <v>0</v>
      </c>
      <c r="S135" s="5" t="s">
        <v>0</v>
      </c>
      <c r="T135" s="17">
        <f t="shared" si="17"/>
        <v>1.0889120765693054</v>
      </c>
    </row>
    <row r="136" spans="1:22" x14ac:dyDescent="0.2">
      <c r="A136" s="19" t="s">
        <v>481</v>
      </c>
      <c r="C136" s="11" t="s">
        <v>362</v>
      </c>
      <c r="D136" s="11"/>
      <c r="E136" s="12">
        <v>6</v>
      </c>
      <c r="F136" s="12"/>
      <c r="G136" s="17">
        <v>43.5</v>
      </c>
      <c r="H136" s="5"/>
      <c r="I136" s="5">
        <v>100.789531743598</v>
      </c>
      <c r="J136" s="5">
        <f t="shared" si="16"/>
        <v>231.70007297378851</v>
      </c>
      <c r="K136" s="5"/>
      <c r="L136" s="5">
        <v>551.67649996100397</v>
      </c>
      <c r="M136" s="5">
        <f t="shared" si="15"/>
        <v>1268.2218389908137</v>
      </c>
      <c r="N136" s="5"/>
      <c r="O136" s="5">
        <v>114.631847138811</v>
      </c>
      <c r="P136" s="5">
        <f t="shared" si="14"/>
        <v>263.52148767542758</v>
      </c>
      <c r="Q136" s="5"/>
      <c r="R136" s="5" t="s">
        <v>0</v>
      </c>
      <c r="S136" s="5" t="s">
        <v>0</v>
      </c>
      <c r="T136" s="17">
        <f t="shared" si="17"/>
        <v>0.87924546501941181</v>
      </c>
    </row>
    <row r="137" spans="1:22" x14ac:dyDescent="0.2">
      <c r="A137" s="19" t="s">
        <v>481</v>
      </c>
      <c r="C137" s="11" t="s">
        <v>363</v>
      </c>
      <c r="D137" s="11"/>
      <c r="E137" s="12">
        <v>5</v>
      </c>
      <c r="F137" s="12"/>
      <c r="G137" s="17">
        <v>44.8</v>
      </c>
      <c r="H137" s="5"/>
      <c r="I137" s="5">
        <v>87.500362066844104</v>
      </c>
      <c r="J137" s="5">
        <f t="shared" si="16"/>
        <v>195.31330818491989</v>
      </c>
      <c r="K137" s="5"/>
      <c r="L137" s="5">
        <v>598.81994840904895</v>
      </c>
      <c r="M137" s="5">
        <f t="shared" si="15"/>
        <v>1336.6516705559129</v>
      </c>
      <c r="N137" s="5"/>
      <c r="O137" s="5">
        <v>117.007613658303</v>
      </c>
      <c r="P137" s="5">
        <f t="shared" si="14"/>
        <v>261.17770905871208</v>
      </c>
      <c r="Q137" s="5"/>
      <c r="R137" s="5" t="s">
        <v>0</v>
      </c>
      <c r="S137" s="5" t="s">
        <v>0</v>
      </c>
      <c r="T137" s="17">
        <f t="shared" si="17"/>
        <v>0.74781767896208151</v>
      </c>
    </row>
    <row r="138" spans="1:22" x14ac:dyDescent="0.2">
      <c r="A138" s="19" t="s">
        <v>481</v>
      </c>
      <c r="C138" s="11" t="s">
        <v>364</v>
      </c>
      <c r="D138" s="11"/>
      <c r="E138" s="12">
        <v>4</v>
      </c>
      <c r="F138" s="12"/>
      <c r="G138" s="17">
        <v>41.2</v>
      </c>
      <c r="H138" s="5"/>
      <c r="I138" s="5">
        <v>88.412140989588494</v>
      </c>
      <c r="J138" s="5">
        <f t="shared" si="16"/>
        <v>214.59257521744777</v>
      </c>
      <c r="K138" s="5"/>
      <c r="L138" s="5">
        <v>511.62532451623099</v>
      </c>
      <c r="M138" s="5">
        <f t="shared" si="15"/>
        <v>1241.8090400879391</v>
      </c>
      <c r="N138" s="5"/>
      <c r="O138" s="5">
        <v>109.936720359747</v>
      </c>
      <c r="P138" s="5">
        <f t="shared" si="14"/>
        <v>266.83669990229851</v>
      </c>
      <c r="Q138" s="5"/>
      <c r="R138" s="5" t="s">
        <v>0</v>
      </c>
      <c r="S138" s="5" t="s">
        <v>0</v>
      </c>
      <c r="T138" s="17">
        <f t="shared" si="17"/>
        <v>0.80420937335838827</v>
      </c>
    </row>
    <row r="139" spans="1:22" x14ac:dyDescent="0.2">
      <c r="A139" s="19" t="s">
        <v>481</v>
      </c>
      <c r="C139" s="11" t="s">
        <v>365</v>
      </c>
      <c r="D139" s="11"/>
      <c r="E139" s="12">
        <v>3</v>
      </c>
      <c r="F139" s="12"/>
      <c r="G139" s="17">
        <v>46.3</v>
      </c>
      <c r="H139" s="5"/>
      <c r="I139" s="5">
        <v>88.220906854533993</v>
      </c>
      <c r="J139" s="5">
        <f t="shared" si="16"/>
        <v>190.54191545255725</v>
      </c>
      <c r="K139" s="5"/>
      <c r="L139" s="5">
        <v>513.99723938864804</v>
      </c>
      <c r="M139" s="5">
        <f t="shared" si="15"/>
        <v>1110.145225461443</v>
      </c>
      <c r="N139" s="5"/>
      <c r="O139" s="5">
        <v>107.553338528575</v>
      </c>
      <c r="P139" s="5">
        <f t="shared" si="14"/>
        <v>232.29662749152271</v>
      </c>
      <c r="Q139" s="5"/>
      <c r="R139" s="5" t="s">
        <v>0</v>
      </c>
      <c r="S139" s="5" t="s">
        <v>0</v>
      </c>
      <c r="T139" s="17">
        <f t="shared" si="17"/>
        <v>0.82025261197350252</v>
      </c>
    </row>
    <row r="140" spans="1:22" x14ac:dyDescent="0.2">
      <c r="A140" s="19" t="s">
        <v>481</v>
      </c>
      <c r="C140" s="11" t="s">
        <v>366</v>
      </c>
      <c r="D140" s="11"/>
      <c r="E140" s="12">
        <v>2</v>
      </c>
      <c r="F140" s="12"/>
      <c r="G140" s="17">
        <v>48.3</v>
      </c>
      <c r="H140" s="5"/>
      <c r="I140" s="5">
        <v>90.284486703967701</v>
      </c>
      <c r="J140" s="5">
        <f t="shared" si="16"/>
        <v>186.92440311380477</v>
      </c>
      <c r="K140" s="5"/>
      <c r="L140" s="5">
        <v>560.48528668594099</v>
      </c>
      <c r="M140" s="5">
        <f t="shared" si="15"/>
        <v>1160.4250241944949</v>
      </c>
      <c r="N140" s="5"/>
      <c r="O140" s="5">
        <v>113.50436304652899</v>
      </c>
      <c r="P140" s="5">
        <f t="shared" si="14"/>
        <v>234.99868125575361</v>
      </c>
      <c r="Q140" s="5"/>
      <c r="R140" s="5" t="s">
        <v>0</v>
      </c>
      <c r="S140" s="5" t="s">
        <v>0</v>
      </c>
      <c r="T140" s="17">
        <f t="shared" si="17"/>
        <v>0.79542745565610784</v>
      </c>
    </row>
    <row r="141" spans="1:22" x14ac:dyDescent="0.2">
      <c r="A141" s="19" t="s">
        <v>481</v>
      </c>
      <c r="C141" s="11" t="s">
        <v>367</v>
      </c>
      <c r="D141" s="11"/>
      <c r="E141" s="12" t="s">
        <v>436</v>
      </c>
      <c r="F141" s="12"/>
      <c r="G141" s="17">
        <v>51.7</v>
      </c>
      <c r="H141" s="5"/>
      <c r="I141" s="5">
        <v>108.58847962805601</v>
      </c>
      <c r="J141" s="5">
        <f t="shared" si="16"/>
        <v>210.03574396142361</v>
      </c>
      <c r="K141" s="5"/>
      <c r="L141" s="5">
        <v>641.713636942172</v>
      </c>
      <c r="M141" s="5">
        <f t="shared" si="15"/>
        <v>1241.2256033697718</v>
      </c>
      <c r="N141" s="5"/>
      <c r="O141" s="5">
        <v>124.87801237031999</v>
      </c>
      <c r="P141" s="5">
        <f t="shared" si="14"/>
        <v>241.54354423659572</v>
      </c>
      <c r="Q141" s="5"/>
      <c r="R141" s="5" t="s">
        <v>0</v>
      </c>
      <c r="S141" s="5" t="s">
        <v>0</v>
      </c>
      <c r="T141" s="17">
        <f t="shared" si="17"/>
        <v>0.86955643805445815</v>
      </c>
    </row>
    <row r="142" spans="1:22" x14ac:dyDescent="0.2">
      <c r="C142" s="11"/>
      <c r="D142" s="11"/>
      <c r="E142" s="11"/>
      <c r="F142" s="11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18"/>
      <c r="S142" s="5"/>
      <c r="T142" s="17"/>
    </row>
    <row r="143" spans="1:22" ht="10.5" x14ac:dyDescent="0.25">
      <c r="A143" s="66" t="s">
        <v>435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25"/>
      <c r="V143" s="25"/>
    </row>
    <row r="144" spans="1:22" x14ac:dyDescent="0.2">
      <c r="A144" s="19" t="s">
        <v>74</v>
      </c>
      <c r="C144" s="11" t="s">
        <v>368</v>
      </c>
      <c r="D144" s="11"/>
      <c r="E144" s="12" t="s">
        <v>437</v>
      </c>
      <c r="F144" s="12"/>
      <c r="G144" s="17">
        <v>12.8</v>
      </c>
      <c r="H144" s="5"/>
      <c r="I144" s="18">
        <v>14.795067689805</v>
      </c>
      <c r="J144" s="18">
        <f>100/G144*I144</f>
        <v>115.58646632660157</v>
      </c>
      <c r="K144" s="18"/>
      <c r="L144" s="5">
        <v>64.7185908227884</v>
      </c>
      <c r="M144" s="18">
        <f t="shared" ref="M144:M180" si="18">100/G144*L144</f>
        <v>505.61399080303437</v>
      </c>
      <c r="N144" s="18"/>
      <c r="O144" s="5">
        <v>18.245187781523299</v>
      </c>
      <c r="P144" s="18">
        <f t="shared" ref="P144:P152" si="19">100/G144*O144</f>
        <v>142.54052954315077</v>
      </c>
      <c r="Q144" s="18"/>
      <c r="R144" s="5" t="s">
        <v>0</v>
      </c>
      <c r="S144" s="5" t="s">
        <v>0</v>
      </c>
      <c r="T144" s="17">
        <f t="shared" si="17"/>
        <v>0.81090246189670923</v>
      </c>
      <c r="U144" s="25"/>
      <c r="V144" s="25"/>
    </row>
    <row r="145" spans="1:22" x14ac:dyDescent="0.2">
      <c r="A145" s="19" t="s">
        <v>74</v>
      </c>
      <c r="C145" s="11" t="s">
        <v>369</v>
      </c>
      <c r="D145" s="11"/>
      <c r="E145" s="12">
        <v>36</v>
      </c>
      <c r="F145" s="12"/>
      <c r="G145" s="17">
        <v>22.8</v>
      </c>
      <c r="H145" s="5"/>
      <c r="I145" s="18">
        <v>23.376598355443701</v>
      </c>
      <c r="J145" s="18">
        <f>100/G145*I145</f>
        <v>102.52894015545482</v>
      </c>
      <c r="K145" s="18"/>
      <c r="L145" s="5">
        <v>90.433077275810803</v>
      </c>
      <c r="M145" s="18">
        <f t="shared" si="18"/>
        <v>396.63630384127538</v>
      </c>
      <c r="N145" s="18"/>
      <c r="O145" s="5">
        <v>24.019149642150399</v>
      </c>
      <c r="P145" s="18">
        <f t="shared" si="19"/>
        <v>105.34714755329121</v>
      </c>
      <c r="Q145" s="18"/>
      <c r="R145" s="5" t="s">
        <v>0</v>
      </c>
      <c r="S145" s="5" t="s">
        <v>0</v>
      </c>
      <c r="T145" s="17">
        <f t="shared" si="17"/>
        <v>0.97324837488921323</v>
      </c>
      <c r="U145" s="13"/>
      <c r="V145" s="13"/>
    </row>
    <row r="146" spans="1:22" x14ac:dyDescent="0.2">
      <c r="A146" s="19" t="s">
        <v>74</v>
      </c>
      <c r="C146" s="11" t="s">
        <v>370</v>
      </c>
      <c r="D146" s="11"/>
      <c r="E146" s="12">
        <v>35</v>
      </c>
      <c r="F146" s="12"/>
      <c r="G146" s="17">
        <v>31.9</v>
      </c>
      <c r="H146" s="5"/>
      <c r="I146" s="18">
        <v>30.2447812461936</v>
      </c>
      <c r="J146" s="18">
        <f t="shared" ref="J146:J180" si="20">100/G146*I146</f>
        <v>94.811226477095929</v>
      </c>
      <c r="K146" s="18"/>
      <c r="L146" s="5">
        <v>126.525076888147</v>
      </c>
      <c r="M146" s="18">
        <f t="shared" si="18"/>
        <v>396.63033507256114</v>
      </c>
      <c r="N146" s="18"/>
      <c r="O146" s="5">
        <v>30.647181887426999</v>
      </c>
      <c r="P146" s="18">
        <f t="shared" si="19"/>
        <v>96.072670493501562</v>
      </c>
      <c r="Q146" s="18"/>
      <c r="R146" s="5" t="s">
        <v>0</v>
      </c>
      <c r="S146" s="5" t="s">
        <v>0</v>
      </c>
      <c r="T146" s="17">
        <f t="shared" si="17"/>
        <v>0.98686989744402953</v>
      </c>
      <c r="U146" s="13"/>
      <c r="V146" s="13"/>
    </row>
    <row r="147" spans="1:22" x14ac:dyDescent="0.2">
      <c r="A147" s="19" t="s">
        <v>74</v>
      </c>
      <c r="C147" s="11" t="s">
        <v>371</v>
      </c>
      <c r="D147" s="11"/>
      <c r="E147" s="12">
        <v>34</v>
      </c>
      <c r="F147" s="12"/>
      <c r="G147" s="17">
        <v>35.200000000000003</v>
      </c>
      <c r="H147" s="5"/>
      <c r="I147" s="18">
        <v>24.204199187668099</v>
      </c>
      <c r="J147" s="18">
        <f t="shared" si="20"/>
        <v>68.761929510420728</v>
      </c>
      <c r="K147" s="18"/>
      <c r="L147" s="5">
        <v>109.55004430789199</v>
      </c>
      <c r="M147" s="18">
        <f t="shared" si="18"/>
        <v>311.22171678378407</v>
      </c>
      <c r="N147" s="18"/>
      <c r="O147" s="5">
        <v>28.982544508665601</v>
      </c>
      <c r="P147" s="18">
        <f t="shared" si="19"/>
        <v>82.336774172345457</v>
      </c>
      <c r="Q147" s="18"/>
      <c r="R147" s="5" t="s">
        <v>0</v>
      </c>
      <c r="S147" s="5" t="s">
        <v>0</v>
      </c>
      <c r="T147" s="17">
        <f t="shared" si="17"/>
        <v>0.83513023435299794</v>
      </c>
      <c r="U147" s="13"/>
      <c r="V147" s="13"/>
    </row>
    <row r="148" spans="1:22" x14ac:dyDescent="0.2">
      <c r="A148" s="19" t="s">
        <v>74</v>
      </c>
      <c r="C148" s="11" t="s">
        <v>372</v>
      </c>
      <c r="D148" s="11"/>
      <c r="E148" s="12">
        <v>33</v>
      </c>
      <c r="F148" s="12"/>
      <c r="G148" s="17">
        <v>29.5</v>
      </c>
      <c r="H148" s="5"/>
      <c r="I148" s="18">
        <v>26.4827977311338</v>
      </c>
      <c r="J148" s="18">
        <f t="shared" si="20"/>
        <v>89.772195698758637</v>
      </c>
      <c r="K148" s="18"/>
      <c r="L148" s="5">
        <v>97.428849819016193</v>
      </c>
      <c r="M148" s="18">
        <f t="shared" si="18"/>
        <v>330.26728752208879</v>
      </c>
      <c r="N148" s="18"/>
      <c r="O148" s="5">
        <v>28.605986952888198</v>
      </c>
      <c r="P148" s="18">
        <f t="shared" si="19"/>
        <v>96.969447297926095</v>
      </c>
      <c r="Q148" s="18"/>
      <c r="R148" s="5" t="s">
        <v>0</v>
      </c>
      <c r="S148" s="5" t="s">
        <v>0</v>
      </c>
      <c r="T148" s="17">
        <f t="shared" si="17"/>
        <v>0.92577815178161393</v>
      </c>
      <c r="U148" s="13"/>
      <c r="V148" s="13"/>
    </row>
    <row r="149" spans="1:22" x14ac:dyDescent="0.2">
      <c r="A149" s="19" t="s">
        <v>74</v>
      </c>
      <c r="C149" s="11" t="s">
        <v>373</v>
      </c>
      <c r="D149" s="11"/>
      <c r="E149" s="12">
        <v>32</v>
      </c>
      <c r="F149" s="12"/>
      <c r="G149" s="17">
        <v>22.5</v>
      </c>
      <c r="H149" s="5"/>
      <c r="I149" s="18">
        <v>18.941719802956701</v>
      </c>
      <c r="J149" s="18">
        <f t="shared" si="20"/>
        <v>84.185421346474229</v>
      </c>
      <c r="K149" s="18"/>
      <c r="L149" s="5">
        <v>78.642937180542603</v>
      </c>
      <c r="M149" s="18">
        <f t="shared" si="18"/>
        <v>349.524165246856</v>
      </c>
      <c r="N149" s="18"/>
      <c r="O149" s="5">
        <v>22.070974657494499</v>
      </c>
      <c r="P149" s="18">
        <f t="shared" si="19"/>
        <v>98.093220699975561</v>
      </c>
      <c r="Q149" s="18"/>
      <c r="R149" s="5" t="s">
        <v>0</v>
      </c>
      <c r="S149" s="5" t="s">
        <v>0</v>
      </c>
      <c r="T149" s="17">
        <f t="shared" si="17"/>
        <v>0.85821854706922884</v>
      </c>
      <c r="U149" s="13"/>
      <c r="V149" s="13"/>
    </row>
    <row r="150" spans="1:22" x14ac:dyDescent="0.2">
      <c r="A150" s="19" t="s">
        <v>74</v>
      </c>
      <c r="C150" s="11" t="s">
        <v>374</v>
      </c>
      <c r="D150" s="11"/>
      <c r="E150" s="12">
        <v>31</v>
      </c>
      <c r="F150" s="12"/>
      <c r="G150" s="17">
        <v>32.700000000000003</v>
      </c>
      <c r="H150" s="5"/>
      <c r="I150" s="18">
        <v>25.548132207162599</v>
      </c>
      <c r="J150" s="18">
        <f t="shared" si="20"/>
        <v>78.128844670222009</v>
      </c>
      <c r="K150" s="18"/>
      <c r="L150" s="5">
        <v>103.46909603624501</v>
      </c>
      <c r="M150" s="18">
        <f t="shared" si="18"/>
        <v>316.41925393347094</v>
      </c>
      <c r="N150" s="18"/>
      <c r="O150" s="5">
        <v>32.328892808925303</v>
      </c>
      <c r="P150" s="18">
        <f t="shared" si="19"/>
        <v>98.865115623624774</v>
      </c>
      <c r="Q150" s="18"/>
      <c r="R150" s="5" t="s">
        <v>0</v>
      </c>
      <c r="S150" s="5" t="s">
        <v>0</v>
      </c>
      <c r="T150" s="17">
        <f t="shared" si="17"/>
        <v>0.7902569493536542</v>
      </c>
      <c r="U150" s="13"/>
      <c r="V150" s="13"/>
    </row>
    <row r="151" spans="1:22" x14ac:dyDescent="0.2">
      <c r="A151" s="19" t="s">
        <v>74</v>
      </c>
      <c r="C151" s="11" t="s">
        <v>375</v>
      </c>
      <c r="D151" s="11"/>
      <c r="E151" s="12">
        <v>30</v>
      </c>
      <c r="F151" s="12"/>
      <c r="G151" s="17">
        <v>30.7</v>
      </c>
      <c r="H151" s="5"/>
      <c r="I151" s="18">
        <v>31.279090038833999</v>
      </c>
      <c r="J151" s="18">
        <f t="shared" si="20"/>
        <v>101.88628677144625</v>
      </c>
      <c r="K151" s="18"/>
      <c r="L151" s="5">
        <v>145.07751687670901</v>
      </c>
      <c r="M151" s="18">
        <f t="shared" si="18"/>
        <v>472.5652015527981</v>
      </c>
      <c r="N151" s="18"/>
      <c r="O151" s="5">
        <v>41.2116655667771</v>
      </c>
      <c r="P151" s="18">
        <f t="shared" si="19"/>
        <v>134.23995298624462</v>
      </c>
      <c r="Q151" s="18"/>
      <c r="R151" s="5" t="s">
        <v>0</v>
      </c>
      <c r="S151" s="5" t="s">
        <v>0</v>
      </c>
      <c r="T151" s="17">
        <f t="shared" si="17"/>
        <v>0.75898631148869966</v>
      </c>
      <c r="U151" s="13"/>
      <c r="V151" s="13"/>
    </row>
    <row r="152" spans="1:22" x14ac:dyDescent="0.2">
      <c r="A152" s="19" t="s">
        <v>74</v>
      </c>
      <c r="C152" s="11" t="s">
        <v>376</v>
      </c>
      <c r="D152" s="11"/>
      <c r="E152" s="12">
        <v>29</v>
      </c>
      <c r="F152" s="12"/>
      <c r="G152" s="17">
        <v>31.7</v>
      </c>
      <c r="H152" s="5"/>
      <c r="I152" s="18">
        <v>27.5217095226891</v>
      </c>
      <c r="J152" s="18">
        <f t="shared" si="20"/>
        <v>86.819272942236907</v>
      </c>
      <c r="K152" s="18"/>
      <c r="L152" s="5">
        <v>124.46006712101099</v>
      </c>
      <c r="M152" s="18">
        <f t="shared" si="18"/>
        <v>392.61850826817346</v>
      </c>
      <c r="N152" s="18"/>
      <c r="O152" s="5">
        <v>34.472281138272599</v>
      </c>
      <c r="P152" s="18">
        <f t="shared" si="19"/>
        <v>108.74536636679053</v>
      </c>
      <c r="Q152" s="18"/>
      <c r="R152" s="5" t="s">
        <v>0</v>
      </c>
      <c r="S152" s="5" t="s">
        <v>0</v>
      </c>
      <c r="T152" s="17">
        <f t="shared" si="17"/>
        <v>0.79837215913551252</v>
      </c>
      <c r="U152" s="13"/>
      <c r="V152" s="13"/>
    </row>
    <row r="153" spans="1:22" x14ac:dyDescent="0.2">
      <c r="A153" s="19" t="s">
        <v>74</v>
      </c>
      <c r="C153" s="11" t="s">
        <v>377</v>
      </c>
      <c r="D153" s="11"/>
      <c r="E153" s="12">
        <v>28</v>
      </c>
      <c r="F153" s="12"/>
      <c r="G153" s="17">
        <v>30.8</v>
      </c>
      <c r="H153" s="5"/>
      <c r="I153" s="18">
        <v>35.616655870237402</v>
      </c>
      <c r="J153" s="18">
        <f t="shared" si="20"/>
        <v>115.63849308518637</v>
      </c>
      <c r="K153" s="18"/>
      <c r="L153" s="5">
        <v>127.471614904147</v>
      </c>
      <c r="M153" s="18">
        <f t="shared" si="18"/>
        <v>413.86887955891882</v>
      </c>
      <c r="N153" s="18"/>
      <c r="O153" s="5" t="s">
        <v>0</v>
      </c>
      <c r="P153" s="5" t="s">
        <v>0</v>
      </c>
      <c r="Q153" s="5"/>
      <c r="R153" s="5" t="s">
        <v>0</v>
      </c>
      <c r="S153" s="5" t="s">
        <v>0</v>
      </c>
      <c r="T153" s="17" t="s">
        <v>5</v>
      </c>
      <c r="U153" s="13"/>
      <c r="V153" s="13"/>
    </row>
    <row r="154" spans="1:22" s="11" customFormat="1" x14ac:dyDescent="0.2">
      <c r="A154" s="11" t="s">
        <v>74</v>
      </c>
      <c r="C154" s="11" t="s">
        <v>378</v>
      </c>
      <c r="E154" s="12">
        <v>27</v>
      </c>
      <c r="F154" s="12"/>
      <c r="G154" s="17">
        <v>34.4</v>
      </c>
      <c r="H154" s="5"/>
      <c r="I154" s="18">
        <v>137.07785078188101</v>
      </c>
      <c r="J154" s="18">
        <f t="shared" si="20"/>
        <v>398.4821243659332</v>
      </c>
      <c r="K154" s="18"/>
      <c r="L154" s="5">
        <v>83.420271446457605</v>
      </c>
      <c r="M154" s="5">
        <f t="shared" si="18"/>
        <v>242.50078908853956</v>
      </c>
      <c r="N154" s="5"/>
      <c r="O154" s="5">
        <v>52.520117152398498</v>
      </c>
      <c r="P154" s="5">
        <f t="shared" ref="P154:P180" si="21">100/G154*O154</f>
        <v>152.67475916394915</v>
      </c>
      <c r="Q154" s="5"/>
      <c r="R154" s="5" t="s">
        <v>0</v>
      </c>
      <c r="S154" s="5" t="s">
        <v>0</v>
      </c>
      <c r="T154" s="17">
        <f t="shared" si="17"/>
        <v>2.6100065691803374</v>
      </c>
    </row>
    <row r="155" spans="1:22" s="11" customFormat="1" x14ac:dyDescent="0.2">
      <c r="A155" s="11" t="s">
        <v>74</v>
      </c>
      <c r="C155" s="11" t="s">
        <v>379</v>
      </c>
      <c r="E155" s="12">
        <v>26</v>
      </c>
      <c r="F155" s="12"/>
      <c r="G155" s="17">
        <v>25.8</v>
      </c>
      <c r="H155" s="5"/>
      <c r="I155" s="18">
        <v>30.693781280931599</v>
      </c>
      <c r="J155" s="18">
        <f t="shared" si="20"/>
        <v>118.96814449973488</v>
      </c>
      <c r="K155" s="18"/>
      <c r="L155" s="5">
        <v>113.22611025996601</v>
      </c>
      <c r="M155" s="5">
        <f t="shared" si="18"/>
        <v>438.86089248048836</v>
      </c>
      <c r="N155" s="5"/>
      <c r="O155" s="5">
        <v>32.6070357322577</v>
      </c>
      <c r="P155" s="5">
        <f t="shared" si="21"/>
        <v>126.38385942735542</v>
      </c>
      <c r="Q155" s="5"/>
      <c r="R155" s="5" t="s">
        <v>0</v>
      </c>
      <c r="S155" s="5" t="s">
        <v>0</v>
      </c>
      <c r="T155" s="17">
        <f t="shared" si="17"/>
        <v>0.94132387663091543</v>
      </c>
    </row>
    <row r="156" spans="1:22" s="11" customFormat="1" x14ac:dyDescent="0.2">
      <c r="A156" s="11" t="s">
        <v>74</v>
      </c>
      <c r="C156" s="11" t="s">
        <v>380</v>
      </c>
      <c r="E156" s="12">
        <v>25</v>
      </c>
      <c r="F156" s="12"/>
      <c r="G156" s="17">
        <v>30.9</v>
      </c>
      <c r="H156" s="5"/>
      <c r="I156" s="18">
        <v>33.338794581778899</v>
      </c>
      <c r="J156" s="18">
        <f t="shared" si="20"/>
        <v>107.89253909960809</v>
      </c>
      <c r="K156" s="18"/>
      <c r="L156" s="5">
        <v>109.202553513053</v>
      </c>
      <c r="M156" s="5">
        <f t="shared" si="18"/>
        <v>353.40632204871525</v>
      </c>
      <c r="N156" s="5"/>
      <c r="O156" s="5">
        <v>38.122458403062801</v>
      </c>
      <c r="P156" s="5">
        <f t="shared" si="21"/>
        <v>123.37365178984726</v>
      </c>
      <c r="Q156" s="5"/>
      <c r="R156" s="5" t="s">
        <v>0</v>
      </c>
      <c r="S156" s="5" t="s">
        <v>0</v>
      </c>
      <c r="T156" s="17">
        <f t="shared" si="17"/>
        <v>0.87451848538446886</v>
      </c>
    </row>
    <row r="157" spans="1:22" s="11" customFormat="1" x14ac:dyDescent="0.2">
      <c r="A157" s="11" t="s">
        <v>74</v>
      </c>
      <c r="C157" s="11" t="s">
        <v>381</v>
      </c>
      <c r="E157" s="12">
        <v>24</v>
      </c>
      <c r="F157" s="12"/>
      <c r="G157" s="17">
        <v>34.5</v>
      </c>
      <c r="H157" s="5"/>
      <c r="I157" s="18">
        <v>38.393682544593403</v>
      </c>
      <c r="J157" s="18">
        <f t="shared" si="20"/>
        <v>111.2860363611403</v>
      </c>
      <c r="K157" s="18"/>
      <c r="L157" s="5">
        <v>122.679779038701</v>
      </c>
      <c r="M157" s="5">
        <f t="shared" si="18"/>
        <v>355.5935624310174</v>
      </c>
      <c r="N157" s="5"/>
      <c r="O157" s="5">
        <v>47.509156961803498</v>
      </c>
      <c r="P157" s="5">
        <f t="shared" si="21"/>
        <v>137.70770133856087</v>
      </c>
      <c r="Q157" s="5"/>
      <c r="R157" s="5" t="s">
        <v>0</v>
      </c>
      <c r="S157" s="5" t="s">
        <v>0</v>
      </c>
      <c r="T157" s="17">
        <f t="shared" si="17"/>
        <v>0.80813226333317656</v>
      </c>
    </row>
    <row r="158" spans="1:22" s="11" customFormat="1" x14ac:dyDescent="0.2">
      <c r="A158" s="11" t="s">
        <v>74</v>
      </c>
      <c r="C158" s="11" t="s">
        <v>382</v>
      </c>
      <c r="E158" s="12">
        <v>23</v>
      </c>
      <c r="F158" s="12"/>
      <c r="G158" s="17">
        <v>36</v>
      </c>
      <c r="H158" s="5"/>
      <c r="I158" s="18">
        <v>34.429997494997799</v>
      </c>
      <c r="J158" s="18">
        <f t="shared" si="20"/>
        <v>95.638881930549445</v>
      </c>
      <c r="K158" s="18"/>
      <c r="L158" s="5">
        <v>111.7277338769</v>
      </c>
      <c r="M158" s="5">
        <f t="shared" si="18"/>
        <v>310.35481632472221</v>
      </c>
      <c r="N158" s="5"/>
      <c r="O158" s="5">
        <v>47.660838222667898</v>
      </c>
      <c r="P158" s="5">
        <f t="shared" si="21"/>
        <v>132.39121728518859</v>
      </c>
      <c r="Q158" s="5"/>
      <c r="R158" s="5" t="s">
        <v>0</v>
      </c>
      <c r="S158" s="5" t="s">
        <v>0</v>
      </c>
      <c r="T158" s="17">
        <f t="shared" si="17"/>
        <v>0.72239597075786655</v>
      </c>
    </row>
    <row r="159" spans="1:22" s="11" customFormat="1" x14ac:dyDescent="0.2">
      <c r="A159" s="11" t="s">
        <v>74</v>
      </c>
      <c r="C159" s="11" t="s">
        <v>383</v>
      </c>
      <c r="E159" s="12">
        <v>22</v>
      </c>
      <c r="F159" s="12"/>
      <c r="G159" s="17">
        <v>36.5</v>
      </c>
      <c r="H159" s="5"/>
      <c r="I159" s="18">
        <v>34.140373083176499</v>
      </c>
      <c r="J159" s="18">
        <f t="shared" si="20"/>
        <v>93.5352687210315</v>
      </c>
      <c r="K159" s="18"/>
      <c r="L159" s="5">
        <v>107.048040858207</v>
      </c>
      <c r="M159" s="5">
        <f t="shared" si="18"/>
        <v>293.28230372111506</v>
      </c>
      <c r="N159" s="5"/>
      <c r="O159" s="5">
        <v>43.711213921131503</v>
      </c>
      <c r="P159" s="5">
        <f t="shared" si="21"/>
        <v>119.75675046885343</v>
      </c>
      <c r="Q159" s="5"/>
      <c r="R159" s="5" t="s">
        <v>0</v>
      </c>
      <c r="S159" s="5" t="s">
        <v>0</v>
      </c>
      <c r="T159" s="17">
        <f t="shared" si="17"/>
        <v>0.78104381051453409</v>
      </c>
    </row>
    <row r="160" spans="1:22" s="11" customFormat="1" x14ac:dyDescent="0.2">
      <c r="A160" s="11" t="s">
        <v>74</v>
      </c>
      <c r="C160" s="11" t="s">
        <v>384</v>
      </c>
      <c r="E160" s="12">
        <v>21</v>
      </c>
      <c r="F160" s="12"/>
      <c r="G160" s="17">
        <v>33.200000000000003</v>
      </c>
      <c r="H160" s="5"/>
      <c r="I160" s="18">
        <v>27.435121917562402</v>
      </c>
      <c r="J160" s="18">
        <f t="shared" si="20"/>
        <v>82.635909390248187</v>
      </c>
      <c r="K160" s="18"/>
      <c r="L160" s="5">
        <v>90.068025240054197</v>
      </c>
      <c r="M160" s="5">
        <f t="shared" si="18"/>
        <v>271.28923265076565</v>
      </c>
      <c r="N160" s="5"/>
      <c r="O160" s="5">
        <v>37.700909125272602</v>
      </c>
      <c r="P160" s="5">
        <f t="shared" si="21"/>
        <v>113.55695519660421</v>
      </c>
      <c r="Q160" s="5"/>
      <c r="R160" s="5" t="s">
        <v>0</v>
      </c>
      <c r="S160" s="5" t="s">
        <v>0</v>
      </c>
      <c r="T160" s="17">
        <f t="shared" si="17"/>
        <v>0.72770451838179717</v>
      </c>
    </row>
    <row r="161" spans="1:20" s="11" customFormat="1" x14ac:dyDescent="0.2">
      <c r="A161" s="11" t="s">
        <v>74</v>
      </c>
      <c r="C161" s="11" t="s">
        <v>385</v>
      </c>
      <c r="E161" s="12">
        <v>20</v>
      </c>
      <c r="F161" s="12"/>
      <c r="G161" s="17">
        <v>35.200000000000003</v>
      </c>
      <c r="H161" s="5"/>
      <c r="I161" s="18">
        <v>36.636215964832303</v>
      </c>
      <c r="J161" s="18">
        <f t="shared" si="20"/>
        <v>104.08015899100086</v>
      </c>
      <c r="K161" s="18"/>
      <c r="L161" s="5">
        <v>109.908693461864</v>
      </c>
      <c r="M161" s="5">
        <f t="shared" si="18"/>
        <v>312.24060642575</v>
      </c>
      <c r="N161" s="5"/>
      <c r="O161" s="5">
        <v>49.920915087011998</v>
      </c>
      <c r="P161" s="5">
        <f t="shared" si="21"/>
        <v>141.82078149719317</v>
      </c>
      <c r="Q161" s="5"/>
      <c r="R161" s="5" t="s">
        <v>0</v>
      </c>
      <c r="S161" s="5" t="s">
        <v>0</v>
      </c>
      <c r="T161" s="17">
        <f t="shared" si="17"/>
        <v>0.73388510408864693</v>
      </c>
    </row>
    <row r="162" spans="1:20" s="11" customFormat="1" x14ac:dyDescent="0.2">
      <c r="A162" s="11" t="s">
        <v>74</v>
      </c>
      <c r="C162" s="11" t="s">
        <v>386</v>
      </c>
      <c r="E162" s="12">
        <v>19</v>
      </c>
      <c r="F162" s="12"/>
      <c r="G162" s="17">
        <v>37.299999999999997</v>
      </c>
      <c r="H162" s="5"/>
      <c r="I162" s="18">
        <v>59.805867675360098</v>
      </c>
      <c r="J162" s="18">
        <f t="shared" si="20"/>
        <v>160.33744685083136</v>
      </c>
      <c r="K162" s="18"/>
      <c r="L162" s="5">
        <v>117.116000758837</v>
      </c>
      <c r="M162" s="5">
        <f t="shared" si="18"/>
        <v>313.98391624353081</v>
      </c>
      <c r="N162" s="5"/>
      <c r="O162" s="5">
        <v>58.363971835306302</v>
      </c>
      <c r="P162" s="5">
        <f t="shared" si="21"/>
        <v>156.47177435738956</v>
      </c>
      <c r="Q162" s="5"/>
      <c r="R162" s="5" t="s">
        <v>0</v>
      </c>
      <c r="S162" s="5" t="s">
        <v>0</v>
      </c>
      <c r="T162" s="17">
        <f t="shared" si="17"/>
        <v>1.0247052384324113</v>
      </c>
    </row>
    <row r="163" spans="1:20" s="11" customFormat="1" x14ac:dyDescent="0.2">
      <c r="A163" s="11" t="s">
        <v>74</v>
      </c>
      <c r="C163" s="11" t="s">
        <v>387</v>
      </c>
      <c r="E163" s="12">
        <v>18</v>
      </c>
      <c r="F163" s="12"/>
      <c r="G163" s="17">
        <v>31.5</v>
      </c>
      <c r="H163" s="5"/>
      <c r="I163" s="18">
        <v>47.674163375952602</v>
      </c>
      <c r="J163" s="18">
        <f t="shared" si="20"/>
        <v>151.34655039984952</v>
      </c>
      <c r="K163" s="18"/>
      <c r="L163" s="5">
        <v>158.08970404171001</v>
      </c>
      <c r="M163" s="5">
        <f t="shared" si="18"/>
        <v>501.87207632288886</v>
      </c>
      <c r="N163" s="5"/>
      <c r="O163" s="5">
        <v>69.040977266042205</v>
      </c>
      <c r="P163" s="5">
        <f t="shared" si="21"/>
        <v>219.17770560648319</v>
      </c>
      <c r="Q163" s="5"/>
      <c r="R163" s="5" t="s">
        <v>0</v>
      </c>
      <c r="S163" s="5" t="s">
        <v>0</v>
      </c>
      <c r="T163" s="17">
        <f t="shared" si="17"/>
        <v>0.69051982263004741</v>
      </c>
    </row>
    <row r="164" spans="1:20" s="11" customFormat="1" x14ac:dyDescent="0.2">
      <c r="A164" s="11" t="s">
        <v>74</v>
      </c>
      <c r="C164" s="11" t="s">
        <v>388</v>
      </c>
      <c r="E164" s="12">
        <v>17</v>
      </c>
      <c r="F164" s="12"/>
      <c r="G164" s="17">
        <v>25.9</v>
      </c>
      <c r="H164" s="5"/>
      <c r="I164" s="18">
        <v>64.517850606686096</v>
      </c>
      <c r="J164" s="18">
        <f t="shared" si="20"/>
        <v>249.10367029608534</v>
      </c>
      <c r="K164" s="18"/>
      <c r="L164" s="5">
        <v>185.710929072505</v>
      </c>
      <c r="M164" s="5">
        <f t="shared" si="18"/>
        <v>717.03061417955598</v>
      </c>
      <c r="N164" s="5"/>
      <c r="O164" s="5">
        <v>68.7677764605303</v>
      </c>
      <c r="P164" s="5">
        <f t="shared" si="21"/>
        <v>265.51265042675794</v>
      </c>
      <c r="Q164" s="5"/>
      <c r="R164" s="5" t="s">
        <v>0</v>
      </c>
      <c r="S164" s="5" t="s">
        <v>0</v>
      </c>
      <c r="T164" s="17">
        <f t="shared" si="17"/>
        <v>0.93819887638386168</v>
      </c>
    </row>
    <row r="165" spans="1:20" s="11" customFormat="1" x14ac:dyDescent="0.2">
      <c r="A165" s="11" t="s">
        <v>74</v>
      </c>
      <c r="C165" s="11" t="s">
        <v>389</v>
      </c>
      <c r="E165" s="12">
        <v>16</v>
      </c>
      <c r="F165" s="12"/>
      <c r="G165" s="17">
        <v>26.2</v>
      </c>
      <c r="H165" s="5"/>
      <c r="I165" s="18">
        <v>44.587288195011602</v>
      </c>
      <c r="J165" s="18">
        <f t="shared" si="20"/>
        <v>170.18048929393743</v>
      </c>
      <c r="K165" s="18"/>
      <c r="L165" s="5">
        <v>177.162505462415</v>
      </c>
      <c r="M165" s="5">
        <f t="shared" si="18"/>
        <v>676.19276894051529</v>
      </c>
      <c r="N165" s="5"/>
      <c r="O165" s="5">
        <v>68.155587153232801</v>
      </c>
      <c r="P165" s="5">
        <f t="shared" si="21"/>
        <v>260.13582882913283</v>
      </c>
      <c r="Q165" s="5"/>
      <c r="R165" s="5" t="s">
        <v>0</v>
      </c>
      <c r="S165" s="5" t="s">
        <v>0</v>
      </c>
      <c r="T165" s="17">
        <f t="shared" si="17"/>
        <v>0.65419857795028491</v>
      </c>
    </row>
    <row r="166" spans="1:20" s="11" customFormat="1" x14ac:dyDescent="0.2">
      <c r="A166" s="11" t="s">
        <v>74</v>
      </c>
      <c r="C166" s="11" t="s">
        <v>390</v>
      </c>
      <c r="E166" s="12">
        <v>15</v>
      </c>
      <c r="F166" s="12"/>
      <c r="G166" s="17">
        <v>26.8</v>
      </c>
      <c r="H166" s="5"/>
      <c r="I166" s="18">
        <v>48.472497134876399</v>
      </c>
      <c r="J166" s="18">
        <f t="shared" si="20"/>
        <v>180.86752662267313</v>
      </c>
      <c r="K166" s="18"/>
      <c r="L166" s="5">
        <v>203.90191712908799</v>
      </c>
      <c r="M166" s="5">
        <f t="shared" si="18"/>
        <v>760.82804898913434</v>
      </c>
      <c r="N166" s="5"/>
      <c r="O166" s="5">
        <v>66.297662612506102</v>
      </c>
      <c r="P166" s="5">
        <f t="shared" si="21"/>
        <v>247.37933810636605</v>
      </c>
      <c r="Q166" s="5"/>
      <c r="R166" s="5">
        <v>35.079974246790798</v>
      </c>
      <c r="S166" s="5">
        <f>100/G166*R166</f>
        <v>130.89542629399551</v>
      </c>
      <c r="T166" s="17">
        <f t="shared" si="17"/>
        <v>0.7311343300017451</v>
      </c>
    </row>
    <row r="167" spans="1:20" s="11" customFormat="1" x14ac:dyDescent="0.2">
      <c r="A167" s="11" t="s">
        <v>74</v>
      </c>
      <c r="C167" s="11" t="s">
        <v>391</v>
      </c>
      <c r="E167" s="12">
        <v>14</v>
      </c>
      <c r="F167" s="12"/>
      <c r="G167" s="17">
        <v>28.2</v>
      </c>
      <c r="H167" s="5"/>
      <c r="I167" s="18">
        <v>49.446186682659501</v>
      </c>
      <c r="J167" s="18">
        <f t="shared" si="20"/>
        <v>175.34108752716136</v>
      </c>
      <c r="K167" s="18"/>
      <c r="L167" s="5">
        <v>207.82423675937301</v>
      </c>
      <c r="M167" s="5">
        <f t="shared" si="18"/>
        <v>736.96537857933697</v>
      </c>
      <c r="N167" s="5"/>
      <c r="O167" s="5">
        <v>76.000318716951597</v>
      </c>
      <c r="P167" s="5">
        <f t="shared" si="21"/>
        <v>269.50467630124683</v>
      </c>
      <c r="Q167" s="5"/>
      <c r="R167" s="5" t="s">
        <v>0</v>
      </c>
      <c r="S167" s="5" t="s">
        <v>0</v>
      </c>
      <c r="T167" s="17">
        <f t="shared" si="17"/>
        <v>0.65060499110289527</v>
      </c>
    </row>
    <row r="168" spans="1:20" s="11" customFormat="1" x14ac:dyDescent="0.2">
      <c r="A168" s="11" t="s">
        <v>74</v>
      </c>
      <c r="C168" s="11" t="s">
        <v>392</v>
      </c>
      <c r="E168" s="12">
        <v>13</v>
      </c>
      <c r="F168" s="12"/>
      <c r="G168" s="17">
        <v>30.1</v>
      </c>
      <c r="H168" s="5"/>
      <c r="I168" s="18">
        <v>56.529652607284902</v>
      </c>
      <c r="J168" s="18">
        <f t="shared" si="20"/>
        <v>187.80615484147808</v>
      </c>
      <c r="K168" s="18"/>
      <c r="L168" s="5">
        <v>216.635244978548</v>
      </c>
      <c r="M168" s="5">
        <f t="shared" si="18"/>
        <v>719.71842185564117</v>
      </c>
      <c r="N168" s="5"/>
      <c r="O168" s="5">
        <v>81.554277275290403</v>
      </c>
      <c r="P168" s="5">
        <f t="shared" si="21"/>
        <v>270.94444277505119</v>
      </c>
      <c r="Q168" s="5"/>
      <c r="R168" s="5" t="s">
        <v>0</v>
      </c>
      <c r="S168" s="5" t="s">
        <v>0</v>
      </c>
      <c r="T168" s="17">
        <f t="shared" si="17"/>
        <v>0.69315374368981686</v>
      </c>
    </row>
    <row r="169" spans="1:20" s="11" customFormat="1" x14ac:dyDescent="0.2">
      <c r="A169" s="11" t="s">
        <v>74</v>
      </c>
      <c r="C169" s="11" t="s">
        <v>393</v>
      </c>
      <c r="E169" s="12">
        <v>12</v>
      </c>
      <c r="F169" s="12"/>
      <c r="G169" s="17">
        <v>26.2</v>
      </c>
      <c r="H169" s="5"/>
      <c r="I169" s="18">
        <v>56.698289487905797</v>
      </c>
      <c r="J169" s="18">
        <f t="shared" si="20"/>
        <v>216.40568506834273</v>
      </c>
      <c r="K169" s="18"/>
      <c r="L169" s="5">
        <v>240.585077497345</v>
      </c>
      <c r="M169" s="5">
        <f t="shared" si="18"/>
        <v>918.26365457001907</v>
      </c>
      <c r="N169" s="5"/>
      <c r="O169" s="5">
        <v>102.46938222771701</v>
      </c>
      <c r="P169" s="5">
        <f t="shared" si="21"/>
        <v>391.10451231953056</v>
      </c>
      <c r="Q169" s="5"/>
      <c r="R169" s="5" t="s">
        <v>0</v>
      </c>
      <c r="S169" s="5" t="s">
        <v>0</v>
      </c>
      <c r="T169" s="17">
        <f t="shared" si="17"/>
        <v>0.55331932578558518</v>
      </c>
    </row>
    <row r="170" spans="1:20" s="11" customFormat="1" x14ac:dyDescent="0.2">
      <c r="A170" s="11" t="s">
        <v>74</v>
      </c>
      <c r="C170" s="11" t="s">
        <v>394</v>
      </c>
      <c r="E170" s="12">
        <v>11</v>
      </c>
      <c r="F170" s="12"/>
      <c r="G170" s="17">
        <v>33.9</v>
      </c>
      <c r="H170" s="5"/>
      <c r="I170" s="18">
        <v>50.286266543477602</v>
      </c>
      <c r="J170" s="18">
        <f t="shared" si="20"/>
        <v>148.33706944978644</v>
      </c>
      <c r="K170" s="18"/>
      <c r="L170" s="5">
        <v>268.19514040801101</v>
      </c>
      <c r="M170" s="5">
        <f t="shared" si="18"/>
        <v>791.13610739826265</v>
      </c>
      <c r="N170" s="5"/>
      <c r="O170" s="5">
        <v>98.952391680674594</v>
      </c>
      <c r="P170" s="5">
        <f t="shared" si="21"/>
        <v>291.8949607099546</v>
      </c>
      <c r="Q170" s="5"/>
      <c r="R170" s="5" t="s">
        <v>0</v>
      </c>
      <c r="S170" s="5" t="s">
        <v>0</v>
      </c>
      <c r="T170" s="17">
        <f t="shared" si="17"/>
        <v>0.50818646916341792</v>
      </c>
    </row>
    <row r="171" spans="1:20" s="11" customFormat="1" x14ac:dyDescent="0.2">
      <c r="A171" s="11" t="s">
        <v>74</v>
      </c>
      <c r="C171" s="11" t="s">
        <v>395</v>
      </c>
      <c r="E171" s="12">
        <v>10</v>
      </c>
      <c r="F171" s="12"/>
      <c r="G171" s="17">
        <v>34.4</v>
      </c>
      <c r="H171" s="5"/>
      <c r="I171" s="18">
        <v>49.691433579085903</v>
      </c>
      <c r="J171" s="18">
        <f t="shared" si="20"/>
        <v>144.45184179966833</v>
      </c>
      <c r="K171" s="18"/>
      <c r="L171" s="5">
        <v>256.67530669630798</v>
      </c>
      <c r="M171" s="5">
        <f t="shared" si="18"/>
        <v>746.14914737298841</v>
      </c>
      <c r="N171" s="5"/>
      <c r="O171" s="5">
        <v>84.113201860353897</v>
      </c>
      <c r="P171" s="5">
        <f t="shared" si="21"/>
        <v>244.51512168707529</v>
      </c>
      <c r="Q171" s="5"/>
      <c r="R171" s="5" t="s">
        <v>0</v>
      </c>
      <c r="S171" s="5" t="s">
        <v>0</v>
      </c>
      <c r="T171" s="17">
        <f t="shared" si="17"/>
        <v>0.59076854144233415</v>
      </c>
    </row>
    <row r="172" spans="1:20" s="11" customFormat="1" x14ac:dyDescent="0.2">
      <c r="A172" s="11" t="s">
        <v>74</v>
      </c>
      <c r="C172" s="11" t="s">
        <v>396</v>
      </c>
      <c r="E172" s="12">
        <v>9</v>
      </c>
      <c r="F172" s="12"/>
      <c r="G172" s="17">
        <v>37.4</v>
      </c>
      <c r="H172" s="5"/>
      <c r="I172" s="18">
        <v>53.771571309656998</v>
      </c>
      <c r="J172" s="18">
        <f t="shared" si="20"/>
        <v>143.77425483865508</v>
      </c>
      <c r="K172" s="18"/>
      <c r="L172" s="5">
        <v>243.94157158540199</v>
      </c>
      <c r="M172" s="5">
        <f t="shared" si="18"/>
        <v>652.25019140481811</v>
      </c>
      <c r="N172" s="5"/>
      <c r="O172" s="5">
        <v>91.763248672069196</v>
      </c>
      <c r="P172" s="5">
        <f t="shared" si="21"/>
        <v>245.35627987184276</v>
      </c>
      <c r="Q172" s="5"/>
      <c r="R172" s="5" t="s">
        <v>0</v>
      </c>
      <c r="S172" s="5" t="s">
        <v>0</v>
      </c>
      <c r="T172" s="17">
        <f t="shared" si="17"/>
        <v>0.58598155675392882</v>
      </c>
    </row>
    <row r="173" spans="1:20" s="11" customFormat="1" x14ac:dyDescent="0.2">
      <c r="A173" s="11" t="s">
        <v>74</v>
      </c>
      <c r="C173" s="11" t="s">
        <v>397</v>
      </c>
      <c r="E173" s="12">
        <v>8</v>
      </c>
      <c r="F173" s="12"/>
      <c r="G173" s="17">
        <v>38.4</v>
      </c>
      <c r="H173" s="5"/>
      <c r="I173" s="18">
        <v>60.555940340918298</v>
      </c>
      <c r="J173" s="18">
        <f t="shared" si="20"/>
        <v>157.69776130447474</v>
      </c>
      <c r="K173" s="18"/>
      <c r="L173" s="5">
        <v>269.39404602074302</v>
      </c>
      <c r="M173" s="5">
        <f t="shared" si="18"/>
        <v>701.54699484568505</v>
      </c>
      <c r="N173" s="5"/>
      <c r="O173" s="5">
        <v>101.15896618714601</v>
      </c>
      <c r="P173" s="5">
        <f t="shared" si="21"/>
        <v>263.43480777902607</v>
      </c>
      <c r="Q173" s="5"/>
      <c r="R173" s="5" t="s">
        <v>0</v>
      </c>
      <c r="S173" s="5" t="s">
        <v>0</v>
      </c>
      <c r="T173" s="17">
        <f t="shared" si="17"/>
        <v>0.59862158168845514</v>
      </c>
    </row>
    <row r="174" spans="1:20" s="11" customFormat="1" x14ac:dyDescent="0.2">
      <c r="A174" s="11" t="s">
        <v>74</v>
      </c>
      <c r="C174" s="11" t="s">
        <v>398</v>
      </c>
      <c r="E174" s="12">
        <v>7</v>
      </c>
      <c r="F174" s="12"/>
      <c r="G174" s="17">
        <v>36.700000000000003</v>
      </c>
      <c r="H174" s="5"/>
      <c r="I174" s="18">
        <v>53.463944853980301</v>
      </c>
      <c r="J174" s="18">
        <f t="shared" si="20"/>
        <v>145.67832385280735</v>
      </c>
      <c r="K174" s="18"/>
      <c r="L174" s="5">
        <v>234.11316020901401</v>
      </c>
      <c r="M174" s="5">
        <f t="shared" si="18"/>
        <v>637.91051828069214</v>
      </c>
      <c r="N174" s="5"/>
      <c r="O174" s="5">
        <v>103.73714568235501</v>
      </c>
      <c r="P174" s="5">
        <f t="shared" si="21"/>
        <v>282.66252229524525</v>
      </c>
      <c r="Q174" s="5"/>
      <c r="R174" s="5" t="s">
        <v>0</v>
      </c>
      <c r="S174" s="5" t="s">
        <v>0</v>
      </c>
      <c r="T174" s="17">
        <f t="shared" si="17"/>
        <v>0.51537898505216106</v>
      </c>
    </row>
    <row r="175" spans="1:20" s="11" customFormat="1" x14ac:dyDescent="0.2">
      <c r="A175" s="11" t="s">
        <v>74</v>
      </c>
      <c r="C175" s="11" t="s">
        <v>399</v>
      </c>
      <c r="E175" s="12">
        <v>6</v>
      </c>
      <c r="F175" s="12"/>
      <c r="G175" s="17">
        <v>35.9</v>
      </c>
      <c r="H175" s="5"/>
      <c r="I175" s="18">
        <v>40.727989152595697</v>
      </c>
      <c r="J175" s="18">
        <f t="shared" si="20"/>
        <v>113.44843775096295</v>
      </c>
      <c r="K175" s="18"/>
      <c r="L175" s="5">
        <v>154.814118804119</v>
      </c>
      <c r="M175" s="5">
        <f t="shared" si="18"/>
        <v>431.23709973292205</v>
      </c>
      <c r="N175" s="5"/>
      <c r="O175" s="5">
        <v>77.960036159059896</v>
      </c>
      <c r="P175" s="5">
        <f t="shared" si="21"/>
        <v>217.15887509487436</v>
      </c>
      <c r="Q175" s="5"/>
      <c r="R175" s="5" t="s">
        <v>0</v>
      </c>
      <c r="S175" s="5" t="s">
        <v>0</v>
      </c>
      <c r="T175" s="17">
        <f t="shared" si="17"/>
        <v>0.52242137329822946</v>
      </c>
    </row>
    <row r="176" spans="1:20" s="11" customFormat="1" x14ac:dyDescent="0.2">
      <c r="A176" s="11" t="s">
        <v>74</v>
      </c>
      <c r="C176" s="11" t="s">
        <v>400</v>
      </c>
      <c r="E176" s="12">
        <v>5</v>
      </c>
      <c r="F176" s="12"/>
      <c r="G176" s="17">
        <v>39</v>
      </c>
      <c r="H176" s="5"/>
      <c r="I176" s="18">
        <v>61.819489033074397</v>
      </c>
      <c r="J176" s="18">
        <f t="shared" si="20"/>
        <v>158.51151034121642</v>
      </c>
      <c r="K176" s="18"/>
      <c r="L176" s="5">
        <v>194.506725466218</v>
      </c>
      <c r="M176" s="5">
        <f t="shared" si="18"/>
        <v>498.73519350312313</v>
      </c>
      <c r="N176" s="5"/>
      <c r="O176" s="5">
        <v>109.03487166893601</v>
      </c>
      <c r="P176" s="5">
        <f t="shared" si="21"/>
        <v>279.57659402291284</v>
      </c>
      <c r="Q176" s="5"/>
      <c r="R176" s="5" t="s">
        <v>0</v>
      </c>
      <c r="S176" s="5" t="s">
        <v>0</v>
      </c>
      <c r="T176" s="17">
        <f t="shared" si="17"/>
        <v>0.56696988850298935</v>
      </c>
    </row>
    <row r="177" spans="1:20" s="11" customFormat="1" x14ac:dyDescent="0.2">
      <c r="A177" s="11" t="s">
        <v>74</v>
      </c>
      <c r="C177" s="11" t="s">
        <v>401</v>
      </c>
      <c r="E177" s="12">
        <v>4</v>
      </c>
      <c r="F177" s="12"/>
      <c r="G177" s="17">
        <v>40.200000000000003</v>
      </c>
      <c r="H177" s="5"/>
      <c r="I177" s="18">
        <v>41.5991104557665</v>
      </c>
      <c r="J177" s="18">
        <f t="shared" si="20"/>
        <v>103.48037426807586</v>
      </c>
      <c r="K177" s="18"/>
      <c r="L177" s="5">
        <v>206.40441641703501</v>
      </c>
      <c r="M177" s="5">
        <f t="shared" si="18"/>
        <v>513.4438219329229</v>
      </c>
      <c r="N177" s="5"/>
      <c r="O177" s="5">
        <v>79.2713149630369</v>
      </c>
      <c r="P177" s="5">
        <f t="shared" si="21"/>
        <v>197.19232577869874</v>
      </c>
      <c r="Q177" s="5"/>
      <c r="R177" s="5" t="s">
        <v>0</v>
      </c>
      <c r="S177" s="5" t="s">
        <v>0</v>
      </c>
      <c r="T177" s="17">
        <f t="shared" si="17"/>
        <v>0.52476877007986533</v>
      </c>
    </row>
    <row r="178" spans="1:20" s="11" customFormat="1" x14ac:dyDescent="0.2">
      <c r="A178" s="11" t="s">
        <v>74</v>
      </c>
      <c r="C178" s="11" t="s">
        <v>402</v>
      </c>
      <c r="E178" s="12">
        <v>3</v>
      </c>
      <c r="F178" s="12"/>
      <c r="G178" s="17">
        <v>38.6</v>
      </c>
      <c r="H178" s="5"/>
      <c r="I178" s="18">
        <v>44.699595013188102</v>
      </c>
      <c r="J178" s="18">
        <f t="shared" si="20"/>
        <v>115.80205961965829</v>
      </c>
      <c r="K178" s="18"/>
      <c r="L178" s="5">
        <v>144.67418565627199</v>
      </c>
      <c r="M178" s="5">
        <f t="shared" si="18"/>
        <v>374.80358978308806</v>
      </c>
      <c r="N178" s="5"/>
      <c r="O178" s="5">
        <v>97.206715102848605</v>
      </c>
      <c r="P178" s="5">
        <f t="shared" si="21"/>
        <v>251.83086814209483</v>
      </c>
      <c r="Q178" s="5"/>
      <c r="R178" s="5" t="s">
        <v>0</v>
      </c>
      <c r="S178" s="5" t="s">
        <v>0</v>
      </c>
      <c r="T178" s="17">
        <f t="shared" si="17"/>
        <v>0.45984060839720936</v>
      </c>
    </row>
    <row r="179" spans="1:20" s="11" customFormat="1" x14ac:dyDescent="0.2">
      <c r="A179" s="11" t="s">
        <v>74</v>
      </c>
      <c r="C179" s="11" t="s">
        <v>403</v>
      </c>
      <c r="E179" s="12">
        <v>2</v>
      </c>
      <c r="F179" s="12"/>
      <c r="G179" s="17">
        <v>42.6</v>
      </c>
      <c r="H179" s="5"/>
      <c r="I179" s="18">
        <v>61.9598355220675</v>
      </c>
      <c r="J179" s="18">
        <f t="shared" si="20"/>
        <v>145.44562329123826</v>
      </c>
      <c r="K179" s="18"/>
      <c r="L179" s="5">
        <v>174.4184054827</v>
      </c>
      <c r="M179" s="5">
        <f t="shared" si="18"/>
        <v>409.43287671995307</v>
      </c>
      <c r="N179" s="5"/>
      <c r="O179" s="5">
        <v>163.304059973525</v>
      </c>
      <c r="P179" s="5">
        <f t="shared" si="21"/>
        <v>383.34286378761738</v>
      </c>
      <c r="Q179" s="5"/>
      <c r="R179" s="5" t="s">
        <v>0</v>
      </c>
      <c r="S179" s="5" t="s">
        <v>0</v>
      </c>
      <c r="T179" s="17">
        <f t="shared" si="17"/>
        <v>0.37941393209766178</v>
      </c>
    </row>
    <row r="180" spans="1:20" s="11" customFormat="1" x14ac:dyDescent="0.2">
      <c r="A180" s="11" t="s">
        <v>74</v>
      </c>
      <c r="C180" s="11" t="s">
        <v>404</v>
      </c>
      <c r="E180" s="12" t="s">
        <v>436</v>
      </c>
      <c r="F180" s="12"/>
      <c r="G180" s="17">
        <v>44.3</v>
      </c>
      <c r="H180" s="5"/>
      <c r="I180" s="18">
        <v>89.642353286423301</v>
      </c>
      <c r="J180" s="18">
        <f t="shared" si="20"/>
        <v>202.35294195580883</v>
      </c>
      <c r="K180" s="18"/>
      <c r="L180" s="5">
        <v>205.45214089817699</v>
      </c>
      <c r="M180" s="5">
        <f t="shared" si="18"/>
        <v>463.77458442026415</v>
      </c>
      <c r="N180" s="5"/>
      <c r="O180" s="5">
        <v>243.93249745726899</v>
      </c>
      <c r="P180" s="5">
        <f t="shared" si="21"/>
        <v>550.63769177713095</v>
      </c>
      <c r="Q180" s="5"/>
      <c r="R180" s="5" t="s">
        <v>0</v>
      </c>
      <c r="S180" s="5" t="s">
        <v>0</v>
      </c>
      <c r="T180" s="17">
        <f t="shared" si="17"/>
        <v>0.36748835936518237</v>
      </c>
    </row>
    <row r="181" spans="1:20" s="11" customFormat="1" x14ac:dyDescent="0.2">
      <c r="E181" s="12"/>
      <c r="F181" s="12"/>
      <c r="G181" s="5"/>
      <c r="H181" s="5"/>
      <c r="I181" s="18"/>
      <c r="J181" s="18"/>
      <c r="K181" s="18"/>
      <c r="L181" s="5"/>
      <c r="M181" s="5"/>
      <c r="N181" s="5"/>
      <c r="O181" s="5"/>
      <c r="P181" s="5"/>
      <c r="Q181" s="5"/>
      <c r="R181" s="5"/>
      <c r="S181" s="5"/>
      <c r="T181" s="40"/>
    </row>
    <row r="182" spans="1:20" x14ac:dyDescent="0.2">
      <c r="A182" s="22"/>
      <c r="B182" s="22"/>
      <c r="E182" s="23" t="s">
        <v>469</v>
      </c>
      <c r="F182" s="23"/>
      <c r="G182" s="7">
        <f>MAX(G5:G57,G60:G141,G144:G180)</f>
        <v>63.4</v>
      </c>
      <c r="H182" s="7"/>
      <c r="I182" s="47" t="s">
        <v>5</v>
      </c>
      <c r="J182" s="7">
        <f t="shared" ref="J182:T182" si="22">MAX(J5:J57,J60:J141,J144:J180)</f>
        <v>1809.3802901496611</v>
      </c>
      <c r="K182" s="7"/>
      <c r="L182" s="47" t="s">
        <v>5</v>
      </c>
      <c r="M182" s="7">
        <f t="shared" si="22"/>
        <v>2320.7996126131729</v>
      </c>
      <c r="N182" s="7"/>
      <c r="O182" s="47" t="s">
        <v>5</v>
      </c>
      <c r="P182" s="7">
        <f t="shared" si="22"/>
        <v>751.85127199757994</v>
      </c>
      <c r="Q182" s="7"/>
      <c r="R182" s="47" t="s">
        <v>5</v>
      </c>
      <c r="S182" s="7">
        <f t="shared" si="22"/>
        <v>34301.590126399387</v>
      </c>
      <c r="T182" s="7">
        <f t="shared" si="22"/>
        <v>5.2200355145611175</v>
      </c>
    </row>
    <row r="183" spans="1:20" x14ac:dyDescent="0.2">
      <c r="A183" s="22"/>
      <c r="B183" s="22"/>
      <c r="E183" s="23" t="s">
        <v>470</v>
      </c>
      <c r="F183" s="23"/>
      <c r="G183" s="7">
        <f>MIN(G5:G57,G60:G141,G144:G180)</f>
        <v>12.8</v>
      </c>
      <c r="H183" s="7"/>
      <c r="I183" s="17" t="s">
        <v>5</v>
      </c>
      <c r="J183" s="7">
        <f t="shared" ref="J183:T183" si="23">MIN(J5:J57,J60:J141,J144:J180)</f>
        <v>68.761929510420728</v>
      </c>
      <c r="K183" s="7"/>
      <c r="L183" s="17" t="s">
        <v>5</v>
      </c>
      <c r="M183" s="7">
        <f t="shared" si="23"/>
        <v>242.50078908853956</v>
      </c>
      <c r="N183" s="7"/>
      <c r="O183" s="17" t="s">
        <v>5</v>
      </c>
      <c r="P183" s="7">
        <f t="shared" si="23"/>
        <v>82.336774172345457</v>
      </c>
      <c r="Q183" s="7"/>
      <c r="R183" s="17" t="s">
        <v>5</v>
      </c>
      <c r="S183" s="7">
        <f t="shared" si="23"/>
        <v>10.384252842948463</v>
      </c>
      <c r="T183" s="7">
        <f t="shared" si="23"/>
        <v>0.36748835936518237</v>
      </c>
    </row>
    <row r="184" spans="1:20" x14ac:dyDescent="0.2">
      <c r="C184" s="11"/>
      <c r="D184" s="11"/>
      <c r="E184" s="23" t="s">
        <v>461</v>
      </c>
      <c r="F184" s="23"/>
      <c r="G184" s="17">
        <f>AVERAGE(G5:G57,G60:G141,G144:G180)</f>
        <v>38.987209302325553</v>
      </c>
      <c r="H184" s="17"/>
      <c r="I184" s="47" t="s">
        <v>5</v>
      </c>
      <c r="J184" s="7">
        <f>AVERAGE(J5:J57,J60:J141,J144:J180)</f>
        <v>441.62468563751031</v>
      </c>
      <c r="K184" s="7"/>
      <c r="L184" s="7" t="s">
        <v>5</v>
      </c>
      <c r="M184" s="7">
        <f t="shared" ref="M184:P184" si="24">AVERAGE(M5:M57,M60:M141,M144:M180)</f>
        <v>919.45420057703768</v>
      </c>
      <c r="N184" s="7"/>
      <c r="O184" s="47" t="s">
        <v>5</v>
      </c>
      <c r="P184" s="7">
        <f t="shared" si="24"/>
        <v>243.9557780165664</v>
      </c>
      <c r="Q184" s="7"/>
      <c r="R184" s="47" t="s">
        <v>5</v>
      </c>
      <c r="S184" s="7">
        <f>AVERAGE(S5:S57,S60:S141,S144:S180)</f>
        <v>1375.0081049677474</v>
      </c>
      <c r="T184" s="7">
        <f>AVERAGE(T5:T57,T60:T141,T144:T180)</f>
        <v>1.7183627875518919</v>
      </c>
    </row>
    <row r="185" spans="1:20" x14ac:dyDescent="0.2">
      <c r="C185" s="11"/>
      <c r="D185" s="11"/>
      <c r="E185" s="23" t="s">
        <v>462</v>
      </c>
      <c r="F185" s="23"/>
      <c r="G185" s="17">
        <f>MEDIAN(G5:G57,G60:G141,G144:G180)</f>
        <v>38.5</v>
      </c>
      <c r="H185" s="17"/>
      <c r="I185" s="17" t="s">
        <v>5</v>
      </c>
      <c r="J185" s="17">
        <f t="shared" ref="J185:S185" si="25">MEDIAN(J5:J57,J60:J141,J144:J180)</f>
        <v>321.37724649888423</v>
      </c>
      <c r="K185" s="17"/>
      <c r="L185" s="17" t="s">
        <v>5</v>
      </c>
      <c r="M185" s="17">
        <f t="shared" si="25"/>
        <v>872.52342581037954</v>
      </c>
      <c r="N185" s="17"/>
      <c r="O185" s="17" t="s">
        <v>5</v>
      </c>
      <c r="P185" s="17">
        <f t="shared" si="25"/>
        <v>224.60801451341661</v>
      </c>
      <c r="Q185" s="17"/>
      <c r="R185" s="17" t="s">
        <v>5</v>
      </c>
      <c r="S185" s="17">
        <f t="shared" si="25"/>
        <v>231.30891756546154</v>
      </c>
      <c r="T185" s="17">
        <f t="shared" ref="T185" si="26">MEDIAN(T5:T57,T60:T141,T144:T180)</f>
        <v>1.32706031619315</v>
      </c>
    </row>
    <row r="186" spans="1:20" x14ac:dyDescent="0.2">
      <c r="C186" s="11"/>
      <c r="D186" s="11"/>
      <c r="E186" s="23" t="s">
        <v>457</v>
      </c>
      <c r="F186" s="23"/>
      <c r="G186" s="17">
        <f>STDEV(G5:G57,G60:G141,G144:G180)</f>
        <v>8.5048771217768557</v>
      </c>
      <c r="H186" s="17"/>
      <c r="I186" s="47" t="s">
        <v>5</v>
      </c>
      <c r="J186" s="7">
        <f>STDEV(J5:J57,J60:J141,J144:J180)</f>
        <v>369.00007722339029</v>
      </c>
      <c r="K186" s="7"/>
      <c r="L186" s="7" t="s">
        <v>5</v>
      </c>
      <c r="M186" s="7">
        <f>STDEV(M5:M57,M60:M141,M144:M180)</f>
        <v>378.3176004737856</v>
      </c>
      <c r="N186" s="7"/>
      <c r="O186" s="7" t="s">
        <v>5</v>
      </c>
      <c r="P186" s="7">
        <f>STDEV(P5:P57,P60:P141,P144:P180)</f>
        <v>131.67664041146438</v>
      </c>
      <c r="Q186" s="7"/>
      <c r="R186" s="47" t="s">
        <v>5</v>
      </c>
      <c r="S186" s="7">
        <f>STDEV(S5:S57,S60:S141,S144:S180)</f>
        <v>4471.0978626343021</v>
      </c>
      <c r="T186" s="7">
        <f>STDEV(T5:T57,T60:T141,T144:T180)</f>
        <v>1.0690041332290336</v>
      </c>
    </row>
    <row r="187" spans="1:20" x14ac:dyDescent="0.2">
      <c r="C187" s="11"/>
      <c r="D187" s="11"/>
      <c r="E187" s="23" t="s">
        <v>8</v>
      </c>
      <c r="F187" s="23"/>
      <c r="G187" s="5">
        <f>COUNT(G5:G57,G60:G141,G144:G180)</f>
        <v>172</v>
      </c>
      <c r="H187" s="5"/>
      <c r="I187" s="43" t="s">
        <v>5</v>
      </c>
      <c r="J187" s="18">
        <f>COUNT(J5:J57,J60:J141,J144:J180)</f>
        <v>167</v>
      </c>
      <c r="K187" s="18"/>
      <c r="L187" s="18" t="s">
        <v>5</v>
      </c>
      <c r="M187" s="18">
        <f t="shared" ref="M187:S187" si="27">COUNT(M5:M57,M60:M141,M144:M180)</f>
        <v>172</v>
      </c>
      <c r="N187" s="18"/>
      <c r="O187" s="18" t="s">
        <v>5</v>
      </c>
      <c r="P187" s="18">
        <f t="shared" si="27"/>
        <v>146</v>
      </c>
      <c r="Q187" s="18"/>
      <c r="R187" s="43" t="s">
        <v>5</v>
      </c>
      <c r="S187" s="18">
        <f t="shared" si="27"/>
        <v>67</v>
      </c>
      <c r="T187" s="18">
        <f t="shared" ref="T187" si="28">COUNT(T5:T57,T60:T141,T144:T180)</f>
        <v>146</v>
      </c>
    </row>
    <row r="188" spans="1:20" x14ac:dyDescent="0.2">
      <c r="E188" s="23"/>
      <c r="F188" s="23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0" x14ac:dyDescent="0.2">
      <c r="A189" s="22"/>
      <c r="B189" s="22"/>
      <c r="E189" s="23" t="s">
        <v>471</v>
      </c>
      <c r="F189" s="23"/>
      <c r="G189" s="7">
        <f>MAX(G5:G141)</f>
        <v>63.4</v>
      </c>
      <c r="H189" s="7"/>
      <c r="I189" s="47" t="s">
        <v>5</v>
      </c>
      <c r="J189" s="7">
        <f t="shared" ref="J189:T189" si="29">MAX(J5:J141)</f>
        <v>1809.3802901496611</v>
      </c>
      <c r="K189" s="7"/>
      <c r="L189" s="47" t="s">
        <v>5</v>
      </c>
      <c r="M189" s="7">
        <f t="shared" si="29"/>
        <v>2320.7996126131729</v>
      </c>
      <c r="N189" s="7"/>
      <c r="O189" s="47" t="s">
        <v>5</v>
      </c>
      <c r="P189" s="7">
        <f t="shared" si="29"/>
        <v>751.85127199757994</v>
      </c>
      <c r="Q189" s="7"/>
      <c r="R189" s="47" t="s">
        <v>5</v>
      </c>
      <c r="S189" s="7">
        <f t="shared" si="29"/>
        <v>34301.590126399387</v>
      </c>
      <c r="T189" s="7">
        <f t="shared" si="29"/>
        <v>5.2200355145611175</v>
      </c>
    </row>
    <row r="190" spans="1:20" x14ac:dyDescent="0.2">
      <c r="A190" s="22"/>
      <c r="B190" s="22"/>
      <c r="E190" s="23" t="s">
        <v>472</v>
      </c>
      <c r="F190" s="23"/>
      <c r="G190" s="7">
        <f>MIN(G5:G141)</f>
        <v>18.3</v>
      </c>
      <c r="H190" s="7"/>
      <c r="I190" s="17" t="s">
        <v>5</v>
      </c>
      <c r="J190" s="7">
        <f t="shared" ref="J190:T190" si="30">MIN(J5:J141)</f>
        <v>147.13529830254637</v>
      </c>
      <c r="K190" s="7"/>
      <c r="L190" s="17" t="s">
        <v>5</v>
      </c>
      <c r="M190" s="7">
        <f t="shared" si="30"/>
        <v>384.45002986016362</v>
      </c>
      <c r="N190" s="7"/>
      <c r="O190" s="17" t="s">
        <v>5</v>
      </c>
      <c r="P190" s="7">
        <f t="shared" si="30"/>
        <v>85.312315927766775</v>
      </c>
      <c r="Q190" s="7"/>
      <c r="R190" s="17" t="s">
        <v>5</v>
      </c>
      <c r="S190" s="7">
        <f t="shared" si="30"/>
        <v>10.384252842948463</v>
      </c>
      <c r="T190" s="7">
        <f t="shared" si="30"/>
        <v>0.67042071844099005</v>
      </c>
    </row>
    <row r="191" spans="1:20" x14ac:dyDescent="0.2">
      <c r="C191" s="41"/>
      <c r="D191" s="41"/>
      <c r="E191" s="23" t="s">
        <v>463</v>
      </c>
      <c r="F191" s="23"/>
      <c r="G191" s="17">
        <f>AVERAGE(G5:G141)</f>
        <v>40.77851851851851</v>
      </c>
      <c r="H191" s="17"/>
      <c r="I191" s="47" t="s">
        <v>5</v>
      </c>
      <c r="J191" s="7">
        <f>AVERAGE(J5:J57, J60:J141)</f>
        <v>527.92550424421847</v>
      </c>
      <c r="K191" s="7"/>
      <c r="L191" s="47" t="s">
        <v>5</v>
      </c>
      <c r="M191" s="7">
        <f t="shared" ref="M191:S191" si="31">AVERAGE(M5:M57, M60:M141)</f>
        <v>1037.9107653808967</v>
      </c>
      <c r="N191" s="7"/>
      <c r="O191" s="47" t="s">
        <v>5</v>
      </c>
      <c r="P191" s="7">
        <f t="shared" si="31"/>
        <v>257.44394408950791</v>
      </c>
      <c r="Q191" s="7"/>
      <c r="R191" s="47" t="s">
        <v>5</v>
      </c>
      <c r="S191" s="7">
        <f t="shared" si="31"/>
        <v>1393.8582970688649</v>
      </c>
      <c r="T191" s="7">
        <f t="shared" ref="T191" si="32">AVERAGE(T5:T57, T60:T141)</f>
        <v>2.0308047120461334</v>
      </c>
    </row>
    <row r="192" spans="1:20" x14ac:dyDescent="0.2">
      <c r="C192" s="41"/>
      <c r="D192" s="41"/>
      <c r="E192" s="23" t="s">
        <v>464</v>
      </c>
      <c r="F192" s="23"/>
      <c r="G192" s="17">
        <f>MEDIAN(G5:G141)</f>
        <v>43.5</v>
      </c>
      <c r="H192" s="17"/>
      <c r="I192" s="17" t="s">
        <v>5</v>
      </c>
      <c r="J192" s="17">
        <f t="shared" ref="J192:S192" si="33">MEDIAN(J5:J141)</f>
        <v>397.83971547994287</v>
      </c>
      <c r="K192" s="17"/>
      <c r="L192" s="17" t="s">
        <v>5</v>
      </c>
      <c r="M192" s="17">
        <f t="shared" si="33"/>
        <v>990.1728982361476</v>
      </c>
      <c r="N192" s="17"/>
      <c r="O192" s="17" t="s">
        <v>5</v>
      </c>
      <c r="P192" s="17">
        <f t="shared" si="33"/>
        <v>228.00865604616362</v>
      </c>
      <c r="Q192" s="17"/>
      <c r="R192" s="17" t="s">
        <v>5</v>
      </c>
      <c r="S192" s="17">
        <f t="shared" si="33"/>
        <v>236.31578600417515</v>
      </c>
      <c r="T192" s="17">
        <f t="shared" ref="T192" si="34">MEDIAN(T5:T141)</f>
        <v>1.8527046325669905</v>
      </c>
    </row>
    <row r="193" spans="1:20" x14ac:dyDescent="0.2">
      <c r="C193" s="41"/>
      <c r="D193" s="41"/>
      <c r="E193" s="23" t="s">
        <v>457</v>
      </c>
      <c r="F193" s="23"/>
      <c r="G193" s="17">
        <f>STDEV(G5:G141)</f>
        <v>8.1868331236690555</v>
      </c>
      <c r="H193" s="17"/>
      <c r="I193" s="7" t="s">
        <v>5</v>
      </c>
      <c r="J193" s="7">
        <f>STDEV(J5:J57, J60:J141)</f>
        <v>374.57733866000592</v>
      </c>
      <c r="K193" s="7"/>
      <c r="L193" s="47" t="s">
        <v>5</v>
      </c>
      <c r="M193" s="7">
        <f t="shared" ref="M193:S193" si="35">STDEV(M5:M57, M60:M141)</f>
        <v>329.1246650215914</v>
      </c>
      <c r="N193" s="7"/>
      <c r="O193" s="47" t="s">
        <v>5</v>
      </c>
      <c r="P193" s="7">
        <f t="shared" si="35"/>
        <v>137.64527079836199</v>
      </c>
      <c r="Q193" s="7"/>
      <c r="R193" s="47" t="s">
        <v>5</v>
      </c>
      <c r="S193" s="7">
        <f t="shared" si="35"/>
        <v>4502.676117596794</v>
      </c>
      <c r="T193" s="7">
        <f t="shared" ref="T193" si="36">STDEV(T5:T57, T60:T141)</f>
        <v>1.0387428985846054</v>
      </c>
    </row>
    <row r="194" spans="1:20" x14ac:dyDescent="0.2">
      <c r="C194" s="41"/>
      <c r="D194" s="41"/>
      <c r="E194" s="23" t="s">
        <v>8</v>
      </c>
      <c r="F194" s="23"/>
      <c r="G194" s="5">
        <f>COUNT(G5:G141)</f>
        <v>135</v>
      </c>
      <c r="H194" s="5"/>
      <c r="I194" s="18" t="s">
        <v>5</v>
      </c>
      <c r="J194" s="18">
        <f t="shared" ref="J194" si="37">COUNT(J5:J57, J60:J141)</f>
        <v>130</v>
      </c>
      <c r="K194" s="18"/>
      <c r="L194" s="43" t="s">
        <v>5</v>
      </c>
      <c r="M194" s="18">
        <f>COUNT(M5:M57, M60:M141)</f>
        <v>135</v>
      </c>
      <c r="N194" s="18"/>
      <c r="O194" s="43" t="s">
        <v>5</v>
      </c>
      <c r="P194" s="18">
        <f>COUNT(P5:P57, P60:P141)</f>
        <v>110</v>
      </c>
      <c r="Q194" s="18"/>
      <c r="R194" s="43" t="s">
        <v>5</v>
      </c>
      <c r="S194" s="18">
        <f>COUNT(S5:S57, S60:S141)</f>
        <v>66</v>
      </c>
      <c r="T194" s="18">
        <f>COUNT(T5:T57, T60:T141)</f>
        <v>110</v>
      </c>
    </row>
    <row r="195" spans="1:20" x14ac:dyDescent="0.2">
      <c r="C195" s="41"/>
      <c r="D195" s="41"/>
      <c r="E195" s="29"/>
      <c r="F195" s="29"/>
      <c r="G195" s="5"/>
      <c r="H195" s="5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0" x14ac:dyDescent="0.2">
      <c r="A196" s="22"/>
      <c r="B196" s="22"/>
      <c r="E196" s="23" t="s">
        <v>473</v>
      </c>
      <c r="F196" s="23"/>
      <c r="G196" s="7">
        <f>MAX(G144:G180)</f>
        <v>44.3</v>
      </c>
      <c r="H196" s="7"/>
      <c r="I196" s="47" t="s">
        <v>5</v>
      </c>
      <c r="J196" s="7">
        <f t="shared" ref="J196:T196" si="38">MAX(J144:J180)</f>
        <v>398.4821243659332</v>
      </c>
      <c r="K196" s="7"/>
      <c r="L196" s="47" t="s">
        <v>5</v>
      </c>
      <c r="M196" s="7">
        <f t="shared" si="38"/>
        <v>918.26365457001907</v>
      </c>
      <c r="N196" s="7"/>
      <c r="O196" s="47" t="s">
        <v>5</v>
      </c>
      <c r="P196" s="7">
        <f t="shared" si="38"/>
        <v>550.63769177713095</v>
      </c>
      <c r="Q196" s="7"/>
      <c r="R196" s="47" t="s">
        <v>5</v>
      </c>
      <c r="S196" s="7">
        <f t="shared" si="38"/>
        <v>130.89542629399551</v>
      </c>
      <c r="T196" s="7">
        <f t="shared" si="38"/>
        <v>2.6100065691803374</v>
      </c>
    </row>
    <row r="197" spans="1:20" x14ac:dyDescent="0.2">
      <c r="A197" s="22"/>
      <c r="B197" s="22"/>
      <c r="E197" s="23" t="s">
        <v>474</v>
      </c>
      <c r="F197" s="23"/>
      <c r="G197" s="7">
        <f>MIN(G144:G180)</f>
        <v>12.8</v>
      </c>
      <c r="H197" s="7"/>
      <c r="I197" s="17" t="s">
        <v>5</v>
      </c>
      <c r="J197" s="7">
        <f t="shared" ref="J197:T197" si="39">MIN(J144:J180)</f>
        <v>68.761929510420728</v>
      </c>
      <c r="K197" s="7"/>
      <c r="L197" s="17" t="s">
        <v>5</v>
      </c>
      <c r="M197" s="7">
        <f t="shared" si="39"/>
        <v>242.50078908853956</v>
      </c>
      <c r="N197" s="7"/>
      <c r="O197" s="17" t="s">
        <v>5</v>
      </c>
      <c r="P197" s="7">
        <f t="shared" si="39"/>
        <v>82.336774172345457</v>
      </c>
      <c r="Q197" s="7"/>
      <c r="R197" s="17" t="s">
        <v>5</v>
      </c>
      <c r="S197" s="7">
        <f t="shared" si="39"/>
        <v>130.89542629399551</v>
      </c>
      <c r="T197" s="7">
        <f t="shared" si="39"/>
        <v>0.36748835936518237</v>
      </c>
    </row>
    <row r="198" spans="1:20" x14ac:dyDescent="0.2">
      <c r="C198" s="41"/>
      <c r="D198" s="41"/>
      <c r="E198" s="23" t="s">
        <v>465</v>
      </c>
      <c r="F198" s="23"/>
      <c r="G198" s="17">
        <f>AVERAGE(G144:G180)</f>
        <v>32.451351351351349</v>
      </c>
      <c r="H198" s="17"/>
      <c r="I198" s="7" t="s">
        <v>5</v>
      </c>
      <c r="J198" s="7">
        <f>AVERAGE(J144:J180)</f>
        <v>138.40559323556369</v>
      </c>
      <c r="K198" s="7"/>
      <c r="L198" s="47" t="s">
        <v>5</v>
      </c>
      <c r="M198" s="7">
        <f t="shared" ref="M198:S198" si="40">AVERAGE(M144:M180)</f>
        <v>487.24781548187616</v>
      </c>
      <c r="N198" s="7"/>
      <c r="O198" s="47" t="s">
        <v>5</v>
      </c>
      <c r="P198" s="7">
        <f t="shared" si="40"/>
        <v>202.74193723813428</v>
      </c>
      <c r="Q198" s="7"/>
      <c r="R198" s="47" t="s">
        <v>5</v>
      </c>
      <c r="S198" s="7">
        <f t="shared" si="40"/>
        <v>130.89542629399551</v>
      </c>
      <c r="T198" s="7">
        <f t="shared" ref="T198" si="41">AVERAGE(T144:T180)</f>
        <v>0.76367912937504123</v>
      </c>
    </row>
    <row r="199" spans="1:20" x14ac:dyDescent="0.2">
      <c r="C199" s="41"/>
      <c r="D199" s="41"/>
      <c r="E199" s="23" t="s">
        <v>466</v>
      </c>
      <c r="F199" s="23"/>
      <c r="G199" s="17">
        <f>MEDIAN(G144:G180)</f>
        <v>33.200000000000003</v>
      </c>
      <c r="H199" s="17"/>
      <c r="I199" s="17" t="s">
        <v>5</v>
      </c>
      <c r="J199" s="17">
        <f t="shared" ref="J199:S199" si="42">MEDIAN(J144:J180)</f>
        <v>115.80205961965829</v>
      </c>
      <c r="K199" s="17"/>
      <c r="L199" s="17" t="s">
        <v>5</v>
      </c>
      <c r="M199" s="17">
        <f t="shared" si="42"/>
        <v>431.23709973292205</v>
      </c>
      <c r="N199" s="17"/>
      <c r="O199" s="17" t="s">
        <v>5</v>
      </c>
      <c r="P199" s="17">
        <f t="shared" si="42"/>
        <v>176.83205006804417</v>
      </c>
      <c r="Q199" s="17"/>
      <c r="R199" s="17" t="s">
        <v>5</v>
      </c>
      <c r="S199" s="17">
        <f t="shared" si="42"/>
        <v>130.89542629399551</v>
      </c>
      <c r="T199" s="17">
        <f t="shared" ref="T199" si="43">MEDIAN(T144:T180)</f>
        <v>0.72941942419177108</v>
      </c>
    </row>
    <row r="200" spans="1:20" x14ac:dyDescent="0.2">
      <c r="C200" s="41"/>
      <c r="D200" s="41"/>
      <c r="E200" s="23" t="s">
        <v>457</v>
      </c>
      <c r="F200" s="23"/>
      <c r="G200" s="17">
        <f>STDEV(G144:G180)</f>
        <v>6.1778107243056324</v>
      </c>
      <c r="H200" s="17"/>
      <c r="I200" s="7" t="s">
        <v>5</v>
      </c>
      <c r="J200" s="7">
        <f>STDEV(J144:J180)</f>
        <v>60.762416736632844</v>
      </c>
      <c r="K200" s="7"/>
      <c r="L200" s="47" t="s">
        <v>5</v>
      </c>
      <c r="M200" s="7">
        <f t="shared" ref="M200:P200" si="44">STDEV(M144:M180)</f>
        <v>178.95916126931718</v>
      </c>
      <c r="N200" s="7"/>
      <c r="O200" s="47" t="s">
        <v>5</v>
      </c>
      <c r="P200" s="7">
        <f t="shared" si="44"/>
        <v>102.51378179969399</v>
      </c>
      <c r="Q200" s="7"/>
      <c r="R200" s="47" t="s">
        <v>5</v>
      </c>
      <c r="S200" s="7" t="s">
        <v>5</v>
      </c>
      <c r="T200" s="7">
        <f>STDEV(T144:T180)</f>
        <v>0.36026644924297313</v>
      </c>
    </row>
    <row r="201" spans="1:20" x14ac:dyDescent="0.2">
      <c r="C201" s="41"/>
      <c r="D201" s="41"/>
      <c r="E201" s="23" t="s">
        <v>8</v>
      </c>
      <c r="F201" s="23"/>
      <c r="G201" s="5">
        <f t="shared" ref="G201:J201" si="45">COUNT(G144:G180)</f>
        <v>37</v>
      </c>
      <c r="H201" s="5"/>
      <c r="I201" s="18" t="s">
        <v>5</v>
      </c>
      <c r="J201" s="18">
        <f t="shared" si="45"/>
        <v>37</v>
      </c>
      <c r="K201" s="18"/>
      <c r="L201" s="43" t="s">
        <v>5</v>
      </c>
      <c r="M201" s="18">
        <f>COUNT(M144:M180)</f>
        <v>37</v>
      </c>
      <c r="N201" s="18"/>
      <c r="O201" s="43" t="s">
        <v>5</v>
      </c>
      <c r="P201" s="18">
        <f>COUNT(P144:P180)</f>
        <v>36</v>
      </c>
      <c r="Q201" s="18"/>
      <c r="R201" s="43" t="s">
        <v>5</v>
      </c>
      <c r="S201" s="18">
        <f>COUNT(S144:S180)</f>
        <v>1</v>
      </c>
      <c r="T201" s="18">
        <f>COUNT(T144:T180)</f>
        <v>36</v>
      </c>
    </row>
    <row r="202" spans="1:20" x14ac:dyDescent="0.2">
      <c r="E202" s="21"/>
      <c r="F202" s="21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20" ht="10.5" customHeight="1" x14ac:dyDescent="0.25">
      <c r="E203" s="44" t="s">
        <v>441</v>
      </c>
      <c r="F203" s="44"/>
      <c r="G203" s="38"/>
      <c r="H203" s="38"/>
      <c r="I203" s="64" t="s">
        <v>422</v>
      </c>
      <c r="J203" s="64"/>
      <c r="K203" s="28"/>
      <c r="L203" s="64" t="s">
        <v>423</v>
      </c>
      <c r="M203" s="64"/>
      <c r="N203" s="28"/>
      <c r="O203" s="64" t="s">
        <v>424</v>
      </c>
      <c r="P203" s="64"/>
      <c r="Q203" s="28"/>
      <c r="R203" s="64" t="s">
        <v>425</v>
      </c>
      <c r="S203" s="64"/>
    </row>
    <row r="204" spans="1:20" x14ac:dyDescent="0.2">
      <c r="E204" s="42" t="s">
        <v>446</v>
      </c>
      <c r="F204" s="42"/>
      <c r="G204" s="19"/>
      <c r="H204" s="19"/>
      <c r="I204" s="67">
        <v>15.3</v>
      </c>
      <c r="J204" s="67"/>
      <c r="K204" s="7"/>
      <c r="L204" s="67">
        <v>19.5</v>
      </c>
      <c r="M204" s="67"/>
      <c r="N204" s="7"/>
      <c r="O204" s="67">
        <v>17</v>
      </c>
      <c r="P204" s="67"/>
      <c r="Q204" s="7"/>
      <c r="R204" s="67">
        <v>9.6</v>
      </c>
      <c r="S204" s="67"/>
    </row>
    <row r="205" spans="1:20" x14ac:dyDescent="0.2">
      <c r="E205" s="42" t="s">
        <v>447</v>
      </c>
      <c r="F205" s="42"/>
      <c r="G205" s="19"/>
      <c r="H205" s="19"/>
      <c r="I205" s="60">
        <v>67431.572731959473</v>
      </c>
      <c r="J205" s="60"/>
      <c r="K205" s="18"/>
      <c r="L205" s="60">
        <v>24509</v>
      </c>
      <c r="M205" s="60"/>
      <c r="N205" s="18"/>
      <c r="O205" s="60">
        <v>41126.655474866566</v>
      </c>
      <c r="P205" s="60"/>
      <c r="Q205" s="18"/>
      <c r="R205" s="60">
        <v>9992.6664105263353</v>
      </c>
      <c r="S205" s="60"/>
    </row>
    <row r="206" spans="1:20" x14ac:dyDescent="0.2">
      <c r="E206" s="42" t="s">
        <v>443</v>
      </c>
      <c r="F206" s="42"/>
      <c r="G206" s="19"/>
      <c r="H206" s="19"/>
      <c r="I206" s="60">
        <v>7196.9678045527298</v>
      </c>
      <c r="J206" s="60"/>
      <c r="K206" s="18"/>
      <c r="L206" s="60">
        <v>12370.7</v>
      </c>
      <c r="M206" s="60"/>
      <c r="N206" s="18"/>
      <c r="O206" s="60">
        <v>2721.47261617716</v>
      </c>
      <c r="P206" s="60"/>
      <c r="Q206" s="18"/>
      <c r="R206" s="60">
        <v>237.94331322479201</v>
      </c>
      <c r="S206" s="60"/>
    </row>
    <row r="207" spans="1:20" x14ac:dyDescent="0.2">
      <c r="E207" s="42" t="s">
        <v>444</v>
      </c>
      <c r="F207" s="42"/>
      <c r="G207" s="19"/>
      <c r="H207" s="19"/>
      <c r="I207" s="60">
        <v>51.340103615858439</v>
      </c>
      <c r="J207" s="60"/>
      <c r="K207" s="18"/>
      <c r="L207" s="60">
        <v>220</v>
      </c>
      <c r="M207" s="60"/>
      <c r="N207" s="18"/>
      <c r="O207" s="60">
        <v>6.3756680091206848</v>
      </c>
      <c r="P207" s="60"/>
      <c r="Q207" s="18"/>
      <c r="R207" s="60">
        <v>195.69155106540967</v>
      </c>
      <c r="S207" s="60"/>
    </row>
    <row r="208" spans="1:20" x14ac:dyDescent="0.2">
      <c r="E208" s="42" t="s">
        <v>445</v>
      </c>
      <c r="F208" s="42"/>
      <c r="G208" s="19"/>
      <c r="H208" s="19"/>
      <c r="I208" s="60">
        <v>41.172258414145503</v>
      </c>
      <c r="J208" s="60"/>
      <c r="K208" s="18"/>
      <c r="L208" s="60">
        <v>182.8</v>
      </c>
      <c r="M208" s="60"/>
      <c r="N208" s="18"/>
      <c r="O208" s="60">
        <v>5.9178661866269149</v>
      </c>
      <c r="P208" s="60"/>
      <c r="Q208" s="18"/>
      <c r="R208" s="60">
        <v>11.94191712628408</v>
      </c>
      <c r="S208" s="60"/>
    </row>
    <row r="209" spans="5:19" x14ac:dyDescent="0.2">
      <c r="E209" s="42"/>
      <c r="F209" s="42"/>
      <c r="G209" s="19"/>
      <c r="H209" s="19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5:19" ht="10.5" x14ac:dyDescent="0.25">
      <c r="E210" s="44" t="s">
        <v>442</v>
      </c>
      <c r="F210" s="44"/>
      <c r="G210" s="38"/>
      <c r="H210" s="38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</row>
    <row r="211" spans="5:19" x14ac:dyDescent="0.2">
      <c r="E211" s="42" t="s">
        <v>446</v>
      </c>
      <c r="F211" s="42"/>
      <c r="G211" s="19"/>
      <c r="H211" s="19"/>
      <c r="I211" s="61">
        <v>15.7</v>
      </c>
      <c r="J211" s="61"/>
      <c r="K211" s="7"/>
      <c r="L211" s="61">
        <v>19.899999999999999</v>
      </c>
      <c r="M211" s="61"/>
      <c r="N211" s="7"/>
      <c r="O211" s="61">
        <v>17.5</v>
      </c>
      <c r="P211" s="61"/>
      <c r="Q211" s="7"/>
      <c r="R211" s="61">
        <v>9.9</v>
      </c>
      <c r="S211" s="61"/>
    </row>
    <row r="212" spans="5:19" x14ac:dyDescent="0.2">
      <c r="E212" s="42" t="s">
        <v>447</v>
      </c>
      <c r="F212" s="42"/>
      <c r="G212" s="19"/>
      <c r="H212" s="19"/>
      <c r="I212" s="60">
        <v>14751.041142036658</v>
      </c>
      <c r="J212" s="60"/>
      <c r="K212" s="18"/>
      <c r="L212" s="60">
        <v>2590.9</v>
      </c>
      <c r="M212" s="60"/>
      <c r="N212" s="18"/>
      <c r="O212" s="60">
        <v>5259.5867490950304</v>
      </c>
      <c r="P212" s="60"/>
      <c r="Q212" s="18"/>
      <c r="R212" s="60">
        <v>1883.1837273986316</v>
      </c>
      <c r="S212" s="60"/>
    </row>
    <row r="213" spans="5:19" x14ac:dyDescent="0.2">
      <c r="E213" s="42" t="s">
        <v>443</v>
      </c>
      <c r="F213" s="42"/>
      <c r="G213" s="19"/>
      <c r="H213" s="19"/>
      <c r="I213" s="60">
        <v>3701.9412210222999</v>
      </c>
      <c r="J213" s="60"/>
      <c r="K213" s="18"/>
      <c r="L213" s="60">
        <v>4402.3999999999996</v>
      </c>
      <c r="M213" s="60"/>
      <c r="N213" s="18"/>
      <c r="O213" s="60">
        <v>1827.30928856987</v>
      </c>
      <c r="P213" s="60"/>
      <c r="Q213" s="18"/>
      <c r="R213" s="60">
        <v>653.220260063517</v>
      </c>
      <c r="S213" s="60"/>
    </row>
    <row r="214" spans="5:19" x14ac:dyDescent="0.2">
      <c r="E214" s="42" t="s">
        <v>444</v>
      </c>
      <c r="F214" s="42"/>
      <c r="G214" s="19"/>
      <c r="H214" s="19"/>
      <c r="I214" s="60">
        <v>18.953443130272973</v>
      </c>
      <c r="J214" s="60"/>
      <c r="K214" s="18"/>
      <c r="L214" s="60">
        <v>68.7</v>
      </c>
      <c r="M214" s="60"/>
      <c r="N214" s="18"/>
      <c r="O214" s="60">
        <v>3.1511255407495762</v>
      </c>
      <c r="P214" s="60"/>
      <c r="Q214" s="18"/>
      <c r="R214" s="60">
        <v>7.4656861635391385</v>
      </c>
      <c r="S214" s="60"/>
    </row>
    <row r="215" spans="5:19" x14ac:dyDescent="0.2">
      <c r="E215" s="42" t="s">
        <v>445</v>
      </c>
      <c r="F215" s="42"/>
      <c r="G215" s="19"/>
      <c r="H215" s="19"/>
      <c r="I215" s="60">
        <v>6.8893004875928696</v>
      </c>
      <c r="J215" s="60"/>
      <c r="K215" s="18"/>
      <c r="L215" s="60">
        <v>50.4</v>
      </c>
      <c r="M215" s="60"/>
      <c r="N215" s="18"/>
      <c r="O215" s="60">
        <v>2.8798452328506898</v>
      </c>
      <c r="P215" s="60"/>
      <c r="Q215" s="18"/>
      <c r="R215" s="60">
        <v>2.95143083783474</v>
      </c>
      <c r="S215" s="60"/>
    </row>
    <row r="216" spans="5:19" x14ac:dyDescent="0.2">
      <c r="E216" s="42"/>
      <c r="F216" s="42"/>
      <c r="G216" s="19"/>
      <c r="H216" s="19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5:19" ht="10.5" x14ac:dyDescent="0.25">
      <c r="E217" s="44" t="s">
        <v>448</v>
      </c>
      <c r="F217" s="44"/>
      <c r="G217" s="38"/>
      <c r="H217" s="38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</row>
    <row r="218" spans="5:19" x14ac:dyDescent="0.2">
      <c r="E218" s="42" t="s">
        <v>446</v>
      </c>
      <c r="F218" s="42"/>
      <c r="G218" s="19"/>
      <c r="H218" s="19"/>
      <c r="I218" s="61">
        <v>15.8</v>
      </c>
      <c r="J218" s="61"/>
      <c r="K218" s="7"/>
      <c r="L218" s="61">
        <v>19.8</v>
      </c>
      <c r="M218" s="61"/>
      <c r="N218" s="7"/>
      <c r="O218" s="61">
        <v>17.5</v>
      </c>
      <c r="P218" s="61"/>
      <c r="Q218" s="7"/>
      <c r="R218" s="61">
        <v>10</v>
      </c>
      <c r="S218" s="61"/>
    </row>
    <row r="219" spans="5:19" x14ac:dyDescent="0.2">
      <c r="E219" s="42" t="s">
        <v>447</v>
      </c>
      <c r="F219" s="42"/>
      <c r="G219" s="19"/>
      <c r="H219" s="19"/>
      <c r="I219" s="60">
        <v>113806.82006900536</v>
      </c>
      <c r="J219" s="60"/>
      <c r="K219" s="18"/>
      <c r="L219" s="60">
        <v>29832.362720395671</v>
      </c>
      <c r="M219" s="60"/>
      <c r="N219" s="18"/>
      <c r="O219" s="60">
        <v>61290.243495734234</v>
      </c>
      <c r="P219" s="60"/>
      <c r="Q219" s="18"/>
      <c r="R219" s="60">
        <v>11798.396667827232</v>
      </c>
      <c r="S219" s="60"/>
    </row>
    <row r="220" spans="5:19" x14ac:dyDescent="0.2">
      <c r="E220" s="42" t="s">
        <v>443</v>
      </c>
      <c r="F220" s="42"/>
      <c r="G220" s="19"/>
      <c r="H220" s="19"/>
      <c r="I220" s="60">
        <v>22583.952926063899</v>
      </c>
      <c r="J220" s="60"/>
      <c r="K220" s="18"/>
      <c r="L220" s="60">
        <v>37405.182402868799</v>
      </c>
      <c r="M220" s="60"/>
      <c r="N220" s="18"/>
      <c r="O220" s="60">
        <v>10116.5780839786</v>
      </c>
      <c r="P220" s="60"/>
      <c r="Q220" s="18"/>
      <c r="R220" s="60">
        <v>182.98977083739899</v>
      </c>
      <c r="S220" s="60"/>
    </row>
    <row r="221" spans="5:19" x14ac:dyDescent="0.2">
      <c r="E221" s="42" t="s">
        <v>444</v>
      </c>
      <c r="F221" s="42"/>
      <c r="G221" s="19"/>
      <c r="H221" s="19"/>
      <c r="I221" s="60">
        <v>111.32924712487169</v>
      </c>
      <c r="J221" s="60"/>
      <c r="K221" s="18"/>
      <c r="L221" s="60">
        <v>557.82434862584898</v>
      </c>
      <c r="M221" s="60"/>
      <c r="N221" s="18"/>
      <c r="O221" s="60">
        <v>96.367280602636939</v>
      </c>
      <c r="P221" s="60"/>
      <c r="Q221" s="18"/>
      <c r="R221" s="60">
        <v>14.579430940862581</v>
      </c>
      <c r="S221" s="60"/>
    </row>
    <row r="222" spans="5:19" x14ac:dyDescent="0.2">
      <c r="E222" s="42" t="s">
        <v>445</v>
      </c>
      <c r="F222" s="42"/>
      <c r="G222" s="19"/>
      <c r="H222" s="19"/>
      <c r="I222" s="60">
        <v>5.8222900929141055</v>
      </c>
      <c r="J222" s="60"/>
      <c r="K222" s="18"/>
      <c r="L222" s="60">
        <v>366.72396852894599</v>
      </c>
      <c r="M222" s="60"/>
      <c r="N222" s="18"/>
      <c r="O222" s="60">
        <v>60.825315527899399</v>
      </c>
      <c r="P222" s="60"/>
      <c r="Q222" s="18"/>
      <c r="R222" s="60">
        <v>4.7434888269844251</v>
      </c>
      <c r="S222" s="60"/>
    </row>
    <row r="223" spans="5:19" x14ac:dyDescent="0.2">
      <c r="E223" s="42"/>
      <c r="F223" s="42"/>
      <c r="G223" s="19"/>
      <c r="H223" s="19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spans="5:19" ht="10.5" x14ac:dyDescent="0.25">
      <c r="E224" s="44" t="s">
        <v>449</v>
      </c>
      <c r="F224" s="44"/>
      <c r="G224" s="38"/>
      <c r="H224" s="38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</row>
    <row r="225" spans="5:19" x14ac:dyDescent="0.2">
      <c r="E225" s="42" t="s">
        <v>446</v>
      </c>
      <c r="F225" s="42"/>
      <c r="G225" s="19"/>
      <c r="H225" s="19"/>
      <c r="I225" s="61">
        <v>15.7</v>
      </c>
      <c r="J225" s="61"/>
      <c r="K225" s="7"/>
      <c r="L225" s="61">
        <v>19.899999999999999</v>
      </c>
      <c r="M225" s="61"/>
      <c r="N225" s="7"/>
      <c r="O225" s="61">
        <v>17.5</v>
      </c>
      <c r="P225" s="61"/>
      <c r="Q225" s="7"/>
      <c r="R225" s="61">
        <v>10</v>
      </c>
      <c r="S225" s="61"/>
    </row>
    <row r="226" spans="5:19" x14ac:dyDescent="0.2">
      <c r="E226" s="42" t="s">
        <v>447</v>
      </c>
      <c r="F226" s="42"/>
      <c r="G226" s="19"/>
      <c r="H226" s="19"/>
      <c r="I226" s="60">
        <v>147721.47198408964</v>
      </c>
      <c r="J226" s="60"/>
      <c r="K226" s="18"/>
      <c r="L226" s="60">
        <v>37758.368782905629</v>
      </c>
      <c r="M226" s="60"/>
      <c r="N226" s="18"/>
      <c r="O226" s="60">
        <v>83071.933020184122</v>
      </c>
      <c r="P226" s="60"/>
      <c r="Q226" s="18"/>
      <c r="R226" s="60">
        <v>15258.901711167446</v>
      </c>
      <c r="S226" s="60"/>
    </row>
    <row r="227" spans="5:19" x14ac:dyDescent="0.2">
      <c r="E227" s="42" t="s">
        <v>443</v>
      </c>
      <c r="F227" s="42"/>
      <c r="G227" s="19"/>
      <c r="H227" s="19"/>
      <c r="I227" s="60">
        <v>55926.613071907297</v>
      </c>
      <c r="J227" s="60"/>
      <c r="K227" s="18"/>
      <c r="L227" s="60">
        <v>48420.420066676299</v>
      </c>
      <c r="M227" s="60"/>
      <c r="N227" s="18"/>
      <c r="O227" s="60">
        <v>17981.7692213382</v>
      </c>
      <c r="P227" s="60"/>
      <c r="Q227" s="18"/>
      <c r="R227" s="60">
        <v>98.680433072540694</v>
      </c>
      <c r="S227" s="60"/>
    </row>
    <row r="228" spans="5:19" x14ac:dyDescent="0.2">
      <c r="E228" s="42" t="s">
        <v>444</v>
      </c>
      <c r="F228" s="42"/>
      <c r="G228" s="19"/>
      <c r="H228" s="19"/>
      <c r="I228" s="60">
        <v>378.95461772950796</v>
      </c>
      <c r="J228" s="60"/>
      <c r="K228" s="18"/>
      <c r="L228" s="60">
        <v>472.353461386574</v>
      </c>
      <c r="M228" s="60"/>
      <c r="N228" s="18"/>
      <c r="O228" s="60">
        <v>122.91510289058606</v>
      </c>
      <c r="P228" s="60"/>
      <c r="Q228" s="18"/>
      <c r="R228" s="60">
        <v>16.149513101653127</v>
      </c>
      <c r="S228" s="60"/>
    </row>
    <row r="229" spans="5:19" x14ac:dyDescent="0.2">
      <c r="E229" s="42" t="s">
        <v>445</v>
      </c>
      <c r="F229" s="42"/>
      <c r="G229" s="19"/>
      <c r="H229" s="19"/>
      <c r="I229" s="60">
        <v>10.8429424441024</v>
      </c>
      <c r="J229" s="60"/>
      <c r="K229" s="18"/>
      <c r="L229" s="60">
        <v>418.88110177063999</v>
      </c>
      <c r="M229" s="60"/>
      <c r="N229" s="18"/>
      <c r="O229" s="60">
        <v>102.139885042828</v>
      </c>
      <c r="P229" s="60"/>
      <c r="Q229" s="18"/>
      <c r="R229" s="60">
        <v>3.2270601076051801</v>
      </c>
      <c r="S229" s="60"/>
    </row>
    <row r="230" spans="5:19" x14ac:dyDescent="0.2">
      <c r="E230" s="42"/>
      <c r="F230" s="42"/>
      <c r="G230" s="19"/>
      <c r="H230" s="19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spans="5:19" ht="10.5" x14ac:dyDescent="0.25">
      <c r="E231" s="44" t="s">
        <v>450</v>
      </c>
      <c r="F231" s="44"/>
      <c r="G231" s="38"/>
      <c r="H231" s="38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</row>
    <row r="232" spans="5:19" x14ac:dyDescent="0.2">
      <c r="E232" s="42" t="s">
        <v>446</v>
      </c>
      <c r="F232" s="42"/>
      <c r="G232" s="19"/>
      <c r="H232" s="19"/>
      <c r="I232" s="61">
        <v>15.6</v>
      </c>
      <c r="J232" s="61"/>
      <c r="K232" s="7"/>
      <c r="L232" s="61">
        <v>19.8</v>
      </c>
      <c r="M232" s="61"/>
      <c r="N232" s="7"/>
      <c r="O232" s="61">
        <v>17.3</v>
      </c>
      <c r="P232" s="61"/>
      <c r="Q232" s="7"/>
      <c r="R232" s="61">
        <v>9.9</v>
      </c>
      <c r="S232" s="61"/>
    </row>
    <row r="233" spans="5:19" x14ac:dyDescent="0.2">
      <c r="E233" s="42" t="s">
        <v>447</v>
      </c>
      <c r="F233" s="42"/>
      <c r="G233" s="19"/>
      <c r="H233" s="19"/>
      <c r="I233" s="60">
        <v>70135.564293492163</v>
      </c>
      <c r="J233" s="60"/>
      <c r="K233" s="18"/>
      <c r="L233" s="60">
        <v>34230.539629866464</v>
      </c>
      <c r="M233" s="60"/>
      <c r="N233" s="18"/>
      <c r="O233" s="60">
        <v>7369.5736227204907</v>
      </c>
      <c r="P233" s="60"/>
      <c r="Q233" s="18"/>
      <c r="R233" s="60">
        <v>10680.596158789775</v>
      </c>
      <c r="S233" s="60"/>
    </row>
    <row r="234" spans="5:19" x14ac:dyDescent="0.2">
      <c r="E234" s="42" t="s">
        <v>443</v>
      </c>
      <c r="F234" s="42"/>
      <c r="G234" s="19"/>
      <c r="H234" s="19"/>
      <c r="I234" s="60">
        <v>4907.4085311796298</v>
      </c>
      <c r="J234" s="60"/>
      <c r="K234" s="18"/>
      <c r="L234" s="60">
        <v>10580.6319749104</v>
      </c>
      <c r="M234" s="60"/>
      <c r="N234" s="18"/>
      <c r="O234" s="60">
        <v>653.99382994906205</v>
      </c>
      <c r="P234" s="60"/>
      <c r="Q234" s="18"/>
      <c r="R234" s="60">
        <v>205.920979008948</v>
      </c>
      <c r="S234" s="60"/>
    </row>
    <row r="235" spans="5:19" x14ac:dyDescent="0.2">
      <c r="E235" s="42" t="s">
        <v>444</v>
      </c>
      <c r="F235" s="42"/>
      <c r="G235" s="19"/>
      <c r="H235" s="19"/>
      <c r="I235" s="60">
        <v>248.98667858590107</v>
      </c>
      <c r="J235" s="60"/>
      <c r="K235" s="18"/>
      <c r="L235" s="60">
        <v>1449.3073384862612</v>
      </c>
      <c r="M235" s="60"/>
      <c r="N235" s="18"/>
      <c r="O235" s="60">
        <v>22.782007740642261</v>
      </c>
      <c r="P235" s="60"/>
      <c r="Q235" s="18"/>
      <c r="R235" s="60">
        <v>20.838259476971391</v>
      </c>
      <c r="S235" s="60"/>
    </row>
    <row r="236" spans="5:19" x14ac:dyDescent="0.2">
      <c r="E236" s="42" t="s">
        <v>445</v>
      </c>
      <c r="F236" s="42"/>
      <c r="G236" s="19"/>
      <c r="H236" s="19"/>
      <c r="I236" s="60">
        <v>4.6475107166491103</v>
      </c>
      <c r="J236" s="60"/>
      <c r="K236" s="18"/>
      <c r="L236" s="60">
        <v>1130.6062346222045</v>
      </c>
      <c r="M236" s="60"/>
      <c r="N236" s="18"/>
      <c r="O236" s="60">
        <v>24.820378279894449</v>
      </c>
      <c r="P236" s="60"/>
      <c r="Q236" s="18"/>
      <c r="R236" s="60">
        <v>0.74128260973330695</v>
      </c>
      <c r="S236" s="60"/>
    </row>
    <row r="237" spans="5:19" x14ac:dyDescent="0.2">
      <c r="E237" s="42"/>
      <c r="F237" s="42"/>
      <c r="G237" s="19"/>
      <c r="H237" s="19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5:19" ht="10.5" x14ac:dyDescent="0.25">
      <c r="E238" s="44" t="s">
        <v>451</v>
      </c>
      <c r="F238" s="44"/>
      <c r="G238" s="38"/>
      <c r="H238" s="38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</row>
    <row r="239" spans="5:19" x14ac:dyDescent="0.2">
      <c r="E239" s="42" t="s">
        <v>446</v>
      </c>
      <c r="F239" s="42"/>
      <c r="G239" s="19"/>
      <c r="H239" s="19"/>
      <c r="I239" s="61">
        <v>15.5</v>
      </c>
      <c r="J239" s="61"/>
      <c r="K239" s="7"/>
      <c r="L239" s="61">
        <v>19.8</v>
      </c>
      <c r="M239" s="61"/>
      <c r="N239" s="7"/>
      <c r="O239" s="61">
        <v>17.3</v>
      </c>
      <c r="P239" s="61"/>
      <c r="Q239" s="7"/>
      <c r="R239" s="61">
        <v>9.8000000000000007</v>
      </c>
      <c r="S239" s="61"/>
    </row>
    <row r="240" spans="5:19" x14ac:dyDescent="0.2">
      <c r="E240" s="42" t="s">
        <v>447</v>
      </c>
      <c r="F240" s="42"/>
      <c r="G240" s="19"/>
      <c r="H240" s="19"/>
      <c r="I240" s="60">
        <v>33181.066919538702</v>
      </c>
      <c r="J240" s="60"/>
      <c r="K240" s="18"/>
      <c r="L240" s="60">
        <v>12957.260902836271</v>
      </c>
      <c r="M240" s="60"/>
      <c r="N240" s="18"/>
      <c r="O240" s="60">
        <v>19953.288821142531</v>
      </c>
      <c r="P240" s="60"/>
      <c r="Q240" s="18"/>
      <c r="R240" s="60">
        <v>6986.2787181865579</v>
      </c>
      <c r="S240" s="60"/>
    </row>
    <row r="241" spans="1:19" x14ac:dyDescent="0.2">
      <c r="E241" s="42" t="s">
        <v>443</v>
      </c>
      <c r="F241" s="42"/>
      <c r="G241" s="19"/>
      <c r="H241" s="19"/>
      <c r="I241" s="60">
        <v>2360.4203541803699</v>
      </c>
      <c r="J241" s="60"/>
      <c r="K241" s="18"/>
      <c r="L241" s="60">
        <v>4888.7462689203303</v>
      </c>
      <c r="M241" s="60"/>
      <c r="N241" s="18"/>
      <c r="O241" s="60">
        <v>1185.07789739297</v>
      </c>
      <c r="P241" s="60"/>
      <c r="Q241" s="18"/>
      <c r="R241" s="60">
        <v>30.347845756634499</v>
      </c>
      <c r="S241" s="60"/>
    </row>
    <row r="242" spans="1:19" x14ac:dyDescent="0.2">
      <c r="E242" s="42" t="s">
        <v>444</v>
      </c>
      <c r="F242" s="42"/>
      <c r="G242" s="19"/>
      <c r="H242" s="19"/>
      <c r="I242" s="60">
        <v>55.138176917795903</v>
      </c>
      <c r="J242" s="60"/>
      <c r="K242" s="18"/>
      <c r="L242" s="60">
        <v>587.72568422263737</v>
      </c>
      <c r="M242" s="60"/>
      <c r="N242" s="18"/>
      <c r="O242" s="60">
        <v>125.02005242588848</v>
      </c>
      <c r="P242" s="60"/>
      <c r="Q242" s="18"/>
      <c r="R242" s="60">
        <v>1.1714784529384483</v>
      </c>
      <c r="S242" s="60"/>
    </row>
    <row r="243" spans="1:19" x14ac:dyDescent="0.2">
      <c r="E243" s="42" t="s">
        <v>445</v>
      </c>
      <c r="F243" s="42"/>
      <c r="G243" s="19"/>
      <c r="H243" s="19"/>
      <c r="I243" s="60">
        <v>45.240624249592202</v>
      </c>
      <c r="J243" s="60"/>
      <c r="K243" s="18"/>
      <c r="L243" s="60">
        <v>418.21134165252499</v>
      </c>
      <c r="M243" s="60"/>
      <c r="N243" s="18"/>
      <c r="O243" s="60">
        <v>83.240751378578409</v>
      </c>
      <c r="P243" s="60"/>
      <c r="Q243" s="18"/>
      <c r="R243" s="60">
        <v>1.16375774823733</v>
      </c>
      <c r="S243" s="60"/>
    </row>
    <row r="245" spans="1:19" x14ac:dyDescent="0.2">
      <c r="A245" s="19" t="s">
        <v>428</v>
      </c>
    </row>
  </sheetData>
  <mergeCells count="131">
    <mergeCell ref="R241:S241"/>
    <mergeCell ref="R242:S242"/>
    <mergeCell ref="R243:S243"/>
    <mergeCell ref="O225:P225"/>
    <mergeCell ref="O226:P226"/>
    <mergeCell ref="O227:P227"/>
    <mergeCell ref="O228:P228"/>
    <mergeCell ref="O229:P229"/>
    <mergeCell ref="R227:S227"/>
    <mergeCell ref="R228:S228"/>
    <mergeCell ref="R229:S229"/>
    <mergeCell ref="R239:S239"/>
    <mergeCell ref="R240:S240"/>
    <mergeCell ref="R232:S232"/>
    <mergeCell ref="R233:S233"/>
    <mergeCell ref="R234:S234"/>
    <mergeCell ref="R235:S235"/>
    <mergeCell ref="R236:S236"/>
    <mergeCell ref="O232:P232"/>
    <mergeCell ref="O233:P233"/>
    <mergeCell ref="O234:P234"/>
    <mergeCell ref="O235:P235"/>
    <mergeCell ref="O236:P236"/>
    <mergeCell ref="O243:P243"/>
    <mergeCell ref="R220:S220"/>
    <mergeCell ref="R221:S221"/>
    <mergeCell ref="R222:S222"/>
    <mergeCell ref="R225:S225"/>
    <mergeCell ref="R226:S226"/>
    <mergeCell ref="L227:M227"/>
    <mergeCell ref="L228:M228"/>
    <mergeCell ref="L229:M229"/>
    <mergeCell ref="O218:P218"/>
    <mergeCell ref="O219:P219"/>
    <mergeCell ref="O220:P220"/>
    <mergeCell ref="O221:P221"/>
    <mergeCell ref="O222:P222"/>
    <mergeCell ref="L220:M220"/>
    <mergeCell ref="L221:M221"/>
    <mergeCell ref="L222:M222"/>
    <mergeCell ref="L225:M225"/>
    <mergeCell ref="L226:M226"/>
    <mergeCell ref="R213:S213"/>
    <mergeCell ref="R214:S214"/>
    <mergeCell ref="R215:S215"/>
    <mergeCell ref="L218:M218"/>
    <mergeCell ref="L219:M219"/>
    <mergeCell ref="R218:S218"/>
    <mergeCell ref="R219:S219"/>
    <mergeCell ref="L213:M213"/>
    <mergeCell ref="L214:M214"/>
    <mergeCell ref="L215:M215"/>
    <mergeCell ref="R207:S207"/>
    <mergeCell ref="R208:S208"/>
    <mergeCell ref="L211:M211"/>
    <mergeCell ref="L212:M212"/>
    <mergeCell ref="R211:S211"/>
    <mergeCell ref="R212:S212"/>
    <mergeCell ref="L206:M206"/>
    <mergeCell ref="L207:M207"/>
    <mergeCell ref="L208:M208"/>
    <mergeCell ref="O239:P239"/>
    <mergeCell ref="O240:P240"/>
    <mergeCell ref="O241:P241"/>
    <mergeCell ref="O242:P242"/>
    <mergeCell ref="L239:M239"/>
    <mergeCell ref="L240:M240"/>
    <mergeCell ref="L241:M241"/>
    <mergeCell ref="L242:M242"/>
    <mergeCell ref="O204:P204"/>
    <mergeCell ref="O205:P205"/>
    <mergeCell ref="O206:P206"/>
    <mergeCell ref="O207:P207"/>
    <mergeCell ref="O208:P208"/>
    <mergeCell ref="L204:M204"/>
    <mergeCell ref="L205:M205"/>
    <mergeCell ref="O211:P211"/>
    <mergeCell ref="O212:P212"/>
    <mergeCell ref="O213:P213"/>
    <mergeCell ref="O214:P214"/>
    <mergeCell ref="O215:P215"/>
    <mergeCell ref="L243:M243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L232:M232"/>
    <mergeCell ref="L233:M233"/>
    <mergeCell ref="L234:M234"/>
    <mergeCell ref="L235:M235"/>
    <mergeCell ref="L236:M236"/>
    <mergeCell ref="I225:J225"/>
    <mergeCell ref="I226:J226"/>
    <mergeCell ref="I227:J227"/>
    <mergeCell ref="I228:J228"/>
    <mergeCell ref="I229:J229"/>
    <mergeCell ref="I218:J218"/>
    <mergeCell ref="I219:J219"/>
    <mergeCell ref="I220:J220"/>
    <mergeCell ref="I221:J221"/>
    <mergeCell ref="I222:J222"/>
    <mergeCell ref="I211:J211"/>
    <mergeCell ref="I212:J212"/>
    <mergeCell ref="I213:J213"/>
    <mergeCell ref="I214:J214"/>
    <mergeCell ref="I215:J215"/>
    <mergeCell ref="I1:J1"/>
    <mergeCell ref="L1:M1"/>
    <mergeCell ref="O1:P1"/>
    <mergeCell ref="R1:S1"/>
    <mergeCell ref="A4:T4"/>
    <mergeCell ref="A59:T59"/>
    <mergeCell ref="A143:T143"/>
    <mergeCell ref="I204:J204"/>
    <mergeCell ref="I203:J203"/>
    <mergeCell ref="I205:J205"/>
    <mergeCell ref="I206:J206"/>
    <mergeCell ref="I207:J207"/>
    <mergeCell ref="I208:J208"/>
    <mergeCell ref="L203:M203"/>
    <mergeCell ref="O203:P203"/>
    <mergeCell ref="R203:S203"/>
    <mergeCell ref="R204:S204"/>
    <mergeCell ref="R205:S205"/>
    <mergeCell ref="R206:S206"/>
  </mergeCells>
  <pageMargins left="0.7" right="0.7" top="0.75" bottom="0.75" header="0.3" footer="0.3"/>
  <pageSetup scale="72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C52D-D00E-4A20-A0A3-6C143A826487}">
  <sheetPr>
    <pageSetUpPr fitToPage="1"/>
  </sheetPr>
  <dimension ref="A1:AA75"/>
  <sheetViews>
    <sheetView zoomScaleNormal="100" workbookViewId="0">
      <pane ySplit="2" topLeftCell="A42" activePane="bottomLeft" state="frozen"/>
      <selection pane="bottomLeft" activeCell="I2" sqref="I2"/>
    </sheetView>
  </sheetViews>
  <sheetFormatPr defaultColWidth="8.1796875" defaultRowHeight="10" x14ac:dyDescent="0.2"/>
  <cols>
    <col min="1" max="1" width="11.81640625" style="19" customWidth="1"/>
    <col min="2" max="2" width="1.6328125" style="19" customWidth="1"/>
    <col min="3" max="3" width="13.1796875" style="19" customWidth="1"/>
    <col min="4" max="4" width="1.6328125" style="19" customWidth="1"/>
    <col min="5" max="5" width="16.36328125" style="19" customWidth="1"/>
    <col min="6" max="6" width="1.6328125" style="19" customWidth="1"/>
    <col min="7" max="7" width="13.90625" style="12" customWidth="1"/>
    <col min="8" max="8" width="1.6328125" style="12" customWidth="1"/>
    <col min="9" max="9" width="7.36328125" style="12" customWidth="1"/>
    <col min="10" max="10" width="7.7265625" style="19" customWidth="1"/>
    <col min="11" max="11" width="1.6328125" style="19" customWidth="1"/>
    <col min="12" max="12" width="7.6328125" style="19" customWidth="1"/>
    <col min="13" max="13" width="7.453125" style="19" customWidth="1"/>
    <col min="14" max="14" width="1.6328125" style="19" customWidth="1"/>
    <col min="15" max="16" width="7.08984375" style="19" customWidth="1"/>
    <col min="17" max="17" width="1.6328125" style="19" customWidth="1"/>
    <col min="18" max="18" width="7.36328125" style="19" customWidth="1"/>
    <col min="19" max="19" width="7.7265625" style="19" customWidth="1"/>
    <col min="20" max="20" width="6.6328125" style="19" customWidth="1"/>
    <col min="21" max="16384" width="8.1796875" style="19"/>
  </cols>
  <sheetData>
    <row r="1" spans="1:27" ht="10.5" x14ac:dyDescent="0.25">
      <c r="A1" s="22"/>
      <c r="B1" s="22"/>
      <c r="C1" s="22"/>
      <c r="D1" s="22"/>
      <c r="E1" s="15" t="s">
        <v>430</v>
      </c>
      <c r="F1" s="15"/>
      <c r="G1" s="24" t="s">
        <v>429</v>
      </c>
      <c r="H1" s="24"/>
      <c r="I1" s="63" t="s">
        <v>422</v>
      </c>
      <c r="J1" s="63"/>
      <c r="K1" s="24"/>
      <c r="L1" s="63" t="s">
        <v>423</v>
      </c>
      <c r="M1" s="63"/>
      <c r="N1" s="24"/>
      <c r="O1" s="63" t="s">
        <v>424</v>
      </c>
      <c r="P1" s="63"/>
      <c r="Q1" s="24"/>
      <c r="R1" s="63" t="s">
        <v>425</v>
      </c>
      <c r="S1" s="63"/>
      <c r="T1" s="24" t="s">
        <v>427</v>
      </c>
      <c r="U1" s="7"/>
      <c r="V1" s="7"/>
      <c r="W1" s="7"/>
      <c r="X1" s="7"/>
      <c r="Y1" s="22"/>
      <c r="Z1" s="22"/>
      <c r="AA1" s="22"/>
    </row>
    <row r="2" spans="1:27" s="22" customFormat="1" ht="10.5" customHeight="1" x14ac:dyDescent="0.25">
      <c r="A2" s="26" t="s">
        <v>432</v>
      </c>
      <c r="B2" s="26"/>
      <c r="C2" s="26" t="s">
        <v>431</v>
      </c>
      <c r="D2" s="26"/>
      <c r="E2" s="26" t="s">
        <v>7</v>
      </c>
      <c r="F2" s="26"/>
      <c r="G2" s="27" t="s">
        <v>6</v>
      </c>
      <c r="H2" s="27"/>
      <c r="I2" s="27" t="s">
        <v>73</v>
      </c>
      <c r="J2" s="27" t="s">
        <v>513</v>
      </c>
      <c r="K2" s="27"/>
      <c r="L2" s="27" t="s">
        <v>73</v>
      </c>
      <c r="M2" s="27" t="s">
        <v>513</v>
      </c>
      <c r="N2" s="27"/>
      <c r="O2" s="28" t="s">
        <v>73</v>
      </c>
      <c r="P2" s="27" t="s">
        <v>513</v>
      </c>
      <c r="Q2" s="27"/>
      <c r="R2" s="28" t="s">
        <v>73</v>
      </c>
      <c r="S2" s="27" t="s">
        <v>513</v>
      </c>
      <c r="T2" s="7"/>
      <c r="V2" s="7"/>
      <c r="W2" s="7"/>
    </row>
    <row r="3" spans="1:27" x14ac:dyDescent="0.2">
      <c r="A3" s="19" t="s">
        <v>72</v>
      </c>
      <c r="C3" s="11" t="s">
        <v>81</v>
      </c>
      <c r="D3" s="11"/>
      <c r="E3" s="12" t="s">
        <v>459</v>
      </c>
      <c r="F3" s="12"/>
      <c r="G3" s="19" t="s">
        <v>460</v>
      </c>
      <c r="H3" s="19"/>
      <c r="I3" s="5" t="s">
        <v>0</v>
      </c>
      <c r="J3" s="5" t="s">
        <v>0</v>
      </c>
      <c r="K3" s="5"/>
      <c r="L3" s="5" t="s">
        <v>0</v>
      </c>
      <c r="M3" s="5" t="s">
        <v>0</v>
      </c>
      <c r="N3" s="5"/>
      <c r="O3" s="5" t="s">
        <v>0</v>
      </c>
      <c r="P3" s="5" t="s">
        <v>0</v>
      </c>
      <c r="Q3" s="5"/>
      <c r="R3" s="5" t="s">
        <v>0</v>
      </c>
      <c r="S3" s="5" t="s">
        <v>0</v>
      </c>
      <c r="T3" s="17" t="s">
        <v>5</v>
      </c>
    </row>
    <row r="4" spans="1:27" x14ac:dyDescent="0.2">
      <c r="A4" s="19" t="s">
        <v>72</v>
      </c>
      <c r="C4" s="11" t="s">
        <v>82</v>
      </c>
      <c r="D4" s="11"/>
      <c r="E4" s="12">
        <v>56</v>
      </c>
      <c r="F4" s="12"/>
      <c r="G4" s="17">
        <v>56.1</v>
      </c>
      <c r="H4" s="35"/>
      <c r="I4" s="5">
        <v>86.919495508769401</v>
      </c>
      <c r="J4" s="5">
        <f t="shared" ref="J4:J59" si="0">100/G4*I4</f>
        <v>154.93671213684385</v>
      </c>
      <c r="K4" s="5"/>
      <c r="L4" s="5">
        <v>317.21112860751202</v>
      </c>
      <c r="M4" s="5">
        <f t="shared" ref="M4:M35" si="1">100/G4*L4</f>
        <v>565.43873192069873</v>
      </c>
      <c r="N4" s="5"/>
      <c r="O4" s="5">
        <v>63.935766589803599</v>
      </c>
      <c r="P4" s="5">
        <f t="shared" ref="P4:P35" si="2">100/G4*O4</f>
        <v>113.96749837754652</v>
      </c>
      <c r="Q4" s="5"/>
      <c r="R4" s="5" t="s">
        <v>0</v>
      </c>
      <c r="S4" s="5" t="s">
        <v>0</v>
      </c>
      <c r="T4" s="17">
        <f t="shared" ref="T4:T58" si="3">J4/P4</f>
        <v>1.3594815569573733</v>
      </c>
    </row>
    <row r="5" spans="1:27" x14ac:dyDescent="0.2">
      <c r="A5" s="19" t="s">
        <v>72</v>
      </c>
      <c r="C5" s="11" t="s">
        <v>83</v>
      </c>
      <c r="D5" s="11"/>
      <c r="E5" s="12">
        <v>55</v>
      </c>
      <c r="F5" s="12"/>
      <c r="G5" s="17">
        <v>45.7</v>
      </c>
      <c r="H5" s="35"/>
      <c r="I5" s="5">
        <v>61.572039370459997</v>
      </c>
      <c r="J5" s="5">
        <f t="shared" si="0"/>
        <v>134.73093954148794</v>
      </c>
      <c r="K5" s="5"/>
      <c r="L5" s="5">
        <v>242.80663451350401</v>
      </c>
      <c r="M5" s="5">
        <f t="shared" si="1"/>
        <v>531.30554598140918</v>
      </c>
      <c r="N5" s="5"/>
      <c r="O5" s="5">
        <v>57.044940725621601</v>
      </c>
      <c r="P5" s="5">
        <f t="shared" si="2"/>
        <v>124.8248155921698</v>
      </c>
      <c r="Q5" s="5"/>
      <c r="R5" s="5" t="s">
        <v>0</v>
      </c>
      <c r="S5" s="5" t="s">
        <v>0</v>
      </c>
      <c r="T5" s="17">
        <f t="shared" si="3"/>
        <v>1.0793602129698603</v>
      </c>
    </row>
    <row r="6" spans="1:27" x14ac:dyDescent="0.2">
      <c r="A6" s="19" t="s">
        <v>72</v>
      </c>
      <c r="C6" s="11" t="s">
        <v>84</v>
      </c>
      <c r="D6" s="11"/>
      <c r="E6" s="12">
        <v>54</v>
      </c>
      <c r="F6" s="12"/>
      <c r="G6" s="17">
        <v>42</v>
      </c>
      <c r="H6" s="35"/>
      <c r="I6" s="5">
        <v>86.057975794183605</v>
      </c>
      <c r="J6" s="5">
        <f t="shared" si="0"/>
        <v>204.89994236710382</v>
      </c>
      <c r="K6" s="5"/>
      <c r="L6" s="5">
        <v>228.17929872079</v>
      </c>
      <c r="M6" s="5">
        <f t="shared" si="1"/>
        <v>543.28404457330953</v>
      </c>
      <c r="N6" s="5"/>
      <c r="O6" s="5">
        <v>56.6620649121733</v>
      </c>
      <c r="P6" s="5">
        <f t="shared" si="2"/>
        <v>134.90967836231738</v>
      </c>
      <c r="Q6" s="5"/>
      <c r="R6" s="5" t="s">
        <v>0</v>
      </c>
      <c r="S6" s="5" t="s">
        <v>0</v>
      </c>
      <c r="T6" s="17">
        <f t="shared" si="3"/>
        <v>1.5187934983939295</v>
      </c>
    </row>
    <row r="7" spans="1:27" x14ac:dyDescent="0.2">
      <c r="A7" s="19" t="s">
        <v>72</v>
      </c>
      <c r="C7" s="11" t="s">
        <v>85</v>
      </c>
      <c r="D7" s="11"/>
      <c r="E7" s="12">
        <v>53</v>
      </c>
      <c r="F7" s="12"/>
      <c r="G7" s="17">
        <v>41.3</v>
      </c>
      <c r="H7" s="35"/>
      <c r="I7" s="5">
        <v>92.626364869263398</v>
      </c>
      <c r="J7" s="5">
        <f t="shared" si="0"/>
        <v>224.27691251637626</v>
      </c>
      <c r="K7" s="5"/>
      <c r="L7" s="5">
        <v>221.94585442783</v>
      </c>
      <c r="M7" s="5">
        <f t="shared" si="1"/>
        <v>537.3991632635109</v>
      </c>
      <c r="N7" s="5"/>
      <c r="O7" s="5">
        <v>57.3797446269093</v>
      </c>
      <c r="P7" s="5">
        <f t="shared" si="2"/>
        <v>138.9340063605552</v>
      </c>
      <c r="Q7" s="5"/>
      <c r="R7" s="5" t="s">
        <v>0</v>
      </c>
      <c r="S7" s="5" t="s">
        <v>0</v>
      </c>
      <c r="T7" s="17">
        <f t="shared" si="3"/>
        <v>1.6142693814957227</v>
      </c>
    </row>
    <row r="8" spans="1:27" x14ac:dyDescent="0.2">
      <c r="A8" s="19" t="s">
        <v>72</v>
      </c>
      <c r="C8" s="11" t="s">
        <v>86</v>
      </c>
      <c r="D8" s="11"/>
      <c r="E8" s="12">
        <v>52</v>
      </c>
      <c r="F8" s="12"/>
      <c r="G8" s="17">
        <v>41.4</v>
      </c>
      <c r="H8" s="35"/>
      <c r="I8" s="5">
        <v>114.954822165244</v>
      </c>
      <c r="J8" s="5">
        <f t="shared" si="0"/>
        <v>277.66865257305312</v>
      </c>
      <c r="K8" s="5"/>
      <c r="L8" s="5">
        <v>205.52011388413399</v>
      </c>
      <c r="M8" s="5">
        <f t="shared" si="1"/>
        <v>496.42539585539612</v>
      </c>
      <c r="N8" s="5"/>
      <c r="O8" s="5">
        <v>52.435943901812003</v>
      </c>
      <c r="P8" s="5">
        <f t="shared" si="2"/>
        <v>126.65686932804832</v>
      </c>
      <c r="Q8" s="5"/>
      <c r="R8" s="5" t="s">
        <v>0</v>
      </c>
      <c r="S8" s="5" t="s">
        <v>0</v>
      </c>
      <c r="T8" s="17">
        <f t="shared" si="3"/>
        <v>2.1922905093593932</v>
      </c>
    </row>
    <row r="9" spans="1:27" x14ac:dyDescent="0.2">
      <c r="A9" s="19" t="s">
        <v>72</v>
      </c>
      <c r="C9" s="11" t="s">
        <v>87</v>
      </c>
      <c r="D9" s="11"/>
      <c r="E9" s="12">
        <v>51</v>
      </c>
      <c r="F9" s="12"/>
      <c r="G9" s="17">
        <v>56</v>
      </c>
      <c r="H9" s="35"/>
      <c r="I9" s="5">
        <v>60.410966089416902</v>
      </c>
      <c r="J9" s="5">
        <f t="shared" si="0"/>
        <v>107.87672515967304</v>
      </c>
      <c r="K9" s="5"/>
      <c r="L9" s="5">
        <v>208.01934880929099</v>
      </c>
      <c r="M9" s="5">
        <f t="shared" si="1"/>
        <v>371.46312287373394</v>
      </c>
      <c r="N9" s="5"/>
      <c r="O9" s="5">
        <v>57.496127764280303</v>
      </c>
      <c r="P9" s="5">
        <f t="shared" si="2"/>
        <v>102.67165672192911</v>
      </c>
      <c r="Q9" s="5"/>
      <c r="R9" s="5" t="s">
        <v>0</v>
      </c>
      <c r="S9" s="5" t="s">
        <v>0</v>
      </c>
      <c r="T9" s="17">
        <f t="shared" si="3"/>
        <v>1.0506962544866796</v>
      </c>
    </row>
    <row r="10" spans="1:27" x14ac:dyDescent="0.2">
      <c r="A10" s="19" t="s">
        <v>72</v>
      </c>
      <c r="C10" s="11" t="s">
        <v>88</v>
      </c>
      <c r="D10" s="11"/>
      <c r="E10" s="12">
        <v>50</v>
      </c>
      <c r="F10" s="12"/>
      <c r="G10" s="17">
        <v>47.8</v>
      </c>
      <c r="H10" s="35"/>
      <c r="I10" s="5">
        <v>57.541013420002002</v>
      </c>
      <c r="J10" s="5">
        <f t="shared" si="0"/>
        <v>120.37868916318411</v>
      </c>
      <c r="K10" s="5"/>
      <c r="L10" s="5">
        <v>132.27671094915101</v>
      </c>
      <c r="M10" s="5">
        <f t="shared" si="1"/>
        <v>276.72952081412342</v>
      </c>
      <c r="N10" s="5"/>
      <c r="O10" s="5">
        <v>36.264875759007403</v>
      </c>
      <c r="P10" s="5">
        <f t="shared" si="2"/>
        <v>75.867940918425532</v>
      </c>
      <c r="Q10" s="5"/>
      <c r="R10" s="5" t="s">
        <v>0</v>
      </c>
      <c r="S10" s="5" t="s">
        <v>0</v>
      </c>
      <c r="T10" s="17">
        <f t="shared" si="3"/>
        <v>1.5866871791422055</v>
      </c>
    </row>
    <row r="11" spans="1:27" x14ac:dyDescent="0.2">
      <c r="A11" s="19" t="s">
        <v>72</v>
      </c>
      <c r="C11" s="11" t="s">
        <v>89</v>
      </c>
      <c r="D11" s="11"/>
      <c r="E11" s="12">
        <v>49</v>
      </c>
      <c r="F11" s="12"/>
      <c r="G11" s="17">
        <v>46.4</v>
      </c>
      <c r="H11" s="35"/>
      <c r="I11" s="5">
        <v>39.549428903132899</v>
      </c>
      <c r="J11" s="5">
        <f t="shared" si="0"/>
        <v>85.235838153303675</v>
      </c>
      <c r="K11" s="5"/>
      <c r="L11" s="5">
        <v>131.49371544523001</v>
      </c>
      <c r="M11" s="5">
        <f t="shared" si="1"/>
        <v>283.39162811471988</v>
      </c>
      <c r="N11" s="5"/>
      <c r="O11" s="5">
        <v>37.332456327581497</v>
      </c>
      <c r="P11" s="5">
        <f t="shared" si="2"/>
        <v>80.457880016339445</v>
      </c>
      <c r="Q11" s="5"/>
      <c r="R11" s="5" t="s">
        <v>0</v>
      </c>
      <c r="S11" s="5" t="s">
        <v>0</v>
      </c>
      <c r="T11" s="17">
        <f t="shared" si="3"/>
        <v>1.0593845890047553</v>
      </c>
    </row>
    <row r="12" spans="1:27" x14ac:dyDescent="0.2">
      <c r="A12" s="19" t="s">
        <v>72</v>
      </c>
      <c r="C12" s="11" t="s">
        <v>90</v>
      </c>
      <c r="D12" s="11"/>
      <c r="E12" s="12">
        <v>48</v>
      </c>
      <c r="F12" s="12"/>
      <c r="G12" s="17">
        <v>60.3</v>
      </c>
      <c r="H12" s="35"/>
      <c r="I12" s="5">
        <v>33.916433175670598</v>
      </c>
      <c r="J12" s="5">
        <f t="shared" si="0"/>
        <v>56.246157836933001</v>
      </c>
      <c r="K12" s="5"/>
      <c r="L12" s="5">
        <v>144.276792921809</v>
      </c>
      <c r="M12" s="5">
        <f t="shared" si="1"/>
        <v>239.26499655358043</v>
      </c>
      <c r="N12" s="5"/>
      <c r="O12" s="5">
        <v>43.569874810849299</v>
      </c>
      <c r="P12" s="5">
        <f t="shared" si="2"/>
        <v>72.255182107544442</v>
      </c>
      <c r="Q12" s="5"/>
      <c r="R12" s="5" t="s">
        <v>0</v>
      </c>
      <c r="S12" s="5" t="s">
        <v>0</v>
      </c>
      <c r="T12" s="17">
        <f t="shared" si="3"/>
        <v>0.77843770088651021</v>
      </c>
    </row>
    <row r="13" spans="1:27" x14ac:dyDescent="0.2">
      <c r="A13" s="19" t="s">
        <v>72</v>
      </c>
      <c r="C13" s="11" t="s">
        <v>91</v>
      </c>
      <c r="D13" s="11"/>
      <c r="E13" s="12">
        <v>47</v>
      </c>
      <c r="F13" s="12"/>
      <c r="G13" s="17">
        <v>34.700000000000003</v>
      </c>
      <c r="H13" s="35"/>
      <c r="I13" s="5">
        <v>32.5540093067656</v>
      </c>
      <c r="J13" s="5">
        <f t="shared" si="0"/>
        <v>93.815588780304324</v>
      </c>
      <c r="K13" s="5"/>
      <c r="L13" s="5">
        <v>129.26250083961401</v>
      </c>
      <c r="M13" s="5">
        <f t="shared" si="1"/>
        <v>372.51441164153891</v>
      </c>
      <c r="N13" s="5"/>
      <c r="O13" s="5">
        <v>33.489070699243399</v>
      </c>
      <c r="P13" s="5">
        <f t="shared" si="2"/>
        <v>96.510290199548692</v>
      </c>
      <c r="Q13" s="5"/>
      <c r="R13" s="5">
        <v>27.031712252949902</v>
      </c>
      <c r="S13" s="5">
        <f>100/G13*R13</f>
        <v>77.901188048846976</v>
      </c>
      <c r="T13" s="17">
        <f t="shared" si="3"/>
        <v>0.9720786103360306</v>
      </c>
    </row>
    <row r="14" spans="1:27" x14ac:dyDescent="0.2">
      <c r="A14" s="19" t="s">
        <v>72</v>
      </c>
      <c r="C14" s="11" t="s">
        <v>92</v>
      </c>
      <c r="D14" s="11"/>
      <c r="E14" s="12">
        <v>46</v>
      </c>
      <c r="F14" s="12"/>
      <c r="G14" s="17">
        <v>46.8</v>
      </c>
      <c r="H14" s="35"/>
      <c r="I14" s="5">
        <v>86.491888079342502</v>
      </c>
      <c r="J14" s="5">
        <f t="shared" si="0"/>
        <v>184.81172666526174</v>
      </c>
      <c r="K14" s="5"/>
      <c r="L14" s="5">
        <v>170.09282285136101</v>
      </c>
      <c r="M14" s="5">
        <f t="shared" si="1"/>
        <v>363.44620267384829</v>
      </c>
      <c r="N14" s="5"/>
      <c r="O14" s="5">
        <v>43.147508789760998</v>
      </c>
      <c r="P14" s="5">
        <f t="shared" si="2"/>
        <v>92.195531602053407</v>
      </c>
      <c r="Q14" s="5"/>
      <c r="R14" s="5" t="s">
        <v>0</v>
      </c>
      <c r="S14" s="5" t="s">
        <v>0</v>
      </c>
      <c r="T14" s="17">
        <f t="shared" si="3"/>
        <v>2.0045627315537446</v>
      </c>
    </row>
    <row r="15" spans="1:27" x14ac:dyDescent="0.2">
      <c r="A15" s="19" t="s">
        <v>72</v>
      </c>
      <c r="C15" s="11" t="s">
        <v>93</v>
      </c>
      <c r="D15" s="11"/>
      <c r="E15" s="12">
        <v>45</v>
      </c>
      <c r="F15" s="12"/>
      <c r="G15" s="17">
        <v>44</v>
      </c>
      <c r="H15" s="35"/>
      <c r="I15" s="5">
        <v>46.232806243038503</v>
      </c>
      <c r="J15" s="5">
        <f t="shared" si="0"/>
        <v>105.07455964326934</v>
      </c>
      <c r="K15" s="5"/>
      <c r="L15" s="5">
        <v>179.65597639641001</v>
      </c>
      <c r="M15" s="5">
        <f t="shared" si="1"/>
        <v>408.30903726456825</v>
      </c>
      <c r="N15" s="5"/>
      <c r="O15" s="5">
        <v>44.4525107881352</v>
      </c>
      <c r="P15" s="5">
        <f t="shared" si="2"/>
        <v>101.02843360939819</v>
      </c>
      <c r="Q15" s="5"/>
      <c r="R15" s="5">
        <v>33.417740773459002</v>
      </c>
      <c r="S15" s="5">
        <f t="shared" ref="S15:S23" si="4">100/G15*R15</f>
        <v>75.949410848770469</v>
      </c>
      <c r="T15" s="17">
        <f t="shared" si="3"/>
        <v>1.0400493790640615</v>
      </c>
    </row>
    <row r="16" spans="1:27" x14ac:dyDescent="0.2">
      <c r="A16" s="19" t="s">
        <v>72</v>
      </c>
      <c r="C16" s="11" t="s">
        <v>94</v>
      </c>
      <c r="D16" s="11"/>
      <c r="E16" s="12">
        <v>44</v>
      </c>
      <c r="F16" s="12"/>
      <c r="G16" s="17">
        <v>40.4</v>
      </c>
      <c r="H16" s="35"/>
      <c r="I16" s="5">
        <v>32.323852357456303</v>
      </c>
      <c r="J16" s="5">
        <f t="shared" si="0"/>
        <v>80.009535538258177</v>
      </c>
      <c r="K16" s="5"/>
      <c r="L16" s="5">
        <v>174.49796024478499</v>
      </c>
      <c r="M16" s="5">
        <f t="shared" si="1"/>
        <v>431.92564417025989</v>
      </c>
      <c r="N16" s="5"/>
      <c r="O16" s="5">
        <v>44.577016590581799</v>
      </c>
      <c r="P16" s="5">
        <f t="shared" si="2"/>
        <v>110.33914997668762</v>
      </c>
      <c r="Q16" s="5"/>
      <c r="R16" s="5">
        <v>36.878613129251903</v>
      </c>
      <c r="S16" s="5">
        <f t="shared" si="4"/>
        <v>91.283695864484912</v>
      </c>
      <c r="T16" s="17">
        <f t="shared" si="3"/>
        <v>0.72512372585036711</v>
      </c>
    </row>
    <row r="17" spans="1:20" x14ac:dyDescent="0.2">
      <c r="A17" s="19" t="s">
        <v>72</v>
      </c>
      <c r="C17" s="11" t="s">
        <v>95</v>
      </c>
      <c r="D17" s="11"/>
      <c r="E17" s="12">
        <v>43</v>
      </c>
      <c r="F17" s="12"/>
      <c r="G17" s="17">
        <v>48.5</v>
      </c>
      <c r="H17" s="35"/>
      <c r="I17" s="5">
        <v>79.928689655647105</v>
      </c>
      <c r="J17" s="5">
        <f t="shared" si="0"/>
        <v>164.80142197040638</v>
      </c>
      <c r="K17" s="5"/>
      <c r="L17" s="5">
        <v>199.46071776053901</v>
      </c>
      <c r="M17" s="5">
        <f t="shared" si="1"/>
        <v>411.25921187739999</v>
      </c>
      <c r="N17" s="5"/>
      <c r="O17" s="5">
        <v>53.9345314535543</v>
      </c>
      <c r="P17" s="5">
        <f t="shared" si="2"/>
        <v>111.20521949186453</v>
      </c>
      <c r="Q17" s="5"/>
      <c r="R17" s="5">
        <v>78.893059085217601</v>
      </c>
      <c r="S17" s="5">
        <f t="shared" si="4"/>
        <v>162.66610120663421</v>
      </c>
      <c r="T17" s="17">
        <f t="shared" si="3"/>
        <v>1.4819576160493331</v>
      </c>
    </row>
    <row r="18" spans="1:20" x14ac:dyDescent="0.2">
      <c r="A18" s="19" t="s">
        <v>72</v>
      </c>
      <c r="C18" s="11" t="s">
        <v>96</v>
      </c>
      <c r="D18" s="11"/>
      <c r="E18" s="12">
        <v>42</v>
      </c>
      <c r="F18" s="12"/>
      <c r="G18" s="17">
        <v>59</v>
      </c>
      <c r="H18" s="35"/>
      <c r="I18" s="5">
        <v>60.556774747967197</v>
      </c>
      <c r="J18" s="5">
        <f t="shared" si="0"/>
        <v>102.63860126774101</v>
      </c>
      <c r="K18" s="5"/>
      <c r="L18" s="5">
        <v>315.91565002887899</v>
      </c>
      <c r="M18" s="5">
        <f t="shared" si="1"/>
        <v>535.45025428623558</v>
      </c>
      <c r="N18" s="5"/>
      <c r="O18" s="5">
        <v>69.737097195997706</v>
      </c>
      <c r="P18" s="5">
        <f t="shared" si="2"/>
        <v>118.19846982372492</v>
      </c>
      <c r="Q18" s="5"/>
      <c r="R18" s="5">
        <v>188.20902811651399</v>
      </c>
      <c r="S18" s="5">
        <f t="shared" si="4"/>
        <v>318.99835273985423</v>
      </c>
      <c r="T18" s="17">
        <f t="shared" si="3"/>
        <v>0.86835812190133177</v>
      </c>
    </row>
    <row r="19" spans="1:20" x14ac:dyDescent="0.2">
      <c r="A19" s="19" t="s">
        <v>72</v>
      </c>
      <c r="C19" s="11" t="s">
        <v>97</v>
      </c>
      <c r="D19" s="11"/>
      <c r="E19" s="12">
        <v>41</v>
      </c>
      <c r="F19" s="12"/>
      <c r="G19" s="17">
        <v>54.7</v>
      </c>
      <c r="H19" s="35"/>
      <c r="I19" s="5">
        <v>86.176004005253105</v>
      </c>
      <c r="J19" s="5">
        <f t="shared" si="0"/>
        <v>157.54296893099286</v>
      </c>
      <c r="K19" s="5"/>
      <c r="L19" s="5">
        <v>323.17574251081601</v>
      </c>
      <c r="M19" s="5">
        <f t="shared" si="1"/>
        <v>590.81488576017546</v>
      </c>
      <c r="N19" s="5"/>
      <c r="O19" s="5">
        <v>76.852773928464302</v>
      </c>
      <c r="P19" s="5">
        <f t="shared" si="2"/>
        <v>140.49867262973362</v>
      </c>
      <c r="Q19" s="5"/>
      <c r="R19" s="5">
        <v>57.124371255811901</v>
      </c>
      <c r="S19" s="5">
        <f t="shared" si="4"/>
        <v>104.43212295395227</v>
      </c>
      <c r="T19" s="17">
        <f t="shared" si="3"/>
        <v>1.1213128635469554</v>
      </c>
    </row>
    <row r="20" spans="1:20" x14ac:dyDescent="0.2">
      <c r="A20" s="19" t="s">
        <v>72</v>
      </c>
      <c r="C20" s="11" t="s">
        <v>98</v>
      </c>
      <c r="D20" s="11"/>
      <c r="E20" s="12">
        <v>40</v>
      </c>
      <c r="F20" s="12"/>
      <c r="G20" s="17">
        <v>58.8</v>
      </c>
      <c r="H20" s="35"/>
      <c r="I20" s="5">
        <v>141.41576284568501</v>
      </c>
      <c r="J20" s="5">
        <f t="shared" si="0"/>
        <v>240.50299803687929</v>
      </c>
      <c r="K20" s="5"/>
      <c r="L20" s="5">
        <v>336.49208777171202</v>
      </c>
      <c r="M20" s="5">
        <f t="shared" si="1"/>
        <v>572.26545539406811</v>
      </c>
      <c r="N20" s="5"/>
      <c r="O20" s="5">
        <v>81.066267021832999</v>
      </c>
      <c r="P20" s="5">
        <f t="shared" si="2"/>
        <v>137.86780105753911</v>
      </c>
      <c r="Q20" s="5"/>
      <c r="R20" s="5">
        <v>181.36856374774399</v>
      </c>
      <c r="S20" s="5">
        <f t="shared" si="4"/>
        <v>308.44993834650342</v>
      </c>
      <c r="T20" s="17">
        <f t="shared" si="3"/>
        <v>1.7444464638737902</v>
      </c>
    </row>
    <row r="21" spans="1:20" x14ac:dyDescent="0.2">
      <c r="A21" s="19" t="s">
        <v>72</v>
      </c>
      <c r="C21" s="11" t="s">
        <v>99</v>
      </c>
      <c r="D21" s="11"/>
      <c r="E21" s="12">
        <v>39</v>
      </c>
      <c r="F21" s="12"/>
      <c r="G21" s="17">
        <v>59.9</v>
      </c>
      <c r="H21" s="35"/>
      <c r="I21" s="5">
        <v>109.469809396424</v>
      </c>
      <c r="J21" s="5">
        <f t="shared" si="0"/>
        <v>182.75427278201002</v>
      </c>
      <c r="K21" s="5"/>
      <c r="L21" s="5">
        <v>319.292511182841</v>
      </c>
      <c r="M21" s="5">
        <f t="shared" si="1"/>
        <v>533.0425896207696</v>
      </c>
      <c r="N21" s="5"/>
      <c r="O21" s="5">
        <v>81.877813295535603</v>
      </c>
      <c r="P21" s="5">
        <f t="shared" si="2"/>
        <v>136.69084022626978</v>
      </c>
      <c r="Q21" s="5"/>
      <c r="R21" s="5">
        <v>158.835385851491</v>
      </c>
      <c r="S21" s="5">
        <f t="shared" si="4"/>
        <v>265.16758906759765</v>
      </c>
      <c r="T21" s="17">
        <f t="shared" si="3"/>
        <v>1.3369898998315439</v>
      </c>
    </row>
    <row r="22" spans="1:20" x14ac:dyDescent="0.2">
      <c r="A22" s="19" t="s">
        <v>72</v>
      </c>
      <c r="C22" s="11" t="s">
        <v>100</v>
      </c>
      <c r="D22" s="11"/>
      <c r="E22" s="12">
        <v>38</v>
      </c>
      <c r="F22" s="12"/>
      <c r="G22" s="17">
        <v>52.9</v>
      </c>
      <c r="H22" s="35"/>
      <c r="I22" s="5">
        <v>54.796767521817202</v>
      </c>
      <c r="J22" s="5">
        <f t="shared" si="0"/>
        <v>103.58557187489075</v>
      </c>
      <c r="K22" s="5"/>
      <c r="L22" s="5">
        <v>368.52736419080702</v>
      </c>
      <c r="M22" s="5">
        <f t="shared" si="1"/>
        <v>696.64908164613803</v>
      </c>
      <c r="N22" s="5"/>
      <c r="O22" s="5">
        <v>73.055433945683703</v>
      </c>
      <c r="P22" s="5">
        <f t="shared" si="2"/>
        <v>138.10100934911853</v>
      </c>
      <c r="Q22" s="5"/>
      <c r="R22" s="5">
        <v>93.516387875322494</v>
      </c>
      <c r="S22" s="5">
        <f t="shared" si="4"/>
        <v>176.7795612009877</v>
      </c>
      <c r="T22" s="17">
        <f t="shared" si="3"/>
        <v>0.75007107017608421</v>
      </c>
    </row>
    <row r="23" spans="1:20" x14ac:dyDescent="0.2">
      <c r="A23" s="19" t="s">
        <v>72</v>
      </c>
      <c r="C23" s="11" t="s">
        <v>101</v>
      </c>
      <c r="D23" s="11"/>
      <c r="E23" s="12">
        <v>37</v>
      </c>
      <c r="F23" s="12"/>
      <c r="G23" s="17">
        <v>54.9</v>
      </c>
      <c r="H23" s="35"/>
      <c r="I23" s="5">
        <v>112.52157668679401</v>
      </c>
      <c r="J23" s="5">
        <f t="shared" si="0"/>
        <v>204.95733458432423</v>
      </c>
      <c r="K23" s="5"/>
      <c r="L23" s="5">
        <v>356.44624447236401</v>
      </c>
      <c r="M23" s="5">
        <f t="shared" si="1"/>
        <v>649.26456188044449</v>
      </c>
      <c r="N23" s="5"/>
      <c r="O23" s="5">
        <v>77.365660039060998</v>
      </c>
      <c r="P23" s="5">
        <f t="shared" si="2"/>
        <v>140.92105653745173</v>
      </c>
      <c r="Q23" s="5"/>
      <c r="R23" s="5">
        <v>119.330294393496</v>
      </c>
      <c r="S23" s="5">
        <f t="shared" si="4"/>
        <v>217.35937047995628</v>
      </c>
      <c r="T23" s="17">
        <f t="shared" si="3"/>
        <v>1.4544124179898834</v>
      </c>
    </row>
    <row r="24" spans="1:20" x14ac:dyDescent="0.2">
      <c r="A24" s="19" t="s">
        <v>72</v>
      </c>
      <c r="C24" s="11" t="s">
        <v>102</v>
      </c>
      <c r="D24" s="11"/>
      <c r="E24" s="12">
        <v>36</v>
      </c>
      <c r="F24" s="12"/>
      <c r="G24" s="17">
        <v>56</v>
      </c>
      <c r="H24" s="35"/>
      <c r="I24" s="5">
        <v>55.2264991345452</v>
      </c>
      <c r="J24" s="5">
        <f t="shared" si="0"/>
        <v>98.618748454544999</v>
      </c>
      <c r="K24" s="5"/>
      <c r="L24" s="5">
        <v>307.04273746203501</v>
      </c>
      <c r="M24" s="5">
        <f t="shared" si="1"/>
        <v>548.29060261077677</v>
      </c>
      <c r="N24" s="5"/>
      <c r="O24" s="5">
        <v>71.473497946220206</v>
      </c>
      <c r="P24" s="5">
        <f t="shared" si="2"/>
        <v>127.63124633253609</v>
      </c>
      <c r="Q24" s="5"/>
      <c r="R24" s="5" t="s">
        <v>0</v>
      </c>
      <c r="S24" s="5" t="s">
        <v>0</v>
      </c>
      <c r="T24" s="17">
        <f t="shared" si="3"/>
        <v>0.77268499124108958</v>
      </c>
    </row>
    <row r="25" spans="1:20" x14ac:dyDescent="0.2">
      <c r="A25" s="19" t="s">
        <v>72</v>
      </c>
      <c r="C25" s="11" t="s">
        <v>103</v>
      </c>
      <c r="D25" s="11"/>
      <c r="E25" s="12">
        <v>35</v>
      </c>
      <c r="F25" s="12"/>
      <c r="G25" s="17">
        <v>53.9</v>
      </c>
      <c r="H25" s="35"/>
      <c r="I25" s="5">
        <v>65.156476248393602</v>
      </c>
      <c r="J25" s="5">
        <f t="shared" si="0"/>
        <v>120.88400046084158</v>
      </c>
      <c r="K25" s="5"/>
      <c r="L25" s="5">
        <v>286.14384562663099</v>
      </c>
      <c r="M25" s="5">
        <f t="shared" si="1"/>
        <v>530.87911990098519</v>
      </c>
      <c r="N25" s="5"/>
      <c r="O25" s="5">
        <v>61.443909282195598</v>
      </c>
      <c r="P25" s="5">
        <f t="shared" si="2"/>
        <v>113.99612111724602</v>
      </c>
      <c r="Q25" s="5"/>
      <c r="R25" s="5">
        <v>109.842585473379</v>
      </c>
      <c r="S25" s="5">
        <f t="shared" ref="S25:S30" si="5">100/G25*R25</f>
        <v>203.78958343855103</v>
      </c>
      <c r="T25" s="17">
        <f t="shared" si="3"/>
        <v>1.0604220501196817</v>
      </c>
    </row>
    <row r="26" spans="1:20" x14ac:dyDescent="0.2">
      <c r="A26" s="19" t="s">
        <v>72</v>
      </c>
      <c r="C26" s="11" t="s">
        <v>104</v>
      </c>
      <c r="D26" s="11"/>
      <c r="E26" s="12">
        <v>34</v>
      </c>
      <c r="F26" s="12"/>
      <c r="G26" s="17">
        <v>63.4</v>
      </c>
      <c r="H26" s="35"/>
      <c r="I26" s="5">
        <v>76.679794330432102</v>
      </c>
      <c r="J26" s="5">
        <f t="shared" si="0"/>
        <v>120.94604783979827</v>
      </c>
      <c r="K26" s="5"/>
      <c r="L26" s="5">
        <v>289.54677139388502</v>
      </c>
      <c r="M26" s="5">
        <f t="shared" si="1"/>
        <v>456.69837759287856</v>
      </c>
      <c r="N26" s="5"/>
      <c r="O26" s="5">
        <v>76.949587076999904</v>
      </c>
      <c r="P26" s="5">
        <f t="shared" si="2"/>
        <v>121.37158844952666</v>
      </c>
      <c r="Q26" s="5"/>
      <c r="R26" s="5">
        <v>90.491497028348903</v>
      </c>
      <c r="S26" s="5">
        <f t="shared" si="5"/>
        <v>142.7310678680582</v>
      </c>
      <c r="T26" s="17">
        <f t="shared" si="3"/>
        <v>0.99649390260797854</v>
      </c>
    </row>
    <row r="27" spans="1:20" x14ac:dyDescent="0.2">
      <c r="A27" s="19" t="s">
        <v>72</v>
      </c>
      <c r="C27" s="11" t="s">
        <v>105</v>
      </c>
      <c r="D27" s="11"/>
      <c r="E27" s="12">
        <v>33</v>
      </c>
      <c r="F27" s="12"/>
      <c r="G27" s="17">
        <v>60.3</v>
      </c>
      <c r="H27" s="35"/>
      <c r="I27" s="5">
        <v>57.572966300607398</v>
      </c>
      <c r="J27" s="5">
        <f t="shared" si="0"/>
        <v>95.477556054075293</v>
      </c>
      <c r="K27" s="5"/>
      <c r="L27" s="5">
        <v>337.40955158702002</v>
      </c>
      <c r="M27" s="5">
        <f t="shared" si="1"/>
        <v>559.55149516918743</v>
      </c>
      <c r="N27" s="5"/>
      <c r="O27" s="5">
        <v>72.593917874553</v>
      </c>
      <c r="P27" s="5">
        <f t="shared" si="2"/>
        <v>120.38792350672139</v>
      </c>
      <c r="Q27" s="5"/>
      <c r="R27" s="5">
        <v>76.283271540528304</v>
      </c>
      <c r="S27" s="5">
        <f t="shared" si="5"/>
        <v>126.5062546277418</v>
      </c>
      <c r="T27" s="17">
        <f t="shared" si="3"/>
        <v>0.79308250589391283</v>
      </c>
    </row>
    <row r="28" spans="1:20" x14ac:dyDescent="0.2">
      <c r="A28" s="19" t="s">
        <v>72</v>
      </c>
      <c r="C28" s="11" t="s">
        <v>106</v>
      </c>
      <c r="D28" s="11"/>
      <c r="E28" s="12">
        <v>32</v>
      </c>
      <c r="F28" s="12"/>
      <c r="G28" s="17">
        <v>58.5</v>
      </c>
      <c r="H28" s="35"/>
      <c r="I28" s="5">
        <v>61.294909375540598</v>
      </c>
      <c r="J28" s="5">
        <f t="shared" si="0"/>
        <v>104.77762286417196</v>
      </c>
      <c r="K28" s="5"/>
      <c r="L28" s="5">
        <v>351.81226929991902</v>
      </c>
      <c r="M28" s="5">
        <f t="shared" si="1"/>
        <v>601.38849452977604</v>
      </c>
      <c r="N28" s="5"/>
      <c r="O28" s="5">
        <v>75.233989266346398</v>
      </c>
      <c r="P28" s="5">
        <f t="shared" si="2"/>
        <v>128.60510985700239</v>
      </c>
      <c r="Q28" s="5"/>
      <c r="R28" s="5">
        <v>80.838585868933293</v>
      </c>
      <c r="S28" s="5">
        <f t="shared" si="5"/>
        <v>138.18561686997143</v>
      </c>
      <c r="T28" s="17">
        <f t="shared" si="3"/>
        <v>0.81472363719198637</v>
      </c>
    </row>
    <row r="29" spans="1:20" x14ac:dyDescent="0.2">
      <c r="A29" s="19" t="s">
        <v>72</v>
      </c>
      <c r="C29" s="11" t="s">
        <v>107</v>
      </c>
      <c r="D29" s="11"/>
      <c r="E29" s="12">
        <v>31</v>
      </c>
      <c r="F29" s="12"/>
      <c r="G29" s="17">
        <v>52.9</v>
      </c>
      <c r="H29" s="35"/>
      <c r="I29" s="5">
        <v>69.000182053552393</v>
      </c>
      <c r="J29" s="5">
        <f t="shared" si="0"/>
        <v>130.43512675529755</v>
      </c>
      <c r="K29" s="5"/>
      <c r="L29" s="5">
        <v>302.95563705981999</v>
      </c>
      <c r="M29" s="5">
        <f t="shared" si="1"/>
        <v>572.6949660866162</v>
      </c>
      <c r="N29" s="5"/>
      <c r="O29" s="5">
        <v>74.813225341858896</v>
      </c>
      <c r="P29" s="5">
        <f t="shared" si="2"/>
        <v>141.42386643073516</v>
      </c>
      <c r="Q29" s="5"/>
      <c r="R29" s="5">
        <v>236.16582593816599</v>
      </c>
      <c r="S29" s="5">
        <f t="shared" si="5"/>
        <v>446.43823428764841</v>
      </c>
      <c r="T29" s="17">
        <f t="shared" si="3"/>
        <v>0.9222992557566686</v>
      </c>
    </row>
    <row r="30" spans="1:20" x14ac:dyDescent="0.2">
      <c r="A30" s="19" t="s">
        <v>72</v>
      </c>
      <c r="C30" s="11" t="s">
        <v>108</v>
      </c>
      <c r="D30" s="11"/>
      <c r="E30" s="12">
        <v>30</v>
      </c>
      <c r="F30" s="12"/>
      <c r="G30" s="17">
        <v>85.1</v>
      </c>
      <c r="H30" s="35"/>
      <c r="I30" s="5">
        <v>83.929001618489906</v>
      </c>
      <c r="J30" s="5">
        <f t="shared" si="0"/>
        <v>98.623973699753137</v>
      </c>
      <c r="K30" s="5"/>
      <c r="L30" s="5">
        <v>386.93573412825998</v>
      </c>
      <c r="M30" s="5">
        <f t="shared" si="1"/>
        <v>454.68358886987079</v>
      </c>
      <c r="N30" s="5"/>
      <c r="O30" s="5">
        <v>86.064419135585496</v>
      </c>
      <c r="P30" s="5">
        <f t="shared" si="2"/>
        <v>101.13327748012398</v>
      </c>
      <c r="Q30" s="5"/>
      <c r="R30" s="5">
        <v>126.856566468754</v>
      </c>
      <c r="S30" s="5">
        <f t="shared" si="5"/>
        <v>149.06764567421152</v>
      </c>
      <c r="T30" s="17">
        <f t="shared" si="3"/>
        <v>0.97518814931253461</v>
      </c>
    </row>
    <row r="31" spans="1:20" x14ac:dyDescent="0.2">
      <c r="A31" s="19" t="s">
        <v>72</v>
      </c>
      <c r="C31" s="11" t="s">
        <v>109</v>
      </c>
      <c r="D31" s="11"/>
      <c r="E31" s="12">
        <v>29</v>
      </c>
      <c r="F31" s="12"/>
      <c r="G31" s="17">
        <v>58.7</v>
      </c>
      <c r="H31" s="35"/>
      <c r="I31" s="5">
        <v>52.754103279741202</v>
      </c>
      <c r="J31" s="5">
        <f t="shared" si="0"/>
        <v>89.870704054073599</v>
      </c>
      <c r="K31" s="5"/>
      <c r="L31" s="5">
        <v>272.65820477912598</v>
      </c>
      <c r="M31" s="5">
        <f t="shared" si="1"/>
        <v>464.4943863358194</v>
      </c>
      <c r="N31" s="5"/>
      <c r="O31" s="5">
        <v>63.480243162997603</v>
      </c>
      <c r="P31" s="5">
        <f t="shared" si="2"/>
        <v>108.1435147580879</v>
      </c>
      <c r="Q31" s="5"/>
      <c r="R31" s="5" t="s">
        <v>0</v>
      </c>
      <c r="S31" s="5" t="s">
        <v>0</v>
      </c>
      <c r="T31" s="17">
        <f t="shared" si="3"/>
        <v>0.83103184000548025</v>
      </c>
    </row>
    <row r="32" spans="1:20" x14ac:dyDescent="0.2">
      <c r="A32" s="19" t="s">
        <v>72</v>
      </c>
      <c r="C32" s="11" t="s">
        <v>110</v>
      </c>
      <c r="D32" s="11"/>
      <c r="E32" s="12">
        <v>28</v>
      </c>
      <c r="F32" s="12"/>
      <c r="G32" s="17">
        <v>52.1</v>
      </c>
      <c r="H32" s="35"/>
      <c r="I32" s="5">
        <v>66.067693276414602</v>
      </c>
      <c r="J32" s="5">
        <f t="shared" si="0"/>
        <v>126.80939208524876</v>
      </c>
      <c r="K32" s="5"/>
      <c r="L32" s="5">
        <v>293.83568203687702</v>
      </c>
      <c r="M32" s="5">
        <f t="shared" si="1"/>
        <v>563.98403461972555</v>
      </c>
      <c r="N32" s="5"/>
      <c r="O32" s="5">
        <v>60.998020303590103</v>
      </c>
      <c r="P32" s="5">
        <f t="shared" si="2"/>
        <v>117.07873378808081</v>
      </c>
      <c r="Q32" s="5"/>
      <c r="R32" s="5">
        <v>73.083856840909206</v>
      </c>
      <c r="S32" s="5">
        <f t="shared" ref="S32:S42" si="6">100/G32*R32</f>
        <v>140.27611677717698</v>
      </c>
      <c r="T32" s="17">
        <f t="shared" si="3"/>
        <v>1.0831120903201856</v>
      </c>
    </row>
    <row r="33" spans="1:20" x14ac:dyDescent="0.2">
      <c r="A33" s="19" t="s">
        <v>72</v>
      </c>
      <c r="C33" s="11" t="s">
        <v>111</v>
      </c>
      <c r="D33" s="11"/>
      <c r="E33" s="12">
        <v>27</v>
      </c>
      <c r="F33" s="12"/>
      <c r="G33" s="17">
        <v>54.8</v>
      </c>
      <c r="H33" s="35"/>
      <c r="I33" s="5">
        <v>77.553294989698102</v>
      </c>
      <c r="J33" s="5">
        <f t="shared" si="0"/>
        <v>141.52061129506953</v>
      </c>
      <c r="K33" s="5"/>
      <c r="L33" s="5">
        <v>345.85289105526402</v>
      </c>
      <c r="M33" s="5">
        <f t="shared" si="1"/>
        <v>631.11841433442339</v>
      </c>
      <c r="N33" s="5"/>
      <c r="O33" s="5">
        <v>72.537970850805905</v>
      </c>
      <c r="P33" s="5">
        <f t="shared" si="2"/>
        <v>132.36855994672609</v>
      </c>
      <c r="Q33" s="5"/>
      <c r="R33" s="5">
        <v>84.892399542831598</v>
      </c>
      <c r="S33" s="5">
        <f t="shared" si="6"/>
        <v>154.91313785188248</v>
      </c>
      <c r="T33" s="17">
        <f t="shared" si="3"/>
        <v>1.0691406732235118</v>
      </c>
    </row>
    <row r="34" spans="1:20" x14ac:dyDescent="0.2">
      <c r="A34" s="19" t="s">
        <v>72</v>
      </c>
      <c r="C34" s="11" t="s">
        <v>112</v>
      </c>
      <c r="D34" s="11"/>
      <c r="E34" s="12">
        <v>26</v>
      </c>
      <c r="F34" s="12"/>
      <c r="G34" s="17">
        <v>52.4</v>
      </c>
      <c r="H34" s="35"/>
      <c r="I34" s="5">
        <v>135.82476350680801</v>
      </c>
      <c r="J34" s="5">
        <f t="shared" si="0"/>
        <v>259.20756394429009</v>
      </c>
      <c r="K34" s="5"/>
      <c r="L34" s="5">
        <v>348.64321828718897</v>
      </c>
      <c r="M34" s="5">
        <f t="shared" si="1"/>
        <v>665.34965321982634</v>
      </c>
      <c r="N34" s="5"/>
      <c r="O34" s="5">
        <v>77.673246760173697</v>
      </c>
      <c r="P34" s="5">
        <f t="shared" si="2"/>
        <v>148.23138694689638</v>
      </c>
      <c r="Q34" s="5"/>
      <c r="R34" s="5">
        <v>105.978913102192</v>
      </c>
      <c r="S34" s="5">
        <f t="shared" si="6"/>
        <v>202.24983416448856</v>
      </c>
      <c r="T34" s="17">
        <f t="shared" si="3"/>
        <v>1.748668546406779</v>
      </c>
    </row>
    <row r="35" spans="1:20" x14ac:dyDescent="0.2">
      <c r="A35" s="19" t="s">
        <v>72</v>
      </c>
      <c r="C35" s="11" t="s">
        <v>113</v>
      </c>
      <c r="D35" s="11"/>
      <c r="E35" s="12">
        <v>25</v>
      </c>
      <c r="F35" s="12"/>
      <c r="G35" s="17">
        <v>51.5</v>
      </c>
      <c r="H35" s="35"/>
      <c r="I35" s="5">
        <v>56.270148891458597</v>
      </c>
      <c r="J35" s="5">
        <f t="shared" si="0"/>
        <v>109.26242503195844</v>
      </c>
      <c r="K35" s="5"/>
      <c r="L35" s="5">
        <v>328.81994489694603</v>
      </c>
      <c r="M35" s="5">
        <f t="shared" si="1"/>
        <v>638.48532989698253</v>
      </c>
      <c r="N35" s="5"/>
      <c r="O35" s="5">
        <v>68.862418437974597</v>
      </c>
      <c r="P35" s="5">
        <f t="shared" si="2"/>
        <v>133.71343386014485</v>
      </c>
      <c r="Q35" s="5"/>
      <c r="R35" s="5">
        <v>84.234943159730605</v>
      </c>
      <c r="S35" s="5">
        <f t="shared" si="6"/>
        <v>163.56299642666139</v>
      </c>
      <c r="T35" s="17">
        <f t="shared" si="3"/>
        <v>0.81713872628713957</v>
      </c>
    </row>
    <row r="36" spans="1:20" x14ac:dyDescent="0.2">
      <c r="A36" s="19" t="s">
        <v>72</v>
      </c>
      <c r="C36" s="11" t="s">
        <v>114</v>
      </c>
      <c r="D36" s="11"/>
      <c r="E36" s="12">
        <v>24</v>
      </c>
      <c r="F36" s="12"/>
      <c r="G36" s="17">
        <v>50.5</v>
      </c>
      <c r="H36" s="35"/>
      <c r="I36" s="5">
        <v>58.601108206472901</v>
      </c>
      <c r="J36" s="5">
        <f t="shared" si="0"/>
        <v>116.04179842865921</v>
      </c>
      <c r="K36" s="5"/>
      <c r="L36" s="5">
        <v>295.788843983042</v>
      </c>
      <c r="M36" s="5">
        <f t="shared" ref="M36:M59" si="7">100/G36*L36</f>
        <v>585.72048313473658</v>
      </c>
      <c r="N36" s="5"/>
      <c r="O36" s="5">
        <v>63.612218371944799</v>
      </c>
      <c r="P36" s="5">
        <f t="shared" ref="P36:P58" si="8">100/G36*O36</f>
        <v>125.96478885533624</v>
      </c>
      <c r="Q36" s="5"/>
      <c r="R36" s="5">
        <v>81.219503104633802</v>
      </c>
      <c r="S36" s="5">
        <f t="shared" si="6"/>
        <v>160.83069921709662</v>
      </c>
      <c r="T36" s="17">
        <f t="shared" si="3"/>
        <v>0.92122409351971324</v>
      </c>
    </row>
    <row r="37" spans="1:20" x14ac:dyDescent="0.2">
      <c r="A37" s="19" t="s">
        <v>72</v>
      </c>
      <c r="C37" s="11" t="s">
        <v>115</v>
      </c>
      <c r="D37" s="11"/>
      <c r="E37" s="12">
        <v>23</v>
      </c>
      <c r="F37" s="12"/>
      <c r="G37" s="17">
        <v>49.9</v>
      </c>
      <c r="H37" s="35"/>
      <c r="I37" s="5">
        <v>56.552540493482297</v>
      </c>
      <c r="J37" s="5">
        <f t="shared" si="0"/>
        <v>113.33174447591644</v>
      </c>
      <c r="K37" s="5"/>
      <c r="L37" s="5">
        <v>326.04110144165998</v>
      </c>
      <c r="M37" s="5">
        <f t="shared" si="7"/>
        <v>653.38898084501</v>
      </c>
      <c r="N37" s="5"/>
      <c r="O37" s="5">
        <v>65.247715505810305</v>
      </c>
      <c r="P37" s="5">
        <f t="shared" si="8"/>
        <v>130.75694490142348</v>
      </c>
      <c r="Q37" s="5"/>
      <c r="R37" s="5">
        <v>42.1314884582508</v>
      </c>
      <c r="S37" s="5">
        <f t="shared" si="6"/>
        <v>84.431840597697004</v>
      </c>
      <c r="T37" s="17">
        <f t="shared" si="3"/>
        <v>0.86673594707612855</v>
      </c>
    </row>
    <row r="38" spans="1:20" x14ac:dyDescent="0.2">
      <c r="A38" s="19" t="s">
        <v>72</v>
      </c>
      <c r="C38" s="11" t="s">
        <v>116</v>
      </c>
      <c r="D38" s="11"/>
      <c r="E38" s="12">
        <v>22</v>
      </c>
      <c r="F38" s="12"/>
      <c r="G38" s="17">
        <v>46.5</v>
      </c>
      <c r="H38" s="35"/>
      <c r="I38" s="5">
        <v>51.134788821946103</v>
      </c>
      <c r="J38" s="5">
        <f t="shared" si="0"/>
        <v>109.96728778913139</v>
      </c>
      <c r="K38" s="5"/>
      <c r="L38" s="5">
        <v>230.221668050445</v>
      </c>
      <c r="M38" s="5">
        <f t="shared" si="7"/>
        <v>495.10036139880646</v>
      </c>
      <c r="N38" s="5"/>
      <c r="O38" s="5">
        <v>52.642351515292603</v>
      </c>
      <c r="P38" s="5">
        <f t="shared" si="8"/>
        <v>113.20935809740344</v>
      </c>
      <c r="Q38" s="5"/>
      <c r="R38" s="5">
        <v>39.186370399831198</v>
      </c>
      <c r="S38" s="5">
        <f t="shared" si="6"/>
        <v>84.271764300712249</v>
      </c>
      <c r="T38" s="17">
        <f t="shared" si="3"/>
        <v>0.97136217038274675</v>
      </c>
    </row>
    <row r="39" spans="1:20" x14ac:dyDescent="0.2">
      <c r="A39" s="19" t="s">
        <v>72</v>
      </c>
      <c r="C39" s="11" t="s">
        <v>117</v>
      </c>
      <c r="D39" s="11"/>
      <c r="E39" s="12">
        <v>21</v>
      </c>
      <c r="F39" s="12"/>
      <c r="G39" s="17">
        <v>49.4</v>
      </c>
      <c r="H39" s="35"/>
      <c r="I39" s="5">
        <v>55.990509612434899</v>
      </c>
      <c r="J39" s="5">
        <f t="shared" si="0"/>
        <v>113.34111257577915</v>
      </c>
      <c r="K39" s="5"/>
      <c r="L39" s="5">
        <v>207.43008671358101</v>
      </c>
      <c r="M39" s="5">
        <f t="shared" si="7"/>
        <v>419.89896095866601</v>
      </c>
      <c r="N39" s="5"/>
      <c r="O39" s="5">
        <v>46.032832773011599</v>
      </c>
      <c r="P39" s="5">
        <f t="shared" si="8"/>
        <v>93.183872010144938</v>
      </c>
      <c r="Q39" s="5"/>
      <c r="R39" s="5">
        <v>58.885200479866697</v>
      </c>
      <c r="S39" s="5">
        <f t="shared" si="6"/>
        <v>119.20081068798926</v>
      </c>
      <c r="T39" s="17">
        <f t="shared" si="3"/>
        <v>1.2163168382125149</v>
      </c>
    </row>
    <row r="40" spans="1:20" x14ac:dyDescent="0.2">
      <c r="A40" s="19" t="s">
        <v>72</v>
      </c>
      <c r="C40" s="11" t="s">
        <v>118</v>
      </c>
      <c r="D40" s="11"/>
      <c r="E40" s="12">
        <v>20</v>
      </c>
      <c r="F40" s="12"/>
      <c r="G40" s="17">
        <v>47</v>
      </c>
      <c r="H40" s="35"/>
      <c r="I40" s="5">
        <v>64.679050714919498</v>
      </c>
      <c r="J40" s="5">
        <f t="shared" si="0"/>
        <v>137.61500152110531</v>
      </c>
      <c r="K40" s="5"/>
      <c r="L40" s="5">
        <v>221.26039739811901</v>
      </c>
      <c r="M40" s="5">
        <f t="shared" si="7"/>
        <v>470.76680297472132</v>
      </c>
      <c r="N40" s="5"/>
      <c r="O40" s="5">
        <v>56.107634906526997</v>
      </c>
      <c r="P40" s="5">
        <f t="shared" si="8"/>
        <v>119.37794660963191</v>
      </c>
      <c r="Q40" s="5"/>
      <c r="R40" s="5">
        <v>34.391696332551</v>
      </c>
      <c r="S40" s="5">
        <f t="shared" si="6"/>
        <v>73.173821984151061</v>
      </c>
      <c r="T40" s="17">
        <f t="shared" si="3"/>
        <v>1.1527673697647767</v>
      </c>
    </row>
    <row r="41" spans="1:20" x14ac:dyDescent="0.2">
      <c r="A41" s="19" t="s">
        <v>72</v>
      </c>
      <c r="C41" s="11" t="s">
        <v>119</v>
      </c>
      <c r="D41" s="11"/>
      <c r="E41" s="12">
        <v>19</v>
      </c>
      <c r="F41" s="12"/>
      <c r="G41" s="17">
        <v>48.7</v>
      </c>
      <c r="H41" s="35"/>
      <c r="I41" s="5">
        <v>62.556805882686398</v>
      </c>
      <c r="J41" s="5">
        <f t="shared" si="0"/>
        <v>128.45340016978724</v>
      </c>
      <c r="K41" s="5"/>
      <c r="L41" s="5">
        <v>233.228617181472</v>
      </c>
      <c r="M41" s="5">
        <f t="shared" si="7"/>
        <v>478.90886484901841</v>
      </c>
      <c r="N41" s="5"/>
      <c r="O41" s="5">
        <v>61.053178664681496</v>
      </c>
      <c r="P41" s="5">
        <f t="shared" si="8"/>
        <v>125.36586994801128</v>
      </c>
      <c r="Q41" s="5"/>
      <c r="R41" s="5">
        <v>34.744241606693599</v>
      </c>
      <c r="S41" s="5">
        <f t="shared" si="6"/>
        <v>71.343411923395479</v>
      </c>
      <c r="T41" s="17">
        <f t="shared" si="3"/>
        <v>1.0246281561565069</v>
      </c>
    </row>
    <row r="42" spans="1:20" x14ac:dyDescent="0.2">
      <c r="A42" s="19" t="s">
        <v>72</v>
      </c>
      <c r="C42" s="11" t="s">
        <v>120</v>
      </c>
      <c r="D42" s="11"/>
      <c r="E42" s="12">
        <v>18</v>
      </c>
      <c r="F42" s="12"/>
      <c r="G42" s="17">
        <v>49</v>
      </c>
      <c r="H42" s="35"/>
      <c r="I42" s="5">
        <v>84.000875840366007</v>
      </c>
      <c r="J42" s="5">
        <f t="shared" si="0"/>
        <v>171.43035885788981</v>
      </c>
      <c r="K42" s="5"/>
      <c r="L42" s="5">
        <v>286.12333577362</v>
      </c>
      <c r="M42" s="5">
        <f t="shared" si="7"/>
        <v>583.9251750482041</v>
      </c>
      <c r="N42" s="5"/>
      <c r="O42" s="5">
        <v>63.296055168790197</v>
      </c>
      <c r="P42" s="5">
        <f t="shared" si="8"/>
        <v>129.17562279344938</v>
      </c>
      <c r="Q42" s="5"/>
      <c r="R42" s="5">
        <v>42.690966932206301</v>
      </c>
      <c r="S42" s="5">
        <f t="shared" si="6"/>
        <v>87.124422310625107</v>
      </c>
      <c r="T42" s="17">
        <f t="shared" si="3"/>
        <v>1.3271107593729614</v>
      </c>
    </row>
    <row r="43" spans="1:20" x14ac:dyDescent="0.2">
      <c r="A43" s="19" t="s">
        <v>72</v>
      </c>
      <c r="C43" s="11" t="s">
        <v>121</v>
      </c>
      <c r="D43" s="11"/>
      <c r="E43" s="12">
        <v>17</v>
      </c>
      <c r="F43" s="12"/>
      <c r="G43" s="17">
        <v>45.1</v>
      </c>
      <c r="H43" s="35"/>
      <c r="I43" s="5">
        <v>57.168271591440302</v>
      </c>
      <c r="J43" s="5">
        <f t="shared" si="0"/>
        <v>126.75891705419136</v>
      </c>
      <c r="K43" s="5"/>
      <c r="L43" s="5">
        <v>267.19522485820897</v>
      </c>
      <c r="M43" s="5">
        <f t="shared" si="7"/>
        <v>592.45060944170507</v>
      </c>
      <c r="N43" s="5"/>
      <c r="O43" s="5">
        <v>59.882095613537402</v>
      </c>
      <c r="P43" s="5">
        <f t="shared" si="8"/>
        <v>132.77626521848649</v>
      </c>
      <c r="Q43" s="5"/>
      <c r="R43" s="5" t="s">
        <v>0</v>
      </c>
      <c r="S43" s="5" t="s">
        <v>0</v>
      </c>
      <c r="T43" s="17">
        <f t="shared" si="3"/>
        <v>0.9546805435866611</v>
      </c>
    </row>
    <row r="44" spans="1:20" x14ac:dyDescent="0.2">
      <c r="A44" s="19" t="s">
        <v>72</v>
      </c>
      <c r="C44" s="11" t="s">
        <v>122</v>
      </c>
      <c r="D44" s="11"/>
      <c r="E44" s="12">
        <v>16</v>
      </c>
      <c r="F44" s="12"/>
      <c r="G44" s="17">
        <v>40.299999999999997</v>
      </c>
      <c r="H44" s="35"/>
      <c r="I44" s="5">
        <v>52.940206588821901</v>
      </c>
      <c r="J44" s="5">
        <f t="shared" si="0"/>
        <v>131.36527689533972</v>
      </c>
      <c r="K44" s="5"/>
      <c r="L44" s="5">
        <v>228.34632545510601</v>
      </c>
      <c r="M44" s="5">
        <f t="shared" si="7"/>
        <v>566.6161921962929</v>
      </c>
      <c r="N44" s="5"/>
      <c r="O44" s="5">
        <v>50.1836172469175</v>
      </c>
      <c r="P44" s="5">
        <f t="shared" si="8"/>
        <v>124.52510483106082</v>
      </c>
      <c r="Q44" s="5"/>
      <c r="R44" s="5">
        <v>27.9347996949807</v>
      </c>
      <c r="S44" s="5">
        <f>100/G44*R44</f>
        <v>69.317120831217622</v>
      </c>
      <c r="T44" s="17">
        <f t="shared" si="3"/>
        <v>1.0549300646930493</v>
      </c>
    </row>
    <row r="45" spans="1:20" x14ac:dyDescent="0.2">
      <c r="A45" s="19" t="s">
        <v>72</v>
      </c>
      <c r="C45" s="11" t="s">
        <v>123</v>
      </c>
      <c r="D45" s="11"/>
      <c r="E45" s="12">
        <v>15</v>
      </c>
      <c r="F45" s="12"/>
      <c r="G45" s="17">
        <v>37.5</v>
      </c>
      <c r="H45" s="35"/>
      <c r="I45" s="5">
        <v>60.891654263381</v>
      </c>
      <c r="J45" s="5">
        <f t="shared" si="0"/>
        <v>162.37774470234933</v>
      </c>
      <c r="K45" s="5"/>
      <c r="L45" s="5">
        <v>221.98367229719</v>
      </c>
      <c r="M45" s="5">
        <f t="shared" si="7"/>
        <v>591.95645945917329</v>
      </c>
      <c r="N45" s="5"/>
      <c r="O45" s="5">
        <v>54.403839166421101</v>
      </c>
      <c r="P45" s="5">
        <f t="shared" si="8"/>
        <v>145.0769044437896</v>
      </c>
      <c r="Q45" s="5"/>
      <c r="R45" s="5" t="s">
        <v>0</v>
      </c>
      <c r="S45" s="5" t="s">
        <v>0</v>
      </c>
      <c r="T45" s="17">
        <f t="shared" si="3"/>
        <v>1.1192528909056161</v>
      </c>
    </row>
    <row r="46" spans="1:20" x14ac:dyDescent="0.2">
      <c r="A46" s="19" t="s">
        <v>72</v>
      </c>
      <c r="C46" s="11" t="s">
        <v>124</v>
      </c>
      <c r="D46" s="11"/>
      <c r="E46" s="12">
        <v>14</v>
      </c>
      <c r="F46" s="12"/>
      <c r="G46" s="17">
        <v>51.7</v>
      </c>
      <c r="H46" s="35"/>
      <c r="I46" s="5">
        <v>108.78885717546</v>
      </c>
      <c r="J46" s="5">
        <f t="shared" si="0"/>
        <v>210.42332142255316</v>
      </c>
      <c r="K46" s="5"/>
      <c r="L46" s="5">
        <v>227.43171814666599</v>
      </c>
      <c r="M46" s="5">
        <f t="shared" si="7"/>
        <v>439.90661150225526</v>
      </c>
      <c r="N46" s="5"/>
      <c r="O46" s="5">
        <v>58.905857613075597</v>
      </c>
      <c r="P46" s="5">
        <f t="shared" si="8"/>
        <v>113.93782903883093</v>
      </c>
      <c r="Q46" s="5"/>
      <c r="R46" s="5">
        <v>42.610343195218697</v>
      </c>
      <c r="S46" s="5">
        <f>100/G46*R46</f>
        <v>82.418458791525524</v>
      </c>
      <c r="T46" s="17">
        <f t="shared" si="3"/>
        <v>1.8468257926069418</v>
      </c>
    </row>
    <row r="47" spans="1:20" x14ac:dyDescent="0.2">
      <c r="A47" s="19" t="s">
        <v>72</v>
      </c>
      <c r="C47" s="11" t="s">
        <v>125</v>
      </c>
      <c r="D47" s="11"/>
      <c r="E47" s="12">
        <v>13</v>
      </c>
      <c r="F47" s="12"/>
      <c r="G47" s="17">
        <v>40.9</v>
      </c>
      <c r="H47" s="35"/>
      <c r="I47" s="5">
        <v>53.483264698256001</v>
      </c>
      <c r="J47" s="5">
        <f t="shared" si="0"/>
        <v>130.76592835759413</v>
      </c>
      <c r="K47" s="5"/>
      <c r="L47" s="5">
        <v>204.26494284653299</v>
      </c>
      <c r="M47" s="5">
        <f t="shared" si="7"/>
        <v>499.42528813333251</v>
      </c>
      <c r="N47" s="5"/>
      <c r="O47" s="5">
        <v>47.628384153651098</v>
      </c>
      <c r="P47" s="5">
        <f t="shared" si="8"/>
        <v>116.45081700159193</v>
      </c>
      <c r="Q47" s="5"/>
      <c r="R47" s="5" t="s">
        <v>0</v>
      </c>
      <c r="S47" s="5" t="s">
        <v>0</v>
      </c>
      <c r="T47" s="17">
        <f t="shared" si="3"/>
        <v>1.1229283892083515</v>
      </c>
    </row>
    <row r="48" spans="1:20" x14ac:dyDescent="0.2">
      <c r="A48" s="19" t="s">
        <v>72</v>
      </c>
      <c r="C48" s="11" t="s">
        <v>126</v>
      </c>
      <c r="D48" s="11"/>
      <c r="E48" s="12">
        <v>12</v>
      </c>
      <c r="F48" s="12"/>
      <c r="G48" s="17">
        <v>51.6</v>
      </c>
      <c r="H48" s="35"/>
      <c r="I48" s="5">
        <v>56.665140861056898</v>
      </c>
      <c r="J48" s="5">
        <f t="shared" si="0"/>
        <v>109.81616445941259</v>
      </c>
      <c r="K48" s="5"/>
      <c r="L48" s="5">
        <v>231.03169780459501</v>
      </c>
      <c r="M48" s="5">
        <f t="shared" si="7"/>
        <v>447.73584845851747</v>
      </c>
      <c r="N48" s="5"/>
      <c r="O48" s="5">
        <v>50.326806116853597</v>
      </c>
      <c r="P48" s="5">
        <f t="shared" si="8"/>
        <v>97.532569993902314</v>
      </c>
      <c r="Q48" s="5"/>
      <c r="R48" s="5" t="s">
        <v>0</v>
      </c>
      <c r="S48" s="5" t="s">
        <v>0</v>
      </c>
      <c r="T48" s="17">
        <f t="shared" si="3"/>
        <v>1.1259435126776445</v>
      </c>
    </row>
    <row r="49" spans="1:20" x14ac:dyDescent="0.2">
      <c r="A49" s="19" t="s">
        <v>72</v>
      </c>
      <c r="C49" s="11" t="s">
        <v>127</v>
      </c>
      <c r="D49" s="11"/>
      <c r="E49" s="12">
        <v>11</v>
      </c>
      <c r="F49" s="12"/>
      <c r="G49" s="17">
        <v>43.9</v>
      </c>
      <c r="H49" s="35"/>
      <c r="I49" s="5">
        <v>65.754579208206195</v>
      </c>
      <c r="J49" s="5">
        <f t="shared" si="0"/>
        <v>149.78264056538995</v>
      </c>
      <c r="K49" s="5"/>
      <c r="L49" s="5">
        <v>211.96783020204501</v>
      </c>
      <c r="M49" s="5">
        <f t="shared" si="7"/>
        <v>482.84243781787018</v>
      </c>
      <c r="N49" s="5"/>
      <c r="O49" s="5">
        <v>43.679361949862503</v>
      </c>
      <c r="P49" s="5">
        <f t="shared" si="8"/>
        <v>99.497407630666288</v>
      </c>
      <c r="Q49" s="5"/>
      <c r="R49" s="5" t="s">
        <v>0</v>
      </c>
      <c r="S49" s="5" t="s">
        <v>0</v>
      </c>
      <c r="T49" s="17">
        <f t="shared" si="3"/>
        <v>1.5053923929493933</v>
      </c>
    </row>
    <row r="50" spans="1:20" x14ac:dyDescent="0.2">
      <c r="A50" s="19" t="s">
        <v>72</v>
      </c>
      <c r="C50" s="11" t="s">
        <v>128</v>
      </c>
      <c r="D50" s="11"/>
      <c r="E50" s="12">
        <v>10</v>
      </c>
      <c r="F50" s="12"/>
      <c r="G50" s="17">
        <v>47.8</v>
      </c>
      <c r="H50" s="35"/>
      <c r="I50" s="5">
        <v>52.579613275496698</v>
      </c>
      <c r="J50" s="5">
        <f t="shared" si="0"/>
        <v>109.99919095292195</v>
      </c>
      <c r="K50" s="5"/>
      <c r="L50" s="5">
        <v>209.63851916277301</v>
      </c>
      <c r="M50" s="5">
        <f t="shared" si="7"/>
        <v>438.57430787191004</v>
      </c>
      <c r="N50" s="5"/>
      <c r="O50" s="5">
        <v>49.315974331645997</v>
      </c>
      <c r="P50" s="5">
        <f t="shared" si="8"/>
        <v>103.17149441766945</v>
      </c>
      <c r="Q50" s="5"/>
      <c r="R50" s="5" t="s">
        <v>0</v>
      </c>
      <c r="S50" s="5" t="s">
        <v>0</v>
      </c>
      <c r="T50" s="17">
        <f t="shared" si="3"/>
        <v>1.0661781296644974</v>
      </c>
    </row>
    <row r="51" spans="1:20" x14ac:dyDescent="0.2">
      <c r="A51" s="19" t="s">
        <v>72</v>
      </c>
      <c r="C51" s="11" t="s">
        <v>129</v>
      </c>
      <c r="D51" s="11"/>
      <c r="E51" s="12">
        <v>9</v>
      </c>
      <c r="F51" s="12"/>
      <c r="G51" s="17">
        <v>35.1</v>
      </c>
      <c r="H51" s="35"/>
      <c r="I51" s="5">
        <v>46.895813754364802</v>
      </c>
      <c r="J51" s="5">
        <f t="shared" si="0"/>
        <v>133.60630699249231</v>
      </c>
      <c r="K51" s="5"/>
      <c r="L51" s="5">
        <v>133.72255206801501</v>
      </c>
      <c r="M51" s="5">
        <f t="shared" si="7"/>
        <v>380.97593181770657</v>
      </c>
      <c r="N51" s="5"/>
      <c r="O51" s="5">
        <v>26.580797473944902</v>
      </c>
      <c r="P51" s="5">
        <f t="shared" si="8"/>
        <v>75.728767732036758</v>
      </c>
      <c r="Q51" s="5"/>
      <c r="R51" s="5" t="s">
        <v>0</v>
      </c>
      <c r="S51" s="5" t="s">
        <v>0</v>
      </c>
      <c r="T51" s="17">
        <f t="shared" si="3"/>
        <v>1.7642741456622262</v>
      </c>
    </row>
    <row r="52" spans="1:20" x14ac:dyDescent="0.2">
      <c r="A52" s="19" t="s">
        <v>72</v>
      </c>
      <c r="C52" s="11" t="s">
        <v>130</v>
      </c>
      <c r="D52" s="11"/>
      <c r="E52" s="12">
        <v>8</v>
      </c>
      <c r="F52" s="12"/>
      <c r="G52" s="17">
        <v>49.5</v>
      </c>
      <c r="H52" s="35"/>
      <c r="I52" s="5">
        <v>64.621655085271598</v>
      </c>
      <c r="J52" s="5">
        <f t="shared" si="0"/>
        <v>130.54879815206385</v>
      </c>
      <c r="K52" s="5"/>
      <c r="L52" s="5">
        <v>163.08242432749</v>
      </c>
      <c r="M52" s="5">
        <f t="shared" si="7"/>
        <v>329.45944308583842</v>
      </c>
      <c r="N52" s="5"/>
      <c r="O52" s="5">
        <v>39.1303284398399</v>
      </c>
      <c r="P52" s="5">
        <f t="shared" si="8"/>
        <v>79.051168565333143</v>
      </c>
      <c r="Q52" s="5"/>
      <c r="R52" s="5" t="s">
        <v>0</v>
      </c>
      <c r="S52" s="5" t="s">
        <v>0</v>
      </c>
      <c r="T52" s="17">
        <f t="shared" si="3"/>
        <v>1.6514467846755441</v>
      </c>
    </row>
    <row r="53" spans="1:20" x14ac:dyDescent="0.2">
      <c r="A53" s="19" t="s">
        <v>72</v>
      </c>
      <c r="C53" s="11" t="s">
        <v>131</v>
      </c>
      <c r="D53" s="11"/>
      <c r="E53" s="12">
        <v>7</v>
      </c>
      <c r="F53" s="12"/>
      <c r="G53" s="17">
        <v>34.4</v>
      </c>
      <c r="H53" s="35"/>
      <c r="I53" s="5">
        <v>41.139882920217801</v>
      </c>
      <c r="J53" s="5">
        <f t="shared" si="0"/>
        <v>119.5926829076099</v>
      </c>
      <c r="K53" s="5"/>
      <c r="L53" s="5">
        <v>128.317364909773</v>
      </c>
      <c r="M53" s="5">
        <f t="shared" si="7"/>
        <v>373.01559566794481</v>
      </c>
      <c r="N53" s="5"/>
      <c r="O53" s="5">
        <v>27.2202732959448</v>
      </c>
      <c r="P53" s="5">
        <f t="shared" si="8"/>
        <v>79.128701441700002</v>
      </c>
      <c r="Q53" s="5"/>
      <c r="R53" s="5">
        <v>32.8663805878275</v>
      </c>
      <c r="S53" s="5">
        <f>100/G53*R53</f>
        <v>95.541804034382281</v>
      </c>
      <c r="T53" s="17">
        <f t="shared" si="3"/>
        <v>1.5113692090059474</v>
      </c>
    </row>
    <row r="54" spans="1:20" x14ac:dyDescent="0.2">
      <c r="A54" s="19" t="s">
        <v>72</v>
      </c>
      <c r="C54" s="11" t="s">
        <v>132</v>
      </c>
      <c r="D54" s="11"/>
      <c r="E54" s="12">
        <v>6</v>
      </c>
      <c r="F54" s="12"/>
      <c r="G54" s="17">
        <v>28.2</v>
      </c>
      <c r="H54" s="35"/>
      <c r="I54" s="5">
        <v>38.0169814278212</v>
      </c>
      <c r="J54" s="5">
        <f t="shared" si="0"/>
        <v>134.81199087879858</v>
      </c>
      <c r="K54" s="5"/>
      <c r="L54" s="5">
        <v>117.36789831914299</v>
      </c>
      <c r="M54" s="5">
        <f t="shared" si="7"/>
        <v>416.19822098986879</v>
      </c>
      <c r="N54" s="5"/>
      <c r="O54" s="5">
        <v>33.169676947817599</v>
      </c>
      <c r="P54" s="5">
        <f t="shared" si="8"/>
        <v>117.62296790006242</v>
      </c>
      <c r="Q54" s="5"/>
      <c r="R54" s="5" t="s">
        <v>0</v>
      </c>
      <c r="S54" s="5" t="s">
        <v>0</v>
      </c>
      <c r="T54" s="17">
        <f t="shared" si="3"/>
        <v>1.1461366201313734</v>
      </c>
    </row>
    <row r="55" spans="1:20" x14ac:dyDescent="0.2">
      <c r="A55" s="19" t="s">
        <v>72</v>
      </c>
      <c r="C55" s="11" t="s">
        <v>133</v>
      </c>
      <c r="D55" s="11"/>
      <c r="E55" s="12">
        <v>5</v>
      </c>
      <c r="F55" s="12"/>
      <c r="G55" s="17">
        <v>33.1</v>
      </c>
      <c r="H55" s="35"/>
      <c r="I55" s="5">
        <v>31.977409230122401</v>
      </c>
      <c r="J55" s="5">
        <f t="shared" si="0"/>
        <v>96.608487100067663</v>
      </c>
      <c r="K55" s="5"/>
      <c r="L55" s="5">
        <v>128.43907821366801</v>
      </c>
      <c r="M55" s="5">
        <f t="shared" si="7"/>
        <v>388.03346892346826</v>
      </c>
      <c r="N55" s="5"/>
      <c r="O55" s="5">
        <v>25.915982978722099</v>
      </c>
      <c r="P55" s="5">
        <f t="shared" si="8"/>
        <v>78.296021083752549</v>
      </c>
      <c r="Q55" s="5"/>
      <c r="R55" s="5" t="s">
        <v>0</v>
      </c>
      <c r="S55" s="5" t="s">
        <v>0</v>
      </c>
      <c r="T55" s="17">
        <f t="shared" si="3"/>
        <v>1.2338875687785773</v>
      </c>
    </row>
    <row r="56" spans="1:20" x14ac:dyDescent="0.2">
      <c r="A56" s="19" t="s">
        <v>72</v>
      </c>
      <c r="C56" s="11" t="s">
        <v>134</v>
      </c>
      <c r="D56" s="11"/>
      <c r="E56" s="12">
        <v>4</v>
      </c>
      <c r="F56" s="12"/>
      <c r="G56" s="17">
        <v>34.6</v>
      </c>
      <c r="H56" s="35"/>
      <c r="I56" s="5">
        <v>27.786525483383699</v>
      </c>
      <c r="J56" s="5">
        <f t="shared" si="0"/>
        <v>80.307877119606061</v>
      </c>
      <c r="K56" s="5"/>
      <c r="L56" s="5">
        <v>101.752793637666</v>
      </c>
      <c r="M56" s="5">
        <f t="shared" si="7"/>
        <v>294.08321860597107</v>
      </c>
      <c r="N56" s="5"/>
      <c r="O56" s="5">
        <v>24.0072784129752</v>
      </c>
      <c r="P56" s="5">
        <f t="shared" si="8"/>
        <v>69.385197725361849</v>
      </c>
      <c r="Q56" s="5"/>
      <c r="R56" s="5" t="s">
        <v>0</v>
      </c>
      <c r="S56" s="5" t="s">
        <v>0</v>
      </c>
      <c r="T56" s="17">
        <f t="shared" si="3"/>
        <v>1.1574208873408129</v>
      </c>
    </row>
    <row r="57" spans="1:20" x14ac:dyDescent="0.2">
      <c r="A57" s="19" t="s">
        <v>72</v>
      </c>
      <c r="C57" s="11" t="s">
        <v>135</v>
      </c>
      <c r="D57" s="11"/>
      <c r="E57" s="12">
        <v>3</v>
      </c>
      <c r="F57" s="12"/>
      <c r="G57" s="17">
        <v>31.4</v>
      </c>
      <c r="H57" s="35"/>
      <c r="I57" s="5">
        <v>75.385505521759399</v>
      </c>
      <c r="J57" s="5">
        <f t="shared" si="0"/>
        <v>240.08122777630382</v>
      </c>
      <c r="K57" s="5"/>
      <c r="L57" s="5">
        <v>90.757158457473096</v>
      </c>
      <c r="M57" s="5">
        <f t="shared" si="7"/>
        <v>289.03553648876783</v>
      </c>
      <c r="N57" s="5"/>
      <c r="O57" s="5">
        <v>25.149953184875699</v>
      </c>
      <c r="P57" s="5">
        <f t="shared" si="8"/>
        <v>80.09539230852134</v>
      </c>
      <c r="Q57" s="5"/>
      <c r="R57" s="5">
        <v>29.465208071618601</v>
      </c>
      <c r="S57" s="5">
        <f>100/G57*R57</f>
        <v>93.838242266301279</v>
      </c>
      <c r="T57" s="17">
        <f t="shared" si="3"/>
        <v>2.9974411867730075</v>
      </c>
    </row>
    <row r="58" spans="1:20" x14ac:dyDescent="0.2">
      <c r="A58" s="19" t="s">
        <v>72</v>
      </c>
      <c r="C58" s="11" t="s">
        <v>136</v>
      </c>
      <c r="D58" s="11"/>
      <c r="E58" s="12">
        <v>2</v>
      </c>
      <c r="F58" s="12"/>
      <c r="G58" s="17">
        <v>29.9</v>
      </c>
      <c r="H58" s="35"/>
      <c r="I58" s="5">
        <v>28.229322765063401</v>
      </c>
      <c r="J58" s="5">
        <f t="shared" si="0"/>
        <v>94.412450719275583</v>
      </c>
      <c r="K58" s="5"/>
      <c r="L58" s="5">
        <v>67.168272179507696</v>
      </c>
      <c r="M58" s="5">
        <f t="shared" si="7"/>
        <v>224.64305076758427</v>
      </c>
      <c r="N58" s="5"/>
      <c r="O58" s="5">
        <v>19.622798860181799</v>
      </c>
      <c r="P58" s="5">
        <f t="shared" si="8"/>
        <v>65.628089833383939</v>
      </c>
      <c r="Q58" s="5"/>
      <c r="R58" s="5" t="s">
        <v>0</v>
      </c>
      <c r="S58" s="5" t="s">
        <v>0</v>
      </c>
      <c r="T58" s="17">
        <f t="shared" si="3"/>
        <v>1.4385981819518006</v>
      </c>
    </row>
    <row r="59" spans="1:20" x14ac:dyDescent="0.2">
      <c r="A59" s="19" t="s">
        <v>72</v>
      </c>
      <c r="C59" s="11" t="s">
        <v>137</v>
      </c>
      <c r="D59" s="11"/>
      <c r="E59" s="12" t="s">
        <v>436</v>
      </c>
      <c r="F59" s="12"/>
      <c r="G59" s="17">
        <v>26.8</v>
      </c>
      <c r="H59" s="35"/>
      <c r="I59" s="5">
        <v>63.402864357181102</v>
      </c>
      <c r="J59" s="5">
        <f t="shared" si="0"/>
        <v>236.57785207903396</v>
      </c>
      <c r="K59" s="5"/>
      <c r="L59" s="5">
        <v>50.389630950434203</v>
      </c>
      <c r="M59" s="5">
        <f t="shared" si="7"/>
        <v>188.02101100908286</v>
      </c>
      <c r="N59" s="5"/>
      <c r="O59" s="5" t="s">
        <v>0</v>
      </c>
      <c r="P59" s="5" t="s">
        <v>0</v>
      </c>
      <c r="Q59" s="5"/>
      <c r="R59" s="5" t="s">
        <v>0</v>
      </c>
      <c r="S59" s="5" t="s">
        <v>0</v>
      </c>
      <c r="T59" s="17" t="s">
        <v>5</v>
      </c>
    </row>
    <row r="60" spans="1:20" x14ac:dyDescent="0.2">
      <c r="C60" s="11"/>
      <c r="D60" s="11"/>
      <c r="E60" s="12"/>
      <c r="F60" s="12"/>
      <c r="G60" s="35"/>
      <c r="H60" s="3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20" x14ac:dyDescent="0.2">
      <c r="A61" s="22"/>
      <c r="B61" s="22"/>
      <c r="E61" s="23" t="s">
        <v>467</v>
      </c>
      <c r="F61" s="23"/>
      <c r="G61" s="7">
        <f>MAX(G4:G59)</f>
        <v>85.1</v>
      </c>
      <c r="H61" s="7"/>
      <c r="I61" s="7" t="s">
        <v>5</v>
      </c>
      <c r="J61" s="7">
        <f t="shared" ref="J61:T61" si="9">MAX(J4:J59)</f>
        <v>277.66865257305312</v>
      </c>
      <c r="K61" s="7"/>
      <c r="L61" s="7" t="s">
        <v>5</v>
      </c>
      <c r="M61" s="7">
        <f t="shared" si="9"/>
        <v>696.64908164613803</v>
      </c>
      <c r="N61" s="7"/>
      <c r="O61" s="7" t="s">
        <v>5</v>
      </c>
      <c r="P61" s="7">
        <f t="shared" si="9"/>
        <v>148.23138694689638</v>
      </c>
      <c r="Q61" s="7"/>
      <c r="R61" s="7" t="s">
        <v>5</v>
      </c>
      <c r="S61" s="7">
        <f t="shared" si="9"/>
        <v>446.43823428764841</v>
      </c>
      <c r="T61" s="7">
        <f t="shared" si="9"/>
        <v>2.9974411867730075</v>
      </c>
    </row>
    <row r="62" spans="1:20" x14ac:dyDescent="0.2">
      <c r="A62" s="22"/>
      <c r="B62" s="22"/>
      <c r="E62" s="23" t="s">
        <v>468</v>
      </c>
      <c r="F62" s="23"/>
      <c r="G62" s="7">
        <f>MIN(G4:G59)</f>
        <v>26.8</v>
      </c>
      <c r="H62" s="7"/>
      <c r="I62" s="7" t="s">
        <v>5</v>
      </c>
      <c r="J62" s="7">
        <f t="shared" ref="J62:T62" si="10">MIN(J4:J59)</f>
        <v>56.246157836933001</v>
      </c>
      <c r="K62" s="7"/>
      <c r="L62" s="7" t="s">
        <v>5</v>
      </c>
      <c r="M62" s="7">
        <f t="shared" si="10"/>
        <v>188.02101100908286</v>
      </c>
      <c r="N62" s="7"/>
      <c r="O62" s="7" t="s">
        <v>5</v>
      </c>
      <c r="P62" s="7">
        <f t="shared" si="10"/>
        <v>65.628089833383939</v>
      </c>
      <c r="Q62" s="7"/>
      <c r="R62" s="7" t="s">
        <v>5</v>
      </c>
      <c r="S62" s="7">
        <f t="shared" si="10"/>
        <v>69.317120831217622</v>
      </c>
      <c r="T62" s="7">
        <f t="shared" si="10"/>
        <v>0.72512372585036711</v>
      </c>
    </row>
    <row r="63" spans="1:20" x14ac:dyDescent="0.2">
      <c r="C63" s="11"/>
      <c r="D63" s="11"/>
      <c r="E63" s="23" t="s">
        <v>456</v>
      </c>
      <c r="F63" s="23"/>
      <c r="G63" s="7">
        <f>AVERAGE(G4:G59)</f>
        <v>48.107142857142868</v>
      </c>
      <c r="H63" s="7"/>
      <c r="I63" s="7" t="s">
        <v>5</v>
      </c>
      <c r="J63" s="7">
        <f t="shared" ref="J63:S63" si="11">AVERAGE(J4:J59)</f>
        <v>138.77136578597663</v>
      </c>
      <c r="K63" s="7"/>
      <c r="L63" s="7" t="s">
        <v>5</v>
      </c>
      <c r="M63" s="7">
        <f t="shared" si="11"/>
        <v>477.2847287639151</v>
      </c>
      <c r="N63" s="7"/>
      <c r="O63" s="7" t="s">
        <v>5</v>
      </c>
      <c r="P63" s="7">
        <f t="shared" si="11"/>
        <v>112.78410667533899</v>
      </c>
      <c r="Q63" s="7"/>
      <c r="R63" s="7" t="s">
        <v>5</v>
      </c>
      <c r="S63" s="7">
        <f t="shared" si="11"/>
        <v>151.23226502222812</v>
      </c>
      <c r="T63" s="7">
        <f t="shared" ref="T63" si="12">AVERAGE(T4:T59)</f>
        <v>1.2327200324787873</v>
      </c>
    </row>
    <row r="64" spans="1:20" x14ac:dyDescent="0.2">
      <c r="C64" s="11"/>
      <c r="D64" s="11"/>
      <c r="E64" s="23" t="s">
        <v>80</v>
      </c>
      <c r="F64" s="23"/>
      <c r="G64" s="7">
        <f>MEDIAN(G4:G59)</f>
        <v>48.85</v>
      </c>
      <c r="H64" s="7"/>
      <c r="I64" s="7" t="s">
        <v>5</v>
      </c>
      <c r="J64" s="7">
        <f t="shared" ref="J64:S64" si="13">MEDIAN(J4:J59)</f>
        <v>126.78415456972006</v>
      </c>
      <c r="K64" s="7"/>
      <c r="L64" s="7" t="s">
        <v>5</v>
      </c>
      <c r="M64" s="7">
        <f t="shared" si="13"/>
        <v>488.97139960833829</v>
      </c>
      <c r="N64" s="7"/>
      <c r="O64" s="7" t="s">
        <v>5</v>
      </c>
      <c r="P64" s="7">
        <f t="shared" si="13"/>
        <v>117.07873378808081</v>
      </c>
      <c r="Q64" s="7"/>
      <c r="R64" s="7" t="s">
        <v>5</v>
      </c>
      <c r="S64" s="7">
        <f t="shared" si="13"/>
        <v>138.18561686997143</v>
      </c>
      <c r="T64" s="7">
        <f t="shared" ref="T64" si="14">MEDIAN(T4:T59)</f>
        <v>1.1192528909056161</v>
      </c>
    </row>
    <row r="65" spans="1:20" x14ac:dyDescent="0.2">
      <c r="C65" s="11"/>
      <c r="D65" s="11"/>
      <c r="E65" s="23" t="s">
        <v>457</v>
      </c>
      <c r="F65" s="23"/>
      <c r="G65" s="17">
        <f t="shared" ref="G65:S65" si="15">STDEV(G4:G59)</f>
        <v>10.318594991441467</v>
      </c>
      <c r="H65" s="17"/>
      <c r="I65" s="17" t="s">
        <v>5</v>
      </c>
      <c r="J65" s="17">
        <f t="shared" si="15"/>
        <v>49.561155469212657</v>
      </c>
      <c r="K65" s="17"/>
      <c r="L65" s="17" t="s">
        <v>5</v>
      </c>
      <c r="M65" s="17">
        <f t="shared" si="15"/>
        <v>121.01134902838633</v>
      </c>
      <c r="N65" s="17"/>
      <c r="O65" s="17" t="s">
        <v>5</v>
      </c>
      <c r="P65" s="17">
        <f t="shared" si="15"/>
        <v>22.397635733539911</v>
      </c>
      <c r="Q65" s="17"/>
      <c r="R65" s="17" t="s">
        <v>5</v>
      </c>
      <c r="S65" s="17">
        <f t="shared" si="15"/>
        <v>86.790053094937079</v>
      </c>
      <c r="T65" s="17">
        <f t="shared" ref="T65" si="16">STDEV(T4:T59)</f>
        <v>0.4187358996353755</v>
      </c>
    </row>
    <row r="66" spans="1:20" x14ac:dyDescent="0.2">
      <c r="C66" s="11"/>
      <c r="D66" s="11"/>
      <c r="E66" s="23" t="s">
        <v>8</v>
      </c>
      <c r="F66" s="23"/>
      <c r="G66" s="35">
        <f>COUNT(G4:G59)</f>
        <v>56</v>
      </c>
      <c r="H66" s="35"/>
      <c r="I66" s="35" t="s">
        <v>5</v>
      </c>
      <c r="J66" s="35">
        <f t="shared" ref="J66:S66" si="17">COUNT(J4:J59)</f>
        <v>56</v>
      </c>
      <c r="K66" s="35"/>
      <c r="L66" s="35" t="s">
        <v>5</v>
      </c>
      <c r="M66" s="35">
        <f t="shared" si="17"/>
        <v>56</v>
      </c>
      <c r="N66" s="35"/>
      <c r="O66" s="35" t="s">
        <v>5</v>
      </c>
      <c r="P66" s="35">
        <f t="shared" si="17"/>
        <v>55</v>
      </c>
      <c r="Q66" s="35"/>
      <c r="R66" s="35" t="s">
        <v>5</v>
      </c>
      <c r="S66" s="35">
        <f t="shared" si="17"/>
        <v>31</v>
      </c>
      <c r="T66" s="35">
        <f t="shared" ref="T66" si="18">COUNT(T4:T59)</f>
        <v>55</v>
      </c>
    </row>
    <row r="67" spans="1:20" x14ac:dyDescent="0.2">
      <c r="C67" s="11"/>
      <c r="D67" s="11"/>
      <c r="E67" s="11"/>
      <c r="F67" s="11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20" ht="10.5" x14ac:dyDescent="0.25">
      <c r="C68" s="11"/>
      <c r="D68" s="11"/>
      <c r="E68" s="36" t="s">
        <v>75</v>
      </c>
      <c r="F68" s="36"/>
      <c r="G68" s="37"/>
      <c r="H68" s="37"/>
      <c r="I68" s="64" t="s">
        <v>422</v>
      </c>
      <c r="J68" s="64"/>
      <c r="K68" s="28"/>
      <c r="L68" s="64" t="s">
        <v>423</v>
      </c>
      <c r="M68" s="64"/>
      <c r="N68" s="28"/>
      <c r="O68" s="64" t="s">
        <v>424</v>
      </c>
      <c r="P68" s="64"/>
      <c r="Q68" s="28"/>
      <c r="R68" s="64" t="s">
        <v>425</v>
      </c>
      <c r="S68" s="64"/>
    </row>
    <row r="69" spans="1:20" x14ac:dyDescent="0.2">
      <c r="E69" s="31" t="s">
        <v>446</v>
      </c>
      <c r="F69" s="31"/>
      <c r="I69" s="69">
        <v>15.2</v>
      </c>
      <c r="J69" s="69"/>
      <c r="K69" s="49"/>
      <c r="L69" s="61">
        <v>19.5</v>
      </c>
      <c r="M69" s="61"/>
      <c r="N69" s="48"/>
      <c r="O69" s="61">
        <v>17</v>
      </c>
      <c r="P69" s="61"/>
      <c r="Q69" s="48"/>
      <c r="R69" s="61">
        <v>9.8000000000000007</v>
      </c>
      <c r="S69" s="61"/>
    </row>
    <row r="70" spans="1:20" x14ac:dyDescent="0.2">
      <c r="E70" s="31" t="s">
        <v>447</v>
      </c>
      <c r="F70" s="31"/>
      <c r="I70" s="68">
        <v>48844.550757637793</v>
      </c>
      <c r="J70" s="68"/>
      <c r="K70" s="5"/>
      <c r="L70" s="60">
        <v>17331.099999999999</v>
      </c>
      <c r="M70" s="60"/>
      <c r="N70" s="18"/>
      <c r="O70" s="60">
        <v>30529.410546949508</v>
      </c>
      <c r="P70" s="60"/>
      <c r="Q70" s="18"/>
      <c r="R70" s="60">
        <v>7244.4899467421346</v>
      </c>
      <c r="S70" s="60"/>
    </row>
    <row r="71" spans="1:20" x14ac:dyDescent="0.2">
      <c r="E71" s="31" t="s">
        <v>443</v>
      </c>
      <c r="F71" s="31"/>
      <c r="I71" s="68">
        <v>3957.3458025793102</v>
      </c>
      <c r="J71" s="68"/>
      <c r="K71" s="5"/>
      <c r="L71" s="60">
        <v>3672.8</v>
      </c>
      <c r="M71" s="60"/>
      <c r="N71" s="18"/>
      <c r="O71" s="60">
        <v>1672.1649154014599</v>
      </c>
      <c r="P71" s="60"/>
      <c r="Q71" s="18"/>
      <c r="R71" s="60">
        <v>49.780597688050698</v>
      </c>
      <c r="S71" s="60"/>
    </row>
    <row r="72" spans="1:20" x14ac:dyDescent="0.2">
      <c r="E72" s="31" t="s">
        <v>444</v>
      </c>
      <c r="F72" s="31"/>
      <c r="I72" s="68">
        <v>13.953772884828071</v>
      </c>
      <c r="J72" s="68"/>
      <c r="K72" s="5"/>
      <c r="L72" s="60">
        <v>673.8</v>
      </c>
      <c r="M72" s="60"/>
      <c r="N72" s="18"/>
      <c r="O72" s="60">
        <v>49.306320379969243</v>
      </c>
      <c r="P72" s="60"/>
      <c r="Q72" s="18"/>
      <c r="R72" s="60">
        <v>10.484589085872726</v>
      </c>
      <c r="S72" s="60"/>
    </row>
    <row r="73" spans="1:20" x14ac:dyDescent="0.2">
      <c r="E73" s="31" t="s">
        <v>445</v>
      </c>
      <c r="F73" s="31"/>
      <c r="I73" s="68">
        <v>6.0417169539806004</v>
      </c>
      <c r="J73" s="68"/>
      <c r="K73" s="5"/>
      <c r="L73" s="60">
        <v>524</v>
      </c>
      <c r="M73" s="60"/>
      <c r="N73" s="18"/>
      <c r="O73" s="60">
        <v>33.527694554639901</v>
      </c>
      <c r="P73" s="60"/>
      <c r="Q73" s="18"/>
      <c r="R73" s="60">
        <v>3.7267696377922102</v>
      </c>
      <c r="S73" s="60"/>
    </row>
    <row r="75" spans="1:20" x14ac:dyDescent="0.2">
      <c r="A75" s="19" t="s">
        <v>428</v>
      </c>
    </row>
  </sheetData>
  <mergeCells count="28">
    <mergeCell ref="I1:J1"/>
    <mergeCell ref="L1:M1"/>
    <mergeCell ref="O1:P1"/>
    <mergeCell ref="R1:S1"/>
    <mergeCell ref="I68:J68"/>
    <mergeCell ref="L68:M68"/>
    <mergeCell ref="O68:P68"/>
    <mergeCell ref="R68:S68"/>
    <mergeCell ref="I69:J69"/>
    <mergeCell ref="L69:M69"/>
    <mergeCell ref="O69:P69"/>
    <mergeCell ref="R69:S69"/>
    <mergeCell ref="I70:J70"/>
    <mergeCell ref="L70:M70"/>
    <mergeCell ref="O70:P70"/>
    <mergeCell ref="R70:S70"/>
    <mergeCell ref="I73:J73"/>
    <mergeCell ref="L73:M73"/>
    <mergeCell ref="O73:P73"/>
    <mergeCell ref="R73:S73"/>
    <mergeCell ref="I71:J71"/>
    <mergeCell ref="L71:M71"/>
    <mergeCell ref="O71:P71"/>
    <mergeCell ref="R71:S71"/>
    <mergeCell ref="I72:J72"/>
    <mergeCell ref="L72:M72"/>
    <mergeCell ref="O72:P72"/>
    <mergeCell ref="R72:S72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5AF2-DC63-4ED7-BEF1-012984578B2A}">
  <sheetPr>
    <pageSetUpPr fitToPage="1"/>
  </sheetPr>
  <dimension ref="A1:I28"/>
  <sheetViews>
    <sheetView zoomScaleNormal="100" workbookViewId="0">
      <selection activeCell="B16" sqref="B16"/>
    </sheetView>
  </sheetViews>
  <sheetFormatPr defaultRowHeight="14.5" x14ac:dyDescent="0.35"/>
  <cols>
    <col min="1" max="1" width="14.453125" customWidth="1"/>
    <col min="2" max="2" width="13.81640625" customWidth="1"/>
    <col min="3" max="3" width="10.54296875" customWidth="1"/>
    <col min="4" max="4" width="18.81640625" customWidth="1"/>
    <col min="6" max="6" width="13.7265625" customWidth="1"/>
    <col min="7" max="7" width="11.26953125" customWidth="1"/>
    <col min="8" max="8" width="15.6328125" customWidth="1"/>
    <col min="9" max="9" width="17.08984375" customWidth="1"/>
  </cols>
  <sheetData>
    <row r="1" spans="1:9" x14ac:dyDescent="0.35">
      <c r="B1" s="71" t="s">
        <v>422</v>
      </c>
      <c r="C1" s="71" t="s">
        <v>423</v>
      </c>
      <c r="D1" s="71" t="s">
        <v>424</v>
      </c>
      <c r="E1" s="71" t="s">
        <v>425</v>
      </c>
      <c r="F1" s="71" t="s">
        <v>427</v>
      </c>
      <c r="G1" s="52"/>
      <c r="H1" s="53"/>
      <c r="I1" s="53"/>
    </row>
    <row r="2" spans="1:9" x14ac:dyDescent="0.35">
      <c r="A2" s="55" t="s">
        <v>431</v>
      </c>
      <c r="B2" s="27" t="s">
        <v>73</v>
      </c>
      <c r="C2" s="27" t="s">
        <v>73</v>
      </c>
      <c r="D2" s="27" t="s">
        <v>73</v>
      </c>
      <c r="E2" s="27" t="s">
        <v>73</v>
      </c>
      <c r="F2" s="56"/>
      <c r="G2" s="52"/>
      <c r="H2" s="53"/>
      <c r="I2" s="53"/>
    </row>
    <row r="3" spans="1:9" x14ac:dyDescent="0.35">
      <c r="A3" s="11" t="s">
        <v>410</v>
      </c>
      <c r="B3" s="5">
        <v>972.68567810729201</v>
      </c>
      <c r="C3" s="5">
        <v>100.423542008201</v>
      </c>
      <c r="D3" s="5">
        <v>157.70088210021601</v>
      </c>
      <c r="E3" s="5">
        <v>14148.4291170053</v>
      </c>
      <c r="F3" s="17">
        <f t="shared" ref="F3:F8" si="0">B3/D3</f>
        <v>6.167915265617653</v>
      </c>
      <c r="G3" s="54"/>
      <c r="H3" s="54"/>
      <c r="I3" s="54"/>
    </row>
    <row r="4" spans="1:9" x14ac:dyDescent="0.35">
      <c r="A4" s="11" t="s">
        <v>411</v>
      </c>
      <c r="B4" s="5">
        <v>4788.0776202227598</v>
      </c>
      <c r="C4" s="5">
        <v>52.811302003293697</v>
      </c>
      <c r="D4" s="5">
        <v>748.64872944837703</v>
      </c>
      <c r="E4" s="5">
        <v>16008.583172316699</v>
      </c>
      <c r="F4" s="17">
        <f t="shared" si="0"/>
        <v>6.3956264558823657</v>
      </c>
      <c r="G4" s="54"/>
      <c r="H4" s="54"/>
      <c r="I4" s="54"/>
    </row>
    <row r="5" spans="1:9" x14ac:dyDescent="0.35">
      <c r="A5" s="11" t="s">
        <v>412</v>
      </c>
      <c r="B5" s="5">
        <v>2127.3766292624</v>
      </c>
      <c r="C5" s="5">
        <v>35.1115328703087</v>
      </c>
      <c r="D5" s="5">
        <v>217.11392999687601</v>
      </c>
      <c r="E5" s="5">
        <v>33051.228555672998</v>
      </c>
      <c r="F5" s="17">
        <f t="shared" si="0"/>
        <v>9.7984345329339764</v>
      </c>
      <c r="G5" s="54"/>
      <c r="H5" s="54"/>
      <c r="I5" s="54"/>
    </row>
    <row r="6" spans="1:9" x14ac:dyDescent="0.35">
      <c r="A6" s="11" t="s">
        <v>413</v>
      </c>
      <c r="B6" s="5">
        <v>2729.6579810686399</v>
      </c>
      <c r="C6" s="5">
        <v>28.6811977101442</v>
      </c>
      <c r="D6" s="5">
        <v>306.83042132625201</v>
      </c>
      <c r="E6" s="5">
        <v>22942.205031998899</v>
      </c>
      <c r="F6" s="17">
        <f t="shared" si="0"/>
        <v>8.8963081602857148</v>
      </c>
      <c r="G6" s="54"/>
      <c r="H6" s="54"/>
      <c r="I6" s="54"/>
    </row>
    <row r="7" spans="1:9" x14ac:dyDescent="0.35">
      <c r="A7" s="11" t="s">
        <v>414</v>
      </c>
      <c r="B7" s="5">
        <v>202.79831869351301</v>
      </c>
      <c r="C7" s="5">
        <v>21.115725314107902</v>
      </c>
      <c r="D7" s="5">
        <v>62.370411433648499</v>
      </c>
      <c r="E7" s="5">
        <v>7236.8178876829697</v>
      </c>
      <c r="F7" s="17">
        <f t="shared" si="0"/>
        <v>3.2515148454528942</v>
      </c>
      <c r="G7" s="54"/>
      <c r="H7" s="54"/>
      <c r="I7" s="54"/>
    </row>
    <row r="8" spans="1:9" x14ac:dyDescent="0.35">
      <c r="A8" s="11" t="s">
        <v>405</v>
      </c>
      <c r="B8" s="5">
        <v>12.934581871965101</v>
      </c>
      <c r="C8" s="5">
        <v>22.3778113871297</v>
      </c>
      <c r="D8" s="5">
        <v>28.8947945484245</v>
      </c>
      <c r="E8" s="5">
        <v>13365.024022802299</v>
      </c>
      <c r="F8" s="17">
        <f t="shared" si="0"/>
        <v>0.44764401595893555</v>
      </c>
      <c r="G8" s="54"/>
      <c r="H8" s="54"/>
      <c r="I8" s="54"/>
    </row>
    <row r="9" spans="1:9" x14ac:dyDescent="0.35">
      <c r="A9" s="11" t="s">
        <v>406</v>
      </c>
      <c r="B9" s="5" t="s">
        <v>0</v>
      </c>
      <c r="C9" s="5">
        <v>16.426892236107701</v>
      </c>
      <c r="D9" s="5">
        <v>30.9954259902429</v>
      </c>
      <c r="E9" s="5">
        <v>6023.3659700602002</v>
      </c>
      <c r="F9" s="17">
        <f>0/D9</f>
        <v>0</v>
      </c>
      <c r="G9" s="54"/>
      <c r="H9" s="54"/>
      <c r="I9" s="54"/>
    </row>
    <row r="10" spans="1:9" x14ac:dyDescent="0.35">
      <c r="A10" s="11" t="s">
        <v>407</v>
      </c>
      <c r="B10" s="5" t="s">
        <v>0</v>
      </c>
      <c r="C10" s="5">
        <v>34.202171464124497</v>
      </c>
      <c r="D10" s="5">
        <v>28.911430749858798</v>
      </c>
      <c r="E10" s="5">
        <v>6976.1869052923003</v>
      </c>
      <c r="F10" s="17">
        <f>0/D10</f>
        <v>0</v>
      </c>
      <c r="G10" s="54"/>
      <c r="H10" s="54"/>
      <c r="I10" s="54"/>
    </row>
    <row r="11" spans="1:9" x14ac:dyDescent="0.35">
      <c r="A11" s="11" t="s">
        <v>408</v>
      </c>
      <c r="B11" s="5" t="s">
        <v>0</v>
      </c>
      <c r="C11" s="5">
        <v>17.449735695291199</v>
      </c>
      <c r="D11" s="5">
        <v>31.090803576602401</v>
      </c>
      <c r="E11" s="5">
        <v>7097.9749306760696</v>
      </c>
      <c r="F11" s="17">
        <f>0/D11</f>
        <v>0</v>
      </c>
      <c r="G11" s="54"/>
      <c r="H11" s="54"/>
      <c r="I11" s="54"/>
    </row>
    <row r="12" spans="1:9" x14ac:dyDescent="0.35">
      <c r="A12" s="11" t="s">
        <v>409</v>
      </c>
      <c r="B12" s="5" t="s">
        <v>0</v>
      </c>
      <c r="C12" s="5">
        <v>44.966996993970298</v>
      </c>
      <c r="D12" s="5">
        <v>32.1140740393448</v>
      </c>
      <c r="E12" s="5">
        <v>12144.8829064613</v>
      </c>
      <c r="F12" s="17">
        <f>0/D12</f>
        <v>0</v>
      </c>
      <c r="G12" s="54"/>
      <c r="H12" s="54"/>
      <c r="I12" s="54"/>
    </row>
    <row r="13" spans="1:9" x14ac:dyDescent="0.35">
      <c r="A13" s="11"/>
      <c r="B13" s="5"/>
      <c r="C13" s="5"/>
      <c r="D13" s="5"/>
      <c r="E13" s="5"/>
      <c r="F13" s="5"/>
      <c r="G13" s="54"/>
      <c r="H13" s="54"/>
      <c r="I13" s="54"/>
    </row>
    <row r="14" spans="1:9" x14ac:dyDescent="0.35">
      <c r="A14" s="11"/>
      <c r="B14" s="5"/>
      <c r="C14" s="5"/>
      <c r="D14" s="5"/>
      <c r="E14" s="5"/>
      <c r="F14" s="5"/>
      <c r="G14" s="54"/>
      <c r="H14" s="54"/>
      <c r="I14" s="54"/>
    </row>
    <row r="15" spans="1:9" ht="14.5" customHeight="1" x14ac:dyDescent="0.35">
      <c r="A15" s="11"/>
      <c r="B15" s="71" t="s">
        <v>417</v>
      </c>
      <c r="C15" s="71" t="s">
        <v>416</v>
      </c>
      <c r="D15" s="71" t="s">
        <v>415</v>
      </c>
      <c r="E15" s="71" t="s">
        <v>418</v>
      </c>
      <c r="F15" s="71" t="s">
        <v>419</v>
      </c>
      <c r="G15" s="71" t="s">
        <v>420</v>
      </c>
      <c r="H15" s="71" t="s">
        <v>421</v>
      </c>
      <c r="I15" s="71" t="s">
        <v>426</v>
      </c>
    </row>
    <row r="16" spans="1:9" ht="14.5" customHeight="1" x14ac:dyDescent="0.35">
      <c r="A16" s="55" t="s">
        <v>431</v>
      </c>
      <c r="B16" s="27" t="s">
        <v>73</v>
      </c>
      <c r="C16" s="27" t="s">
        <v>73</v>
      </c>
      <c r="D16" s="27" t="s">
        <v>73</v>
      </c>
      <c r="E16" s="27" t="s">
        <v>73</v>
      </c>
      <c r="F16" s="27" t="s">
        <v>73</v>
      </c>
      <c r="G16" s="27" t="s">
        <v>73</v>
      </c>
      <c r="H16" s="27" t="s">
        <v>73</v>
      </c>
      <c r="I16" s="27" t="s">
        <v>73</v>
      </c>
    </row>
    <row r="17" spans="1:9" x14ac:dyDescent="0.35">
      <c r="A17" s="11" t="s">
        <v>410</v>
      </c>
      <c r="B17" s="5">
        <v>169.453095090262</v>
      </c>
      <c r="C17" s="5" t="s">
        <v>0</v>
      </c>
      <c r="D17" s="5">
        <v>301.65947900777689</v>
      </c>
      <c r="E17" s="5">
        <v>3029.85636425746</v>
      </c>
      <c r="F17" s="5">
        <v>61.238006750081901</v>
      </c>
      <c r="G17" s="5">
        <v>510.26259144038499</v>
      </c>
      <c r="H17" s="5">
        <v>83.182695466057794</v>
      </c>
      <c r="I17" s="5">
        <v>16.607401952104599</v>
      </c>
    </row>
    <row r="18" spans="1:9" x14ac:dyDescent="0.35">
      <c r="A18" s="11" t="s">
        <v>411</v>
      </c>
      <c r="B18" s="5">
        <v>175.598410179529</v>
      </c>
      <c r="C18" s="5" t="s">
        <v>0</v>
      </c>
      <c r="D18" s="5">
        <v>483.10268746794225</v>
      </c>
      <c r="E18" s="5">
        <v>2262.8552792785299</v>
      </c>
      <c r="F18" s="5">
        <v>139.22774345831499</v>
      </c>
      <c r="G18" s="5">
        <v>1294.2653350697799</v>
      </c>
      <c r="H18" s="5">
        <v>323.31853036413997</v>
      </c>
      <c r="I18" s="5">
        <v>21.328116584309701</v>
      </c>
    </row>
    <row r="19" spans="1:9" x14ac:dyDescent="0.35">
      <c r="A19" s="11" t="s">
        <v>412</v>
      </c>
      <c r="B19" s="5">
        <v>402.99447355728</v>
      </c>
      <c r="C19" s="5">
        <v>82.431530890532997</v>
      </c>
      <c r="D19" s="5">
        <v>1138.4408481180094</v>
      </c>
      <c r="E19" s="5">
        <v>3384.0712816763798</v>
      </c>
      <c r="F19" s="5">
        <v>193.59031459451001</v>
      </c>
      <c r="G19" s="5">
        <v>1390.3199085748099</v>
      </c>
      <c r="H19" s="5">
        <v>123.058747399016</v>
      </c>
      <c r="I19" s="5">
        <v>15.671583334151499</v>
      </c>
    </row>
    <row r="20" spans="1:9" x14ac:dyDescent="0.35">
      <c r="A20" s="11" t="s">
        <v>413</v>
      </c>
      <c r="B20" s="5">
        <v>296.117633616989</v>
      </c>
      <c r="C20" s="5">
        <v>76.426979953143203</v>
      </c>
      <c r="D20" s="5">
        <v>1250.2367813617984</v>
      </c>
      <c r="E20" s="5">
        <v>3030.1011750122698</v>
      </c>
      <c r="F20" s="5">
        <v>92.437473293018797</v>
      </c>
      <c r="G20" s="5">
        <v>1468.7732551680699</v>
      </c>
      <c r="H20" s="5">
        <v>134.53812493146901</v>
      </c>
      <c r="I20" s="5">
        <v>15.142530879978199</v>
      </c>
    </row>
    <row r="21" spans="1:9" x14ac:dyDescent="0.35">
      <c r="A21" s="11" t="s">
        <v>414</v>
      </c>
      <c r="B21" s="5">
        <v>153.11382442960999</v>
      </c>
      <c r="C21" s="5">
        <v>118.406240158679</v>
      </c>
      <c r="D21" s="5">
        <v>1464.879297229445</v>
      </c>
      <c r="E21" s="5">
        <v>1575.5672571079299</v>
      </c>
      <c r="F21" s="5">
        <v>29.306698899759098</v>
      </c>
      <c r="G21" s="5">
        <v>834.65204929640799</v>
      </c>
      <c r="H21" s="5">
        <v>35.306698367557999</v>
      </c>
      <c r="I21" s="5">
        <v>8.2145090957852798</v>
      </c>
    </row>
    <row r="22" spans="1:9" x14ac:dyDescent="0.35">
      <c r="A22" s="11" t="s">
        <v>405</v>
      </c>
      <c r="B22" s="5">
        <v>202.03163992010201</v>
      </c>
      <c r="C22" s="5">
        <v>47.025704740315803</v>
      </c>
      <c r="D22" s="5">
        <v>993.38836381831914</v>
      </c>
      <c r="E22" s="5">
        <v>2050.0491820144398</v>
      </c>
      <c r="F22" s="5">
        <v>44.3105663881176</v>
      </c>
      <c r="G22" s="5">
        <v>1445.88646350367</v>
      </c>
      <c r="H22" s="5">
        <v>17.370059047440002</v>
      </c>
      <c r="I22" s="5">
        <v>10.997659044947399</v>
      </c>
    </row>
    <row r="23" spans="1:9" x14ac:dyDescent="0.35">
      <c r="A23" s="11" t="s">
        <v>406</v>
      </c>
      <c r="B23" s="5">
        <v>99.7857669497335</v>
      </c>
      <c r="C23" s="5">
        <v>36.616262329774699</v>
      </c>
      <c r="D23" s="5">
        <v>585.91139818808279</v>
      </c>
      <c r="E23" s="5">
        <v>1078.2540815315001</v>
      </c>
      <c r="F23" s="5">
        <v>17.175350453777401</v>
      </c>
      <c r="G23" s="5">
        <v>812.30685564807402</v>
      </c>
      <c r="H23" s="5">
        <v>20.527179011440602</v>
      </c>
      <c r="I23" s="5">
        <v>6.7936164905168104</v>
      </c>
    </row>
    <row r="24" spans="1:9" x14ac:dyDescent="0.35">
      <c r="A24" s="11" t="s">
        <v>407</v>
      </c>
      <c r="B24" s="5">
        <v>135.965518848671</v>
      </c>
      <c r="C24" s="5">
        <v>165.47401704980601</v>
      </c>
      <c r="D24" s="5">
        <v>1507.9847511257926</v>
      </c>
      <c r="E24" s="5">
        <v>1997.71720109946</v>
      </c>
      <c r="F24" s="5">
        <v>31.682261843093801</v>
      </c>
      <c r="G24" s="5">
        <v>1032.84217639501</v>
      </c>
      <c r="H24" s="5">
        <v>18.077881399774199</v>
      </c>
      <c r="I24" s="5">
        <v>8.4309946673685392</v>
      </c>
    </row>
    <row r="25" spans="1:9" x14ac:dyDescent="0.35">
      <c r="A25" s="11" t="s">
        <v>408</v>
      </c>
      <c r="B25" s="5">
        <v>98.751710403005006</v>
      </c>
      <c r="C25" s="5">
        <v>75.163319656726102</v>
      </c>
      <c r="D25" s="5">
        <v>787.91139417810859</v>
      </c>
      <c r="E25" s="5">
        <v>1695.4971870506999</v>
      </c>
      <c r="F25" s="5">
        <v>34.218486135172398</v>
      </c>
      <c r="G25" s="5">
        <v>745.16746658889497</v>
      </c>
      <c r="H25" s="5">
        <v>24.2900889946389</v>
      </c>
      <c r="I25" s="5">
        <v>8.01186319797179</v>
      </c>
    </row>
    <row r="26" spans="1:9" x14ac:dyDescent="0.35">
      <c r="A26" s="11" t="s">
        <v>409</v>
      </c>
      <c r="B26" s="5">
        <v>147.74625058695301</v>
      </c>
      <c r="C26" s="5">
        <v>27</v>
      </c>
      <c r="D26" s="5">
        <v>551.21617810049383</v>
      </c>
      <c r="E26" s="5">
        <v>2052.7813684356001</v>
      </c>
      <c r="F26" s="5">
        <v>75.657425606910394</v>
      </c>
      <c r="G26" s="5">
        <v>1394.1705505325499</v>
      </c>
      <c r="H26" s="5">
        <v>42.931472880966297</v>
      </c>
      <c r="I26" s="5">
        <v>15.215320711329101</v>
      </c>
    </row>
    <row r="28" spans="1:9" x14ac:dyDescent="0.35">
      <c r="A28" s="19" t="s">
        <v>428</v>
      </c>
    </row>
  </sheetData>
  <pageMargins left="0.7" right="0.7" top="0.75" bottom="0.75" header="0.3" footer="0.3"/>
  <pageSetup scale="82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C5AE-505E-40F4-8832-F3524D113EE5}">
  <dimension ref="A1:K33"/>
  <sheetViews>
    <sheetView workbookViewId="0">
      <selection activeCell="E5" sqref="E5"/>
    </sheetView>
  </sheetViews>
  <sheetFormatPr defaultRowHeight="10.5" x14ac:dyDescent="0.25"/>
  <cols>
    <col min="1" max="1" width="9.90625" style="14" customWidth="1"/>
    <col min="2" max="2" width="1.6328125" style="14" customWidth="1"/>
    <col min="3" max="3" width="8.453125" style="14" customWidth="1"/>
    <col min="4" max="4" width="1.6328125" style="14" customWidth="1"/>
    <col min="5" max="5" width="9.7265625" style="6" customWidth="1"/>
    <col min="6" max="6" width="1.6328125" style="6" customWidth="1"/>
    <col min="7" max="7" width="10.08984375" style="6" customWidth="1"/>
    <col min="8" max="8" width="1.6328125" style="6" customWidth="1"/>
    <col min="9" max="9" width="12" style="6" customWidth="1"/>
    <col min="10" max="10" width="1.6328125" style="6" customWidth="1"/>
    <col min="11" max="11" width="7.1796875" style="6" customWidth="1"/>
    <col min="12" max="16384" width="8.7265625" style="14"/>
  </cols>
  <sheetData>
    <row r="1" spans="1:11" x14ac:dyDescent="0.25">
      <c r="D1" s="72"/>
      <c r="E1" s="72" t="s">
        <v>422</v>
      </c>
      <c r="F1" s="72"/>
      <c r="G1" s="72" t="s">
        <v>423</v>
      </c>
      <c r="H1" s="72"/>
      <c r="I1" s="72" t="s">
        <v>424</v>
      </c>
      <c r="J1" s="72"/>
      <c r="K1" s="72" t="s">
        <v>425</v>
      </c>
    </row>
    <row r="2" spans="1:11" ht="12.5" x14ac:dyDescent="0.25">
      <c r="A2" s="57" t="s">
        <v>431</v>
      </c>
      <c r="B2" s="57"/>
      <c r="C2" s="57" t="s">
        <v>475</v>
      </c>
      <c r="D2" s="57"/>
      <c r="E2" s="73" t="s">
        <v>73</v>
      </c>
      <c r="F2" s="57"/>
      <c r="G2" s="73" t="s">
        <v>73</v>
      </c>
      <c r="H2" s="57"/>
      <c r="I2" s="73" t="s">
        <v>73</v>
      </c>
      <c r="J2" s="57"/>
      <c r="K2" s="73" t="s">
        <v>73</v>
      </c>
    </row>
    <row r="3" spans="1:11" x14ac:dyDescent="0.25">
      <c r="A3" s="3" t="s">
        <v>1</v>
      </c>
      <c r="B3" s="3"/>
      <c r="C3" s="1">
        <v>44288.978218750002</v>
      </c>
      <c r="D3" s="1"/>
      <c r="E3" s="5">
        <v>684.09027084388003</v>
      </c>
      <c r="F3" s="5"/>
      <c r="G3" s="5">
        <v>1074.30494130586</v>
      </c>
      <c r="H3" s="5"/>
      <c r="I3" s="5">
        <v>76.266623714870605</v>
      </c>
      <c r="J3" s="5"/>
      <c r="K3" s="5">
        <v>122957.394301035</v>
      </c>
    </row>
    <row r="4" spans="1:11" x14ac:dyDescent="0.25">
      <c r="A4" s="3" t="s">
        <v>1</v>
      </c>
      <c r="B4" s="3"/>
      <c r="C4" s="1">
        <v>44299.119527685201</v>
      </c>
      <c r="D4" s="1"/>
      <c r="E4" s="5">
        <v>626.32428106242105</v>
      </c>
      <c r="F4" s="5"/>
      <c r="G4" s="5">
        <v>1014.0321386724</v>
      </c>
      <c r="H4" s="5"/>
      <c r="I4" s="5">
        <v>69.777138457322394</v>
      </c>
      <c r="J4" s="5"/>
      <c r="K4" s="5">
        <v>102786.061449607</v>
      </c>
    </row>
    <row r="5" spans="1:11" x14ac:dyDescent="0.25">
      <c r="A5" s="3" t="s">
        <v>1</v>
      </c>
      <c r="B5" s="3"/>
      <c r="C5" s="1">
        <v>44318.336436064797</v>
      </c>
      <c r="D5" s="1"/>
      <c r="E5" s="6" t="s">
        <v>0</v>
      </c>
      <c r="G5" s="5">
        <v>1004.78593836049</v>
      </c>
      <c r="H5" s="5"/>
      <c r="I5" s="5">
        <v>70.593041810429099</v>
      </c>
      <c r="J5" s="5"/>
      <c r="K5" s="5">
        <v>98796.887608299396</v>
      </c>
    </row>
    <row r="6" spans="1:11" x14ac:dyDescent="0.25">
      <c r="A6" s="3" t="s">
        <v>1</v>
      </c>
      <c r="B6" s="3"/>
      <c r="C6" s="1">
        <v>44325.112330740703</v>
      </c>
      <c r="D6" s="1"/>
      <c r="E6" s="5">
        <v>660.62554158179103</v>
      </c>
      <c r="F6" s="5"/>
      <c r="G6" s="5">
        <v>993.939105978572</v>
      </c>
      <c r="H6" s="5"/>
      <c r="I6" s="5">
        <v>72.847521967853197</v>
      </c>
      <c r="J6" s="5"/>
      <c r="K6" s="5">
        <v>110843.777875277</v>
      </c>
    </row>
    <row r="7" spans="1:11" x14ac:dyDescent="0.25">
      <c r="A7" s="3" t="s">
        <v>1</v>
      </c>
      <c r="B7" s="3"/>
      <c r="C7" s="1">
        <v>44329.937485196802</v>
      </c>
      <c r="D7" s="1"/>
      <c r="E7" s="5">
        <v>614.653231035678</v>
      </c>
      <c r="F7" s="5"/>
      <c r="G7" s="5">
        <v>917.69912640774498</v>
      </c>
      <c r="H7" s="5"/>
      <c r="I7" s="5">
        <v>72.593456506522301</v>
      </c>
      <c r="J7" s="5"/>
      <c r="K7" s="6" t="s">
        <v>0</v>
      </c>
    </row>
    <row r="8" spans="1:11" x14ac:dyDescent="0.25">
      <c r="A8" s="3" t="s">
        <v>1</v>
      </c>
      <c r="B8" s="3"/>
      <c r="C8" s="1">
        <v>44335.271069212999</v>
      </c>
      <c r="D8" s="1"/>
      <c r="E8" s="5">
        <v>595.74477184273405</v>
      </c>
      <c r="F8" s="5"/>
      <c r="G8" s="5">
        <v>947.80652464761897</v>
      </c>
      <c r="H8" s="5"/>
      <c r="I8" s="5">
        <v>72.562771481795195</v>
      </c>
      <c r="J8" s="5"/>
      <c r="K8" s="5">
        <v>93887.714954350595</v>
      </c>
    </row>
    <row r="9" spans="1:11" x14ac:dyDescent="0.25">
      <c r="A9" s="3" t="s">
        <v>1</v>
      </c>
      <c r="B9" s="3"/>
      <c r="C9" s="1">
        <v>44343.859850868103</v>
      </c>
      <c r="D9" s="1"/>
      <c r="E9" s="5">
        <v>540.48204678678599</v>
      </c>
      <c r="F9" s="5"/>
      <c r="G9" s="5">
        <v>881.95254529706494</v>
      </c>
      <c r="H9" s="5"/>
      <c r="I9" s="5">
        <v>77.254505410411994</v>
      </c>
      <c r="J9" s="5"/>
      <c r="K9" s="5">
        <v>89591.623612228301</v>
      </c>
    </row>
    <row r="10" spans="1:11" x14ac:dyDescent="0.25">
      <c r="A10" s="3" t="s">
        <v>1</v>
      </c>
      <c r="B10" s="3"/>
      <c r="C10" s="1">
        <v>44347.327538842597</v>
      </c>
      <c r="D10" s="1"/>
      <c r="E10" s="5">
        <v>588.69597464087803</v>
      </c>
      <c r="F10" s="5"/>
      <c r="G10" s="5">
        <v>959.39677492361295</v>
      </c>
      <c r="H10" s="5"/>
      <c r="I10" s="5">
        <v>76.808164450943295</v>
      </c>
      <c r="J10" s="5"/>
      <c r="K10" s="5">
        <v>100840.23299254201</v>
      </c>
    </row>
    <row r="11" spans="1:11" x14ac:dyDescent="0.25">
      <c r="A11" s="3" t="s">
        <v>1</v>
      </c>
      <c r="B11" s="3"/>
      <c r="C11" s="1">
        <v>44356.5466631366</v>
      </c>
      <c r="D11" s="1"/>
      <c r="E11" s="6" t="s">
        <v>0</v>
      </c>
      <c r="G11" s="5">
        <v>975.91403096161002</v>
      </c>
      <c r="H11" s="5"/>
      <c r="I11" s="5">
        <v>85.3330601220201</v>
      </c>
      <c r="J11" s="5"/>
      <c r="K11" s="5">
        <v>97409.712944508894</v>
      </c>
    </row>
    <row r="12" spans="1:11" x14ac:dyDescent="0.25">
      <c r="A12" s="3" t="s">
        <v>1</v>
      </c>
      <c r="B12" s="3"/>
      <c r="C12" s="1">
        <v>44362.3655538889</v>
      </c>
      <c r="D12" s="1"/>
      <c r="E12" s="5">
        <v>637.68058167409697</v>
      </c>
      <c r="F12" s="5"/>
      <c r="G12" s="5">
        <v>1029.5338699542101</v>
      </c>
      <c r="H12" s="5"/>
      <c r="I12" s="5">
        <v>69.062814642865803</v>
      </c>
      <c r="J12" s="5"/>
      <c r="K12" s="5">
        <v>104534.270207326</v>
      </c>
    </row>
    <row r="13" spans="1:11" x14ac:dyDescent="0.25">
      <c r="A13" s="3" t="s">
        <v>1</v>
      </c>
      <c r="B13" s="3"/>
      <c r="C13" s="1">
        <v>44408.098873044</v>
      </c>
      <c r="D13" s="1"/>
      <c r="E13" s="5">
        <v>631.28720399901704</v>
      </c>
      <c r="F13" s="5"/>
      <c r="G13" s="5">
        <v>839.28459578953402</v>
      </c>
      <c r="H13" s="5"/>
      <c r="I13" s="5">
        <v>69.787195018703898</v>
      </c>
      <c r="J13" s="5"/>
      <c r="K13" s="5">
        <v>107438.547557389</v>
      </c>
    </row>
    <row r="14" spans="1:11" x14ac:dyDescent="0.25">
      <c r="A14" s="3" t="s">
        <v>1</v>
      </c>
      <c r="B14" s="3"/>
      <c r="C14" s="1">
        <v>44422.379345474503</v>
      </c>
      <c r="D14" s="1"/>
      <c r="E14" s="5">
        <v>596.80645826162902</v>
      </c>
      <c r="F14" s="5"/>
      <c r="G14" s="5">
        <v>892.12862273807605</v>
      </c>
      <c r="H14" s="5"/>
      <c r="I14" s="5">
        <v>73.027513836897</v>
      </c>
      <c r="J14" s="5"/>
      <c r="K14" s="5">
        <v>113844.089723974</v>
      </c>
    </row>
    <row r="15" spans="1:11" x14ac:dyDescent="0.25">
      <c r="A15" s="3" t="s">
        <v>1</v>
      </c>
      <c r="B15" s="3"/>
      <c r="C15" s="1">
        <v>44540.5759926389</v>
      </c>
      <c r="D15" s="1"/>
      <c r="E15" s="5">
        <v>550.674989218929</v>
      </c>
      <c r="F15" s="5"/>
      <c r="G15" s="5">
        <v>872.45998523080596</v>
      </c>
      <c r="H15" s="5"/>
      <c r="I15" s="5">
        <v>70.449155615946097</v>
      </c>
      <c r="J15" s="5"/>
      <c r="K15" s="5">
        <v>95521.504473136505</v>
      </c>
    </row>
    <row r="16" spans="1:11" x14ac:dyDescent="0.25">
      <c r="A16" s="3" t="s">
        <v>1</v>
      </c>
      <c r="B16" s="3"/>
      <c r="C16" s="1">
        <v>44543.528546458299</v>
      </c>
      <c r="D16" s="1"/>
      <c r="E16" s="5">
        <v>537.66405305582805</v>
      </c>
      <c r="F16" s="5"/>
      <c r="G16" s="5">
        <v>1061.6966944333401</v>
      </c>
      <c r="H16" s="5"/>
      <c r="I16" s="6" t="s">
        <v>0</v>
      </c>
      <c r="K16" s="5">
        <v>95491.679280313299</v>
      </c>
    </row>
    <row r="17" spans="1:11" x14ac:dyDescent="0.25">
      <c r="A17" s="3" t="s">
        <v>1</v>
      </c>
      <c r="B17" s="3"/>
      <c r="C17" s="1">
        <v>44571.243031666701</v>
      </c>
      <c r="D17" s="1"/>
      <c r="E17" s="5">
        <v>578.20510771329202</v>
      </c>
      <c r="F17" s="5"/>
      <c r="G17" s="5">
        <v>1024.75699799577</v>
      </c>
      <c r="H17" s="5"/>
      <c r="I17" s="5">
        <v>75.322217033681994</v>
      </c>
      <c r="J17" s="5"/>
      <c r="K17" s="5">
        <v>98134.909591738498</v>
      </c>
    </row>
    <row r="18" spans="1:11" x14ac:dyDescent="0.25">
      <c r="A18" s="3" t="s">
        <v>1</v>
      </c>
      <c r="B18" s="3"/>
      <c r="C18" s="1">
        <v>44571.261573194402</v>
      </c>
      <c r="D18" s="1"/>
      <c r="E18" s="5">
        <v>580.84031029638595</v>
      </c>
      <c r="F18" s="5"/>
      <c r="G18" s="5">
        <v>1021.44358195849</v>
      </c>
      <c r="H18" s="5"/>
      <c r="I18" s="5">
        <v>74.109451307800796</v>
      </c>
      <c r="J18" s="5"/>
      <c r="K18" s="5">
        <v>100040.34545654</v>
      </c>
    </row>
    <row r="19" spans="1:11" x14ac:dyDescent="0.25">
      <c r="A19" s="3" t="s">
        <v>1</v>
      </c>
      <c r="B19" s="3"/>
      <c r="C19" s="1">
        <v>44571.280139259303</v>
      </c>
      <c r="D19" s="1"/>
      <c r="E19" s="5">
        <v>597.64097682139095</v>
      </c>
      <c r="F19" s="5"/>
      <c r="G19" s="5">
        <v>1009.91430352701</v>
      </c>
      <c r="H19" s="5"/>
      <c r="I19" s="5">
        <v>75.215345598344996</v>
      </c>
      <c r="J19" s="5"/>
      <c r="K19" s="5">
        <v>101776.100228839</v>
      </c>
    </row>
    <row r="20" spans="1:11" x14ac:dyDescent="0.25">
      <c r="A20" s="3" t="s">
        <v>1</v>
      </c>
      <c r="B20" s="3"/>
      <c r="C20" s="1">
        <v>44571.298724178203</v>
      </c>
      <c r="D20" s="1"/>
      <c r="E20" s="5">
        <v>596.06398648913</v>
      </c>
      <c r="F20" s="5"/>
      <c r="G20" s="5">
        <v>1027.7306705871299</v>
      </c>
      <c r="H20" s="5"/>
      <c r="I20" s="5">
        <v>71.908816152110205</v>
      </c>
      <c r="J20" s="5"/>
      <c r="K20" s="5">
        <v>101620.69985668101</v>
      </c>
    </row>
    <row r="21" spans="1:11" x14ac:dyDescent="0.25">
      <c r="A21" s="3" t="s">
        <v>1</v>
      </c>
      <c r="B21" s="3"/>
      <c r="C21" s="1">
        <v>44571.317312766201</v>
      </c>
      <c r="D21" s="1"/>
      <c r="E21" s="5">
        <v>600.59440683590799</v>
      </c>
      <c r="F21" s="5"/>
      <c r="G21" s="5">
        <v>1016.25059121843</v>
      </c>
      <c r="H21" s="5"/>
      <c r="I21" s="5">
        <v>73.813481794476303</v>
      </c>
      <c r="J21" s="5"/>
      <c r="K21" s="5">
        <v>101494.978581287</v>
      </c>
    </row>
    <row r="22" spans="1:11" x14ac:dyDescent="0.25">
      <c r="A22" s="3" t="s">
        <v>1</v>
      </c>
      <c r="B22" s="3"/>
      <c r="C22" s="1">
        <v>44571.335901238403</v>
      </c>
      <c r="D22" s="1"/>
      <c r="E22" s="5">
        <v>592.45048453648599</v>
      </c>
      <c r="F22" s="5"/>
      <c r="G22" s="5">
        <v>993.436292908626</v>
      </c>
      <c r="H22" s="5"/>
      <c r="I22" s="5">
        <v>71.899600606680806</v>
      </c>
      <c r="J22" s="5"/>
      <c r="K22" s="5">
        <v>101884.806411885</v>
      </c>
    </row>
    <row r="23" spans="1:11" x14ac:dyDescent="0.25">
      <c r="A23" s="3" t="s">
        <v>1</v>
      </c>
      <c r="B23" s="3"/>
      <c r="C23" s="1">
        <v>44588.608612338001</v>
      </c>
      <c r="D23" s="1"/>
      <c r="E23" s="5">
        <v>598.97231744183205</v>
      </c>
      <c r="F23" s="5"/>
      <c r="G23" s="5">
        <v>1084.6815013722401</v>
      </c>
      <c r="H23" s="5"/>
      <c r="I23" s="5">
        <v>72.096788146295196</v>
      </c>
      <c r="J23" s="5"/>
      <c r="K23" s="5">
        <v>95806.692820682598</v>
      </c>
    </row>
    <row r="24" spans="1:11" x14ac:dyDescent="0.25">
      <c r="A24" s="3" t="s">
        <v>1</v>
      </c>
      <c r="B24" s="3"/>
      <c r="C24" s="1">
        <v>44621.831182013899</v>
      </c>
      <c r="D24" s="1"/>
      <c r="E24" s="5">
        <v>560.30879108996305</v>
      </c>
      <c r="F24" s="5"/>
      <c r="G24" s="5">
        <v>1005.28078995929</v>
      </c>
      <c r="H24" s="5"/>
      <c r="I24" s="5">
        <v>73.284174214536904</v>
      </c>
      <c r="J24" s="5"/>
      <c r="K24" s="5">
        <v>102497.647305704</v>
      </c>
    </row>
    <row r="25" spans="1:11" x14ac:dyDescent="0.25">
      <c r="A25" s="3" t="s">
        <v>1</v>
      </c>
      <c r="B25" s="3"/>
      <c r="C25" s="1">
        <v>44624.876348275502</v>
      </c>
      <c r="D25" s="1"/>
      <c r="E25" s="5">
        <v>559.79825602393896</v>
      </c>
      <c r="F25" s="5"/>
      <c r="G25" s="5">
        <v>1040.4712761800999</v>
      </c>
      <c r="H25" s="5"/>
      <c r="I25" s="5">
        <v>72.693094544795699</v>
      </c>
      <c r="J25" s="5"/>
      <c r="K25" s="5">
        <v>92065.852164657306</v>
      </c>
    </row>
    <row r="26" spans="1:11" x14ac:dyDescent="0.25">
      <c r="A26" s="3" t="s">
        <v>1</v>
      </c>
      <c r="B26" s="3"/>
      <c r="C26" s="1">
        <v>44641.938269016202</v>
      </c>
      <c r="D26" s="1"/>
      <c r="E26" s="5">
        <v>576.04284463658996</v>
      </c>
      <c r="F26" s="5"/>
      <c r="G26" s="5">
        <v>1001.46669162615</v>
      </c>
      <c r="H26" s="5"/>
      <c r="I26" s="5">
        <v>70.118490510787794</v>
      </c>
      <c r="J26" s="5"/>
      <c r="K26" s="5">
        <v>93607.668907367799</v>
      </c>
    </row>
    <row r="27" spans="1:11" x14ac:dyDescent="0.25">
      <c r="A27" s="9" t="s">
        <v>1</v>
      </c>
      <c r="B27" s="9"/>
      <c r="C27" s="10">
        <v>44651.196679849498</v>
      </c>
      <c r="D27" s="10"/>
      <c r="E27" s="2">
        <v>504.103026420574</v>
      </c>
      <c r="F27" s="2"/>
      <c r="G27" s="2">
        <v>1067.18620971462</v>
      </c>
      <c r="H27" s="2"/>
      <c r="I27" s="2">
        <v>70.787166678146704</v>
      </c>
      <c r="J27" s="2"/>
      <c r="K27" s="2">
        <v>91291.180277069696</v>
      </c>
    </row>
    <row r="28" spans="1:11" x14ac:dyDescent="0.25">
      <c r="C28" s="4" t="s">
        <v>79</v>
      </c>
      <c r="D28" s="4"/>
      <c r="E28" s="7">
        <f>AVERAGE(E3:E27)</f>
        <v>591.72825705692003</v>
      </c>
      <c r="F28" s="7"/>
      <c r="G28" s="7">
        <f t="shared" ref="G28" si="0">AVERAGE(G3:G27)</f>
        <v>990.30215206995183</v>
      </c>
      <c r="H28" s="7"/>
      <c r="I28" s="7">
        <f>AVERAGE(I3:I27)</f>
        <v>73.233816234343266</v>
      </c>
      <c r="J28" s="7"/>
      <c r="K28" s="7">
        <f>AVERAGE(K3:K27)</f>
        <v>100590.18244093495</v>
      </c>
    </row>
    <row r="29" spans="1:11" x14ac:dyDescent="0.25">
      <c r="C29" s="4" t="s">
        <v>2</v>
      </c>
      <c r="D29" s="4"/>
      <c r="E29" s="7">
        <f>1.96*STDEV(E3:E27)/SQRT(COUNT(E3:E27))</f>
        <v>16.619244220916961</v>
      </c>
      <c r="F29" s="7"/>
      <c r="G29" s="7">
        <f t="shared" ref="G29" si="1">1.96*STDEV(G3:G27)/SQRT(COUNT(G3:G27))</f>
        <v>25.692584802527698</v>
      </c>
      <c r="H29" s="7"/>
      <c r="I29" s="7">
        <f>1.96*STDEV(I3:I27)/SQRT(COUNT(I3:I27))</f>
        <v>1.3751976397876453</v>
      </c>
      <c r="J29" s="7"/>
      <c r="K29" s="7">
        <f>1.96*STDEV(K3:K27)/SQRT(COUNT(K3:K27))</f>
        <v>3036.7040243952615</v>
      </c>
    </row>
    <row r="30" spans="1:11" x14ac:dyDescent="0.25">
      <c r="C30" s="4" t="s">
        <v>3</v>
      </c>
      <c r="D30" s="4"/>
      <c r="E30" s="8">
        <f>E29/E28</f>
        <v>2.8085939825784438E-2</v>
      </c>
      <c r="F30" s="8"/>
      <c r="G30" s="8">
        <f t="shared" ref="G30:K30" si="2">G29/G28</f>
        <v>2.5944187588428924E-2</v>
      </c>
      <c r="H30" s="8"/>
      <c r="I30" s="8">
        <f t="shared" si="2"/>
        <v>1.877817803987035E-2</v>
      </c>
      <c r="J30" s="8"/>
      <c r="K30" s="8">
        <f t="shared" si="2"/>
        <v>3.018887082920213E-2</v>
      </c>
    </row>
    <row r="31" spans="1:11" x14ac:dyDescent="0.25">
      <c r="C31" s="4" t="s">
        <v>4</v>
      </c>
      <c r="D31" s="4"/>
      <c r="E31" s="5">
        <f>COUNT(E3:E27)</f>
        <v>23</v>
      </c>
      <c r="F31" s="5"/>
      <c r="G31" s="5">
        <f t="shared" ref="G31" si="3">COUNT(G3:G27)</f>
        <v>25</v>
      </c>
      <c r="H31" s="5"/>
      <c r="I31" s="5">
        <f>COUNT(I3:I27)</f>
        <v>24</v>
      </c>
      <c r="J31" s="5"/>
      <c r="K31" s="5">
        <f>COUNT(K3:K27)</f>
        <v>24</v>
      </c>
    </row>
    <row r="33" spans="1:1" x14ac:dyDescent="0.25">
      <c r="A33" s="19" t="s">
        <v>476</v>
      </c>
    </row>
  </sheetData>
  <sortState xmlns:xlrd2="http://schemas.microsoft.com/office/spreadsheetml/2017/richdata2" ref="A3:K27">
    <sortCondition ref="C3:C2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DD4C-24F5-4FA0-B09A-4DD9B5801B5A}">
  <sheetPr>
    <pageSetUpPr fitToPage="1"/>
  </sheetPr>
  <dimension ref="A1:G85"/>
  <sheetViews>
    <sheetView workbookViewId="0">
      <selection activeCell="A2" sqref="A2"/>
    </sheetView>
  </sheetViews>
  <sheetFormatPr defaultColWidth="17" defaultRowHeight="10" x14ac:dyDescent="0.2"/>
  <cols>
    <col min="1" max="1" width="11.1796875" style="19" customWidth="1"/>
    <col min="2" max="2" width="1.6328125" style="19" customWidth="1"/>
    <col min="3" max="3" width="16.7265625" style="19" customWidth="1"/>
    <col min="4" max="4" width="1.6328125" style="19" customWidth="1"/>
    <col min="5" max="5" width="10.08984375" style="19" customWidth="1"/>
    <col min="6" max="6" width="1.6328125" style="19" customWidth="1"/>
    <col min="7" max="7" width="8.453125" style="7" customWidth="1"/>
    <col min="8" max="16384" width="17" style="19"/>
  </cols>
  <sheetData>
    <row r="1" spans="1:7" ht="12.5" x14ac:dyDescent="0.25">
      <c r="A1" s="22"/>
      <c r="B1" s="22"/>
      <c r="C1" s="15" t="s">
        <v>430</v>
      </c>
      <c r="D1" s="15"/>
      <c r="E1" s="15" t="s">
        <v>477</v>
      </c>
      <c r="G1" s="15" t="s">
        <v>478</v>
      </c>
    </row>
    <row r="2" spans="1:7" ht="10.5" x14ac:dyDescent="0.25">
      <c r="A2" s="16" t="s">
        <v>431</v>
      </c>
      <c r="B2" s="16"/>
      <c r="C2" s="16" t="s">
        <v>7</v>
      </c>
      <c r="D2" s="16"/>
      <c r="E2" s="16" t="s">
        <v>9</v>
      </c>
      <c r="F2" s="38"/>
      <c r="G2" s="16" t="s">
        <v>76</v>
      </c>
    </row>
    <row r="3" spans="1:7" x14ac:dyDescent="0.2">
      <c r="A3" s="19" t="s">
        <v>11</v>
      </c>
      <c r="C3" s="23" t="s">
        <v>479</v>
      </c>
      <c r="D3" s="23"/>
      <c r="E3" s="51">
        <v>33.873477567782693</v>
      </c>
      <c r="F3" s="39"/>
      <c r="G3" s="51">
        <v>-13.411149367131301</v>
      </c>
    </row>
    <row r="4" spans="1:7" x14ac:dyDescent="0.2">
      <c r="A4" s="19" t="s">
        <v>10</v>
      </c>
      <c r="C4" s="23">
        <v>59</v>
      </c>
      <c r="D4" s="23"/>
      <c r="E4" s="51">
        <v>33.421107522222663</v>
      </c>
      <c r="F4" s="39"/>
      <c r="G4" s="51">
        <v>-14.025153178678941</v>
      </c>
    </row>
    <row r="5" spans="1:7" x14ac:dyDescent="0.2">
      <c r="A5" s="19" t="s">
        <v>12</v>
      </c>
      <c r="C5" s="23">
        <v>58</v>
      </c>
      <c r="D5" s="23"/>
      <c r="E5" s="51">
        <v>33.801463502233901</v>
      </c>
      <c r="F5" s="39"/>
      <c r="G5" s="51">
        <v>-13.983951613583276</v>
      </c>
    </row>
    <row r="6" spans="1:7" x14ac:dyDescent="0.2">
      <c r="A6" s="19" t="s">
        <v>13</v>
      </c>
      <c r="C6" s="23">
        <v>57</v>
      </c>
      <c r="D6" s="23"/>
      <c r="E6" s="51">
        <v>32.088340168263287</v>
      </c>
      <c r="F6" s="39"/>
      <c r="G6" s="51">
        <v>-13.846278091190431</v>
      </c>
    </row>
    <row r="7" spans="1:7" x14ac:dyDescent="0.2">
      <c r="A7" s="19" t="s">
        <v>14</v>
      </c>
      <c r="C7" s="23">
        <v>56</v>
      </c>
      <c r="D7" s="23"/>
      <c r="E7" s="51" t="s">
        <v>0</v>
      </c>
      <c r="F7" s="39"/>
      <c r="G7" s="51" t="s">
        <v>0</v>
      </c>
    </row>
    <row r="8" spans="1:7" x14ac:dyDescent="0.2">
      <c r="A8" s="19" t="s">
        <v>15</v>
      </c>
      <c r="C8" s="23">
        <v>55</v>
      </c>
      <c r="D8" s="23"/>
      <c r="E8" s="51">
        <v>31.544684687500563</v>
      </c>
      <c r="F8" s="39"/>
      <c r="G8" s="51">
        <v>-14.072384241105684</v>
      </c>
    </row>
    <row r="9" spans="1:7" x14ac:dyDescent="0.2">
      <c r="A9" s="19" t="s">
        <v>16</v>
      </c>
      <c r="C9" s="23">
        <v>54</v>
      </c>
      <c r="D9" s="23"/>
      <c r="E9" s="51">
        <v>31.874326536843633</v>
      </c>
      <c r="F9" s="39"/>
      <c r="G9" s="51">
        <v>-14.033192508453705</v>
      </c>
    </row>
    <row r="10" spans="1:7" x14ac:dyDescent="0.2">
      <c r="A10" s="19" t="s">
        <v>17</v>
      </c>
      <c r="C10" s="23">
        <v>53</v>
      </c>
      <c r="D10" s="23"/>
      <c r="E10" s="51">
        <v>32.094425863943471</v>
      </c>
      <c r="F10" s="39"/>
      <c r="G10" s="51">
        <v>-14.17991027684316</v>
      </c>
    </row>
    <row r="11" spans="1:7" x14ac:dyDescent="0.2">
      <c r="A11" s="19" t="s">
        <v>18</v>
      </c>
      <c r="C11" s="23">
        <v>52</v>
      </c>
      <c r="D11" s="23"/>
      <c r="E11" s="51" t="s">
        <v>0</v>
      </c>
      <c r="F11" s="39"/>
      <c r="G11" s="51" t="s">
        <v>0</v>
      </c>
    </row>
    <row r="12" spans="1:7" x14ac:dyDescent="0.2">
      <c r="A12" s="19" t="s">
        <v>19</v>
      </c>
      <c r="C12" s="23">
        <v>51</v>
      </c>
      <c r="D12" s="23"/>
      <c r="E12" s="51">
        <v>33.656421088522947</v>
      </c>
      <c r="F12" s="39"/>
      <c r="G12" s="51">
        <v>-13.085556511253341</v>
      </c>
    </row>
    <row r="13" spans="1:7" x14ac:dyDescent="0.2">
      <c r="A13" s="19" t="s">
        <v>20</v>
      </c>
      <c r="C13" s="23">
        <v>50</v>
      </c>
      <c r="D13" s="23"/>
      <c r="E13" s="51">
        <v>32.347996517284294</v>
      </c>
      <c r="F13" s="39"/>
      <c r="G13" s="51">
        <v>-13.81512568831322</v>
      </c>
    </row>
    <row r="14" spans="1:7" x14ac:dyDescent="0.2">
      <c r="A14" s="19" t="s">
        <v>21</v>
      </c>
      <c r="C14" s="23">
        <v>49</v>
      </c>
      <c r="D14" s="23"/>
      <c r="E14" s="51">
        <v>33.800449219620532</v>
      </c>
      <c r="F14" s="39"/>
      <c r="G14" s="51">
        <v>-14.062335078887227</v>
      </c>
    </row>
    <row r="15" spans="1:7" x14ac:dyDescent="0.2">
      <c r="A15" s="19" t="s">
        <v>22</v>
      </c>
      <c r="C15" s="23">
        <v>48</v>
      </c>
      <c r="D15" s="23"/>
      <c r="E15" s="51">
        <v>33.782192132579993</v>
      </c>
      <c r="F15" s="39"/>
      <c r="G15" s="51">
        <v>-14.787884591059726</v>
      </c>
    </row>
    <row r="16" spans="1:7" x14ac:dyDescent="0.2">
      <c r="A16" s="19" t="s">
        <v>23</v>
      </c>
      <c r="C16" s="23">
        <v>47</v>
      </c>
      <c r="D16" s="23"/>
      <c r="E16" s="51">
        <v>34.170662373498139</v>
      </c>
      <c r="F16" s="39"/>
      <c r="G16" s="51">
        <v>-14.167851282181012</v>
      </c>
    </row>
    <row r="17" spans="1:7" x14ac:dyDescent="0.2">
      <c r="A17" s="19" t="s">
        <v>24</v>
      </c>
      <c r="C17" s="23">
        <v>46</v>
      </c>
      <c r="D17" s="23"/>
      <c r="E17" s="51">
        <v>32.123840059731002</v>
      </c>
      <c r="F17" s="39"/>
      <c r="G17" s="51">
        <v>-13.689511160582523</v>
      </c>
    </row>
    <row r="18" spans="1:7" x14ac:dyDescent="0.2">
      <c r="A18" s="19" t="s">
        <v>25</v>
      </c>
      <c r="C18" s="23">
        <v>45</v>
      </c>
      <c r="D18" s="23"/>
      <c r="E18" s="51" t="s">
        <v>0</v>
      </c>
      <c r="F18" s="39"/>
      <c r="G18" s="51" t="s">
        <v>0</v>
      </c>
    </row>
    <row r="19" spans="1:7" x14ac:dyDescent="0.2">
      <c r="A19" s="19" t="s">
        <v>26</v>
      </c>
      <c r="C19" s="23">
        <v>44</v>
      </c>
      <c r="D19" s="23"/>
      <c r="E19" s="51">
        <v>32.223239755840609</v>
      </c>
      <c r="F19" s="39"/>
      <c r="G19" s="51">
        <v>-13.404114953578382</v>
      </c>
    </row>
    <row r="20" spans="1:7" x14ac:dyDescent="0.2">
      <c r="A20" s="19" t="s">
        <v>27</v>
      </c>
      <c r="C20" s="23">
        <v>43</v>
      </c>
      <c r="D20" s="23"/>
      <c r="E20" s="51">
        <v>32.447396213393894</v>
      </c>
      <c r="F20" s="39"/>
      <c r="G20" s="51">
        <v>-13.006168129727538</v>
      </c>
    </row>
    <row r="21" spans="1:7" x14ac:dyDescent="0.2">
      <c r="A21" s="19" t="s">
        <v>28</v>
      </c>
      <c r="C21" s="23">
        <v>42</v>
      </c>
      <c r="D21" s="23"/>
      <c r="E21" s="51">
        <v>31.733341253586133</v>
      </c>
      <c r="F21" s="39"/>
      <c r="G21" s="51">
        <v>-13.509631156872167</v>
      </c>
    </row>
    <row r="22" spans="1:7" x14ac:dyDescent="0.2">
      <c r="A22" s="19" t="s">
        <v>29</v>
      </c>
      <c r="C22" s="23">
        <v>41</v>
      </c>
      <c r="D22" s="23"/>
      <c r="E22" s="51">
        <v>31.585255992035094</v>
      </c>
      <c r="F22" s="39"/>
      <c r="G22" s="51">
        <v>-13.388036294028854</v>
      </c>
    </row>
    <row r="23" spans="1:7" x14ac:dyDescent="0.2">
      <c r="A23" s="19" t="s">
        <v>30</v>
      </c>
      <c r="C23" s="23">
        <v>40</v>
      </c>
      <c r="D23" s="23"/>
      <c r="E23" s="51" t="s">
        <v>0</v>
      </c>
      <c r="F23" s="39"/>
      <c r="G23" s="51" t="s">
        <v>0</v>
      </c>
    </row>
    <row r="24" spans="1:7" x14ac:dyDescent="0.2">
      <c r="A24" s="19" t="s">
        <v>31</v>
      </c>
      <c r="C24" s="23">
        <v>39</v>
      </c>
      <c r="D24" s="23"/>
      <c r="E24" s="51">
        <v>31.125785968181518</v>
      </c>
      <c r="F24" s="39"/>
      <c r="G24" s="51">
        <v>-13.209161206540344</v>
      </c>
    </row>
    <row r="25" spans="1:7" x14ac:dyDescent="0.2">
      <c r="A25" s="19" t="s">
        <v>32</v>
      </c>
      <c r="C25" s="23">
        <v>38</v>
      </c>
      <c r="D25" s="23"/>
      <c r="E25" s="51">
        <v>32.481881822248248</v>
      </c>
      <c r="F25" s="39"/>
      <c r="G25" s="51">
        <v>-13.208156290318499</v>
      </c>
    </row>
    <row r="26" spans="1:7" x14ac:dyDescent="0.2">
      <c r="A26" s="19" t="s">
        <v>33</v>
      </c>
      <c r="C26" s="23">
        <v>37</v>
      </c>
      <c r="D26" s="23"/>
      <c r="E26" s="51">
        <v>32.516367431102601</v>
      </c>
      <c r="F26" s="39"/>
      <c r="G26" s="51">
        <v>-12.966976397075562</v>
      </c>
    </row>
    <row r="27" spans="1:7" x14ac:dyDescent="0.2">
      <c r="A27" s="19" t="s">
        <v>34</v>
      </c>
      <c r="C27" s="23">
        <v>36</v>
      </c>
      <c r="D27" s="23"/>
      <c r="E27" s="51">
        <v>31.498027687285848</v>
      </c>
      <c r="F27" s="39"/>
      <c r="G27" s="51">
        <v>-13.841253510081206</v>
      </c>
    </row>
    <row r="28" spans="1:7" x14ac:dyDescent="0.2">
      <c r="A28" s="19" t="s">
        <v>35</v>
      </c>
      <c r="C28" s="23">
        <v>35</v>
      </c>
      <c r="D28" s="23"/>
      <c r="E28" s="51">
        <v>32.221211190613879</v>
      </c>
      <c r="F28" s="39"/>
      <c r="G28" s="51">
        <v>-13.357888807373488</v>
      </c>
    </row>
    <row r="29" spans="1:7" x14ac:dyDescent="0.2">
      <c r="A29" s="19" t="s">
        <v>36</v>
      </c>
      <c r="C29" s="23">
        <v>34</v>
      </c>
      <c r="D29" s="23"/>
      <c r="E29" s="51" t="s">
        <v>0</v>
      </c>
      <c r="F29" s="39"/>
      <c r="G29" s="51" t="s">
        <v>0</v>
      </c>
    </row>
    <row r="30" spans="1:7" x14ac:dyDescent="0.2">
      <c r="A30" s="19" t="s">
        <v>37</v>
      </c>
      <c r="C30" s="23">
        <v>33</v>
      </c>
      <c r="D30" s="23"/>
      <c r="E30" s="51">
        <v>34.617961005991354</v>
      </c>
      <c r="F30" s="39"/>
      <c r="G30" s="51">
        <v>-13.34381998026765</v>
      </c>
    </row>
    <row r="31" spans="1:7" x14ac:dyDescent="0.2">
      <c r="A31" s="19" t="s">
        <v>38</v>
      </c>
      <c r="C31" s="23">
        <v>32</v>
      </c>
      <c r="D31" s="23"/>
      <c r="E31" s="51">
        <v>34.547975505669285</v>
      </c>
      <c r="F31" s="39"/>
      <c r="G31" s="51">
        <v>-13.342815064045805</v>
      </c>
    </row>
    <row r="32" spans="1:7" x14ac:dyDescent="0.2">
      <c r="A32" s="19" t="s">
        <v>39</v>
      </c>
      <c r="C32" s="23">
        <v>31</v>
      </c>
      <c r="D32" s="23"/>
      <c r="E32" s="51">
        <v>32.526510257236232</v>
      </c>
      <c r="F32" s="39"/>
      <c r="G32" s="51">
        <v>-13.396075623803618</v>
      </c>
    </row>
    <row r="33" spans="1:7" x14ac:dyDescent="0.2">
      <c r="A33" s="19" t="s">
        <v>40</v>
      </c>
      <c r="C33" s="23">
        <v>30</v>
      </c>
      <c r="D33" s="23"/>
      <c r="E33" s="51">
        <v>31.074057554899991</v>
      </c>
      <c r="F33" s="39"/>
      <c r="G33" s="51">
        <v>-13.370952718257481</v>
      </c>
    </row>
    <row r="34" spans="1:7" x14ac:dyDescent="0.2">
      <c r="A34" s="19" t="s">
        <v>41</v>
      </c>
      <c r="C34" s="23">
        <v>29</v>
      </c>
      <c r="D34" s="23"/>
      <c r="E34" s="51">
        <v>29.828518505689864</v>
      </c>
      <c r="F34" s="39"/>
      <c r="G34" s="51">
        <v>-13.185043217216052</v>
      </c>
    </row>
    <row r="35" spans="1:7" x14ac:dyDescent="0.2">
      <c r="A35" s="19" t="s">
        <v>42</v>
      </c>
      <c r="C35" s="23">
        <v>28</v>
      </c>
      <c r="D35" s="23"/>
      <c r="E35" s="51">
        <v>30.028332180522433</v>
      </c>
      <c r="F35" s="39"/>
      <c r="G35" s="51">
        <v>-13.02425662172076</v>
      </c>
    </row>
    <row r="36" spans="1:7" x14ac:dyDescent="0.2">
      <c r="A36" s="19" t="s">
        <v>43</v>
      </c>
      <c r="C36" s="23">
        <v>27</v>
      </c>
      <c r="D36" s="23"/>
      <c r="E36" s="51">
        <v>30.198731659567464</v>
      </c>
      <c r="F36" s="39"/>
      <c r="G36" s="51">
        <v>-12.738860414716619</v>
      </c>
    </row>
    <row r="37" spans="1:7" x14ac:dyDescent="0.2">
      <c r="A37" s="19" t="s">
        <v>44</v>
      </c>
      <c r="C37" s="23">
        <v>26</v>
      </c>
      <c r="D37" s="23"/>
      <c r="E37" s="51">
        <v>32.414939169766271</v>
      </c>
      <c r="F37" s="39"/>
      <c r="G37" s="51">
        <v>-13.208156290318499</v>
      </c>
    </row>
    <row r="38" spans="1:7" x14ac:dyDescent="0.2">
      <c r="A38" s="19" t="s">
        <v>45</v>
      </c>
      <c r="C38" s="23">
        <v>25</v>
      </c>
      <c r="D38" s="23"/>
      <c r="E38" s="51">
        <v>33.882606111302962</v>
      </c>
      <c r="F38" s="39"/>
      <c r="G38" s="51">
        <v>-13.584999873510586</v>
      </c>
    </row>
    <row r="39" spans="1:7" x14ac:dyDescent="0.2">
      <c r="A39" s="19" t="s">
        <v>46</v>
      </c>
      <c r="C39" s="23">
        <v>24</v>
      </c>
      <c r="D39" s="23"/>
      <c r="E39" s="51">
        <v>31.85201231934964</v>
      </c>
      <c r="F39" s="39"/>
      <c r="G39" s="51">
        <v>-14.0683645762183</v>
      </c>
    </row>
    <row r="40" spans="1:7" x14ac:dyDescent="0.2">
      <c r="A40" s="19" t="s">
        <v>47</v>
      </c>
      <c r="C40" s="23">
        <v>23</v>
      </c>
      <c r="D40" s="23"/>
      <c r="E40" s="51">
        <v>32.685752627534271</v>
      </c>
      <c r="F40" s="39"/>
      <c r="G40" s="51">
        <v>-14.228146255491747</v>
      </c>
    </row>
    <row r="41" spans="1:7" x14ac:dyDescent="0.2">
      <c r="A41" s="19" t="s">
        <v>48</v>
      </c>
      <c r="C41" s="23">
        <v>22</v>
      </c>
      <c r="D41" s="23"/>
      <c r="E41" s="51">
        <v>34.298461982781916</v>
      </c>
      <c r="F41" s="39"/>
      <c r="G41" s="51">
        <v>-13.792012615210769</v>
      </c>
    </row>
    <row r="42" spans="1:7" x14ac:dyDescent="0.2">
      <c r="A42" s="19" t="s">
        <v>49</v>
      </c>
      <c r="C42" s="23">
        <v>21</v>
      </c>
      <c r="D42" s="23"/>
      <c r="E42" s="51">
        <v>32.720238236388624</v>
      </c>
      <c r="F42" s="39"/>
      <c r="G42" s="51">
        <v>-12.992099302621703</v>
      </c>
    </row>
    <row r="43" spans="1:7" x14ac:dyDescent="0.2">
      <c r="A43" s="19" t="s">
        <v>50</v>
      </c>
      <c r="C43" s="23">
        <v>20</v>
      </c>
      <c r="D43" s="23"/>
      <c r="E43" s="51">
        <v>31.823612406175467</v>
      </c>
      <c r="F43" s="39"/>
      <c r="G43" s="51">
        <v>-13.753825798780639</v>
      </c>
    </row>
    <row r="44" spans="1:7" x14ac:dyDescent="0.2">
      <c r="A44" s="19" t="s">
        <v>51</v>
      </c>
      <c r="C44" s="23">
        <v>19</v>
      </c>
      <c r="D44" s="23"/>
      <c r="E44" s="51" t="s">
        <v>0</v>
      </c>
      <c r="F44" s="39"/>
      <c r="G44" s="51" t="s">
        <v>0</v>
      </c>
    </row>
    <row r="45" spans="1:7" x14ac:dyDescent="0.2">
      <c r="A45" s="19" t="s">
        <v>52</v>
      </c>
      <c r="C45" s="23">
        <v>18</v>
      </c>
      <c r="D45" s="23"/>
      <c r="E45" s="51">
        <v>28.519079651837846</v>
      </c>
      <c r="F45" s="39"/>
      <c r="G45" s="51">
        <v>-12.175102414261257</v>
      </c>
    </row>
    <row r="46" spans="1:7" x14ac:dyDescent="0.2">
      <c r="A46" s="19" t="s">
        <v>53</v>
      </c>
      <c r="C46" s="23">
        <v>17</v>
      </c>
      <c r="D46" s="23"/>
      <c r="E46" s="51">
        <v>29.727090244353533</v>
      </c>
      <c r="F46" s="39"/>
      <c r="G46" s="51">
        <v>-13.267446347407386</v>
      </c>
    </row>
    <row r="47" spans="1:7" x14ac:dyDescent="0.2">
      <c r="A47" s="19" t="s">
        <v>54</v>
      </c>
      <c r="C47" s="23">
        <v>16</v>
      </c>
      <c r="D47" s="23"/>
      <c r="E47" s="51">
        <v>30.860043923480337</v>
      </c>
      <c r="F47" s="39"/>
      <c r="G47" s="51">
        <v>-12.748909576935073</v>
      </c>
    </row>
    <row r="48" spans="1:7" x14ac:dyDescent="0.2">
      <c r="A48" s="19" t="s">
        <v>55</v>
      </c>
      <c r="C48" s="23">
        <v>15</v>
      </c>
      <c r="D48" s="23"/>
      <c r="E48" s="51">
        <v>30.681530183528395</v>
      </c>
      <c r="F48" s="39"/>
      <c r="G48" s="51">
        <v>-12.930799413089122</v>
      </c>
    </row>
    <row r="49" spans="1:7" x14ac:dyDescent="0.2">
      <c r="A49" s="19" t="s">
        <v>56</v>
      </c>
      <c r="C49" s="23">
        <v>14</v>
      </c>
      <c r="D49" s="23"/>
      <c r="E49" s="51">
        <v>30.848886814733341</v>
      </c>
      <c r="F49" s="39"/>
      <c r="G49" s="51">
        <v>-12.697658849620954</v>
      </c>
    </row>
    <row r="50" spans="1:7" x14ac:dyDescent="0.2">
      <c r="A50" s="19" t="s">
        <v>57</v>
      </c>
      <c r="C50" s="23">
        <v>13</v>
      </c>
      <c r="D50" s="23"/>
      <c r="E50" s="51">
        <v>31.584241709421729</v>
      </c>
      <c r="F50" s="39"/>
      <c r="G50" s="51">
        <v>-12.300716941991954</v>
      </c>
    </row>
    <row r="51" spans="1:7" x14ac:dyDescent="0.2">
      <c r="A51" s="19" t="s">
        <v>58</v>
      </c>
      <c r="C51" s="23">
        <v>12</v>
      </c>
      <c r="D51" s="23"/>
      <c r="E51" s="51">
        <v>33.826820567567978</v>
      </c>
      <c r="F51" s="39"/>
      <c r="G51" s="51">
        <v>-12.95391248619157</v>
      </c>
    </row>
    <row r="52" spans="1:7" x14ac:dyDescent="0.2">
      <c r="A52" s="19" t="s">
        <v>59</v>
      </c>
      <c r="C52" s="23">
        <v>11</v>
      </c>
      <c r="D52" s="23"/>
      <c r="E52" s="51">
        <v>31.783041101640936</v>
      </c>
      <c r="F52" s="39"/>
      <c r="G52" s="51">
        <v>-13.274480760960305</v>
      </c>
    </row>
    <row r="53" spans="1:7" x14ac:dyDescent="0.2">
      <c r="A53" s="19" t="s">
        <v>60</v>
      </c>
      <c r="C53" s="23">
        <v>10</v>
      </c>
      <c r="D53" s="23"/>
      <c r="E53" s="51">
        <v>31.971697667726509</v>
      </c>
      <c r="F53" s="39"/>
      <c r="G53" s="51">
        <v>-13.147861317007763</v>
      </c>
    </row>
    <row r="54" spans="1:7" x14ac:dyDescent="0.2">
      <c r="A54" s="19" t="s">
        <v>61</v>
      </c>
      <c r="C54" s="23">
        <v>9</v>
      </c>
      <c r="D54" s="23"/>
      <c r="E54" s="51">
        <v>32.889623432820294</v>
      </c>
      <c r="F54" s="39"/>
      <c r="G54" s="51">
        <v>-13.236293944530175</v>
      </c>
    </row>
    <row r="55" spans="1:7" x14ac:dyDescent="0.2">
      <c r="A55" s="19" t="s">
        <v>62</v>
      </c>
      <c r="C55" s="23">
        <v>8</v>
      </c>
      <c r="D55" s="23"/>
      <c r="E55" s="51">
        <v>32.178611320852625</v>
      </c>
      <c r="F55" s="39"/>
      <c r="G55" s="51">
        <v>-13.170974390110214</v>
      </c>
    </row>
    <row r="56" spans="1:7" x14ac:dyDescent="0.2">
      <c r="A56" s="19" t="s">
        <v>63</v>
      </c>
      <c r="C56" s="23">
        <v>7</v>
      </c>
      <c r="D56" s="23"/>
      <c r="E56" s="51">
        <v>33.185793955922378</v>
      </c>
      <c r="F56" s="39"/>
      <c r="G56" s="51">
        <v>-13.337790482936576</v>
      </c>
    </row>
    <row r="57" spans="1:7" x14ac:dyDescent="0.2">
      <c r="A57" s="19" t="s">
        <v>64</v>
      </c>
      <c r="C57" s="23">
        <v>6</v>
      </c>
      <c r="D57" s="23"/>
      <c r="E57" s="51" t="s">
        <v>0</v>
      </c>
      <c r="F57" s="39"/>
      <c r="G57" s="51" t="s">
        <v>0</v>
      </c>
    </row>
    <row r="58" spans="1:7" x14ac:dyDescent="0.2">
      <c r="A58" s="19" t="s">
        <v>65</v>
      </c>
      <c r="C58" s="23">
        <v>5</v>
      </c>
      <c r="D58" s="23"/>
      <c r="E58" s="51">
        <v>30.14497468105921</v>
      </c>
      <c r="F58" s="39"/>
      <c r="G58" s="51">
        <v>-13.477473837773111</v>
      </c>
    </row>
    <row r="59" spans="1:7" x14ac:dyDescent="0.2">
      <c r="A59" s="19" t="s">
        <v>66</v>
      </c>
      <c r="C59" s="23">
        <v>4</v>
      </c>
      <c r="D59" s="23"/>
      <c r="E59" s="51">
        <v>30.253502920689083</v>
      </c>
      <c r="F59" s="39"/>
      <c r="G59" s="51">
        <v>-13.441296853786667</v>
      </c>
    </row>
    <row r="60" spans="1:7" x14ac:dyDescent="0.2">
      <c r="A60" s="19" t="s">
        <v>67</v>
      </c>
      <c r="C60" s="23">
        <v>3</v>
      </c>
      <c r="D60" s="23"/>
      <c r="E60" s="51">
        <v>30.704858683635752</v>
      </c>
      <c r="F60" s="39"/>
      <c r="G60" s="51">
        <v>-12.954917402413415</v>
      </c>
    </row>
    <row r="61" spans="1:7" x14ac:dyDescent="0.2">
      <c r="A61" s="19" t="s">
        <v>68</v>
      </c>
      <c r="C61" s="23">
        <v>2</v>
      </c>
      <c r="D61" s="23"/>
      <c r="E61" s="51">
        <v>30.552716291631256</v>
      </c>
      <c r="F61" s="39"/>
      <c r="G61" s="51">
        <v>-12.831312707126411</v>
      </c>
    </row>
    <row r="62" spans="1:7" x14ac:dyDescent="0.2">
      <c r="A62" s="19" t="s">
        <v>69</v>
      </c>
      <c r="C62" s="23" t="s">
        <v>436</v>
      </c>
      <c r="D62" s="23"/>
      <c r="E62" s="51">
        <v>30.888443836654506</v>
      </c>
      <c r="F62" s="39"/>
      <c r="G62" s="51">
        <v>-12.935823994198348</v>
      </c>
    </row>
    <row r="63" spans="1:7" ht="10.5" customHeight="1" x14ac:dyDescent="0.2">
      <c r="E63" s="39"/>
      <c r="F63" s="39"/>
      <c r="G63" s="51"/>
    </row>
    <row r="64" spans="1:7" ht="10.5" customHeight="1" x14ac:dyDescent="0.2">
      <c r="C64" s="23" t="s">
        <v>456</v>
      </c>
      <c r="E64" s="51">
        <f>AVERAGE(E3:E62)</f>
        <v>32.066274737070685</v>
      </c>
      <c r="F64" s="51"/>
      <c r="G64" s="51">
        <f t="shared" ref="G64" si="0">AVERAGE(G3:G62)</f>
        <v>-13.39554472466755</v>
      </c>
    </row>
    <row r="65" spans="1:7" ht="10.5" customHeight="1" x14ac:dyDescent="0.2">
      <c r="C65" s="23" t="s">
        <v>457</v>
      </c>
      <c r="E65" s="51">
        <f>STDEV(E3:E62)</f>
        <v>1.3877906928804251</v>
      </c>
      <c r="F65" s="51"/>
      <c r="G65" s="51">
        <f t="shared" ref="G65" si="1">STDEV(G3:G62)</f>
        <v>0.51095307900598985</v>
      </c>
    </row>
    <row r="66" spans="1:7" ht="10.5" customHeight="1" x14ac:dyDescent="0.2">
      <c r="C66" s="23" t="s">
        <v>8</v>
      </c>
      <c r="E66" s="51">
        <f>COUNT(E3:E62)</f>
        <v>53</v>
      </c>
      <c r="F66" s="51"/>
      <c r="G66" s="51">
        <f t="shared" ref="G66" si="2">COUNT(G3:G62)</f>
        <v>53</v>
      </c>
    </row>
    <row r="67" spans="1:7" ht="10.5" customHeight="1" x14ac:dyDescent="0.2">
      <c r="E67" s="39"/>
      <c r="F67" s="39"/>
      <c r="G67" s="51"/>
    </row>
    <row r="68" spans="1:7" ht="10.5" customHeight="1" x14ac:dyDescent="0.2">
      <c r="A68" s="19" t="s">
        <v>77</v>
      </c>
      <c r="E68" s="51">
        <v>28.691507696109607</v>
      </c>
      <c r="F68" s="51"/>
      <c r="G68" s="51">
        <v>1.9761278217679852</v>
      </c>
    </row>
    <row r="69" spans="1:7" ht="10.5" customHeight="1" x14ac:dyDescent="0.2">
      <c r="A69" s="19" t="s">
        <v>77</v>
      </c>
      <c r="E69" s="51">
        <v>28.721936174510503</v>
      </c>
      <c r="F69" s="51"/>
      <c r="G69" s="51">
        <v>1.9640688271058382</v>
      </c>
    </row>
    <row r="70" spans="1:7" ht="10.5" customHeight="1" x14ac:dyDescent="0.2">
      <c r="A70" s="19" t="s">
        <v>77</v>
      </c>
      <c r="E70" s="51">
        <v>28.567765217279284</v>
      </c>
      <c r="F70" s="51"/>
      <c r="G70" s="51">
        <v>1.9590442459966102</v>
      </c>
    </row>
    <row r="71" spans="1:7" ht="10.5" customHeight="1" x14ac:dyDescent="0.2">
      <c r="A71" s="19" t="s">
        <v>77</v>
      </c>
      <c r="E71" s="51">
        <v>28.564722369439195</v>
      </c>
      <c r="F71" s="51"/>
      <c r="G71" s="51">
        <v>1.9500000000000002</v>
      </c>
    </row>
    <row r="72" spans="1:7" ht="10.5" customHeight="1" x14ac:dyDescent="0.2">
      <c r="A72" s="19" t="s">
        <v>77</v>
      </c>
      <c r="E72" s="51">
        <v>28.626593608854357</v>
      </c>
      <c r="F72" s="51"/>
      <c r="G72" s="51">
        <v>1.9530147486655363</v>
      </c>
    </row>
    <row r="73" spans="1:7" ht="10.5" customHeight="1" x14ac:dyDescent="0.2">
      <c r="A73" s="19" t="s">
        <v>77</v>
      </c>
      <c r="E73" s="51">
        <v>28.551536695465472</v>
      </c>
      <c r="F73" s="51"/>
      <c r="G73" s="51">
        <v>1.9600491622184562</v>
      </c>
    </row>
    <row r="74" spans="1:7" ht="10.5" customHeight="1" x14ac:dyDescent="0.2">
      <c r="C74" s="23" t="s">
        <v>456</v>
      </c>
      <c r="E74" s="51">
        <f>AVERAGE(E68:E73)</f>
        <v>28.620676960276402</v>
      </c>
      <c r="F74" s="51"/>
      <c r="G74" s="51">
        <f t="shared" ref="G74" si="3">AVERAGE(G68:G73)</f>
        <v>1.9603841342924042</v>
      </c>
    </row>
    <row r="75" spans="1:7" ht="10.5" customHeight="1" x14ac:dyDescent="0.2">
      <c r="C75" s="23" t="s">
        <v>457</v>
      </c>
      <c r="E75" s="51">
        <f>STDEV(E68:E73)</f>
        <v>7.2133727669175182E-2</v>
      </c>
      <c r="F75" s="51"/>
      <c r="G75" s="51">
        <f t="shared" ref="G75" si="4">STDEV(G68:G73)</f>
        <v>9.2248171029439639E-3</v>
      </c>
    </row>
    <row r="76" spans="1:7" ht="10.5" customHeight="1" x14ac:dyDescent="0.2">
      <c r="C76" s="23" t="s">
        <v>480</v>
      </c>
      <c r="E76" s="51">
        <v>28.592108</v>
      </c>
      <c r="F76" s="51"/>
      <c r="G76" s="51">
        <v>1.95</v>
      </c>
    </row>
    <row r="77" spans="1:7" ht="10.5" customHeight="1" x14ac:dyDescent="0.2">
      <c r="C77" s="23"/>
      <c r="E77" s="51"/>
      <c r="F77" s="51"/>
      <c r="G77" s="51"/>
    </row>
    <row r="78" spans="1:7" ht="10.5" customHeight="1" x14ac:dyDescent="0.2">
      <c r="A78" s="19" t="s">
        <v>78</v>
      </c>
      <c r="C78" s="23"/>
      <c r="E78" s="51">
        <v>7.1106165315787315</v>
      </c>
      <c r="F78" s="51"/>
      <c r="G78" s="51">
        <v>-5.0633103122601959</v>
      </c>
    </row>
    <row r="79" spans="1:7" ht="10.5" customHeight="1" x14ac:dyDescent="0.2">
      <c r="A79" s="19" t="s">
        <v>78</v>
      </c>
      <c r="C79" s="23"/>
      <c r="E79" s="51">
        <v>7.1501735534999007</v>
      </c>
      <c r="F79" s="51"/>
      <c r="G79" s="51">
        <v>-4.9738727685159407</v>
      </c>
    </row>
    <row r="80" spans="1:7" ht="10.5" customHeight="1" x14ac:dyDescent="0.2">
      <c r="A80" s="19" t="s">
        <v>78</v>
      </c>
      <c r="C80" s="23"/>
      <c r="E80" s="51">
        <v>7.0345453355764818</v>
      </c>
      <c r="F80" s="51"/>
      <c r="G80" s="51">
        <v>-5.0803938880315709</v>
      </c>
    </row>
    <row r="81" spans="1:7" ht="10.5" customHeight="1" x14ac:dyDescent="0.2">
      <c r="C81" s="23" t="s">
        <v>456</v>
      </c>
      <c r="E81" s="51">
        <f>AVERAGE(E78:E80)</f>
        <v>7.098445140218371</v>
      </c>
      <c r="F81" s="51"/>
      <c r="G81" s="51">
        <f t="shared" ref="G81" si="5">AVERAGE(G78:G80)</f>
        <v>-5.0391923229359028</v>
      </c>
    </row>
    <row r="82" spans="1:7" ht="10.5" customHeight="1" x14ac:dyDescent="0.2">
      <c r="C82" s="23" t="s">
        <v>457</v>
      </c>
      <c r="E82" s="51">
        <f>STDEV(E78:E80)</f>
        <v>5.8767152991885722E-2</v>
      </c>
      <c r="F82" s="51"/>
      <c r="G82" s="51">
        <f t="shared" ref="G82" si="6">STDEV(G78:G80)</f>
        <v>5.7209660744500471E-2</v>
      </c>
    </row>
    <row r="83" spans="1:7" ht="10.5" customHeight="1" x14ac:dyDescent="0.2">
      <c r="C83" s="23" t="s">
        <v>480</v>
      </c>
      <c r="E83" s="51">
        <v>7.1399113999999955</v>
      </c>
      <c r="F83" s="51"/>
      <c r="G83" s="51">
        <v>-5.0599999999999996</v>
      </c>
    </row>
    <row r="84" spans="1:7" ht="10.5" customHeight="1" x14ac:dyDescent="0.2">
      <c r="C84" s="23"/>
      <c r="E84" s="51"/>
      <c r="F84" s="51"/>
      <c r="G84" s="51"/>
    </row>
    <row r="85" spans="1:7" x14ac:dyDescent="0.2">
      <c r="A85" s="19" t="s">
        <v>476</v>
      </c>
      <c r="C85" s="23"/>
    </row>
  </sheetData>
  <phoneticPr fontId="6" type="noConversion"/>
  <pageMargins left="0.7" right="0.7" top="0.75" bottom="0.75" header="0.3" footer="0.3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920F-251A-4B1D-809E-0F29F1308A3B}">
  <sheetPr>
    <pageSetUpPr fitToPage="1"/>
  </sheetPr>
  <dimension ref="A1:Q16"/>
  <sheetViews>
    <sheetView zoomScaleNormal="100" workbookViewId="0">
      <selection activeCell="Q2" sqref="Q2"/>
    </sheetView>
  </sheetViews>
  <sheetFormatPr defaultRowHeight="10.5" x14ac:dyDescent="0.25"/>
  <cols>
    <col min="1" max="1" width="19.90625" style="14" customWidth="1"/>
    <col min="2" max="2" width="1.6328125" style="14" customWidth="1"/>
    <col min="3" max="3" width="11.36328125" style="14" customWidth="1"/>
    <col min="4" max="4" width="1.6328125" style="14" customWidth="1"/>
    <col min="5" max="5" width="10.7265625" style="14" customWidth="1"/>
    <col min="6" max="6" width="1.6328125" style="14" customWidth="1"/>
    <col min="7" max="7" width="7.453125" style="14" customWidth="1"/>
    <col min="8" max="8" width="7.7265625" style="14" customWidth="1"/>
    <col min="9" max="9" width="1.6328125" style="14" customWidth="1"/>
    <col min="10" max="11" width="7.6328125" style="14" customWidth="1"/>
    <col min="12" max="12" width="1.6328125" style="14" customWidth="1"/>
    <col min="13" max="14" width="7.1796875" style="14" customWidth="1"/>
    <col min="15" max="15" width="1.6328125" style="14" customWidth="1"/>
    <col min="16" max="16" width="7.26953125" style="14" customWidth="1"/>
    <col min="17" max="17" width="7.81640625" style="14" customWidth="1"/>
    <col min="18" max="16384" width="8.7265625" style="14"/>
  </cols>
  <sheetData>
    <row r="1" spans="1:17" x14ac:dyDescent="0.25">
      <c r="A1" s="58"/>
      <c r="B1" s="58"/>
      <c r="C1" s="15" t="s">
        <v>429</v>
      </c>
      <c r="D1" s="15"/>
      <c r="E1" s="15" t="s">
        <v>485</v>
      </c>
      <c r="F1" s="15"/>
      <c r="G1" s="70" t="s">
        <v>422</v>
      </c>
      <c r="H1" s="70"/>
      <c r="I1" s="15"/>
      <c r="J1" s="70" t="s">
        <v>423</v>
      </c>
      <c r="K1" s="70"/>
      <c r="L1" s="15"/>
      <c r="M1" s="70" t="s">
        <v>424</v>
      </c>
      <c r="N1" s="70"/>
      <c r="O1" s="15"/>
      <c r="P1" s="70" t="s">
        <v>425</v>
      </c>
      <c r="Q1" s="70"/>
    </row>
    <row r="2" spans="1:17" ht="12.5" x14ac:dyDescent="0.25">
      <c r="A2" s="16" t="s">
        <v>431</v>
      </c>
      <c r="B2" s="16"/>
      <c r="C2" s="16" t="s">
        <v>6</v>
      </c>
      <c r="D2" s="16"/>
      <c r="E2" s="16" t="s">
        <v>484</v>
      </c>
      <c r="F2" s="16"/>
      <c r="G2" s="16" t="s">
        <v>73</v>
      </c>
      <c r="H2" s="16" t="s">
        <v>513</v>
      </c>
      <c r="I2" s="16"/>
      <c r="J2" s="16" t="s">
        <v>73</v>
      </c>
      <c r="K2" s="16" t="s">
        <v>513</v>
      </c>
      <c r="L2" s="16"/>
      <c r="M2" s="16" t="s">
        <v>73</v>
      </c>
      <c r="N2" s="16" t="s">
        <v>513</v>
      </c>
      <c r="O2" s="16"/>
      <c r="P2" s="16" t="s">
        <v>73</v>
      </c>
      <c r="Q2" s="16" t="s">
        <v>513</v>
      </c>
    </row>
    <row r="3" spans="1:17" x14ac:dyDescent="0.25">
      <c r="A3" s="11" t="s">
        <v>501</v>
      </c>
      <c r="B3" s="11"/>
      <c r="C3" s="59">
        <v>63.6</v>
      </c>
      <c r="D3" s="59"/>
      <c r="E3" s="17">
        <v>0.15</v>
      </c>
      <c r="F3" s="59"/>
      <c r="G3" s="5">
        <v>354.24480041794197</v>
      </c>
      <c r="H3" s="18">
        <f>100/C3*G3</f>
        <v>556.98867990242445</v>
      </c>
      <c r="I3" s="18"/>
      <c r="J3" s="5">
        <v>93.596515414728103</v>
      </c>
      <c r="K3" s="18">
        <f t="shared" ref="K3:K14" si="0">100/C3*J3</f>
        <v>147.16433241309448</v>
      </c>
      <c r="L3" s="18"/>
      <c r="M3" s="5">
        <v>35.102567638420702</v>
      </c>
      <c r="N3" s="18">
        <f t="shared" ref="N3:N14" si="1">100/C3*M3</f>
        <v>55.192716412611162</v>
      </c>
      <c r="O3" s="18"/>
      <c r="P3" s="5">
        <v>99.655661577693095</v>
      </c>
      <c r="Q3" s="18">
        <f t="shared" ref="Q3:Q14" si="2">100/C3*P3</f>
        <v>156.69129178882562</v>
      </c>
    </row>
    <row r="4" spans="1:17" x14ac:dyDescent="0.25">
      <c r="A4" s="11" t="s">
        <v>502</v>
      </c>
      <c r="B4" s="11"/>
      <c r="C4" s="59">
        <v>64.2</v>
      </c>
      <c r="D4" s="59"/>
      <c r="E4" s="17">
        <v>0.15</v>
      </c>
      <c r="F4" s="59"/>
      <c r="G4" s="18" t="s">
        <v>0</v>
      </c>
      <c r="H4" s="18" t="s">
        <v>0</v>
      </c>
      <c r="I4" s="18"/>
      <c r="J4" s="5">
        <v>105.754435297219</v>
      </c>
      <c r="K4" s="18">
        <f t="shared" si="0"/>
        <v>164.72653473087072</v>
      </c>
      <c r="L4" s="18"/>
      <c r="M4" s="18">
        <v>32.650736663923396</v>
      </c>
      <c r="N4" s="18">
        <f t="shared" si="1"/>
        <v>50.857845270908719</v>
      </c>
      <c r="O4" s="18"/>
      <c r="P4" s="5">
        <v>131.59142507494499</v>
      </c>
      <c r="Q4" s="18">
        <f t="shared" si="2"/>
        <v>204.97106709492988</v>
      </c>
    </row>
    <row r="5" spans="1:17" x14ac:dyDescent="0.25">
      <c r="A5" s="11" t="s">
        <v>503</v>
      </c>
      <c r="B5" s="11"/>
      <c r="C5" s="59">
        <v>57.4</v>
      </c>
      <c r="D5" s="59"/>
      <c r="E5" s="17">
        <v>0.5</v>
      </c>
      <c r="F5" s="59"/>
      <c r="G5" s="18">
        <v>331.18472400180502</v>
      </c>
      <c r="H5" s="18">
        <f>100/C5*G5</f>
        <v>576.9768710832841</v>
      </c>
      <c r="I5" s="18"/>
      <c r="J5" s="5">
        <v>93.876301570231306</v>
      </c>
      <c r="K5" s="18">
        <f t="shared" si="0"/>
        <v>163.54756371120439</v>
      </c>
      <c r="L5" s="18"/>
      <c r="M5" s="18">
        <v>30.6707253047101</v>
      </c>
      <c r="N5" s="18">
        <f t="shared" si="1"/>
        <v>53.433319346184845</v>
      </c>
      <c r="O5" s="18"/>
      <c r="P5" s="5">
        <v>86.697972352049206</v>
      </c>
      <c r="Q5" s="18">
        <f t="shared" si="2"/>
        <v>151.04176367952823</v>
      </c>
    </row>
    <row r="6" spans="1:17" x14ac:dyDescent="0.25">
      <c r="A6" s="11" t="s">
        <v>504</v>
      </c>
      <c r="B6" s="11"/>
      <c r="C6" s="59">
        <v>65.5</v>
      </c>
      <c r="D6" s="59"/>
      <c r="E6" s="17">
        <v>0.5</v>
      </c>
      <c r="F6" s="59"/>
      <c r="G6" s="18">
        <v>396.437078406544</v>
      </c>
      <c r="H6" s="18">
        <f>100/C6*G6</f>
        <v>605.24744794892217</v>
      </c>
      <c r="I6" s="18"/>
      <c r="J6" s="5">
        <v>113.662740810827</v>
      </c>
      <c r="K6" s="18">
        <f t="shared" si="0"/>
        <v>173.5309020012626</v>
      </c>
      <c r="L6" s="18"/>
      <c r="M6" s="18">
        <v>40.587681389237297</v>
      </c>
      <c r="N6" s="18">
        <f t="shared" si="1"/>
        <v>61.965925785095116</v>
      </c>
      <c r="O6" s="18"/>
      <c r="P6" s="5">
        <v>64.162380988488195</v>
      </c>
      <c r="Q6" s="18">
        <f t="shared" si="2"/>
        <v>97.957833570210994</v>
      </c>
    </row>
    <row r="7" spans="1:17" x14ac:dyDescent="0.25">
      <c r="A7" s="11" t="s">
        <v>505</v>
      </c>
      <c r="B7" s="11"/>
      <c r="C7" s="59">
        <v>61</v>
      </c>
      <c r="D7" s="59"/>
      <c r="E7" s="17">
        <v>1</v>
      </c>
      <c r="F7" s="59"/>
      <c r="G7" s="18">
        <v>384.44781714417599</v>
      </c>
      <c r="H7" s="18">
        <f>100/C7*G7</f>
        <v>630.24232318717372</v>
      </c>
      <c r="I7" s="18"/>
      <c r="J7" s="5">
        <v>110.72495261052001</v>
      </c>
      <c r="K7" s="18">
        <f t="shared" si="0"/>
        <v>181.51631575495082</v>
      </c>
      <c r="L7" s="18"/>
      <c r="M7" s="18">
        <v>38.853143653772598</v>
      </c>
      <c r="N7" s="18">
        <f t="shared" si="1"/>
        <v>63.693678120938685</v>
      </c>
      <c r="O7" s="18"/>
      <c r="P7" s="5">
        <v>46.090655681402197</v>
      </c>
      <c r="Q7" s="18">
        <f t="shared" si="2"/>
        <v>75.558451936724921</v>
      </c>
    </row>
    <row r="8" spans="1:17" x14ac:dyDescent="0.25">
      <c r="A8" s="11" t="s">
        <v>506</v>
      </c>
      <c r="B8" s="11"/>
      <c r="C8" s="59">
        <v>65.599999999999994</v>
      </c>
      <c r="D8" s="59"/>
      <c r="E8" s="17">
        <v>1</v>
      </c>
      <c r="F8" s="59"/>
      <c r="G8" s="18" t="s">
        <v>0</v>
      </c>
      <c r="H8" s="18" t="s">
        <v>0</v>
      </c>
      <c r="I8" s="18"/>
      <c r="J8" s="5">
        <v>103.47220298776</v>
      </c>
      <c r="K8" s="18">
        <f t="shared" si="0"/>
        <v>157.73201674963414</v>
      </c>
      <c r="L8" s="18"/>
      <c r="M8" s="18">
        <v>50.748231014010301</v>
      </c>
      <c r="N8" s="18">
        <f t="shared" si="1"/>
        <v>77.360108253064482</v>
      </c>
      <c r="O8" s="18"/>
      <c r="P8" s="5">
        <v>52.327664887101001</v>
      </c>
      <c r="Q8" s="18">
        <f t="shared" si="2"/>
        <v>79.767781840092994</v>
      </c>
    </row>
    <row r="9" spans="1:17" x14ac:dyDescent="0.25">
      <c r="A9" s="11" t="s">
        <v>507</v>
      </c>
      <c r="B9" s="11"/>
      <c r="C9" s="59">
        <v>61.6</v>
      </c>
      <c r="D9" s="59"/>
      <c r="E9" s="17">
        <v>1.5</v>
      </c>
      <c r="F9" s="59"/>
      <c r="G9" s="18">
        <v>389.27926617814899</v>
      </c>
      <c r="H9" s="18">
        <f>100/C9*G9</f>
        <v>631.94686067881332</v>
      </c>
      <c r="I9" s="18"/>
      <c r="J9" s="5">
        <v>99.178941104303703</v>
      </c>
      <c r="K9" s="18">
        <f t="shared" si="0"/>
        <v>161.00477451997355</v>
      </c>
      <c r="L9" s="18"/>
      <c r="M9" s="18">
        <v>39.6061084919859</v>
      </c>
      <c r="N9" s="18">
        <f t="shared" si="1"/>
        <v>64.295630668808272</v>
      </c>
      <c r="O9" s="18"/>
      <c r="P9" s="5">
        <v>45.293905674321103</v>
      </c>
      <c r="Q9" s="18">
        <f t="shared" si="2"/>
        <v>73.529067653118673</v>
      </c>
    </row>
    <row r="10" spans="1:17" x14ac:dyDescent="0.25">
      <c r="A10" s="11" t="s">
        <v>508</v>
      </c>
      <c r="B10" s="11"/>
      <c r="C10" s="59">
        <v>65.2</v>
      </c>
      <c r="D10" s="59"/>
      <c r="E10" s="17">
        <v>1.5</v>
      </c>
      <c r="F10" s="59"/>
      <c r="G10" s="18">
        <v>415.32844773341299</v>
      </c>
      <c r="H10" s="18">
        <f>100/C10*G10</f>
        <v>637.00682167701382</v>
      </c>
      <c r="I10" s="18"/>
      <c r="J10" s="5">
        <v>105.35764918814699</v>
      </c>
      <c r="K10" s="18">
        <f t="shared" si="0"/>
        <v>161.59148648488804</v>
      </c>
      <c r="L10" s="18"/>
      <c r="M10" s="18">
        <v>44.998238048779498</v>
      </c>
      <c r="N10" s="18">
        <f t="shared" si="1"/>
        <v>69.015702528802919</v>
      </c>
      <c r="O10" s="18"/>
      <c r="P10" s="5">
        <v>179.33752000701</v>
      </c>
      <c r="Q10" s="18">
        <f t="shared" si="2"/>
        <v>275.05754602302147</v>
      </c>
    </row>
    <row r="11" spans="1:17" x14ac:dyDescent="0.25">
      <c r="A11" s="11" t="s">
        <v>509</v>
      </c>
      <c r="B11" s="11"/>
      <c r="C11" s="59">
        <v>65.8</v>
      </c>
      <c r="D11" s="59"/>
      <c r="E11" s="17">
        <v>2</v>
      </c>
      <c r="F11" s="59"/>
      <c r="G11" s="18" t="s">
        <v>0</v>
      </c>
      <c r="H11" s="18" t="s">
        <v>0</v>
      </c>
      <c r="I11" s="18"/>
      <c r="J11" s="5">
        <v>102.786798384026</v>
      </c>
      <c r="K11" s="18">
        <f t="shared" si="0"/>
        <v>156.21093979335259</v>
      </c>
      <c r="L11" s="18"/>
      <c r="M11" s="18">
        <v>49.582734420109098</v>
      </c>
      <c r="N11" s="18">
        <f t="shared" si="1"/>
        <v>75.353699726609577</v>
      </c>
      <c r="O11" s="18"/>
      <c r="P11" s="5">
        <v>64.830257690799698</v>
      </c>
      <c r="Q11" s="18">
        <f t="shared" si="2"/>
        <v>98.526227493616574</v>
      </c>
    </row>
    <row r="12" spans="1:17" x14ac:dyDescent="0.25">
      <c r="A12" s="11" t="s">
        <v>510</v>
      </c>
      <c r="B12" s="11"/>
      <c r="C12" s="59">
        <v>60.4</v>
      </c>
      <c r="D12" s="59"/>
      <c r="E12" s="17">
        <v>2</v>
      </c>
      <c r="F12" s="59"/>
      <c r="G12" s="18" t="s">
        <v>0</v>
      </c>
      <c r="H12" s="18" t="s">
        <v>0</v>
      </c>
      <c r="I12" s="18"/>
      <c r="J12" s="5">
        <v>98.614931404140904</v>
      </c>
      <c r="K12" s="18">
        <f t="shared" si="0"/>
        <v>163.26975398036575</v>
      </c>
      <c r="L12" s="18"/>
      <c r="M12" s="18">
        <v>38.508498668891697</v>
      </c>
      <c r="N12" s="18">
        <f t="shared" si="1"/>
        <v>63.755792498165064</v>
      </c>
      <c r="O12" s="18"/>
      <c r="P12" s="5">
        <v>155.43605033466</v>
      </c>
      <c r="Q12" s="18">
        <f t="shared" si="2"/>
        <v>257.34445419645692</v>
      </c>
    </row>
    <row r="13" spans="1:17" x14ac:dyDescent="0.25">
      <c r="A13" s="11" t="s">
        <v>511</v>
      </c>
      <c r="B13" s="11"/>
      <c r="C13" s="59">
        <v>63.5</v>
      </c>
      <c r="D13" s="59"/>
      <c r="E13" s="17">
        <v>2.5</v>
      </c>
      <c r="F13" s="59"/>
      <c r="G13" s="5">
        <v>406.42061374695902</v>
      </c>
      <c r="H13" s="18">
        <f>100/C13*G13</f>
        <v>640.0324625936363</v>
      </c>
      <c r="I13" s="18"/>
      <c r="J13" s="5">
        <v>102.433509878362</v>
      </c>
      <c r="K13" s="18">
        <f t="shared" si="0"/>
        <v>161.31261398167246</v>
      </c>
      <c r="L13" s="18"/>
      <c r="M13" s="18">
        <v>38.3598175093747</v>
      </c>
      <c r="N13" s="18">
        <f t="shared" si="1"/>
        <v>60.409161432086144</v>
      </c>
      <c r="O13" s="18"/>
      <c r="P13" s="5">
        <v>63.815899859956403</v>
      </c>
      <c r="Q13" s="18">
        <f t="shared" si="2"/>
        <v>100.49748009441954</v>
      </c>
    </row>
    <row r="14" spans="1:17" x14ac:dyDescent="0.25">
      <c r="A14" s="11" t="s">
        <v>512</v>
      </c>
      <c r="B14" s="11"/>
      <c r="C14" s="59">
        <v>63.2</v>
      </c>
      <c r="D14" s="59"/>
      <c r="E14" s="17">
        <v>2.5</v>
      </c>
      <c r="F14" s="59"/>
      <c r="G14" s="5">
        <v>394.28208916227698</v>
      </c>
      <c r="H14" s="18">
        <f>100/C14*G14</f>
        <v>623.86406513018505</v>
      </c>
      <c r="I14" s="18"/>
      <c r="J14" s="5">
        <v>103.638518940494</v>
      </c>
      <c r="K14" s="18">
        <f t="shared" si="0"/>
        <v>163.98499832356646</v>
      </c>
      <c r="L14" s="18"/>
      <c r="M14" s="5">
        <v>39.360347508229701</v>
      </c>
      <c r="N14" s="18">
        <f t="shared" si="1"/>
        <v>62.279030867452057</v>
      </c>
      <c r="O14" s="18"/>
      <c r="P14" s="5">
        <v>45.281581976468097</v>
      </c>
      <c r="Q14" s="18">
        <f t="shared" si="2"/>
        <v>71.648072747576109</v>
      </c>
    </row>
    <row r="16" spans="1:17" x14ac:dyDescent="0.25">
      <c r="A16" s="19" t="s">
        <v>476</v>
      </c>
    </row>
  </sheetData>
  <mergeCells count="4">
    <mergeCell ref="G1:H1"/>
    <mergeCell ref="J1:K1"/>
    <mergeCell ref="M1:N1"/>
    <mergeCell ref="P1:Q1"/>
  </mergeCells>
  <phoneticPr fontId="6" type="noConversion"/>
  <pageMargins left="0.7" right="0.7" top="0.75" bottom="0.75" header="0.3" footer="0.3"/>
  <pageSetup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505C-F33D-4BED-9FD9-A18A306AF647}">
  <sheetPr>
    <pageSetUpPr fitToPage="1"/>
  </sheetPr>
  <dimension ref="A1:Q19"/>
  <sheetViews>
    <sheetView tabSelected="1" zoomScaleNormal="100" workbookViewId="0">
      <selection activeCell="Q2" sqref="Q2"/>
    </sheetView>
  </sheetViews>
  <sheetFormatPr defaultRowHeight="10.5" x14ac:dyDescent="0.25"/>
  <cols>
    <col min="1" max="1" width="20.1796875" style="14" customWidth="1"/>
    <col min="2" max="2" width="1.6328125" style="14" customWidth="1"/>
    <col min="3" max="3" width="11" style="14" customWidth="1"/>
    <col min="4" max="4" width="1.6328125" style="14" customWidth="1"/>
    <col min="5" max="5" width="10.54296875" style="14" customWidth="1"/>
    <col min="6" max="6" width="1.6328125" style="14" customWidth="1"/>
    <col min="7" max="7" width="7.1796875" style="14" customWidth="1"/>
    <col min="8" max="8" width="7.7265625" style="14" customWidth="1"/>
    <col min="9" max="9" width="1.6328125" style="14" customWidth="1"/>
    <col min="10" max="10" width="7.26953125" style="14" customWidth="1"/>
    <col min="11" max="11" width="7.6328125" style="14" customWidth="1"/>
    <col min="12" max="12" width="1.6328125" style="14" customWidth="1"/>
    <col min="13" max="14" width="7.1796875" style="14" customWidth="1"/>
    <col min="15" max="15" width="1.6328125" style="14" customWidth="1"/>
    <col min="16" max="16" width="7.08984375" style="14" customWidth="1"/>
    <col min="17" max="17" width="7.6328125" style="14" customWidth="1"/>
    <col min="18" max="16384" width="8.7265625" style="14"/>
  </cols>
  <sheetData>
    <row r="1" spans="1:17" x14ac:dyDescent="0.25">
      <c r="A1" s="58"/>
      <c r="B1" s="58"/>
      <c r="C1" s="15" t="s">
        <v>429</v>
      </c>
      <c r="D1" s="15"/>
      <c r="E1" s="15" t="s">
        <v>485</v>
      </c>
      <c r="F1" s="15"/>
      <c r="G1" s="70" t="s">
        <v>422</v>
      </c>
      <c r="H1" s="70"/>
      <c r="I1" s="15"/>
      <c r="J1" s="70" t="s">
        <v>423</v>
      </c>
      <c r="K1" s="70"/>
      <c r="L1" s="15"/>
      <c r="M1" s="70" t="s">
        <v>424</v>
      </c>
      <c r="N1" s="70"/>
      <c r="O1" s="15"/>
      <c r="P1" s="70" t="s">
        <v>425</v>
      </c>
      <c r="Q1" s="70"/>
    </row>
    <row r="2" spans="1:17" ht="12.5" x14ac:dyDescent="0.25">
      <c r="A2" s="16" t="s">
        <v>431</v>
      </c>
      <c r="B2" s="16"/>
      <c r="C2" s="16" t="s">
        <v>6</v>
      </c>
      <c r="D2" s="16"/>
      <c r="E2" s="16" t="s">
        <v>484</v>
      </c>
      <c r="F2" s="16"/>
      <c r="G2" s="16" t="s">
        <v>73</v>
      </c>
      <c r="H2" s="16" t="s">
        <v>513</v>
      </c>
      <c r="I2" s="16"/>
      <c r="J2" s="16" t="s">
        <v>73</v>
      </c>
      <c r="K2" s="16" t="s">
        <v>513</v>
      </c>
      <c r="L2" s="16"/>
      <c r="M2" s="16" t="s">
        <v>73</v>
      </c>
      <c r="N2" s="16" t="s">
        <v>513</v>
      </c>
      <c r="O2" s="16"/>
      <c r="P2" s="16" t="s">
        <v>73</v>
      </c>
      <c r="Q2" s="16" t="s">
        <v>513</v>
      </c>
    </row>
    <row r="3" spans="1:17" x14ac:dyDescent="0.25">
      <c r="A3" s="11" t="s">
        <v>486</v>
      </c>
      <c r="B3" s="11"/>
      <c r="C3" s="59">
        <v>33.299999999999997</v>
      </c>
      <c r="D3" s="59"/>
      <c r="E3" s="17">
        <v>0.2</v>
      </c>
      <c r="F3" s="17"/>
      <c r="G3" s="5">
        <v>12.6</v>
      </c>
      <c r="H3" s="18">
        <f>100/C3*G3</f>
        <v>37.837837837837839</v>
      </c>
      <c r="I3" s="18"/>
      <c r="J3" s="5">
        <v>49.089271806194802</v>
      </c>
      <c r="K3" s="18">
        <f t="shared" ref="K3:K17" si="0">100/C3*J3</f>
        <v>147.41523064923365</v>
      </c>
      <c r="L3" s="18"/>
      <c r="M3" s="5">
        <v>9.1999999999999993</v>
      </c>
      <c r="N3" s="18">
        <f>100/C3*M3</f>
        <v>27.627627627627628</v>
      </c>
      <c r="O3" s="18"/>
      <c r="P3" s="5">
        <v>65.599999999999994</v>
      </c>
      <c r="Q3" s="18">
        <f>100/C3*P3</f>
        <v>196.99699699699698</v>
      </c>
    </row>
    <row r="4" spans="1:17" x14ac:dyDescent="0.25">
      <c r="A4" s="11" t="s">
        <v>487</v>
      </c>
      <c r="B4" s="11"/>
      <c r="C4" s="59">
        <v>24.8</v>
      </c>
      <c r="D4" s="59"/>
      <c r="E4" s="17">
        <v>0.2</v>
      </c>
      <c r="F4" s="17"/>
      <c r="G4" s="5">
        <v>11.1</v>
      </c>
      <c r="H4" s="18">
        <f>100/C4*G4</f>
        <v>44.758064516129032</v>
      </c>
      <c r="I4" s="18"/>
      <c r="J4" s="5">
        <v>39.485234437227597</v>
      </c>
      <c r="K4" s="18">
        <f t="shared" si="0"/>
        <v>159.21465498882094</v>
      </c>
      <c r="L4" s="18"/>
      <c r="M4" s="5">
        <v>10.199999999999999</v>
      </c>
      <c r="N4" s="18">
        <f>100/C4*M4</f>
        <v>41.129032258064512</v>
      </c>
      <c r="O4" s="18"/>
      <c r="P4" s="5">
        <v>45.1</v>
      </c>
      <c r="Q4" s="18">
        <f>100/C4*P4</f>
        <v>181.85483870967744</v>
      </c>
    </row>
    <row r="5" spans="1:17" x14ac:dyDescent="0.25">
      <c r="A5" s="11" t="s">
        <v>488</v>
      </c>
      <c r="B5" s="11"/>
      <c r="C5" s="59">
        <v>20.399999999999999</v>
      </c>
      <c r="D5" s="59"/>
      <c r="E5" s="17">
        <v>0.2</v>
      </c>
      <c r="F5" s="17"/>
      <c r="G5" s="18" t="s">
        <v>0</v>
      </c>
      <c r="H5" s="18" t="s">
        <v>0</v>
      </c>
      <c r="I5" s="18"/>
      <c r="J5" s="5">
        <v>30.953683697817802</v>
      </c>
      <c r="K5" s="18">
        <f t="shared" si="0"/>
        <v>151.73374361675394</v>
      </c>
      <c r="L5" s="18"/>
      <c r="M5" s="18" t="s">
        <v>0</v>
      </c>
      <c r="N5" s="18" t="s">
        <v>0</v>
      </c>
      <c r="O5" s="18"/>
      <c r="P5" s="5">
        <v>43.3</v>
      </c>
      <c r="Q5" s="18">
        <f>100/C5*P5</f>
        <v>212.25490196078431</v>
      </c>
    </row>
    <row r="6" spans="1:17" x14ac:dyDescent="0.25">
      <c r="A6" s="11" t="s">
        <v>489</v>
      </c>
      <c r="B6" s="11"/>
      <c r="C6" s="59">
        <v>25</v>
      </c>
      <c r="D6" s="59"/>
      <c r="E6" s="17">
        <v>1.5</v>
      </c>
      <c r="F6" s="17"/>
      <c r="G6" s="18" t="s">
        <v>0</v>
      </c>
      <c r="H6" s="18" t="s">
        <v>0</v>
      </c>
      <c r="I6" s="18"/>
      <c r="J6" s="5">
        <v>44.743093450334598</v>
      </c>
      <c r="K6" s="18">
        <f t="shared" si="0"/>
        <v>178.97237380133839</v>
      </c>
      <c r="L6" s="18"/>
      <c r="M6" s="5">
        <v>13.8</v>
      </c>
      <c r="N6" s="18">
        <f>100/C6*M6</f>
        <v>55.2</v>
      </c>
      <c r="O6" s="18"/>
      <c r="P6" s="5">
        <v>51</v>
      </c>
      <c r="Q6" s="18">
        <f>100/C6*P6</f>
        <v>204</v>
      </c>
    </row>
    <row r="7" spans="1:17" x14ac:dyDescent="0.25">
      <c r="A7" s="11" t="s">
        <v>490</v>
      </c>
      <c r="B7" s="11"/>
      <c r="C7" s="59">
        <v>17.7</v>
      </c>
      <c r="D7" s="59"/>
      <c r="E7" s="17">
        <v>1.5</v>
      </c>
      <c r="F7" s="17"/>
      <c r="G7" s="18" t="s">
        <v>0</v>
      </c>
      <c r="H7" s="18" t="s">
        <v>0</v>
      </c>
      <c r="I7" s="18"/>
      <c r="J7" s="5">
        <v>31.172899675224102</v>
      </c>
      <c r="K7" s="18">
        <f t="shared" si="0"/>
        <v>176.11807726115313</v>
      </c>
      <c r="L7" s="18"/>
      <c r="M7" s="18" t="s">
        <v>0</v>
      </c>
      <c r="N7" s="18" t="s">
        <v>0</v>
      </c>
      <c r="O7" s="18"/>
      <c r="P7" s="18" t="s">
        <v>0</v>
      </c>
      <c r="Q7" s="18" t="s">
        <v>0</v>
      </c>
    </row>
    <row r="8" spans="1:17" x14ac:dyDescent="0.25">
      <c r="A8" s="11" t="s">
        <v>491</v>
      </c>
      <c r="B8" s="11"/>
      <c r="C8" s="59">
        <v>22.7</v>
      </c>
      <c r="D8" s="59"/>
      <c r="E8" s="17">
        <v>1.5</v>
      </c>
      <c r="F8" s="17"/>
      <c r="G8" s="5">
        <v>10.8</v>
      </c>
      <c r="H8" s="18">
        <f>100/C8*G8</f>
        <v>47.577092511013227</v>
      </c>
      <c r="I8" s="18"/>
      <c r="J8" s="5">
        <v>36.307233979510499</v>
      </c>
      <c r="K8" s="18">
        <f t="shared" si="0"/>
        <v>159.94376202427534</v>
      </c>
      <c r="L8" s="18"/>
      <c r="M8" s="18" t="s">
        <v>0</v>
      </c>
      <c r="N8" s="18" t="s">
        <v>0</v>
      </c>
      <c r="O8" s="18"/>
      <c r="P8" s="18" t="s">
        <v>0</v>
      </c>
      <c r="Q8" s="18" t="s">
        <v>0</v>
      </c>
    </row>
    <row r="9" spans="1:17" x14ac:dyDescent="0.25">
      <c r="A9" s="11" t="s">
        <v>492</v>
      </c>
      <c r="B9" s="11"/>
      <c r="C9" s="59">
        <v>21.7</v>
      </c>
      <c r="D9" s="59"/>
      <c r="E9" s="17">
        <v>3</v>
      </c>
      <c r="F9" s="17"/>
      <c r="G9" s="5">
        <v>8.6</v>
      </c>
      <c r="H9" s="18">
        <f>100/C9*G9</f>
        <v>39.631336405529957</v>
      </c>
      <c r="I9" s="18"/>
      <c r="J9" s="5">
        <v>33.510810284727398</v>
      </c>
      <c r="K9" s="18">
        <f t="shared" si="0"/>
        <v>154.42769716464241</v>
      </c>
      <c r="L9" s="18"/>
      <c r="M9" s="5">
        <v>8.1</v>
      </c>
      <c r="N9" s="18">
        <f>100/C9*M9</f>
        <v>37.327188940092171</v>
      </c>
      <c r="O9" s="18"/>
      <c r="P9" s="18" t="s">
        <v>0</v>
      </c>
      <c r="Q9" s="18" t="s">
        <v>0</v>
      </c>
    </row>
    <row r="10" spans="1:17" x14ac:dyDescent="0.25">
      <c r="A10" s="11" t="s">
        <v>493</v>
      </c>
      <c r="B10" s="11"/>
      <c r="C10" s="59">
        <v>27.5</v>
      </c>
      <c r="D10" s="59"/>
      <c r="E10" s="17">
        <v>3</v>
      </c>
      <c r="F10" s="17"/>
      <c r="G10" s="18" t="s">
        <v>0</v>
      </c>
      <c r="H10" s="18" t="s">
        <v>0</v>
      </c>
      <c r="I10" s="18"/>
      <c r="J10" s="5">
        <v>42.075051865066897</v>
      </c>
      <c r="K10" s="18">
        <f t="shared" si="0"/>
        <v>153.00018860024326</v>
      </c>
      <c r="L10" s="18"/>
      <c r="M10" s="18" t="s">
        <v>0</v>
      </c>
      <c r="N10" s="18" t="s">
        <v>0</v>
      </c>
      <c r="O10" s="18"/>
      <c r="P10" s="18" t="s">
        <v>0</v>
      </c>
      <c r="Q10" s="18" t="s">
        <v>0</v>
      </c>
    </row>
    <row r="11" spans="1:17" x14ac:dyDescent="0.25">
      <c r="A11" s="11" t="s">
        <v>494</v>
      </c>
      <c r="B11" s="11"/>
      <c r="C11" s="59">
        <v>26.6</v>
      </c>
      <c r="D11" s="59"/>
      <c r="E11" s="17">
        <v>3</v>
      </c>
      <c r="F11" s="17"/>
      <c r="G11" s="18" t="s">
        <v>0</v>
      </c>
      <c r="H11" s="18" t="s">
        <v>0</v>
      </c>
      <c r="I11" s="18"/>
      <c r="J11" s="5">
        <v>43.327739766039599</v>
      </c>
      <c r="K11" s="18">
        <f t="shared" si="0"/>
        <v>162.88623972195339</v>
      </c>
      <c r="L11" s="18"/>
      <c r="M11" s="18" t="s">
        <v>0</v>
      </c>
      <c r="N11" s="18" t="s">
        <v>0</v>
      </c>
      <c r="O11" s="18"/>
      <c r="P11" s="18" t="s">
        <v>0</v>
      </c>
      <c r="Q11" s="18" t="s">
        <v>0</v>
      </c>
    </row>
    <row r="12" spans="1:17" x14ac:dyDescent="0.25">
      <c r="A12" s="11" t="s">
        <v>495</v>
      </c>
      <c r="B12" s="11"/>
      <c r="C12" s="59">
        <v>32.5</v>
      </c>
      <c r="D12" s="59"/>
      <c r="E12" s="17">
        <v>6</v>
      </c>
      <c r="F12" s="17"/>
      <c r="G12" s="18" t="s">
        <v>0</v>
      </c>
      <c r="H12" s="18" t="s">
        <v>0</v>
      </c>
      <c r="I12" s="18"/>
      <c r="J12" s="5">
        <v>46.440651201565203</v>
      </c>
      <c r="K12" s="18">
        <f t="shared" si="0"/>
        <v>142.89431138943141</v>
      </c>
      <c r="L12" s="18"/>
      <c r="M12" s="5">
        <v>11.8</v>
      </c>
      <c r="N12" s="18">
        <f>100/C12*M12</f>
        <v>36.307692307692314</v>
      </c>
      <c r="O12" s="18"/>
      <c r="P12" s="5">
        <v>64.8</v>
      </c>
      <c r="Q12" s="18">
        <f>100/C12*P12</f>
        <v>199.38461538461539</v>
      </c>
    </row>
    <row r="13" spans="1:17" x14ac:dyDescent="0.25">
      <c r="A13" s="11" t="s">
        <v>496</v>
      </c>
      <c r="B13" s="11"/>
      <c r="C13" s="59">
        <v>26</v>
      </c>
      <c r="D13" s="59"/>
      <c r="E13" s="17">
        <v>6</v>
      </c>
      <c r="F13" s="17"/>
      <c r="G13" s="5">
        <v>11.9</v>
      </c>
      <c r="H13" s="18">
        <f>100/C13*G13</f>
        <v>45.769230769230774</v>
      </c>
      <c r="I13" s="18"/>
      <c r="J13" s="5">
        <v>40.287989611103697</v>
      </c>
      <c r="K13" s="18">
        <f t="shared" si="0"/>
        <v>154.95380619655268</v>
      </c>
      <c r="L13" s="18"/>
      <c r="M13" s="5">
        <v>8.3000000000000007</v>
      </c>
      <c r="N13" s="18">
        <f>100/C13*M13</f>
        <v>31.923076923076927</v>
      </c>
      <c r="O13" s="18"/>
      <c r="P13" s="18" t="s">
        <v>0</v>
      </c>
      <c r="Q13" s="18" t="s">
        <v>0</v>
      </c>
    </row>
    <row r="14" spans="1:17" x14ac:dyDescent="0.25">
      <c r="A14" s="11" t="s">
        <v>497</v>
      </c>
      <c r="B14" s="11"/>
      <c r="C14" s="59">
        <v>30.2</v>
      </c>
      <c r="D14" s="59"/>
      <c r="E14" s="17">
        <v>6</v>
      </c>
      <c r="F14" s="17"/>
      <c r="G14" s="5">
        <v>10.9</v>
      </c>
      <c r="H14" s="18">
        <f>100/C14*G14</f>
        <v>36.092715231788084</v>
      </c>
      <c r="I14" s="18"/>
      <c r="J14" s="5">
        <v>48.709303355939298</v>
      </c>
      <c r="K14" s="18">
        <f t="shared" si="0"/>
        <v>161.28908396006389</v>
      </c>
      <c r="L14" s="18"/>
      <c r="M14" s="18" t="s">
        <v>0</v>
      </c>
      <c r="N14" s="18" t="s">
        <v>0</v>
      </c>
      <c r="O14" s="18"/>
      <c r="P14" s="18" t="s">
        <v>0</v>
      </c>
      <c r="Q14" s="18" t="s">
        <v>0</v>
      </c>
    </row>
    <row r="15" spans="1:17" x14ac:dyDescent="0.25">
      <c r="A15" s="11" t="s">
        <v>498</v>
      </c>
      <c r="B15" s="11"/>
      <c r="C15" s="59">
        <v>26.3</v>
      </c>
      <c r="D15" s="59"/>
      <c r="E15" s="17">
        <v>24</v>
      </c>
      <c r="F15" s="17"/>
      <c r="G15" s="5">
        <v>12.1</v>
      </c>
      <c r="H15" s="18">
        <f>100/C15*G15</f>
        <v>46.00760456273764</v>
      </c>
      <c r="I15" s="18"/>
      <c r="J15" s="5">
        <v>44.4621913938727</v>
      </c>
      <c r="K15" s="18">
        <f t="shared" si="0"/>
        <v>169.05776195388859</v>
      </c>
      <c r="L15" s="18"/>
      <c r="M15" s="5">
        <v>11.5</v>
      </c>
      <c r="N15" s="18">
        <f>100/C15*M15</f>
        <v>43.726235741444867</v>
      </c>
      <c r="O15" s="18"/>
      <c r="P15" s="18" t="s">
        <v>0</v>
      </c>
      <c r="Q15" s="18" t="s">
        <v>0</v>
      </c>
    </row>
    <row r="16" spans="1:17" x14ac:dyDescent="0.25">
      <c r="A16" s="11" t="s">
        <v>499</v>
      </c>
      <c r="B16" s="11"/>
      <c r="C16" s="59">
        <v>29.1</v>
      </c>
      <c r="D16" s="59"/>
      <c r="E16" s="17">
        <v>24</v>
      </c>
      <c r="F16" s="17"/>
      <c r="G16" s="5">
        <v>14.5</v>
      </c>
      <c r="H16" s="18">
        <f>100/C16*G16</f>
        <v>49.828178694158069</v>
      </c>
      <c r="I16" s="18"/>
      <c r="J16" s="5">
        <v>53.059211358560098</v>
      </c>
      <c r="K16" s="18">
        <f t="shared" si="0"/>
        <v>182.33405965140926</v>
      </c>
      <c r="L16" s="18"/>
      <c r="M16" s="5">
        <v>9.3000000000000007</v>
      </c>
      <c r="N16" s="18">
        <f>100/C16*M16</f>
        <v>31.958762886597938</v>
      </c>
      <c r="O16" s="18"/>
      <c r="P16" s="5">
        <v>54.5</v>
      </c>
      <c r="Q16" s="18">
        <f>100/C16*P16</f>
        <v>187.28522336769757</v>
      </c>
    </row>
    <row r="17" spans="1:17" x14ac:dyDescent="0.25">
      <c r="A17" s="11" t="s">
        <v>500</v>
      </c>
      <c r="B17" s="11"/>
      <c r="C17" s="59">
        <v>29.2</v>
      </c>
      <c r="D17" s="59"/>
      <c r="E17" s="17">
        <v>24</v>
      </c>
      <c r="F17" s="17"/>
      <c r="G17" s="5">
        <v>16.100000000000001</v>
      </c>
      <c r="H17" s="18">
        <f>100/C17*G17</f>
        <v>55.136986301369866</v>
      </c>
      <c r="I17" s="18"/>
      <c r="J17" s="5">
        <v>57.324058512063303</v>
      </c>
      <c r="K17" s="18">
        <f t="shared" si="0"/>
        <v>196.31526887692911</v>
      </c>
      <c r="L17" s="18"/>
      <c r="M17" s="5">
        <v>10.1</v>
      </c>
      <c r="N17" s="18">
        <f>100/C17*M17</f>
        <v>34.589041095890408</v>
      </c>
      <c r="O17" s="18"/>
      <c r="P17" s="18" t="s">
        <v>0</v>
      </c>
      <c r="Q17" s="18" t="s">
        <v>0</v>
      </c>
    </row>
    <row r="19" spans="1:17" x14ac:dyDescent="0.25">
      <c r="A19" s="19" t="s">
        <v>476</v>
      </c>
    </row>
  </sheetData>
  <mergeCells count="4">
    <mergeCell ref="G1:H1"/>
    <mergeCell ref="J1:K1"/>
    <mergeCell ref="M1:N1"/>
    <mergeCell ref="P1:Q1"/>
  </mergeCells>
  <phoneticPr fontId="6" type="noConversion"/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UMMP 118186 Steroid Data</vt:lpstr>
      <vt:lpstr>UMMP 118711 Steroid Data</vt:lpstr>
      <vt:lpstr>UMMP 118710 Steroid Data</vt:lpstr>
      <vt:lpstr>Elephant Serum Data</vt:lpstr>
      <vt:lpstr>Pooled Serum Data (control) </vt:lpstr>
      <vt:lpstr>UMMP 118186 Stable Isotope Data</vt:lpstr>
      <vt:lpstr>Time Trial1 Steroid Data</vt:lpstr>
      <vt:lpstr>Time Trial2 Steroid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Cherney</dc:creator>
  <cp:lastModifiedBy>Michael Cherney</cp:lastModifiedBy>
  <cp:lastPrinted>2023-01-17T20:55:09Z</cp:lastPrinted>
  <dcterms:created xsi:type="dcterms:W3CDTF">2021-05-29T04:23:21Z</dcterms:created>
  <dcterms:modified xsi:type="dcterms:W3CDTF">2023-04-14T21:17:13Z</dcterms:modified>
</cp:coreProperties>
</file>