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jessicachilds-disney/Dropbox/Manuscripts In progress/MDD JCD Nature Revision/3rd Revision Nov 2022/Final submitted documents/Raw Data/"/>
    </mc:Choice>
  </mc:AlternateContent>
  <xr:revisionPtr revIDLastSave="0" documentId="13_ncr:1_{174AE731-0D21-FF42-AC23-8E981FD398AE}" xr6:coauthVersionLast="47" xr6:coauthVersionMax="47" xr10:uidLastSave="{00000000-0000-0000-0000-000000000000}"/>
  <bookViews>
    <workbookView xWindow="0" yWindow="500" windowWidth="32780" windowHeight="23820" activeTab="9" xr2:uid="{00000000-000D-0000-FFFF-FFFF00000000}"/>
  </bookViews>
  <sheets>
    <sheet name="Panel a" sheetId="1" r:id="rId1"/>
    <sheet name="Panel b" sheetId="2" r:id="rId2"/>
    <sheet name="Panel c" sheetId="3" r:id="rId3"/>
    <sheet name="Panel d" sheetId="4" r:id="rId4"/>
    <sheet name="Panel f" sheetId="6" r:id="rId5"/>
    <sheet name="Panel g" sheetId="7" r:id="rId6"/>
    <sheet name="Panel h" sheetId="8" r:id="rId7"/>
    <sheet name="Panel i" sheetId="9" r:id="rId8"/>
    <sheet name="Panel j" sheetId="10" r:id="rId9"/>
    <sheet name="Panel k" sheetId="11" r:id="rId10"/>
    <sheet name="Panel l,m" sheetId="12" r:id="rId11"/>
    <sheet name="Panel n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" l="1"/>
  <c r="E76" i="1"/>
  <c r="F45" i="1"/>
  <c r="G47" i="1" s="1"/>
  <c r="E32" i="1"/>
  <c r="F102" i="1"/>
  <c r="F89" i="1"/>
  <c r="Z10" i="4"/>
  <c r="U10" i="4"/>
  <c r="V27" i="4"/>
  <c r="U28" i="4" s="1"/>
  <c r="U27" i="4"/>
  <c r="X10" i="4"/>
  <c r="Q10" i="3"/>
  <c r="Q7" i="3" s="1"/>
  <c r="Q11" i="3"/>
  <c r="R11" i="3" s="1"/>
  <c r="Q12" i="3"/>
  <c r="Q13" i="3"/>
  <c r="Q14" i="3"/>
  <c r="Q9" i="3"/>
  <c r="C9" i="3"/>
  <c r="E9" i="3"/>
  <c r="F9" i="3"/>
  <c r="C12" i="3"/>
  <c r="E12" i="3"/>
  <c r="C15" i="3"/>
  <c r="F15" i="3" s="1"/>
  <c r="E15" i="3"/>
  <c r="C18" i="3"/>
  <c r="E18" i="3"/>
  <c r="F18" i="3"/>
  <c r="C21" i="3"/>
  <c r="E21" i="3"/>
  <c r="F21" i="3"/>
  <c r="C24" i="3"/>
  <c r="E24" i="3"/>
  <c r="C27" i="3"/>
  <c r="F27" i="3" s="1"/>
  <c r="E27" i="3"/>
  <c r="C30" i="3"/>
  <c r="E30" i="3"/>
  <c r="F30" i="3"/>
  <c r="C33" i="3"/>
  <c r="E33" i="3"/>
  <c r="C36" i="3"/>
  <c r="E36" i="3"/>
  <c r="F36" i="3"/>
  <c r="C39" i="3"/>
  <c r="F39" i="3" s="1"/>
  <c r="E39" i="3"/>
  <c r="C42" i="3"/>
  <c r="E42" i="3"/>
  <c r="R12" i="3" l="1"/>
  <c r="R13" i="3"/>
  <c r="R9" i="3"/>
  <c r="R14" i="3"/>
  <c r="F12" i="3"/>
  <c r="I9" i="3" s="1"/>
  <c r="R10" i="3"/>
  <c r="F42" i="3"/>
  <c r="G42" i="3" s="1"/>
  <c r="H56" i="1"/>
  <c r="I52" i="1"/>
  <c r="G56" i="1"/>
  <c r="H53" i="1"/>
  <c r="H52" i="1"/>
  <c r="I55" i="1"/>
  <c r="G53" i="1"/>
  <c r="G50" i="1"/>
  <c r="I49" i="1"/>
  <c r="I56" i="1"/>
  <c r="H49" i="1"/>
  <c r="G49" i="1"/>
  <c r="I48" i="1"/>
  <c r="G52" i="1"/>
  <c r="H55" i="1"/>
  <c r="G55" i="1"/>
  <c r="I51" i="1"/>
  <c r="H48" i="1"/>
  <c r="G46" i="1"/>
  <c r="I47" i="1"/>
  <c r="H47" i="1"/>
  <c r="I54" i="1"/>
  <c r="H51" i="1"/>
  <c r="G48" i="1"/>
  <c r="H54" i="1"/>
  <c r="G51" i="1"/>
  <c r="I46" i="1"/>
  <c r="G54" i="1"/>
  <c r="I50" i="1"/>
  <c r="H46" i="1"/>
  <c r="I53" i="1"/>
  <c r="H50" i="1"/>
  <c r="F33" i="3"/>
  <c r="G33" i="3" s="1"/>
  <c r="F24" i="3"/>
  <c r="G15" i="3" l="1"/>
  <c r="G24" i="3"/>
  <c r="G9" i="3"/>
  <c r="G12" i="3"/>
  <c r="G27" i="3"/>
  <c r="G21" i="3"/>
  <c r="G39" i="3"/>
  <c r="G18" i="3"/>
  <c r="G36" i="3"/>
  <c r="G30" i="3"/>
  <c r="AG7" i="13" l="1"/>
  <c r="AF7" i="13"/>
  <c r="AG6" i="13"/>
  <c r="AF6" i="13"/>
  <c r="AG5" i="13"/>
  <c r="AF5" i="13"/>
  <c r="AB6" i="13"/>
  <c r="AC6" i="13"/>
  <c r="AB7" i="13"/>
  <c r="AC7" i="13"/>
  <c r="AC5" i="13"/>
  <c r="AB5" i="13"/>
  <c r="U8" i="13"/>
  <c r="U11" i="13"/>
  <c r="U14" i="13"/>
  <c r="U17" i="13"/>
  <c r="U20" i="13"/>
  <c r="U23" i="13"/>
  <c r="U30" i="13"/>
  <c r="U33" i="13"/>
  <c r="U36" i="13"/>
  <c r="U39" i="13"/>
  <c r="U42" i="13"/>
  <c r="U45" i="13"/>
  <c r="S45" i="13"/>
  <c r="V45" i="13" s="1"/>
  <c r="S42" i="13"/>
  <c r="S39" i="13"/>
  <c r="S36" i="13"/>
  <c r="S33" i="13"/>
  <c r="S30" i="13"/>
  <c r="S23" i="13"/>
  <c r="S20" i="13"/>
  <c r="S17" i="13"/>
  <c r="S14" i="13"/>
  <c r="S11" i="13"/>
  <c r="S8" i="13"/>
  <c r="O8" i="13"/>
  <c r="O11" i="13"/>
  <c r="O14" i="13"/>
  <c r="P14" i="13" s="1"/>
  <c r="O17" i="13"/>
  <c r="O20" i="13"/>
  <c r="O23" i="13"/>
  <c r="O30" i="13"/>
  <c r="O33" i="13"/>
  <c r="O36" i="13"/>
  <c r="O39" i="13"/>
  <c r="O42" i="13"/>
  <c r="O45" i="13"/>
  <c r="M45" i="13"/>
  <c r="P45" i="13" s="1"/>
  <c r="M42" i="13"/>
  <c r="M39" i="13"/>
  <c r="M36" i="13"/>
  <c r="M33" i="13"/>
  <c r="M30" i="13"/>
  <c r="M23" i="13"/>
  <c r="M20" i="13"/>
  <c r="M17" i="13"/>
  <c r="M14" i="13"/>
  <c r="M11" i="13"/>
  <c r="P11" i="13" s="1"/>
  <c r="M8" i="13"/>
  <c r="E10" i="13"/>
  <c r="E13" i="13"/>
  <c r="E16" i="13"/>
  <c r="E19" i="13"/>
  <c r="E22" i="13"/>
  <c r="E25" i="13"/>
  <c r="E28" i="13"/>
  <c r="E31" i="13"/>
  <c r="E34" i="13"/>
  <c r="E37" i="13"/>
  <c r="E40" i="13"/>
  <c r="E43" i="13"/>
  <c r="C43" i="13"/>
  <c r="C40" i="13"/>
  <c r="C37" i="13"/>
  <c r="C34" i="13"/>
  <c r="C31" i="13"/>
  <c r="C28" i="13"/>
  <c r="C25" i="13"/>
  <c r="C22" i="13"/>
  <c r="C19" i="13"/>
  <c r="C16" i="13"/>
  <c r="C13" i="13"/>
  <c r="C10" i="13"/>
  <c r="O39" i="11"/>
  <c r="O40" i="11"/>
  <c r="N40" i="11"/>
  <c r="N39" i="11"/>
  <c r="M39" i="11"/>
  <c r="M40" i="11"/>
  <c r="L40" i="11"/>
  <c r="L39" i="11"/>
  <c r="F39" i="11"/>
  <c r="F40" i="11"/>
  <c r="E40" i="11"/>
  <c r="E39" i="11"/>
  <c r="D39" i="11"/>
  <c r="D40" i="11"/>
  <c r="C40" i="11"/>
  <c r="C39" i="11"/>
  <c r="Q17" i="9"/>
  <c r="Q16" i="9"/>
  <c r="Q15" i="9"/>
  <c r="Q14" i="9"/>
  <c r="Q13" i="9"/>
  <c r="Q12" i="9"/>
  <c r="Q10" i="9"/>
  <c r="Q9" i="9"/>
  <c r="Q19" i="9" s="1"/>
  <c r="E9" i="9"/>
  <c r="E12" i="9"/>
  <c r="E15" i="9"/>
  <c r="E18" i="9"/>
  <c r="E21" i="9"/>
  <c r="E24" i="9"/>
  <c r="E27" i="9"/>
  <c r="E30" i="9"/>
  <c r="E33" i="9"/>
  <c r="E36" i="9"/>
  <c r="E39" i="9"/>
  <c r="E42" i="9"/>
  <c r="C42" i="9"/>
  <c r="F42" i="9" s="1"/>
  <c r="C39" i="9"/>
  <c r="C36" i="9"/>
  <c r="C33" i="9"/>
  <c r="C30" i="9"/>
  <c r="C27" i="9"/>
  <c r="C24" i="9"/>
  <c r="F24" i="9" s="1"/>
  <c r="C21" i="9"/>
  <c r="C18" i="9"/>
  <c r="C15" i="9"/>
  <c r="C12" i="9"/>
  <c r="F12" i="9" s="1"/>
  <c r="C9" i="9"/>
  <c r="L10" i="8"/>
  <c r="M10" i="8"/>
  <c r="N10" i="8"/>
  <c r="O10" i="8"/>
  <c r="P10" i="8"/>
  <c r="L11" i="8"/>
  <c r="M11" i="8"/>
  <c r="N11" i="8"/>
  <c r="O11" i="8"/>
  <c r="P11" i="8"/>
  <c r="L12" i="8"/>
  <c r="M12" i="8"/>
  <c r="N12" i="8"/>
  <c r="O12" i="8"/>
  <c r="P12" i="8"/>
  <c r="K12" i="8"/>
  <c r="K11" i="8"/>
  <c r="K10" i="8"/>
  <c r="C10" i="8"/>
  <c r="D10" i="8"/>
  <c r="E10" i="8"/>
  <c r="F10" i="8"/>
  <c r="G10" i="8"/>
  <c r="C11" i="8"/>
  <c r="D11" i="8"/>
  <c r="E11" i="8"/>
  <c r="F11" i="8"/>
  <c r="G11" i="8"/>
  <c r="C12" i="8"/>
  <c r="D12" i="8"/>
  <c r="E12" i="8"/>
  <c r="F12" i="8"/>
  <c r="G12" i="8"/>
  <c r="B11" i="8"/>
  <c r="B12" i="8"/>
  <c r="B10" i="8"/>
  <c r="K8" i="8"/>
  <c r="B8" i="8"/>
  <c r="G41" i="7"/>
  <c r="G38" i="7"/>
  <c r="G35" i="7"/>
  <c r="G23" i="7"/>
  <c r="G20" i="7"/>
  <c r="G17" i="7"/>
  <c r="I23" i="7"/>
  <c r="F41" i="7"/>
  <c r="F38" i="7"/>
  <c r="F35" i="7"/>
  <c r="F32" i="7"/>
  <c r="F29" i="7"/>
  <c r="F26" i="7"/>
  <c r="F23" i="7"/>
  <c r="F20" i="7"/>
  <c r="F17" i="7"/>
  <c r="F14" i="7"/>
  <c r="F11" i="7"/>
  <c r="F8" i="7"/>
  <c r="I14" i="7" s="1"/>
  <c r="E8" i="7"/>
  <c r="E11" i="7"/>
  <c r="E14" i="7"/>
  <c r="E17" i="7"/>
  <c r="E20" i="7"/>
  <c r="E23" i="7"/>
  <c r="E26" i="7"/>
  <c r="E29" i="7"/>
  <c r="E32" i="7"/>
  <c r="E35" i="7"/>
  <c r="E38" i="7"/>
  <c r="E41" i="7"/>
  <c r="C41" i="7"/>
  <c r="C38" i="7"/>
  <c r="C35" i="7"/>
  <c r="C32" i="7"/>
  <c r="C29" i="7"/>
  <c r="C26" i="7"/>
  <c r="C23" i="7"/>
  <c r="C20" i="7"/>
  <c r="C17" i="7"/>
  <c r="C14" i="7"/>
  <c r="C11" i="7"/>
  <c r="C8" i="7"/>
  <c r="AC12" i="6"/>
  <c r="AB12" i="6"/>
  <c r="AC9" i="6"/>
  <c r="AB9" i="6"/>
  <c r="AA14" i="6"/>
  <c r="AA13" i="6"/>
  <c r="AA12" i="6"/>
  <c r="AA11" i="6"/>
  <c r="AA10" i="6"/>
  <c r="AA9" i="6"/>
  <c r="Z14" i="6"/>
  <c r="Z13" i="6"/>
  <c r="Z12" i="6"/>
  <c r="Z11" i="6"/>
  <c r="Z10" i="6"/>
  <c r="Z9" i="6"/>
  <c r="Z16" i="6" s="1"/>
  <c r="T15" i="6"/>
  <c r="S15" i="6"/>
  <c r="T12" i="6"/>
  <c r="S12" i="6"/>
  <c r="T9" i="6"/>
  <c r="S9" i="6"/>
  <c r="R9" i="6"/>
  <c r="Q17" i="6"/>
  <c r="R17" i="6" s="1"/>
  <c r="Q16" i="6"/>
  <c r="Q15" i="6"/>
  <c r="Q14" i="6"/>
  <c r="R14" i="6" s="1"/>
  <c r="Q13" i="6"/>
  <c r="Q12" i="6"/>
  <c r="Q11" i="6"/>
  <c r="Q10" i="6"/>
  <c r="Q9" i="6"/>
  <c r="Q19" i="6"/>
  <c r="R16" i="6" s="1"/>
  <c r="F21" i="6"/>
  <c r="F18" i="6"/>
  <c r="E9" i="6"/>
  <c r="E12" i="6"/>
  <c r="E15" i="6"/>
  <c r="E18" i="6"/>
  <c r="E21" i="6"/>
  <c r="E24" i="6"/>
  <c r="F24" i="6" s="1"/>
  <c r="E27" i="6"/>
  <c r="F27" i="6" s="1"/>
  <c r="E30" i="6"/>
  <c r="E33" i="6"/>
  <c r="E36" i="6"/>
  <c r="E39" i="6"/>
  <c r="E42" i="6"/>
  <c r="C42" i="6"/>
  <c r="F42" i="6" s="1"/>
  <c r="C39" i="6"/>
  <c r="F39" i="6" s="1"/>
  <c r="C36" i="6"/>
  <c r="F36" i="6" s="1"/>
  <c r="C33" i="6"/>
  <c r="F33" i="6" s="1"/>
  <c r="C30" i="6"/>
  <c r="F30" i="6" s="1"/>
  <c r="C27" i="6"/>
  <c r="C24" i="6"/>
  <c r="C21" i="6"/>
  <c r="C18" i="6"/>
  <c r="C15" i="6"/>
  <c r="F15" i="6" s="1"/>
  <c r="C12" i="6"/>
  <c r="F12" i="6" s="1"/>
  <c r="C9" i="6"/>
  <c r="F9" i="6" s="1"/>
  <c r="R16" i="9" l="1"/>
  <c r="R12" i="9"/>
  <c r="R9" i="9"/>
  <c r="R10" i="9"/>
  <c r="R13" i="9"/>
  <c r="R14" i="9"/>
  <c r="R15" i="9"/>
  <c r="R17" i="9"/>
  <c r="F9" i="9"/>
  <c r="I15" i="9" s="1"/>
  <c r="F39" i="9"/>
  <c r="F30" i="9"/>
  <c r="F33" i="9"/>
  <c r="F36" i="9"/>
  <c r="G29" i="7"/>
  <c r="G14" i="7"/>
  <c r="G32" i="7"/>
  <c r="G11" i="7"/>
  <c r="G26" i="7"/>
  <c r="G8" i="7"/>
  <c r="P42" i="13"/>
  <c r="V30" i="13"/>
  <c r="P36" i="13"/>
  <c r="P23" i="13"/>
  <c r="V17" i="13"/>
  <c r="P39" i="13"/>
  <c r="V23" i="13"/>
  <c r="F19" i="13"/>
  <c r="F16" i="13"/>
  <c r="F22" i="13"/>
  <c r="V11" i="13"/>
  <c r="V39" i="13"/>
  <c r="V42" i="13"/>
  <c r="V33" i="13"/>
  <c r="V36" i="13"/>
  <c r="F31" i="13"/>
  <c r="F28" i="13"/>
  <c r="V20" i="13"/>
  <c r="V8" i="13"/>
  <c r="P30" i="13"/>
  <c r="P48" i="13" s="1"/>
  <c r="Q42" i="13" s="1"/>
  <c r="V14" i="13"/>
  <c r="P17" i="13"/>
  <c r="P8" i="13"/>
  <c r="F34" i="13"/>
  <c r="P20" i="13"/>
  <c r="F37" i="13"/>
  <c r="F25" i="13"/>
  <c r="F40" i="13"/>
  <c r="F10" i="13"/>
  <c r="F13" i="13"/>
  <c r="F43" i="13"/>
  <c r="P33" i="13"/>
  <c r="L42" i="11"/>
  <c r="N45" i="11" s="1"/>
  <c r="C42" i="11"/>
  <c r="F46" i="11" s="1"/>
  <c r="M46" i="11"/>
  <c r="N46" i="11"/>
  <c r="M45" i="11"/>
  <c r="L46" i="11"/>
  <c r="D46" i="11"/>
  <c r="C46" i="11"/>
  <c r="D45" i="11"/>
  <c r="F45" i="11"/>
  <c r="F27" i="9"/>
  <c r="F21" i="9"/>
  <c r="F15" i="9"/>
  <c r="F18" i="9"/>
  <c r="R10" i="6"/>
  <c r="R15" i="6"/>
  <c r="R11" i="6"/>
  <c r="R12" i="6"/>
  <c r="R13" i="6"/>
  <c r="I9" i="6"/>
  <c r="G27" i="6" s="1"/>
  <c r="AR14" i="2"/>
  <c r="AR17" i="2"/>
  <c r="AR20" i="2"/>
  <c r="AR23" i="2"/>
  <c r="AR26" i="2"/>
  <c r="AR29" i="2"/>
  <c r="AR32" i="2"/>
  <c r="AR35" i="2"/>
  <c r="AR38" i="2"/>
  <c r="AR41" i="2"/>
  <c r="AR44" i="2"/>
  <c r="AR47" i="2"/>
  <c r="AP47" i="2"/>
  <c r="AS47" i="2" s="1"/>
  <c r="AP44" i="2"/>
  <c r="AS44" i="2" s="1"/>
  <c r="AP41" i="2"/>
  <c r="AS41" i="2" s="1"/>
  <c r="AP38" i="2"/>
  <c r="AS38" i="2" s="1"/>
  <c r="AP35" i="2"/>
  <c r="AP32" i="2"/>
  <c r="AP29" i="2"/>
  <c r="AP26" i="2"/>
  <c r="AP23" i="2"/>
  <c r="AP20" i="2"/>
  <c r="AP17" i="2"/>
  <c r="AP14" i="2"/>
  <c r="AK14" i="2"/>
  <c r="AK17" i="2"/>
  <c r="AK20" i="2"/>
  <c r="AK23" i="2"/>
  <c r="AK26" i="2"/>
  <c r="AK29" i="2"/>
  <c r="AK32" i="2"/>
  <c r="AK35" i="2"/>
  <c r="AK38" i="2"/>
  <c r="AK41" i="2"/>
  <c r="AK44" i="2"/>
  <c r="AK47" i="2"/>
  <c r="AI47" i="2"/>
  <c r="AL47" i="2" s="1"/>
  <c r="AI44" i="2"/>
  <c r="AL44" i="2" s="1"/>
  <c r="AI41" i="2"/>
  <c r="AL41" i="2" s="1"/>
  <c r="AI38" i="2"/>
  <c r="AL38" i="2" s="1"/>
  <c r="AI35" i="2"/>
  <c r="AI32" i="2"/>
  <c r="AI29" i="2"/>
  <c r="AI26" i="2"/>
  <c r="AI23" i="2"/>
  <c r="AI20" i="2"/>
  <c r="AI17" i="2"/>
  <c r="AI14" i="2"/>
  <c r="AC14" i="2"/>
  <c r="AC17" i="2"/>
  <c r="AD17" i="2" s="1"/>
  <c r="AC20" i="2"/>
  <c r="AD20" i="2" s="1"/>
  <c r="AC23" i="2"/>
  <c r="AC26" i="2"/>
  <c r="AC29" i="2"/>
  <c r="AC32" i="2"/>
  <c r="AC35" i="2"/>
  <c r="AC38" i="2"/>
  <c r="AC41" i="2"/>
  <c r="AC44" i="2"/>
  <c r="AC47" i="2"/>
  <c r="AA47" i="2"/>
  <c r="AD47" i="2" s="1"/>
  <c r="AA44" i="2"/>
  <c r="AD44" i="2" s="1"/>
  <c r="AA41" i="2"/>
  <c r="AD41" i="2" s="1"/>
  <c r="AA38" i="2"/>
  <c r="AD38" i="2" s="1"/>
  <c r="AA35" i="2"/>
  <c r="AA32" i="2"/>
  <c r="AA29" i="2"/>
  <c r="AA26" i="2"/>
  <c r="AA23" i="2"/>
  <c r="AA20" i="2"/>
  <c r="AA17" i="2"/>
  <c r="AA14" i="2"/>
  <c r="AD14" i="2"/>
  <c r="V14" i="2"/>
  <c r="V17" i="2"/>
  <c r="V20" i="2"/>
  <c r="V23" i="2"/>
  <c r="V26" i="2"/>
  <c r="V29" i="2"/>
  <c r="V32" i="2"/>
  <c r="V35" i="2"/>
  <c r="V38" i="2"/>
  <c r="V41" i="2"/>
  <c r="V44" i="2"/>
  <c r="V47" i="2"/>
  <c r="T47" i="2"/>
  <c r="T44" i="2"/>
  <c r="W44" i="2" s="1"/>
  <c r="T41" i="2"/>
  <c r="W41" i="2" s="1"/>
  <c r="T38" i="2"/>
  <c r="T35" i="2"/>
  <c r="T32" i="2"/>
  <c r="T29" i="2"/>
  <c r="W29" i="2" s="1"/>
  <c r="T26" i="2"/>
  <c r="T23" i="2"/>
  <c r="T20" i="2"/>
  <c r="T17" i="2"/>
  <c r="T14" i="2"/>
  <c r="L14" i="2"/>
  <c r="L17" i="2"/>
  <c r="L20" i="2"/>
  <c r="L23" i="2"/>
  <c r="L26" i="2"/>
  <c r="L29" i="2"/>
  <c r="L32" i="2"/>
  <c r="L35" i="2"/>
  <c r="L38" i="2"/>
  <c r="L41" i="2"/>
  <c r="L44" i="2"/>
  <c r="L47" i="2"/>
  <c r="L50" i="2"/>
  <c r="L53" i="2"/>
  <c r="L56" i="2"/>
  <c r="J56" i="2"/>
  <c r="J53" i="2"/>
  <c r="J50" i="2"/>
  <c r="J47" i="2"/>
  <c r="J44" i="2"/>
  <c r="J41" i="2"/>
  <c r="J38" i="2"/>
  <c r="J35" i="2"/>
  <c r="J32" i="2"/>
  <c r="J29" i="2"/>
  <c r="J26" i="2"/>
  <c r="J23" i="2"/>
  <c r="J20" i="2"/>
  <c r="J17" i="2"/>
  <c r="J14" i="2"/>
  <c r="E56" i="2"/>
  <c r="E53" i="2"/>
  <c r="E50" i="2"/>
  <c r="E47" i="2"/>
  <c r="E44" i="2"/>
  <c r="E41" i="2"/>
  <c r="E38" i="2"/>
  <c r="E35" i="2"/>
  <c r="E32" i="2"/>
  <c r="E29" i="2"/>
  <c r="E26" i="2"/>
  <c r="E23" i="2"/>
  <c r="E20" i="2"/>
  <c r="E17" i="2"/>
  <c r="E14" i="2"/>
  <c r="C56" i="2"/>
  <c r="C53" i="2"/>
  <c r="C50" i="2"/>
  <c r="C47" i="2"/>
  <c r="C44" i="2"/>
  <c r="C41" i="2"/>
  <c r="C38" i="2"/>
  <c r="C35" i="2"/>
  <c r="C32" i="2"/>
  <c r="C29" i="2"/>
  <c r="C26" i="2"/>
  <c r="C23" i="2"/>
  <c r="C20" i="2"/>
  <c r="C17" i="2"/>
  <c r="C14" i="2"/>
  <c r="G104" i="1"/>
  <c r="H104" i="1"/>
  <c r="I104" i="1"/>
  <c r="G105" i="1"/>
  <c r="H105" i="1"/>
  <c r="I105" i="1"/>
  <c r="G106" i="1"/>
  <c r="H106" i="1"/>
  <c r="I106" i="1"/>
  <c r="G107" i="1"/>
  <c r="H107" i="1"/>
  <c r="I107" i="1"/>
  <c r="G108" i="1"/>
  <c r="H108" i="1"/>
  <c r="I108" i="1"/>
  <c r="G109" i="1"/>
  <c r="H109" i="1"/>
  <c r="I109" i="1"/>
  <c r="G110" i="1"/>
  <c r="H110" i="1"/>
  <c r="I110" i="1"/>
  <c r="G111" i="1"/>
  <c r="H111" i="1"/>
  <c r="I111" i="1"/>
  <c r="G112" i="1"/>
  <c r="H112" i="1"/>
  <c r="I112" i="1"/>
  <c r="G113" i="1"/>
  <c r="H113" i="1"/>
  <c r="I113" i="1"/>
  <c r="H103" i="1"/>
  <c r="I103" i="1"/>
  <c r="G103" i="1"/>
  <c r="G100" i="1"/>
  <c r="H100" i="1"/>
  <c r="I100" i="1"/>
  <c r="G91" i="1"/>
  <c r="H91" i="1"/>
  <c r="I91" i="1"/>
  <c r="G92" i="1"/>
  <c r="H92" i="1"/>
  <c r="I92" i="1"/>
  <c r="G93" i="1"/>
  <c r="H93" i="1"/>
  <c r="I93" i="1"/>
  <c r="G94" i="1"/>
  <c r="H94" i="1"/>
  <c r="I94" i="1"/>
  <c r="G95" i="1"/>
  <c r="H95" i="1"/>
  <c r="I95" i="1"/>
  <c r="G96" i="1"/>
  <c r="H96" i="1"/>
  <c r="I96" i="1"/>
  <c r="G97" i="1"/>
  <c r="H97" i="1"/>
  <c r="I97" i="1"/>
  <c r="G98" i="1"/>
  <c r="H98" i="1"/>
  <c r="I98" i="1"/>
  <c r="G99" i="1"/>
  <c r="H99" i="1"/>
  <c r="I99" i="1"/>
  <c r="H90" i="1"/>
  <c r="I90" i="1"/>
  <c r="G90" i="1"/>
  <c r="F78" i="1"/>
  <c r="G78" i="1"/>
  <c r="F79" i="1"/>
  <c r="G79" i="1"/>
  <c r="F80" i="1"/>
  <c r="G80" i="1"/>
  <c r="F81" i="1"/>
  <c r="G81" i="1"/>
  <c r="F82" i="1"/>
  <c r="G82" i="1"/>
  <c r="F83" i="1"/>
  <c r="G83" i="1"/>
  <c r="F84" i="1"/>
  <c r="G84" i="1"/>
  <c r="F85" i="1"/>
  <c r="G85" i="1"/>
  <c r="F86" i="1"/>
  <c r="G86" i="1"/>
  <c r="G77" i="1"/>
  <c r="F77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G62" i="1"/>
  <c r="G63" i="1"/>
  <c r="G64" i="1"/>
  <c r="G65" i="1"/>
  <c r="G66" i="1"/>
  <c r="G67" i="1"/>
  <c r="G68" i="1"/>
  <c r="G69" i="1"/>
  <c r="G70" i="1"/>
  <c r="G61" i="1"/>
  <c r="U27" i="1"/>
  <c r="T27" i="1"/>
  <c r="U26" i="1"/>
  <c r="T26" i="1"/>
  <c r="U25" i="1"/>
  <c r="T25" i="1"/>
  <c r="U24" i="1"/>
  <c r="T24" i="1"/>
  <c r="U23" i="1"/>
  <c r="T23" i="1"/>
  <c r="U22" i="1"/>
  <c r="T22" i="1"/>
  <c r="U21" i="1"/>
  <c r="T21" i="1"/>
  <c r="U20" i="1"/>
  <c r="T20" i="1"/>
  <c r="U19" i="1"/>
  <c r="T19" i="1"/>
  <c r="U18" i="1"/>
  <c r="T18" i="1"/>
  <c r="U17" i="1"/>
  <c r="T17" i="1"/>
  <c r="U13" i="1"/>
  <c r="T13" i="1"/>
  <c r="U12" i="1"/>
  <c r="T12" i="1"/>
  <c r="U11" i="1"/>
  <c r="T11" i="1"/>
  <c r="U10" i="1"/>
  <c r="T10" i="1"/>
  <c r="U9" i="1"/>
  <c r="T9" i="1"/>
  <c r="U8" i="1"/>
  <c r="T8" i="1"/>
  <c r="U7" i="1"/>
  <c r="T7" i="1"/>
  <c r="U6" i="1"/>
  <c r="T6" i="1"/>
  <c r="U5" i="1"/>
  <c r="T5" i="1"/>
  <c r="U4" i="1"/>
  <c r="T4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  <c r="M4" i="1"/>
  <c r="L4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M17" i="1"/>
  <c r="L17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G33" i="1"/>
  <c r="F33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F4" i="1"/>
  <c r="E4" i="1"/>
  <c r="O26" i="10"/>
  <c r="O23" i="10"/>
  <c r="O20" i="10"/>
  <c r="O17" i="10"/>
  <c r="O14" i="10"/>
  <c r="O11" i="10"/>
  <c r="M26" i="10"/>
  <c r="P26" i="10" s="1"/>
  <c r="M23" i="10"/>
  <c r="P23" i="10" s="1"/>
  <c r="M20" i="10"/>
  <c r="P20" i="10" s="1"/>
  <c r="M17" i="10"/>
  <c r="P17" i="10" s="1"/>
  <c r="M14" i="10"/>
  <c r="M11" i="10"/>
  <c r="E26" i="10"/>
  <c r="E23" i="10"/>
  <c r="E20" i="10"/>
  <c r="E17" i="10"/>
  <c r="E14" i="10"/>
  <c r="E11" i="10"/>
  <c r="C26" i="10"/>
  <c r="F26" i="10" s="1"/>
  <c r="C23" i="10"/>
  <c r="F23" i="10" s="1"/>
  <c r="C20" i="10"/>
  <c r="C17" i="10"/>
  <c r="C14" i="10"/>
  <c r="C11" i="10"/>
  <c r="V16" i="4"/>
  <c r="W16" i="4"/>
  <c r="V17" i="4"/>
  <c r="W17" i="4"/>
  <c r="U17" i="4"/>
  <c r="V12" i="4"/>
  <c r="W12" i="4"/>
  <c r="X12" i="4"/>
  <c r="X16" i="4" s="1"/>
  <c r="Y12" i="4"/>
  <c r="Y16" i="4" s="1"/>
  <c r="Z12" i="4"/>
  <c r="Z16" i="4" s="1"/>
  <c r="V13" i="4"/>
  <c r="W13" i="4"/>
  <c r="X13" i="4"/>
  <c r="X17" i="4" s="1"/>
  <c r="Y13" i="4"/>
  <c r="Y17" i="4" s="1"/>
  <c r="Z13" i="4"/>
  <c r="Z17" i="4" s="1"/>
  <c r="V14" i="4"/>
  <c r="V18" i="4" s="1"/>
  <c r="W14" i="4"/>
  <c r="W18" i="4" s="1"/>
  <c r="X14" i="4"/>
  <c r="X18" i="4" s="1"/>
  <c r="Y14" i="4"/>
  <c r="Y18" i="4" s="1"/>
  <c r="Z14" i="4"/>
  <c r="Z18" i="4" s="1"/>
  <c r="U13" i="4"/>
  <c r="U14" i="4"/>
  <c r="U18" i="4" s="1"/>
  <c r="U12" i="4"/>
  <c r="U16" i="4" s="1"/>
  <c r="P16" i="4"/>
  <c r="Q16" i="4"/>
  <c r="R16" i="4"/>
  <c r="P17" i="4"/>
  <c r="Q17" i="4"/>
  <c r="R17" i="4"/>
  <c r="P18" i="4"/>
  <c r="Q18" i="4"/>
  <c r="R18" i="4"/>
  <c r="O17" i="4"/>
  <c r="O18" i="4"/>
  <c r="O16" i="4"/>
  <c r="O13" i="4"/>
  <c r="P13" i="4"/>
  <c r="Q13" i="4"/>
  <c r="R13" i="4"/>
  <c r="O14" i="4"/>
  <c r="P14" i="4"/>
  <c r="Q14" i="4"/>
  <c r="R14" i="4"/>
  <c r="P12" i="4"/>
  <c r="Q12" i="4"/>
  <c r="R12" i="4"/>
  <c r="O12" i="4"/>
  <c r="E16" i="4"/>
  <c r="F16" i="4"/>
  <c r="G16" i="4"/>
  <c r="H16" i="4"/>
  <c r="I16" i="4"/>
  <c r="E17" i="4"/>
  <c r="F17" i="4"/>
  <c r="G17" i="4"/>
  <c r="H17" i="4"/>
  <c r="I17" i="4"/>
  <c r="E18" i="4"/>
  <c r="F18" i="4"/>
  <c r="G18" i="4"/>
  <c r="H18" i="4"/>
  <c r="I18" i="4"/>
  <c r="D17" i="4"/>
  <c r="D18" i="4"/>
  <c r="D16" i="4"/>
  <c r="E12" i="4"/>
  <c r="F12" i="4"/>
  <c r="G12" i="4"/>
  <c r="H12" i="4"/>
  <c r="I12" i="4"/>
  <c r="E13" i="4"/>
  <c r="F13" i="4"/>
  <c r="G13" i="4"/>
  <c r="H13" i="4"/>
  <c r="I13" i="4"/>
  <c r="E14" i="4"/>
  <c r="F14" i="4"/>
  <c r="G14" i="4"/>
  <c r="H14" i="4"/>
  <c r="I14" i="4"/>
  <c r="D13" i="4"/>
  <c r="D14" i="4"/>
  <c r="D12" i="4"/>
  <c r="F11" i="10" l="1"/>
  <c r="F14" i="10"/>
  <c r="F17" i="10"/>
  <c r="P11" i="10"/>
  <c r="F20" i="10"/>
  <c r="P14" i="10"/>
  <c r="G39" i="9"/>
  <c r="G36" i="9"/>
  <c r="G15" i="9"/>
  <c r="G42" i="9"/>
  <c r="G12" i="9"/>
  <c r="G18" i="9"/>
  <c r="W47" i="2"/>
  <c r="W23" i="2"/>
  <c r="W26" i="2"/>
  <c r="AD32" i="2"/>
  <c r="AL32" i="2"/>
  <c r="AS32" i="2"/>
  <c r="AD35" i="2"/>
  <c r="AL35" i="2"/>
  <c r="AS35" i="2"/>
  <c r="AT35" i="2" s="1"/>
  <c r="W14" i="2"/>
  <c r="AE14" i="2" s="1"/>
  <c r="AL14" i="2"/>
  <c r="AS14" i="2"/>
  <c r="AT14" i="2" s="1"/>
  <c r="AL17" i="2"/>
  <c r="AS17" i="2"/>
  <c r="W17" i="2"/>
  <c r="AE17" i="2" s="1"/>
  <c r="AE44" i="2"/>
  <c r="AL20" i="2"/>
  <c r="AS20" i="2"/>
  <c r="AL23" i="2"/>
  <c r="AS23" i="2"/>
  <c r="AT23" i="2" s="1"/>
  <c r="W35" i="2"/>
  <c r="AE35" i="2" s="1"/>
  <c r="AL26" i="2"/>
  <c r="AS26" i="2"/>
  <c r="AT26" i="2" s="1"/>
  <c r="W20" i="2"/>
  <c r="AE20" i="2" s="1"/>
  <c r="W32" i="2"/>
  <c r="W38" i="2"/>
  <c r="AE38" i="2" s="1"/>
  <c r="AL29" i="2"/>
  <c r="AS29" i="2"/>
  <c r="AT29" i="2" s="1"/>
  <c r="AT38" i="2"/>
  <c r="AE41" i="2"/>
  <c r="AT41" i="2"/>
  <c r="AT44" i="2"/>
  <c r="AE47" i="2"/>
  <c r="AT47" i="2"/>
  <c r="AD23" i="2"/>
  <c r="AE23" i="2" s="1"/>
  <c r="AD26" i="2"/>
  <c r="AD29" i="2"/>
  <c r="AE29" i="2" s="1"/>
  <c r="V26" i="13"/>
  <c r="W17" i="13" s="1"/>
  <c r="V48" i="13"/>
  <c r="W39" i="13"/>
  <c r="W45" i="13"/>
  <c r="W30" i="13"/>
  <c r="W42" i="13"/>
  <c r="W36" i="13"/>
  <c r="Q30" i="13"/>
  <c r="Q36" i="13"/>
  <c r="W33" i="13"/>
  <c r="Q45" i="13"/>
  <c r="W14" i="13"/>
  <c r="W8" i="13"/>
  <c r="W20" i="13"/>
  <c r="Q33" i="13"/>
  <c r="W23" i="13"/>
  <c r="Q39" i="13"/>
  <c r="W11" i="13"/>
  <c r="E45" i="11"/>
  <c r="O45" i="11"/>
  <c r="L45" i="11"/>
  <c r="O46" i="11"/>
  <c r="Q46" i="11" s="1"/>
  <c r="C45" i="11"/>
  <c r="E46" i="11"/>
  <c r="H46" i="11" s="1"/>
  <c r="G24" i="9"/>
  <c r="G9" i="9"/>
  <c r="G33" i="9"/>
  <c r="G30" i="9"/>
  <c r="G21" i="9"/>
  <c r="G27" i="9"/>
  <c r="G15" i="6"/>
  <c r="G39" i="6"/>
  <c r="G30" i="6"/>
  <c r="G42" i="6"/>
  <c r="G12" i="6"/>
  <c r="G33" i="6"/>
  <c r="G9" i="6"/>
  <c r="G21" i="6"/>
  <c r="G24" i="6"/>
  <c r="G36" i="6"/>
  <c r="G18" i="6"/>
  <c r="M26" i="2"/>
  <c r="F20" i="2"/>
  <c r="F50" i="2"/>
  <c r="M20" i="2"/>
  <c r="N20" i="2" s="1"/>
  <c r="M50" i="2"/>
  <c r="M17" i="2"/>
  <c r="M47" i="2"/>
  <c r="F23" i="2"/>
  <c r="F53" i="2"/>
  <c r="M23" i="2"/>
  <c r="M14" i="2"/>
  <c r="F26" i="2"/>
  <c r="F56" i="2"/>
  <c r="M44" i="2"/>
  <c r="F29" i="2"/>
  <c r="M29" i="2"/>
  <c r="M32" i="2"/>
  <c r="F32" i="2"/>
  <c r="M41" i="2"/>
  <c r="F17" i="2"/>
  <c r="F47" i="2"/>
  <c r="M53" i="2"/>
  <c r="M56" i="2"/>
  <c r="M38" i="2"/>
  <c r="F35" i="2"/>
  <c r="M35" i="2"/>
  <c r="F38" i="2"/>
  <c r="F41" i="2"/>
  <c r="F14" i="2"/>
  <c r="F44" i="2"/>
  <c r="F30" i="10"/>
  <c r="N9" i="4"/>
  <c r="M9" i="4"/>
  <c r="C9" i="4"/>
  <c r="B9" i="4"/>
  <c r="M10" i="4"/>
  <c r="N50" i="2" l="1"/>
  <c r="AE32" i="2"/>
  <c r="N29" i="2"/>
  <c r="N35" i="2"/>
  <c r="AT20" i="2"/>
  <c r="AT32" i="2"/>
  <c r="AE26" i="2"/>
  <c r="AT17" i="2"/>
  <c r="N23" i="2"/>
  <c r="N56" i="2"/>
  <c r="N26" i="2"/>
  <c r="N41" i="2"/>
  <c r="G46" i="11"/>
  <c r="Q45" i="11"/>
  <c r="P45" i="11"/>
  <c r="H45" i="11"/>
  <c r="G45" i="11"/>
  <c r="P46" i="11"/>
  <c r="N38" i="2"/>
  <c r="N44" i="2"/>
  <c r="N53" i="2"/>
  <c r="N32" i="2"/>
  <c r="N14" i="2"/>
  <c r="N47" i="2"/>
  <c r="N17" i="2"/>
  <c r="G26" i="10"/>
  <c r="G23" i="10"/>
  <c r="G20" i="10"/>
  <c r="G14" i="10"/>
  <c r="G11" i="10"/>
  <c r="G17" i="10"/>
  <c r="B10" i="4"/>
  <c r="P30" i="10"/>
  <c r="X10" i="9" l="1"/>
  <c r="X11" i="9" s="1"/>
  <c r="U10" i="9"/>
  <c r="U12" i="9" s="1"/>
  <c r="X12" i="9" l="1"/>
  <c r="Z12" i="9"/>
  <c r="Y12" i="9"/>
  <c r="Z11" i="9"/>
  <c r="Y11" i="9"/>
  <c r="U11" i="9"/>
  <c r="W11" i="9"/>
  <c r="V11" i="9"/>
  <c r="W12" i="9"/>
  <c r="V12" i="9"/>
  <c r="P26" i="13" l="1"/>
  <c r="F47" i="13"/>
  <c r="G43" i="13" l="1"/>
  <c r="G31" i="13"/>
  <c r="G40" i="13"/>
  <c r="G22" i="13"/>
  <c r="G16" i="13"/>
  <c r="G10" i="13"/>
  <c r="G25" i="13"/>
  <c r="G19" i="13"/>
  <c r="G28" i="13"/>
  <c r="G34" i="13"/>
  <c r="G37" i="13"/>
  <c r="G13" i="13"/>
  <c r="Q14" i="13"/>
  <c r="Q11" i="13"/>
  <c r="Q8" i="13"/>
  <c r="Q20" i="13"/>
  <c r="Q23" i="13"/>
  <c r="Q17" i="13"/>
  <c r="K23" i="11"/>
  <c r="J23" i="11"/>
  <c r="I23" i="11"/>
  <c r="H23" i="11"/>
  <c r="K20" i="11"/>
  <c r="J20" i="11"/>
  <c r="I20" i="11"/>
  <c r="H20" i="11"/>
  <c r="K17" i="11"/>
  <c r="J17" i="11"/>
  <c r="I17" i="11"/>
  <c r="H17" i="11"/>
  <c r="K14" i="11"/>
  <c r="J14" i="11"/>
  <c r="I14" i="11"/>
  <c r="H14" i="11"/>
  <c r="K11" i="11"/>
  <c r="J11" i="11"/>
  <c r="I11" i="11"/>
  <c r="H11" i="11"/>
  <c r="K8" i="11"/>
  <c r="J8" i="11"/>
  <c r="I8" i="11"/>
  <c r="H8" i="11"/>
  <c r="K5" i="11"/>
  <c r="J5" i="11"/>
  <c r="I5" i="11"/>
  <c r="H5" i="11"/>
  <c r="K2" i="11"/>
  <c r="P2" i="11" s="1"/>
  <c r="J2" i="11"/>
  <c r="I2" i="11"/>
  <c r="H2" i="11"/>
  <c r="I19" i="13" l="1"/>
  <c r="H19" i="13"/>
  <c r="I28" i="13"/>
  <c r="H28" i="13"/>
  <c r="H10" i="13"/>
  <c r="I10" i="13"/>
  <c r="I37" i="13"/>
  <c r="H37" i="13"/>
  <c r="N11" i="11"/>
  <c r="O2" i="11"/>
  <c r="M11" i="11"/>
  <c r="N5" i="11"/>
  <c r="O5" i="11"/>
  <c r="P5" i="11"/>
  <c r="M2" i="11"/>
  <c r="R2" i="11" s="1"/>
  <c r="N2" i="11"/>
  <c r="N8" i="11"/>
  <c r="O8" i="11"/>
  <c r="O11" i="11"/>
  <c r="P8" i="11"/>
  <c r="M5" i="11"/>
  <c r="P11" i="11"/>
  <c r="M8" i="11"/>
  <c r="P17" i="11" l="1"/>
  <c r="M17" i="11"/>
  <c r="P14" i="11"/>
  <c r="O14" i="11"/>
  <c r="M14" i="11"/>
  <c r="N14" i="11"/>
  <c r="R8" i="11"/>
  <c r="O20" i="11" s="1"/>
  <c r="N17" i="11"/>
  <c r="O17" i="11"/>
  <c r="N23" i="11"/>
  <c r="M23" i="11" l="1"/>
  <c r="R17" i="11"/>
  <c r="Q17" i="11"/>
  <c r="R14" i="11"/>
  <c r="Q14" i="11"/>
  <c r="O23" i="11"/>
  <c r="P20" i="11"/>
  <c r="P23" i="11"/>
  <c r="M20" i="11"/>
  <c r="N20" i="11"/>
  <c r="R23" i="11" l="1"/>
  <c r="Q23" i="11"/>
  <c r="Q20" i="11"/>
  <c r="R20" i="11"/>
</calcChain>
</file>

<file path=xl/sharedStrings.xml><?xml version="1.0" encoding="utf-8"?>
<sst xmlns="http://schemas.openxmlformats.org/spreadsheetml/2006/main" count="472" uniqueCount="153">
  <si>
    <t>Conc (M)</t>
  </si>
  <si>
    <t>RFU</t>
  </si>
  <si>
    <t>LEFT PANEL</t>
  </si>
  <si>
    <t>RIGHT PANEL</t>
  </si>
  <si>
    <t>WT MYC</t>
  </si>
  <si>
    <t>Compound</t>
  </si>
  <si>
    <t>0</t>
  </si>
  <si>
    <t>RNase A</t>
  </si>
  <si>
    <t>RiboTAC</t>
  </si>
  <si>
    <t>control</t>
  </si>
  <si>
    <t>-</t>
  </si>
  <si>
    <t>+</t>
  </si>
  <si>
    <t>Normalized</t>
  </si>
  <si>
    <t>MUTANT MYC</t>
  </si>
  <si>
    <t>MIDDLE PANEL</t>
  </si>
  <si>
    <t>DAY 2</t>
  </si>
  <si>
    <t>MZ1</t>
  </si>
  <si>
    <t>DMSO</t>
  </si>
  <si>
    <t>TOP PANEL</t>
  </si>
  <si>
    <t>BOTTOM PANEL</t>
  </si>
  <si>
    <t>same as Fig 5e</t>
  </si>
  <si>
    <t>UNTREATED</t>
  </si>
  <si>
    <t>DAY 0</t>
  </si>
  <si>
    <t>luciferase mRNA</t>
  </si>
  <si>
    <t>Delta Ct</t>
  </si>
  <si>
    <t>AVG</t>
  </si>
  <si>
    <t>WT</t>
  </si>
  <si>
    <t>Vehicle</t>
  </si>
  <si>
    <t>Mutant</t>
  </si>
  <si>
    <t>GAPDH</t>
  </si>
  <si>
    <t>RIGHT PANEL (LUCIFERASE)</t>
  </si>
  <si>
    <t>vehicle</t>
  </si>
  <si>
    <t>Renilla</t>
  </si>
  <si>
    <t>RNA-seq and proteomic data are deposited at Mendeley Data (DOI: 10.17632/xgr83xy8pm.2)</t>
  </si>
  <si>
    <t>Raji</t>
  </si>
  <si>
    <t>HL60</t>
  </si>
  <si>
    <t>Namalwa</t>
  </si>
  <si>
    <t>HeLa</t>
  </si>
  <si>
    <t>c-Myc-Ctr</t>
  </si>
  <si>
    <t>c-Myc-RiboTAC</t>
  </si>
  <si>
    <t>cMYC</t>
  </si>
  <si>
    <t>Left panel</t>
  </si>
  <si>
    <t>middle panel</t>
  </si>
  <si>
    <t>right panel</t>
  </si>
  <si>
    <t>ctrl probe</t>
  </si>
  <si>
    <t>dmso</t>
  </si>
  <si>
    <t>20 uM</t>
  </si>
  <si>
    <t>GAPDH Ct value</t>
  </si>
  <si>
    <t>cMyc</t>
  </si>
  <si>
    <t>Binder</t>
  </si>
  <si>
    <t>10 uM</t>
  </si>
  <si>
    <t>5 uM</t>
  </si>
  <si>
    <r>
      <t>expression (2^-(Ct</t>
    </r>
    <r>
      <rPr>
        <sz val="8"/>
        <color theme="1"/>
        <rFont val="Calibri"/>
        <family val="2"/>
        <scheme val="minor"/>
      </rPr>
      <t>cMyc</t>
    </r>
    <r>
      <rPr>
        <sz val="11"/>
        <color theme="1"/>
        <rFont val="Calibri"/>
        <family val="2"/>
        <scheme val="minor"/>
      </rPr>
      <t>-Ct</t>
    </r>
    <r>
      <rPr>
        <sz val="8"/>
        <color theme="1"/>
        <rFont val="Calibri"/>
        <family val="2"/>
        <scheme val="minor"/>
      </rPr>
      <t>GAPDH</t>
    </r>
    <r>
      <rPr>
        <sz val="11"/>
        <color theme="1"/>
        <rFont val="Calibri"/>
        <family val="2"/>
        <scheme val="minor"/>
      </rPr>
      <t>))</t>
    </r>
  </si>
  <si>
    <t>normalized value</t>
  </si>
  <si>
    <t>expression (cMyc intensity/GAPDH intensity)</t>
  </si>
  <si>
    <t>1uM 
cMyc-RiboTAC</t>
  </si>
  <si>
    <t>10uM 
cMyc-RiboTAC</t>
  </si>
  <si>
    <t>5uM 
cMyc-RiboTAC</t>
  </si>
  <si>
    <t>reading value</t>
  </si>
  <si>
    <t>Intensity</t>
  </si>
  <si>
    <t>c-Myc-RiboTAC
1 uM</t>
  </si>
  <si>
    <t>c-Myc-RiboTAC
10 uM</t>
  </si>
  <si>
    <t>cMyc Ct</t>
  </si>
  <si>
    <t>GAPDH Ct</t>
  </si>
  <si>
    <t>cMyc-binder
100 nM</t>
  </si>
  <si>
    <t>cMyc-binder
1 uM</t>
  </si>
  <si>
    <t>cMyc-binder
10 uM</t>
  </si>
  <si>
    <t>20 uM/with 
10 uM binder</t>
  </si>
  <si>
    <t>20 uM/with 
50 uM binder</t>
  </si>
  <si>
    <t>cMYC Ct</t>
  </si>
  <si>
    <t>raw value</t>
  </si>
  <si>
    <t>Change percentage</t>
  </si>
  <si>
    <t>Control siRNA 
with Vehicle</t>
  </si>
  <si>
    <t>Control siRNA 
with cMyc-RiboTAC</t>
  </si>
  <si>
    <t>2</t>
  </si>
  <si>
    <t>10</t>
  </si>
  <si>
    <t>0.1</t>
  </si>
  <si>
    <t>0.5</t>
  </si>
  <si>
    <t>cMyc-RiboTAC (uM)</t>
  </si>
  <si>
    <t>155-RiboTAC (uM)</t>
  </si>
  <si>
    <t>155 RNA Max. signal</t>
  </si>
  <si>
    <t>buffer background</t>
  </si>
  <si>
    <t>subtract background</t>
  </si>
  <si>
    <t>cMyc-amide 100nM</t>
  </si>
  <si>
    <t>cMyc-amide 1uM</t>
  </si>
  <si>
    <t>cMyc-amide 10uM</t>
  </si>
  <si>
    <t>Average</t>
  </si>
  <si>
    <t>St Dev</t>
  </si>
  <si>
    <t>Top:  c-Myc IRES</t>
  </si>
  <si>
    <t>Bottom:  Base Paired RNA</t>
  </si>
  <si>
    <t>c-Myc-binder</t>
  </si>
  <si>
    <t>c-Myc -RiboTAC</t>
  </si>
  <si>
    <t>Percentage Change</t>
  </si>
  <si>
    <t>Percentage Change in Fluorescence</t>
  </si>
  <si>
    <t>Pull-Down</t>
  </si>
  <si>
    <t>Input</t>
  </si>
  <si>
    <t>Run 1</t>
  </si>
  <si>
    <t>Run 2</t>
  </si>
  <si>
    <t>average vehicle expression</t>
  </si>
  <si>
    <t xml:space="preserve">Normalized </t>
  </si>
  <si>
    <t>RNase A minus background (maximum signal achievable)</t>
  </si>
  <si>
    <t>average DMSO</t>
  </si>
  <si>
    <t>cMyc/GAPDH</t>
  </si>
  <si>
    <t>Normalized to average DMSO</t>
  </si>
  <si>
    <t>Ac-RiboTAC</t>
  </si>
  <si>
    <t>RNase L siRNA 
with Vehicle</t>
  </si>
  <si>
    <t>average RNase L siRNA with Vehicle</t>
  </si>
  <si>
    <t>average control L siRNA with Vehicle</t>
  </si>
  <si>
    <t>Normalized to average RNase L siRNA with Vehicle</t>
  </si>
  <si>
    <t>Normalized to average control L siRNA with Vehicle</t>
  </si>
  <si>
    <t>RNase L siRNA 
with c-Myc-RiboTAC</t>
  </si>
  <si>
    <t>Average DMSO</t>
  </si>
  <si>
    <t>average expression for DMSO</t>
  </si>
  <si>
    <t>average Expression in Vehicle-treated</t>
  </si>
  <si>
    <t>RNase L Guide CRISPR</t>
  </si>
  <si>
    <t>Control Guide CRISPR</t>
  </si>
  <si>
    <t>WT - Vehicle</t>
  </si>
  <si>
    <t>WT - RiboTAC</t>
  </si>
  <si>
    <t>Mutant - Vehicle</t>
  </si>
  <si>
    <t>Mutant - RiboTAC</t>
  </si>
  <si>
    <t>HL-60</t>
  </si>
  <si>
    <t>Average of Expression
 in Raji for Normalization</t>
  </si>
  <si>
    <t>Average of GAPDH Replicates</t>
  </si>
  <si>
    <t>Average of RNase L Replicates</t>
  </si>
  <si>
    <t>Apoptotic Cells</t>
  </si>
  <si>
    <t>%Change inRFU</t>
  </si>
  <si>
    <r>
      <t>expression (2^-(Ct</t>
    </r>
    <r>
      <rPr>
        <sz val="8"/>
        <rFont val="Calibri"/>
        <family val="2"/>
        <scheme val="minor"/>
      </rPr>
      <t>cMyc</t>
    </r>
    <r>
      <rPr>
        <sz val="11"/>
        <rFont val="Calibri"/>
        <family val="2"/>
        <scheme val="minor"/>
      </rPr>
      <t>-Ct</t>
    </r>
    <r>
      <rPr>
        <sz val="8"/>
        <rFont val="Calibri"/>
        <family val="2"/>
        <scheme val="minor"/>
      </rPr>
      <t>GAPDH</t>
    </r>
    <r>
      <rPr>
        <sz val="11"/>
        <rFont val="Calibri"/>
        <family val="2"/>
        <scheme val="minor"/>
      </rPr>
      <t>))</t>
    </r>
  </si>
  <si>
    <t>buffer</t>
  </si>
  <si>
    <t>155 RNA (same data as Ext. Data. Fig 3f)</t>
  </si>
  <si>
    <r>
      <t xml:space="preserve">HeLa
</t>
    </r>
    <r>
      <rPr>
        <sz val="11"/>
        <rFont val="Calibri (Body)"/>
      </rPr>
      <t>(04/22 data)</t>
    </r>
  </si>
  <si>
    <t>Summary of Plotted Data</t>
  </si>
  <si>
    <t>Raw Data &amp; Calculations</t>
  </si>
  <si>
    <t>MYC RNA Max. signal - from left panel</t>
  </si>
  <si>
    <t>Ctrl Probe</t>
  </si>
  <si>
    <r>
      <t xml:space="preserve">5 </t>
    </r>
    <r>
      <rPr>
        <b/>
        <sz val="11"/>
        <rFont val="Symbol"/>
        <charset val="2"/>
      </rPr>
      <t>m</t>
    </r>
    <r>
      <rPr>
        <b/>
        <sz val="11"/>
        <rFont val="Calibri"/>
        <family val="2"/>
        <scheme val="minor"/>
      </rPr>
      <t>M c-Myc-Chem-CLIP</t>
    </r>
  </si>
  <si>
    <r>
      <t xml:space="preserve">20 </t>
    </r>
    <r>
      <rPr>
        <b/>
        <sz val="11"/>
        <rFont val="Symbol"/>
        <charset val="2"/>
      </rPr>
      <t>m</t>
    </r>
    <r>
      <rPr>
        <b/>
        <sz val="11"/>
        <rFont val="Calibri"/>
        <family val="2"/>
        <scheme val="minor"/>
      </rPr>
      <t>M c-Myc-Chem-CLIP</t>
    </r>
  </si>
  <si>
    <r>
      <t xml:space="preserve">10 </t>
    </r>
    <r>
      <rPr>
        <b/>
        <sz val="11"/>
        <rFont val="Symbol"/>
        <charset val="2"/>
      </rPr>
      <t>m</t>
    </r>
    <r>
      <rPr>
        <b/>
        <sz val="11"/>
        <rFont val="Calibri"/>
        <family val="2"/>
        <scheme val="minor"/>
      </rPr>
      <t>M c-Myc-Chem-CLIP</t>
    </r>
  </si>
  <si>
    <t>10 uM/with 
10 uM binder</t>
  </si>
  <si>
    <t>10 uM/with 
50 uM binder</t>
  </si>
  <si>
    <r>
      <t xml:space="preserve">10 </t>
    </r>
    <r>
      <rPr>
        <b/>
        <sz val="11"/>
        <rFont val="Symbol"/>
        <charset val="2"/>
      </rPr>
      <t>m</t>
    </r>
    <r>
      <rPr>
        <b/>
        <sz val="11"/>
        <rFont val="Calibri"/>
        <family val="2"/>
        <scheme val="minor"/>
      </rPr>
      <t>M c-Myc-Chem-CLIP + 
50</t>
    </r>
    <r>
      <rPr>
        <b/>
        <sz val="11"/>
        <rFont val="Symbol"/>
        <charset val="2"/>
      </rPr>
      <t xml:space="preserve"> m</t>
    </r>
    <r>
      <rPr>
        <b/>
        <sz val="11"/>
        <rFont val="Calibri"/>
        <family val="2"/>
        <scheme val="minor"/>
      </rPr>
      <t>M c-Myc-binder</t>
    </r>
  </si>
  <si>
    <r>
      <t xml:space="preserve">10 </t>
    </r>
    <r>
      <rPr>
        <b/>
        <sz val="11"/>
        <rFont val="Symbol"/>
        <charset val="2"/>
      </rPr>
      <t>m</t>
    </r>
    <r>
      <rPr>
        <b/>
        <sz val="11"/>
        <rFont val="Calibri"/>
        <family val="2"/>
        <scheme val="minor"/>
      </rPr>
      <t>M c-Myc-Chem-CLIP +
 10</t>
    </r>
    <r>
      <rPr>
        <b/>
        <sz val="11"/>
        <rFont val="Symbol"/>
        <charset val="2"/>
      </rPr>
      <t xml:space="preserve"> m</t>
    </r>
    <r>
      <rPr>
        <b/>
        <sz val="11"/>
        <rFont val="Calibri"/>
        <family val="2"/>
        <scheme val="minor"/>
      </rPr>
      <t>M c-Myc-binder</t>
    </r>
  </si>
  <si>
    <t>100 nM</t>
  </si>
  <si>
    <r>
      <t xml:space="preserve">1 </t>
    </r>
    <r>
      <rPr>
        <b/>
        <sz val="11"/>
        <rFont val="Symbol"/>
        <charset val="2"/>
      </rPr>
      <t>m</t>
    </r>
    <r>
      <rPr>
        <b/>
        <sz val="11"/>
        <rFont val="Calibri"/>
        <family val="2"/>
        <scheme val="minor"/>
      </rPr>
      <t>M</t>
    </r>
  </si>
  <si>
    <r>
      <t xml:space="preserve">10 </t>
    </r>
    <r>
      <rPr>
        <b/>
        <sz val="11"/>
        <rFont val="Symbol"/>
        <charset val="2"/>
      </rPr>
      <t>m</t>
    </r>
    <r>
      <rPr>
        <b/>
        <sz val="11"/>
        <rFont val="Calibri"/>
        <family val="2"/>
        <scheme val="minor"/>
      </rPr>
      <t>M</t>
    </r>
  </si>
  <si>
    <t>RNase L</t>
  </si>
  <si>
    <t>c-Myc-amide binder</t>
  </si>
  <si>
    <t>1 uM c-Myc-RiboTAC</t>
  </si>
  <si>
    <t>5 uM c-Myc-RiboTAC</t>
  </si>
  <si>
    <t>10 uM c-Myc-RiboTAC</t>
  </si>
  <si>
    <t>RNase L Ct value</t>
  </si>
  <si>
    <t>Click Beetle</t>
  </si>
  <si>
    <t>Ratio Click Beetle/Renilla</t>
  </si>
  <si>
    <t>LEFT PANEL (qPCR)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</si>
</sst>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b/>
      <sz val="10"/>
      <color theme="5"/>
      <name val="Arial"/>
      <family val="2"/>
    </font>
    <font>
      <sz val="10"/>
      <color theme="5"/>
      <name val="Arial"/>
      <family val="2"/>
    </font>
    <font>
      <sz val="11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 (Body)"/>
    </font>
    <font>
      <b/>
      <sz val="10"/>
      <color theme="1"/>
      <name val="Arial"/>
      <family val="2"/>
    </font>
    <font>
      <b/>
      <sz val="11"/>
      <name val="Symbol"/>
      <charset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0" xfId="0" applyFont="1"/>
    <xf numFmtId="0" fontId="3" fillId="0" borderId="8" xfId="0" applyFont="1" applyBorder="1"/>
    <xf numFmtId="0" fontId="1" fillId="0" borderId="0" xfId="0" applyFont="1"/>
    <xf numFmtId="0" fontId="1" fillId="0" borderId="1" xfId="0" applyFont="1" applyBorder="1"/>
    <xf numFmtId="0" fontId="1" fillId="0" borderId="7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6" xfId="0" applyFont="1" applyBorder="1"/>
    <xf numFmtId="164" fontId="0" fillId="0" borderId="0" xfId="0" applyNumberFormat="1"/>
    <xf numFmtId="164" fontId="0" fillId="0" borderId="10" xfId="0" applyNumberFormat="1" applyBorder="1"/>
    <xf numFmtId="164" fontId="0" fillId="0" borderId="11" xfId="0" applyNumberFormat="1" applyBorder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/>
    <xf numFmtId="165" fontId="1" fillId="0" borderId="7" xfId="0" applyNumberFormat="1" applyFont="1" applyBorder="1"/>
    <xf numFmtId="165" fontId="1" fillId="0" borderId="3" xfId="0" applyNumberFormat="1" applyFont="1" applyBorder="1"/>
    <xf numFmtId="165" fontId="1" fillId="0" borderId="5" xfId="0" applyNumberFormat="1" applyFont="1" applyBorder="1"/>
    <xf numFmtId="165" fontId="1" fillId="0" borderId="8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2" borderId="1" xfId="0" applyFont="1" applyFill="1" applyBorder="1"/>
    <xf numFmtId="0" fontId="3" fillId="2" borderId="7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0" xfId="0" applyFont="1" applyFill="1"/>
    <xf numFmtId="0" fontId="3" fillId="2" borderId="4" xfId="0" applyFont="1" applyFill="1" applyBorder="1"/>
    <xf numFmtId="0" fontId="0" fillId="2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11" xfId="0" applyBorder="1"/>
    <xf numFmtId="0" fontId="0" fillId="0" borderId="17" xfId="0" applyBorder="1"/>
    <xf numFmtId="0" fontId="0" fillId="0" borderId="10" xfId="0" applyBorder="1"/>
    <xf numFmtId="0" fontId="0" fillId="0" borderId="20" xfId="0" applyBorder="1"/>
    <xf numFmtId="0" fontId="9" fillId="0" borderId="0" xfId="0" applyFont="1"/>
    <xf numFmtId="0" fontId="10" fillId="0" borderId="7" xfId="0" applyFont="1" applyBorder="1"/>
    <xf numFmtId="0" fontId="10" fillId="0" borderId="0" xfId="0" applyFont="1"/>
    <xf numFmtId="0" fontId="10" fillId="0" borderId="8" xfId="0" applyFont="1" applyBorder="1"/>
    <xf numFmtId="0" fontId="12" fillId="0" borderId="1" xfId="0" applyFont="1" applyBorder="1"/>
    <xf numFmtId="0" fontId="12" fillId="0" borderId="3" xfId="0" applyFont="1" applyBorder="1"/>
    <xf numFmtId="0" fontId="12" fillId="0" borderId="5" xfId="0" applyFont="1" applyBorder="1"/>
    <xf numFmtId="0" fontId="13" fillId="0" borderId="11" xfId="0" applyFont="1" applyBorder="1"/>
    <xf numFmtId="0" fontId="13" fillId="0" borderId="17" xfId="0" applyFont="1" applyBorder="1"/>
    <xf numFmtId="0" fontId="13" fillId="0" borderId="0" xfId="0" applyFont="1"/>
    <xf numFmtId="0" fontId="13" fillId="0" borderId="12" xfId="0" applyFont="1" applyBorder="1"/>
    <xf numFmtId="0" fontId="13" fillId="0" borderId="10" xfId="0" applyFont="1" applyBorder="1"/>
    <xf numFmtId="0" fontId="13" fillId="0" borderId="20" xfId="0" applyFont="1" applyBorder="1"/>
    <xf numFmtId="0" fontId="14" fillId="0" borderId="2" xfId="0" applyFont="1" applyBorder="1"/>
    <xf numFmtId="0" fontId="14" fillId="0" borderId="4" xfId="0" applyFont="1" applyBorder="1"/>
    <xf numFmtId="0" fontId="14" fillId="0" borderId="6" xfId="0" applyFont="1" applyBorder="1"/>
    <xf numFmtId="0" fontId="11" fillId="0" borderId="11" xfId="0" applyFont="1" applyBorder="1"/>
    <xf numFmtId="0" fontId="11" fillId="0" borderId="17" xfId="0" applyFont="1" applyBorder="1"/>
    <xf numFmtId="0" fontId="11" fillId="0" borderId="0" xfId="0" applyFont="1"/>
    <xf numFmtId="0" fontId="11" fillId="0" borderId="12" xfId="0" applyFont="1" applyBorder="1"/>
    <xf numFmtId="0" fontId="11" fillId="0" borderId="10" xfId="0" applyFont="1" applyBorder="1"/>
    <xf numFmtId="0" fontId="11" fillId="0" borderId="20" xfId="0" applyFont="1" applyBorder="1"/>
    <xf numFmtId="0" fontId="9" fillId="0" borderId="11" xfId="0" applyFont="1" applyBorder="1"/>
    <xf numFmtId="0" fontId="9" fillId="0" borderId="17" xfId="0" applyFont="1" applyBorder="1"/>
    <xf numFmtId="0" fontId="9" fillId="0" borderId="12" xfId="0" applyFont="1" applyBorder="1"/>
    <xf numFmtId="0" fontId="9" fillId="0" borderId="10" xfId="0" applyFont="1" applyBorder="1"/>
    <xf numFmtId="0" fontId="9" fillId="0" borderId="20" xfId="0" applyFont="1" applyBorder="1"/>
    <xf numFmtId="0" fontId="0" fillId="0" borderId="21" xfId="0" applyBorder="1"/>
    <xf numFmtId="165" fontId="1" fillId="0" borderId="22" xfId="0" applyNumberFormat="1" applyFont="1" applyBorder="1"/>
    <xf numFmtId="0" fontId="3" fillId="0" borderId="23" xfId="0" applyFont="1" applyBorder="1"/>
    <xf numFmtId="0" fontId="3" fillId="0" borderId="22" xfId="0" applyFont="1" applyBorder="1"/>
    <xf numFmtId="0" fontId="3" fillId="0" borderId="24" xfId="0" applyFont="1" applyBorder="1"/>
    <xf numFmtId="0" fontId="15" fillId="0" borderId="0" xfId="0" applyFont="1" applyAlignment="1">
      <alignment horizontal="left"/>
    </xf>
    <xf numFmtId="0" fontId="16" fillId="0" borderId="1" xfId="0" applyFont="1" applyBorder="1"/>
    <xf numFmtId="0" fontId="16" fillId="0" borderId="7" xfId="0" applyFont="1" applyBorder="1"/>
    <xf numFmtId="0" fontId="16" fillId="0" borderId="23" xfId="0" applyFont="1" applyBorder="1"/>
    <xf numFmtId="0" fontId="16" fillId="0" borderId="2" xfId="0" applyFont="1" applyBorder="1"/>
    <xf numFmtId="0" fontId="17" fillId="0" borderId="0" xfId="0" applyFont="1" applyAlignment="1">
      <alignment horizontal="left"/>
    </xf>
    <xf numFmtId="0" fontId="18" fillId="0" borderId="3" xfId="0" applyFont="1" applyBorder="1"/>
    <xf numFmtId="0" fontId="18" fillId="0" borderId="0" xfId="0" applyFont="1"/>
    <xf numFmtId="0" fontId="18" fillId="0" borderId="22" xfId="0" applyFont="1" applyBorder="1"/>
    <xf numFmtId="0" fontId="19" fillId="0" borderId="24" xfId="0" applyFont="1" applyBorder="1"/>
    <xf numFmtId="0" fontId="19" fillId="0" borderId="8" xfId="0" applyFont="1" applyBorder="1"/>
    <xf numFmtId="0" fontId="20" fillId="0" borderId="0" xfId="0" applyFont="1" applyAlignment="1">
      <alignment horizontal="left"/>
    </xf>
    <xf numFmtId="0" fontId="19" fillId="0" borderId="5" xfId="0" applyFont="1" applyBorder="1"/>
    <xf numFmtId="0" fontId="9" fillId="0" borderId="21" xfId="0" applyFont="1" applyBorder="1"/>
    <xf numFmtId="0" fontId="13" fillId="0" borderId="21" xfId="0" applyFont="1" applyBorder="1"/>
    <xf numFmtId="0" fontId="21" fillId="0" borderId="21" xfId="0" applyFont="1" applyBorder="1"/>
    <xf numFmtId="0" fontId="2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2" fillId="0" borderId="1" xfId="0" applyFont="1" applyBorder="1"/>
    <xf numFmtId="0" fontId="22" fillId="0" borderId="7" xfId="0" applyFont="1" applyBorder="1"/>
    <xf numFmtId="0" fontId="22" fillId="0" borderId="2" xfId="0" applyFont="1" applyBorder="1"/>
    <xf numFmtId="0" fontId="22" fillId="0" borderId="3" xfId="0" applyFont="1" applyBorder="1"/>
    <xf numFmtId="0" fontId="22" fillId="0" borderId="0" xfId="0" applyFont="1"/>
    <xf numFmtId="0" fontId="22" fillId="0" borderId="4" xfId="0" applyFont="1" applyBorder="1"/>
    <xf numFmtId="0" fontId="22" fillId="0" borderId="5" xfId="0" applyFont="1" applyBorder="1"/>
    <xf numFmtId="0" fontId="22" fillId="0" borderId="8" xfId="0" applyFont="1" applyBorder="1"/>
    <xf numFmtId="0" fontId="22" fillId="0" borderId="6" xfId="0" applyFont="1" applyBorder="1"/>
    <xf numFmtId="0" fontId="22" fillId="3" borderId="7" xfId="0" applyFont="1" applyFill="1" applyBorder="1"/>
    <xf numFmtId="0" fontId="22" fillId="3" borderId="2" xfId="0" applyFont="1" applyFill="1" applyBorder="1"/>
    <xf numFmtId="0" fontId="22" fillId="3" borderId="0" xfId="0" applyFont="1" applyFill="1"/>
    <xf numFmtId="0" fontId="22" fillId="3" borderId="4" xfId="0" applyFont="1" applyFill="1" applyBorder="1"/>
    <xf numFmtId="0" fontId="22" fillId="3" borderId="8" xfId="0" applyFont="1" applyFill="1" applyBorder="1"/>
    <xf numFmtId="0" fontId="22" fillId="3" borderId="6" xfId="0" applyFont="1" applyFill="1" applyBorder="1"/>
    <xf numFmtId="0" fontId="0" fillId="4" borderId="0" xfId="0" applyFill="1"/>
    <xf numFmtId="0" fontId="3" fillId="4" borderId="3" xfId="0" applyFont="1" applyFill="1" applyBorder="1"/>
    <xf numFmtId="0" fontId="3" fillId="4" borderId="0" xfId="0" applyFont="1" applyFill="1"/>
    <xf numFmtId="0" fontId="3" fillId="4" borderId="4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3" fillId="4" borderId="6" xfId="0" applyFont="1" applyFill="1" applyBorder="1"/>
    <xf numFmtId="0" fontId="23" fillId="0" borderId="0" xfId="0" applyFont="1"/>
    <xf numFmtId="0" fontId="23" fillId="3" borderId="0" xfId="0" applyFont="1" applyFill="1"/>
    <xf numFmtId="0" fontId="0" fillId="2" borderId="10" xfId="0" applyFill="1" applyBorder="1"/>
    <xf numFmtId="0" fontId="0" fillId="2" borderId="11" xfId="0" applyFill="1" applyBorder="1"/>
    <xf numFmtId="0" fontId="0" fillId="4" borderId="10" xfId="0" applyFill="1" applyBorder="1"/>
    <xf numFmtId="0" fontId="0" fillId="4" borderId="11" xfId="0" applyFill="1" applyBorder="1"/>
    <xf numFmtId="0" fontId="23" fillId="4" borderId="0" xfId="0" applyFont="1" applyFill="1"/>
    <xf numFmtId="0" fontId="23" fillId="0" borderId="0" xfId="0" applyFont="1" applyAlignment="1">
      <alignment vertical="center"/>
    </xf>
    <xf numFmtId="0" fontId="1" fillId="3" borderId="1" xfId="0" applyFont="1" applyFill="1" applyBorder="1"/>
    <xf numFmtId="0" fontId="1" fillId="3" borderId="3" xfId="0" applyFont="1" applyFill="1" applyBorder="1"/>
    <xf numFmtId="0" fontId="1" fillId="3" borderId="5" xfId="0" applyFont="1" applyFill="1" applyBorder="1"/>
    <xf numFmtId="0" fontId="23" fillId="0" borderId="9" xfId="0" quotePrefix="1" applyFont="1" applyBorder="1"/>
    <xf numFmtId="0" fontId="23" fillId="0" borderId="9" xfId="0" applyFont="1" applyBorder="1"/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3" fillId="0" borderId="12" xfId="0" applyFont="1" applyBorder="1"/>
    <xf numFmtId="165" fontId="23" fillId="0" borderId="0" xfId="0" applyNumberFormat="1" applyFont="1"/>
    <xf numFmtId="165" fontId="22" fillId="0" borderId="0" xfId="0" applyNumberFormat="1" applyFont="1"/>
    <xf numFmtId="165" fontId="22" fillId="0" borderId="12" xfId="0" applyNumberFormat="1" applyFont="1" applyBorder="1"/>
    <xf numFmtId="0" fontId="23" fillId="0" borderId="0" xfId="0" applyFont="1" applyAlignment="1">
      <alignment wrapText="1"/>
    </xf>
    <xf numFmtId="0" fontId="26" fillId="0" borderId="2" xfId="0" applyFont="1" applyBorder="1"/>
    <xf numFmtId="0" fontId="26" fillId="0" borderId="4" xfId="0" applyFont="1" applyBorder="1"/>
    <xf numFmtId="0" fontId="26" fillId="0" borderId="6" xfId="0" applyFont="1" applyBorder="1"/>
    <xf numFmtId="0" fontId="26" fillId="0" borderId="1" xfId="0" applyFont="1" applyBorder="1"/>
    <xf numFmtId="0" fontId="26" fillId="0" borderId="3" xfId="0" applyFont="1" applyBorder="1"/>
    <xf numFmtId="0" fontId="26" fillId="0" borderId="5" xfId="0" applyFont="1" applyBorder="1"/>
    <xf numFmtId="0" fontId="22" fillId="0" borderId="0" xfId="0" applyFont="1" applyAlignment="1">
      <alignment wrapText="1"/>
    </xf>
    <xf numFmtId="165" fontId="1" fillId="0" borderId="0" xfId="0" applyNumberFormat="1" applyFont="1" applyAlignment="1">
      <alignment horizontal="center" wrapText="1"/>
    </xf>
    <xf numFmtId="165" fontId="1" fillId="0" borderId="22" xfId="0" applyNumberFormat="1" applyFont="1" applyBorder="1" applyAlignment="1">
      <alignment horizontal="center" wrapText="1"/>
    </xf>
    <xf numFmtId="165" fontId="0" fillId="0" borderId="22" xfId="0" applyNumberFormat="1" applyBorder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9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165" fontId="0" fillId="0" borderId="22" xfId="0" applyNumberFormat="1" applyBorder="1" applyAlignment="1">
      <alignment horizontal="center" vertical="center" wrapText="1"/>
    </xf>
    <xf numFmtId="165" fontId="0" fillId="0" borderId="22" xfId="0" applyNumberFormat="1" applyBorder="1" applyAlignment="1">
      <alignment horizontal="center" wrapText="1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wrapText="1"/>
    </xf>
    <xf numFmtId="165" fontId="0" fillId="0" borderId="22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3"/>
  <sheetViews>
    <sheetView topLeftCell="A79" workbookViewId="0">
      <selection activeCell="L4" sqref="L4"/>
    </sheetView>
  </sheetViews>
  <sheetFormatPr baseColWidth="10" defaultColWidth="8.83203125" defaultRowHeight="15" x14ac:dyDescent="0.2"/>
  <cols>
    <col min="1" max="1" width="20.33203125" bestFit="1" customWidth="1"/>
    <col min="3" max="4" width="12.83203125" bestFit="1" customWidth="1"/>
    <col min="5" max="5" width="12.6640625" bestFit="1" customWidth="1"/>
    <col min="6" max="6" width="17" customWidth="1"/>
    <col min="7" max="7" width="13.1640625" bestFit="1" customWidth="1"/>
    <col min="9" max="11" width="12.83203125" bestFit="1" customWidth="1"/>
    <col min="12" max="12" width="12.83203125" customWidth="1"/>
    <col min="14" max="14" width="10.6640625" customWidth="1"/>
    <col min="17" max="19" width="12.83203125" bestFit="1" customWidth="1"/>
  </cols>
  <sheetData>
    <row r="1" spans="1:22" x14ac:dyDescent="0.2">
      <c r="A1" s="10" t="s">
        <v>130</v>
      </c>
    </row>
    <row r="2" spans="1:22" x14ac:dyDescent="0.2">
      <c r="A2" s="10" t="s">
        <v>88</v>
      </c>
    </row>
    <row r="3" spans="1:22" ht="16" thickBot="1" x14ac:dyDescent="0.25">
      <c r="A3" s="10" t="s">
        <v>90</v>
      </c>
      <c r="B3" t="s">
        <v>0</v>
      </c>
      <c r="C3" t="s">
        <v>125</v>
      </c>
      <c r="D3" t="s">
        <v>125</v>
      </c>
      <c r="E3" t="s">
        <v>86</v>
      </c>
      <c r="F3" t="s">
        <v>87</v>
      </c>
      <c r="G3" s="10" t="s">
        <v>91</v>
      </c>
      <c r="H3" t="s">
        <v>0</v>
      </c>
      <c r="I3" t="s">
        <v>125</v>
      </c>
      <c r="J3" t="s">
        <v>125</v>
      </c>
      <c r="K3" t="s">
        <v>125</v>
      </c>
      <c r="L3" t="s">
        <v>86</v>
      </c>
      <c r="M3" t="s">
        <v>87</v>
      </c>
      <c r="O3" s="10" t="s">
        <v>38</v>
      </c>
      <c r="P3" t="s">
        <v>0</v>
      </c>
      <c r="Q3" t="s">
        <v>125</v>
      </c>
      <c r="R3" t="s">
        <v>125</v>
      </c>
      <c r="S3" t="s">
        <v>125</v>
      </c>
      <c r="T3" t="s">
        <v>86</v>
      </c>
      <c r="U3" t="s">
        <v>87</v>
      </c>
    </row>
    <row r="4" spans="1:22" x14ac:dyDescent="0.2">
      <c r="B4" s="39">
        <v>4.88E-8</v>
      </c>
      <c r="C4" s="10">
        <v>2.0346275465242858</v>
      </c>
      <c r="D4" s="10">
        <v>-2.0346275465242858</v>
      </c>
      <c r="E4" s="1">
        <f>AVERAGE(C4:D4)</f>
        <v>0</v>
      </c>
      <c r="F4" s="2">
        <f>STDEV(C4:D4)</f>
        <v>2.8773978706725405</v>
      </c>
      <c r="H4" s="40">
        <v>9.7700000000000008E-9</v>
      </c>
      <c r="I4" s="10">
        <v>0.35907525823905106</v>
      </c>
      <c r="J4" s="10">
        <v>2.8676832267584804</v>
      </c>
      <c r="K4" s="10">
        <v>-3.2267584849975446</v>
      </c>
      <c r="L4" s="1">
        <f>AVERAGE(I4:K4)</f>
        <v>-4.4408920985006262E-15</v>
      </c>
      <c r="M4" s="2">
        <f>STDEV(I4:K4)</f>
        <v>3.0630468859140092</v>
      </c>
      <c r="N4" s="8"/>
      <c r="P4" s="40">
        <v>9.7700000000000008E-9</v>
      </c>
      <c r="Q4" s="8">
        <v>6.1759246037412465</v>
      </c>
      <c r="R4" s="8">
        <v>-19.891475082107675</v>
      </c>
      <c r="S4" s="8">
        <v>13.715550478366406</v>
      </c>
      <c r="T4" s="1">
        <f>AVERAGE(Q4:S4)</f>
        <v>-7.1054273576010019E-15</v>
      </c>
      <c r="U4" s="2">
        <f>STDEV(Q4:S4)</f>
        <v>17.634187684407582</v>
      </c>
    </row>
    <row r="5" spans="1:22" x14ac:dyDescent="0.2">
      <c r="B5" s="39">
        <v>9.7699999999999995E-8</v>
      </c>
      <c r="C5" s="10">
        <v>-2.4752475247524752</v>
      </c>
      <c r="D5" s="10">
        <v>-13.044943237779275</v>
      </c>
      <c r="E5" s="3">
        <f t="shared" ref="E5:E13" si="0">AVERAGE(C5:D5)</f>
        <v>-7.7600953812658755</v>
      </c>
      <c r="F5" s="4">
        <f t="shared" ref="F5:F13" si="1">STDEV(C5:D5)</f>
        <v>7.4739035137596295</v>
      </c>
      <c r="H5" s="40">
        <v>1.9499999999999999E-8</v>
      </c>
      <c r="I5" s="10">
        <v>10.408263649778647</v>
      </c>
      <c r="J5" s="10">
        <v>-1.5445154943433392</v>
      </c>
      <c r="K5" s="10">
        <v>-8.096409247417613</v>
      </c>
      <c r="L5" s="3">
        <f t="shared" ref="L5:L14" si="2">AVERAGE(I5:K5)</f>
        <v>0.25577963600589787</v>
      </c>
      <c r="M5" s="4">
        <f t="shared" ref="M5:M14" si="3">STDEV(I5:K5)</f>
        <v>9.3827781959996717</v>
      </c>
      <c r="N5" s="8"/>
      <c r="P5" s="40">
        <v>1.9499999999999999E-8</v>
      </c>
      <c r="Q5" s="8">
        <v>9.7315436241610662</v>
      </c>
      <c r="R5" s="8">
        <v>-22.247608167928036</v>
      </c>
      <c r="S5" s="8">
        <v>24.810795373411388</v>
      </c>
      <c r="T5" s="3">
        <f t="shared" ref="T5:T13" si="4">AVERAGE(Q5:S5)</f>
        <v>4.0982436098814725</v>
      </c>
      <c r="U5" s="4">
        <f t="shared" ref="U5:U13" si="5">STDEV(Q5:S5)</f>
        <v>24.029646018055459</v>
      </c>
    </row>
    <row r="6" spans="1:22" x14ac:dyDescent="0.2">
      <c r="B6" s="39">
        <v>1.9500000000000001E-7</v>
      </c>
      <c r="C6" s="10">
        <v>-0.26178010471204188</v>
      </c>
      <c r="D6" s="10">
        <v>-11.186563682546264</v>
      </c>
      <c r="E6" s="3">
        <f t="shared" si="0"/>
        <v>-5.724171893629153</v>
      </c>
      <c r="F6" s="4">
        <f t="shared" si="1"/>
        <v>7.7249885508820118</v>
      </c>
      <c r="H6" s="40">
        <v>3.9099999999999999E-8</v>
      </c>
      <c r="I6" s="10">
        <v>6.0993605509099806</v>
      </c>
      <c r="J6" s="10">
        <v>10.423020167240526</v>
      </c>
      <c r="K6" s="10">
        <v>6.2174126906050127</v>
      </c>
      <c r="L6" s="3">
        <f t="shared" si="2"/>
        <v>7.5799311362518402</v>
      </c>
      <c r="M6" s="4">
        <f t="shared" si="3"/>
        <v>2.4628947410552864</v>
      </c>
      <c r="N6" s="8"/>
      <c r="P6" s="40">
        <v>3.9099999999999999E-8</v>
      </c>
      <c r="Q6" s="8">
        <v>7.5681850635441892</v>
      </c>
      <c r="R6" s="8">
        <v>-2.5203484221048185</v>
      </c>
      <c r="S6" s="8">
        <v>15.236327288305004</v>
      </c>
      <c r="T6" s="3">
        <f t="shared" si="4"/>
        <v>6.7613879765814575</v>
      </c>
      <c r="U6" s="4">
        <f t="shared" si="5"/>
        <v>8.9057888042448674</v>
      </c>
    </row>
    <row r="7" spans="1:22" x14ac:dyDescent="0.2">
      <c r="B7" s="39">
        <v>3.9099999999999999E-7</v>
      </c>
      <c r="C7" s="10">
        <v>-4.4424861334300969</v>
      </c>
      <c r="D7" s="10">
        <v>-11.26950391374216</v>
      </c>
      <c r="E7" s="3">
        <f t="shared" si="0"/>
        <v>-7.8559950235861287</v>
      </c>
      <c r="F7" s="4">
        <f t="shared" si="1"/>
        <v>4.8274305677397891</v>
      </c>
      <c r="H7" s="40">
        <v>7.8100000000000005E-8</v>
      </c>
      <c r="I7" s="10">
        <v>-1.7363502213477662</v>
      </c>
      <c r="J7" s="10">
        <v>8.150516478111161</v>
      </c>
      <c r="K7" s="10">
        <v>7.5454992621741228</v>
      </c>
      <c r="L7" s="3">
        <f t="shared" si="2"/>
        <v>4.6532218396458385</v>
      </c>
      <c r="M7" s="4">
        <f t="shared" si="3"/>
        <v>5.541794366436525</v>
      </c>
      <c r="N7" s="8"/>
      <c r="P7" s="40">
        <v>7.8100000000000005E-8</v>
      </c>
      <c r="Q7" s="8">
        <v>-7.5539054690846843</v>
      </c>
      <c r="R7" s="8">
        <v>7.9108953305726049</v>
      </c>
      <c r="S7" s="8">
        <v>30.658289304583739</v>
      </c>
      <c r="T7" s="3">
        <f t="shared" si="4"/>
        <v>10.338426388690554</v>
      </c>
      <c r="U7" s="4">
        <f t="shared" si="5"/>
        <v>19.221410916834085</v>
      </c>
    </row>
    <row r="8" spans="1:22" x14ac:dyDescent="0.2">
      <c r="B8" s="39">
        <v>7.8100000000000002E-7</v>
      </c>
      <c r="C8" s="10">
        <v>-12.692447255196724</v>
      </c>
      <c r="D8" s="10">
        <v>-12.881654657612357</v>
      </c>
      <c r="E8" s="3">
        <f t="shared" si="0"/>
        <v>-12.78705095640454</v>
      </c>
      <c r="F8" s="4">
        <f t="shared" si="1"/>
        <v>0.13378983729878602</v>
      </c>
      <c r="H8" s="40">
        <v>1.5599999999999999E-7</v>
      </c>
      <c r="I8" s="10">
        <v>-3.8612887358583419</v>
      </c>
      <c r="J8" s="10">
        <v>-7.4323659616330584</v>
      </c>
      <c r="K8" s="10">
        <v>6.2469257255287705</v>
      </c>
      <c r="L8" s="3">
        <f t="shared" si="2"/>
        <v>-1.6822429906542098</v>
      </c>
      <c r="M8" s="4">
        <f t="shared" si="3"/>
        <v>7.0952051087606236</v>
      </c>
      <c r="N8" s="42"/>
      <c r="P8" s="40">
        <v>1.5599999999999999E-7</v>
      </c>
      <c r="Q8" s="8">
        <v>2.5132086248750469</v>
      </c>
      <c r="R8" s="8">
        <v>17.03555619020419</v>
      </c>
      <c r="S8" s="8">
        <v>30.50835356275881</v>
      </c>
      <c r="T8" s="3">
        <f t="shared" si="4"/>
        <v>16.685706125946016</v>
      </c>
      <c r="U8" s="4">
        <f t="shared" si="5"/>
        <v>14.000851092839879</v>
      </c>
    </row>
    <row r="9" spans="1:22" x14ac:dyDescent="0.2">
      <c r="B9" s="39">
        <v>1.5600000000000001E-6</v>
      </c>
      <c r="C9" s="10">
        <v>-18.666735783525997</v>
      </c>
      <c r="D9" s="10">
        <v>-29.718521590378934</v>
      </c>
      <c r="E9" s="3">
        <f t="shared" si="0"/>
        <v>-24.192628686952467</v>
      </c>
      <c r="F9" s="4">
        <f t="shared" si="1"/>
        <v>7.8147926882469472</v>
      </c>
      <c r="H9" s="40">
        <v>3.1300000000000001E-7</v>
      </c>
      <c r="I9" s="10">
        <v>-6.9454008853910523</v>
      </c>
      <c r="J9" s="10">
        <v>-3.3300541072306977</v>
      </c>
      <c r="K9" s="10">
        <v>-5.1155927201180562</v>
      </c>
      <c r="L9" s="3">
        <f t="shared" si="2"/>
        <v>-5.1303492375799351</v>
      </c>
      <c r="M9" s="4">
        <f t="shared" si="3"/>
        <v>1.8077185615284035</v>
      </c>
      <c r="N9" s="8"/>
      <c r="P9" s="40">
        <v>3.1300000000000001E-7</v>
      </c>
      <c r="Q9" s="8">
        <v>-16.892760245609033</v>
      </c>
      <c r="R9" s="8">
        <v>-16.378694845066406</v>
      </c>
      <c r="S9" s="8">
        <v>24.061116664286729</v>
      </c>
      <c r="T9" s="3">
        <f t="shared" si="4"/>
        <v>-3.0701128087962366</v>
      </c>
      <c r="U9" s="4">
        <f t="shared" si="5"/>
        <v>23.497739792367756</v>
      </c>
    </row>
    <row r="10" spans="1:22" x14ac:dyDescent="0.2">
      <c r="B10" s="39">
        <v>3.1300000000000001E-6</v>
      </c>
      <c r="C10" s="10">
        <v>-28.505520709138978</v>
      </c>
      <c r="D10" s="10">
        <v>-36.299310559328184</v>
      </c>
      <c r="E10" s="3">
        <f t="shared" si="0"/>
        <v>-32.402415634233577</v>
      </c>
      <c r="F10" s="4">
        <f t="shared" si="1"/>
        <v>5.5110416542117262</v>
      </c>
      <c r="H10" s="40">
        <v>6.2500000000000005E-7</v>
      </c>
      <c r="I10" s="10">
        <v>-2.9021151008362072</v>
      </c>
      <c r="J10" s="10">
        <v>-1.1460895228726065</v>
      </c>
      <c r="K10" s="10">
        <v>-2.9463846532218443</v>
      </c>
      <c r="L10" s="3">
        <f t="shared" si="2"/>
        <v>-2.331529758976886</v>
      </c>
      <c r="M10" s="4">
        <f t="shared" si="3"/>
        <v>1.0268599531330138</v>
      </c>
      <c r="N10" s="41"/>
      <c r="P10" s="40">
        <v>6.2500000000000005E-7</v>
      </c>
      <c r="Q10" s="8">
        <v>-0.46408681993432038</v>
      </c>
      <c r="R10" s="8">
        <v>-20.748250749678714</v>
      </c>
      <c r="S10" s="8">
        <v>-5.818934742253326</v>
      </c>
      <c r="T10" s="3">
        <f t="shared" si="4"/>
        <v>-9.0104241039554527</v>
      </c>
      <c r="U10" s="4">
        <f t="shared" si="5"/>
        <v>10.51194700526878</v>
      </c>
    </row>
    <row r="11" spans="1:22" x14ac:dyDescent="0.2">
      <c r="B11" s="39">
        <v>6.2500000000000003E-6</v>
      </c>
      <c r="C11" s="10">
        <v>-46.309159711782698</v>
      </c>
      <c r="D11" s="10">
        <v>-54.810533409361881</v>
      </c>
      <c r="E11" s="3">
        <f t="shared" si="0"/>
        <v>-50.559846560572289</v>
      </c>
      <c r="F11" s="4">
        <f t="shared" si="1"/>
        <v>6.0113789909591944</v>
      </c>
      <c r="H11" s="40">
        <v>1.2500000000000001E-6</v>
      </c>
      <c r="I11" s="10">
        <v>-61.73635022134777</v>
      </c>
      <c r="J11" s="10">
        <v>-56.95523856369897</v>
      </c>
      <c r="K11" s="10">
        <v>-62.10526315789474</v>
      </c>
      <c r="L11" s="3">
        <f t="shared" si="2"/>
        <v>-60.265617314313829</v>
      </c>
      <c r="M11" s="4">
        <f t="shared" si="3"/>
        <v>2.872799991833701</v>
      </c>
      <c r="N11" s="8"/>
      <c r="P11" s="40">
        <v>1.2500000000000001E-6</v>
      </c>
      <c r="Q11" s="8">
        <v>-62.173354276738543</v>
      </c>
      <c r="R11" s="8">
        <v>-93.981150935313437</v>
      </c>
      <c r="S11" s="8">
        <v>-89.804369555904614</v>
      </c>
      <c r="T11" s="3">
        <f t="shared" si="4"/>
        <v>-81.986291589318867</v>
      </c>
      <c r="U11" s="4">
        <f t="shared" si="5"/>
        <v>17.285130586345588</v>
      </c>
      <c r="V11" s="41"/>
    </row>
    <row r="12" spans="1:22" x14ac:dyDescent="0.2">
      <c r="B12" s="39">
        <v>1.2500000000000001E-5</v>
      </c>
      <c r="C12" s="10">
        <v>-56.738893784666423</v>
      </c>
      <c r="D12" s="10">
        <v>-63.317090871390803</v>
      </c>
      <c r="E12" s="3">
        <f t="shared" si="0"/>
        <v>-60.027992328028617</v>
      </c>
      <c r="F12" s="4">
        <f t="shared" si="1"/>
        <v>4.6514877680044009</v>
      </c>
      <c r="H12" s="40">
        <v>2.5000000000000002E-6</v>
      </c>
      <c r="I12" s="10">
        <v>-85.169699950811605</v>
      </c>
      <c r="J12" s="10">
        <v>-86.173143138219373</v>
      </c>
      <c r="K12" s="10">
        <v>-85.081160846040333</v>
      </c>
      <c r="L12" s="3">
        <f t="shared" si="2"/>
        <v>-85.474667978357104</v>
      </c>
      <c r="M12" s="4">
        <f t="shared" si="3"/>
        <v>0.60651500803928304</v>
      </c>
      <c r="N12" s="8"/>
      <c r="P12" s="40">
        <v>2.5000000000000002E-6</v>
      </c>
      <c r="Q12" s="8">
        <v>-67.206911323718415</v>
      </c>
      <c r="R12" s="8">
        <v>-77.402541767813787</v>
      </c>
      <c r="S12" s="8">
        <v>-81.857775239183212</v>
      </c>
      <c r="T12" s="3">
        <f t="shared" si="4"/>
        <v>-75.489076110238472</v>
      </c>
      <c r="U12" s="4">
        <f t="shared" si="5"/>
        <v>7.5105237157209768</v>
      </c>
    </row>
    <row r="13" spans="1:22" ht="16" thickBot="1" x14ac:dyDescent="0.25">
      <c r="B13" s="39">
        <v>2.5000000000000001E-5</v>
      </c>
      <c r="C13" s="10">
        <v>-47.864289046705714</v>
      </c>
      <c r="D13" s="10">
        <v>-47.08413249701934</v>
      </c>
      <c r="E13" s="5">
        <f t="shared" si="0"/>
        <v>-47.474210771862531</v>
      </c>
      <c r="F13" s="6">
        <f t="shared" si="1"/>
        <v>0.55165398667033505</v>
      </c>
      <c r="H13" s="40">
        <v>5.0000000000000004E-6</v>
      </c>
      <c r="I13" s="10">
        <v>-94.746679783571068</v>
      </c>
      <c r="J13" s="10">
        <v>-79.060501721593695</v>
      </c>
      <c r="K13" s="10">
        <v>-78.824397442203647</v>
      </c>
      <c r="L13" s="3">
        <f t="shared" si="2"/>
        <v>-84.210526315789465</v>
      </c>
      <c r="M13" s="4">
        <f t="shared" si="3"/>
        <v>9.1253401980513154</v>
      </c>
      <c r="N13" s="8"/>
      <c r="P13" s="40">
        <v>5.0000000000000004E-6</v>
      </c>
      <c r="Q13" s="8">
        <v>-75.539054690846783</v>
      </c>
      <c r="R13" s="8">
        <v>-63.158646294445241</v>
      </c>
      <c r="S13" s="8">
        <v>-70.269884335284885</v>
      </c>
      <c r="T13" s="5">
        <f t="shared" si="4"/>
        <v>-69.655861773525643</v>
      </c>
      <c r="U13" s="6">
        <f t="shared" si="5"/>
        <v>6.2130021563801572</v>
      </c>
    </row>
    <row r="14" spans="1:22" ht="16" thickBot="1" x14ac:dyDescent="0.25">
      <c r="H14" s="40">
        <v>1.0000000000000001E-5</v>
      </c>
      <c r="I14" s="10">
        <v>-86.114117068371868</v>
      </c>
      <c r="J14" s="10">
        <v>-88.888342351205125</v>
      </c>
      <c r="K14" s="10">
        <v>-93.566158386620756</v>
      </c>
      <c r="L14" s="5">
        <f t="shared" si="2"/>
        <v>-89.522872602065931</v>
      </c>
      <c r="M14" s="6">
        <f t="shared" si="3"/>
        <v>3.7663246582929157</v>
      </c>
      <c r="N14" s="8"/>
      <c r="T14" s="8"/>
      <c r="U14" s="8"/>
    </row>
    <row r="15" spans="1:22" x14ac:dyDescent="0.2">
      <c r="A15" s="10" t="s">
        <v>89</v>
      </c>
    </row>
    <row r="16" spans="1:22" ht="16" thickBot="1" x14ac:dyDescent="0.25">
      <c r="A16" s="10" t="s">
        <v>90</v>
      </c>
      <c r="B16" t="s">
        <v>0</v>
      </c>
      <c r="C16" t="s">
        <v>125</v>
      </c>
      <c r="D16" t="s">
        <v>125</v>
      </c>
      <c r="E16" t="s">
        <v>86</v>
      </c>
      <c r="F16" t="s">
        <v>87</v>
      </c>
      <c r="G16" s="10" t="s">
        <v>91</v>
      </c>
      <c r="H16" t="s">
        <v>0</v>
      </c>
      <c r="I16" t="s">
        <v>125</v>
      </c>
      <c r="J16" t="s">
        <v>125</v>
      </c>
      <c r="K16" t="s">
        <v>125</v>
      </c>
      <c r="L16" t="s">
        <v>86</v>
      </c>
      <c r="M16" t="s">
        <v>87</v>
      </c>
      <c r="O16" s="10" t="s">
        <v>38</v>
      </c>
      <c r="P16" t="s">
        <v>0</v>
      </c>
      <c r="Q16" t="s">
        <v>125</v>
      </c>
      <c r="R16" t="s">
        <v>125</v>
      </c>
      <c r="S16" t="s">
        <v>125</v>
      </c>
      <c r="T16" t="s">
        <v>86</v>
      </c>
      <c r="U16" t="s">
        <v>87</v>
      </c>
    </row>
    <row r="17" spans="1:22" x14ac:dyDescent="0.2">
      <c r="B17" s="40">
        <v>1.9499999999999999E-8</v>
      </c>
      <c r="C17" s="10">
        <v>21.320189077861176</v>
      </c>
      <c r="D17" s="10">
        <v>-21.32021953823196</v>
      </c>
      <c r="E17" s="148">
        <f>AVERAGE(C17:D17)</f>
        <v>-1.5230185391956752E-5</v>
      </c>
      <c r="F17" s="145">
        <f>STDEV(C17:D17)</f>
        <v>30.151322085004743</v>
      </c>
      <c r="H17">
        <v>9.7700000000000008E-9</v>
      </c>
      <c r="I17" s="10">
        <v>-5.5967242222745694</v>
      </c>
      <c r="J17" s="10">
        <v>-4.7161777761672745</v>
      </c>
      <c r="K17" s="10">
        <v>10.312901998441824</v>
      </c>
      <c r="L17" s="1">
        <f>AVERAGE(I17:K17)</f>
        <v>-7.1054273576010019E-15</v>
      </c>
      <c r="M17" s="2">
        <f>STDEV(I17:K17)</f>
        <v>8.9420803638212281</v>
      </c>
      <c r="N17" s="8"/>
      <c r="P17" s="40">
        <v>9.7700000000000008E-9</v>
      </c>
      <c r="Q17" s="8">
        <v>1.5725107689260855</v>
      </c>
      <c r="R17" s="8">
        <v>3.7381789374659675</v>
      </c>
      <c r="S17" s="8">
        <v>-5.3106897063920311</v>
      </c>
      <c r="T17" s="1">
        <f>AVERAGE(Q17:S17)</f>
        <v>7.4014868308343775E-15</v>
      </c>
      <c r="U17" s="2">
        <f>STDEV(Q17:S17)</f>
        <v>4.7249442877393264</v>
      </c>
    </row>
    <row r="18" spans="1:22" x14ac:dyDescent="0.2">
      <c r="B18" s="40">
        <v>3.9099999999999999E-8</v>
      </c>
      <c r="C18" s="10">
        <v>25.76465486164285</v>
      </c>
      <c r="D18" s="10">
        <v>-21.670891063653791</v>
      </c>
      <c r="E18" s="149">
        <f t="shared" ref="E18:E26" si="6">AVERAGE(C18:D18)</f>
        <v>2.0468818989945294</v>
      </c>
      <c r="F18" s="146">
        <f t="shared" ref="F18:F26" si="7">STDEV(C18:D18)</f>
        <v>33.541996193063156</v>
      </c>
      <c r="H18">
        <v>1.9499999999999999E-8</v>
      </c>
      <c r="I18" s="10">
        <v>0.45839146268547881</v>
      </c>
      <c r="J18" s="10">
        <v>-2.6126501549109551</v>
      </c>
      <c r="K18" s="10">
        <v>10.027539724240384</v>
      </c>
      <c r="L18" s="3">
        <f t="shared" ref="L18:L27" si="8">AVERAGE(I18:K18)</f>
        <v>2.6244270106716359</v>
      </c>
      <c r="M18" s="4">
        <f t="shared" ref="M18:M27" si="9">STDEV(I18:K18)</f>
        <v>6.5926005901771987</v>
      </c>
      <c r="N18" s="8"/>
      <c r="P18" s="40">
        <v>1.9499999999999999E-8</v>
      </c>
      <c r="Q18" s="8">
        <v>9.1419517750160999</v>
      </c>
      <c r="R18" s="8">
        <v>4.1511115512204855</v>
      </c>
      <c r="S18" s="8">
        <v>-3.5015101252661216</v>
      </c>
      <c r="T18" s="3">
        <f t="shared" ref="T18:T27" si="10">AVERAGE(Q18:S18)</f>
        <v>3.2638510669901541</v>
      </c>
      <c r="U18" s="4">
        <f t="shared" ref="U18:U27" si="11">STDEV(Q18:S18)</f>
        <v>6.3682576566223759</v>
      </c>
    </row>
    <row r="19" spans="1:22" x14ac:dyDescent="0.2">
      <c r="B19" s="40">
        <v>7.8100000000000005E-8</v>
      </c>
      <c r="C19" s="10">
        <v>18.965630501729798</v>
      </c>
      <c r="D19" s="10">
        <v>-21.140181979756427</v>
      </c>
      <c r="E19" s="149">
        <f t="shared" si="6"/>
        <v>-1.0872757390133145</v>
      </c>
      <c r="F19" s="146">
        <f t="shared" si="7"/>
        <v>28.359091970654987</v>
      </c>
      <c r="H19">
        <v>3.9099999999999999E-8</v>
      </c>
      <c r="I19" s="10">
        <v>4.284963672929532</v>
      </c>
      <c r="J19" s="10">
        <v>2.3390647364701977</v>
      </c>
      <c r="K19" s="10">
        <v>3.2522240139148013</v>
      </c>
      <c r="L19" s="3">
        <f t="shared" si="8"/>
        <v>3.2920841411048438</v>
      </c>
      <c r="M19" s="4">
        <f t="shared" si="9"/>
        <v>0.97356165189118604</v>
      </c>
      <c r="N19" s="8"/>
      <c r="P19" s="40">
        <v>3.9099999999999999E-8</v>
      </c>
      <c r="Q19" s="8">
        <v>10.55899390998664</v>
      </c>
      <c r="R19" s="8">
        <v>10.068822102292428</v>
      </c>
      <c r="S19" s="8">
        <v>6.0820913997128363</v>
      </c>
      <c r="T19" s="3">
        <f t="shared" si="10"/>
        <v>8.9033024706639683</v>
      </c>
      <c r="U19" s="4">
        <f t="shared" si="11"/>
        <v>2.4555021951542737</v>
      </c>
    </row>
    <row r="20" spans="1:22" x14ac:dyDescent="0.2">
      <c r="B20" s="40">
        <v>1.5599999999999999E-7</v>
      </c>
      <c r="C20" s="10">
        <v>29.42332733441016</v>
      </c>
      <c r="D20" s="10">
        <v>-16.562351540624078</v>
      </c>
      <c r="E20" s="149">
        <f t="shared" si="6"/>
        <v>6.430487896893041</v>
      </c>
      <c r="F20" s="146">
        <f t="shared" si="7"/>
        <v>32.516785370003674</v>
      </c>
      <c r="H20">
        <v>7.8100000000000005E-8</v>
      </c>
      <c r="I20" s="10">
        <v>-0.95483122859783587</v>
      </c>
      <c r="J20" s="10">
        <v>-2.1696591959125313</v>
      </c>
      <c r="K20" s="10">
        <v>-1.4766365299947521</v>
      </c>
      <c r="L20" s="3">
        <f t="shared" si="8"/>
        <v>-1.5337089848350398</v>
      </c>
      <c r="M20" s="4">
        <f t="shared" si="9"/>
        <v>0.60942160805850265</v>
      </c>
      <c r="N20" s="8"/>
      <c r="P20" s="40">
        <v>7.8100000000000005E-8</v>
      </c>
      <c r="Q20" s="8">
        <v>7.0891716591573086</v>
      </c>
      <c r="R20" s="8">
        <v>5.909788582462749</v>
      </c>
      <c r="S20" s="8">
        <v>2.2379561320988337</v>
      </c>
      <c r="T20" s="3">
        <f t="shared" si="10"/>
        <v>5.0789721245729638</v>
      </c>
      <c r="U20" s="4">
        <f t="shared" si="11"/>
        <v>2.5300721358330294</v>
      </c>
    </row>
    <row r="21" spans="1:22" x14ac:dyDescent="0.2">
      <c r="B21" s="40">
        <v>3.1300000000000001E-7</v>
      </c>
      <c r="C21" s="10">
        <v>24.126150368039532</v>
      </c>
      <c r="D21" s="10">
        <v>-14.723250764303799</v>
      </c>
      <c r="E21" s="149">
        <f t="shared" si="6"/>
        <v>4.7014498018678665</v>
      </c>
      <c r="F21" s="146">
        <f t="shared" si="7"/>
        <v>27.470674985716308</v>
      </c>
      <c r="H21">
        <v>1.5599999999999999E-7</v>
      </c>
      <c r="I21" s="10">
        <v>0.35239976083923025</v>
      </c>
      <c r="J21" s="10">
        <v>-2.476763357672175</v>
      </c>
      <c r="K21" s="10">
        <v>0.15672277281538666</v>
      </c>
      <c r="L21" s="3">
        <f t="shared" si="8"/>
        <v>-0.6558802746725193</v>
      </c>
      <c r="M21" s="4">
        <f t="shared" si="9"/>
        <v>1.5799632186782924</v>
      </c>
      <c r="N21" s="42"/>
      <c r="P21" s="40">
        <v>1.5599999999999999E-7</v>
      </c>
      <c r="Q21" s="8">
        <v>14.795266623756012</v>
      </c>
      <c r="R21" s="8">
        <v>10.223300490171816</v>
      </c>
      <c r="S21" s="8">
        <v>14.028816160815971</v>
      </c>
      <c r="T21" s="3">
        <f t="shared" si="10"/>
        <v>13.015794424914601</v>
      </c>
      <c r="U21" s="4">
        <f t="shared" si="11"/>
        <v>2.4485461726740327</v>
      </c>
      <c r="V21" s="41"/>
    </row>
    <row r="22" spans="1:22" x14ac:dyDescent="0.2">
      <c r="B22" s="40">
        <v>6.2500000000000005E-7</v>
      </c>
      <c r="C22" s="10">
        <v>18.54610463556541</v>
      </c>
      <c r="D22" s="10">
        <v>-15.672349808015834</v>
      </c>
      <c r="E22" s="149">
        <f t="shared" si="6"/>
        <v>1.4368774137747877</v>
      </c>
      <c r="F22" s="146">
        <f t="shared" si="7"/>
        <v>24.196101178779248</v>
      </c>
      <c r="H22">
        <v>3.1300000000000001E-7</v>
      </c>
      <c r="I22" s="10">
        <v>5.2035584222636855</v>
      </c>
      <c r="J22" s="10">
        <v>0.60243146775858591</v>
      </c>
      <c r="K22" s="10">
        <v>-3.3083905567735106</v>
      </c>
      <c r="L22" s="3">
        <f t="shared" si="8"/>
        <v>0.83253311108292027</v>
      </c>
      <c r="M22" s="4">
        <f t="shared" si="9"/>
        <v>4.2606371507238814</v>
      </c>
      <c r="N22" s="8"/>
      <c r="P22" s="40">
        <v>3.1300000000000001E-7</v>
      </c>
      <c r="Q22" s="8">
        <v>9.5430014358568176</v>
      </c>
      <c r="R22" s="8">
        <v>6.3197504579888184</v>
      </c>
      <c r="S22" s="8">
        <v>8.9310293607961651</v>
      </c>
      <c r="T22" s="3">
        <f t="shared" si="10"/>
        <v>8.2645937515472667</v>
      </c>
      <c r="U22" s="4">
        <f t="shared" si="11"/>
        <v>1.7118525148323851</v>
      </c>
    </row>
    <row r="23" spans="1:22" x14ac:dyDescent="0.2">
      <c r="B23" s="40">
        <v>1.2500000000000001E-6</v>
      </c>
      <c r="C23" s="10">
        <v>27.812971996020579</v>
      </c>
      <c r="D23" s="10">
        <v>-12.933983434029543</v>
      </c>
      <c r="E23" s="149">
        <f t="shared" si="6"/>
        <v>7.4394942809955182</v>
      </c>
      <c r="F23" s="146">
        <f t="shared" si="7"/>
        <v>28.812448497294458</v>
      </c>
      <c r="H23">
        <v>6.2500000000000005E-7</v>
      </c>
      <c r="I23" s="10">
        <v>5.1899697425398079</v>
      </c>
      <c r="J23" s="10">
        <v>1.1840269599405655</v>
      </c>
      <c r="K23" s="10">
        <v>-1.1070244415052699</v>
      </c>
      <c r="L23" s="3">
        <f t="shared" si="8"/>
        <v>1.7556574203250346</v>
      </c>
      <c r="M23" s="4">
        <f t="shared" si="9"/>
        <v>3.1871782152719201</v>
      </c>
      <c r="N23" s="8"/>
      <c r="P23" s="40">
        <v>6.2500000000000005E-7</v>
      </c>
      <c r="Q23" s="8">
        <v>9.911372976184591</v>
      </c>
      <c r="R23" s="8">
        <v>2.0923899589047954</v>
      </c>
      <c r="S23" s="8">
        <v>4.409565777095616</v>
      </c>
      <c r="T23" s="3">
        <f t="shared" si="10"/>
        <v>5.4711095707283341</v>
      </c>
      <c r="U23" s="4">
        <f t="shared" si="11"/>
        <v>4.0161275223127024</v>
      </c>
    </row>
    <row r="24" spans="1:22" x14ac:dyDescent="0.2">
      <c r="B24" s="40">
        <v>2.5000000000000002E-6</v>
      </c>
      <c r="C24" s="10">
        <v>1.0802570687621833</v>
      </c>
      <c r="D24" s="10">
        <v>-22.830599817796678</v>
      </c>
      <c r="E24" s="149">
        <f t="shared" si="6"/>
        <v>-10.875171374517247</v>
      </c>
      <c r="F24" s="146">
        <f t="shared" si="7"/>
        <v>16.907529048466827</v>
      </c>
      <c r="H24">
        <v>1.2500000000000001E-6</v>
      </c>
      <c r="I24" s="10">
        <v>-2.4604569420035216</v>
      </c>
      <c r="J24" s="10">
        <v>-1.9359339046618296</v>
      </c>
      <c r="K24" s="10">
        <v>-8.6052579131411644</v>
      </c>
      <c r="L24" s="3">
        <f t="shared" si="8"/>
        <v>-4.3338829199355056</v>
      </c>
      <c r="M24" s="4">
        <f t="shared" si="9"/>
        <v>3.7084045563574266</v>
      </c>
      <c r="N24" s="8"/>
      <c r="P24" s="40">
        <v>1.2500000000000001E-6</v>
      </c>
      <c r="Q24" s="8">
        <v>0.62187453582215912</v>
      </c>
      <c r="R24" s="8">
        <v>1.0407486260335765</v>
      </c>
      <c r="S24" s="8">
        <v>-3.3173243551022358</v>
      </c>
      <c r="T24" s="3">
        <f t="shared" si="10"/>
        <v>-0.55156706441550007</v>
      </c>
      <c r="U24" s="4">
        <f t="shared" si="11"/>
        <v>2.4043551981982061</v>
      </c>
    </row>
    <row r="25" spans="1:22" x14ac:dyDescent="0.2">
      <c r="B25" s="40">
        <v>5.0000000000000004E-6</v>
      </c>
      <c r="C25" s="10">
        <v>-14.363895098954293</v>
      </c>
      <c r="D25" s="10">
        <v>-33.712287825353094</v>
      </c>
      <c r="E25" s="149">
        <f t="shared" si="6"/>
        <v>-24.038091462153695</v>
      </c>
      <c r="F25" s="146">
        <f t="shared" si="7"/>
        <v>13.681379701897054</v>
      </c>
      <c r="H25">
        <v>2.5000000000000002E-6</v>
      </c>
      <c r="I25" s="10">
        <v>-4.7352019277807029</v>
      </c>
      <c r="J25" s="10">
        <v>-7.5996956135741911</v>
      </c>
      <c r="K25" s="10">
        <v>-4.542242675701635</v>
      </c>
      <c r="L25" s="3">
        <f t="shared" si="8"/>
        <v>-5.6257134056855094</v>
      </c>
      <c r="M25" s="4">
        <f t="shared" si="9"/>
        <v>1.7122390709350563</v>
      </c>
      <c r="N25" s="8"/>
      <c r="P25" s="40">
        <v>2.5000000000000002E-6</v>
      </c>
      <c r="Q25" s="8">
        <v>9.4865574095162728</v>
      </c>
      <c r="R25" s="8">
        <v>4.4660098034361617</v>
      </c>
      <c r="S25" s="8">
        <v>-2.9756894588305123</v>
      </c>
      <c r="T25" s="3">
        <f t="shared" si="10"/>
        <v>3.6589592513739739</v>
      </c>
      <c r="U25" s="4">
        <f t="shared" si="11"/>
        <v>6.2701991353618691</v>
      </c>
    </row>
    <row r="26" spans="1:22" ht="16" thickBot="1" x14ac:dyDescent="0.25">
      <c r="B26" s="40">
        <v>1.0000000000000001E-5</v>
      </c>
      <c r="C26" s="10">
        <v>0.64283182242442172</v>
      </c>
      <c r="D26" s="10">
        <v>-22.169994019707026</v>
      </c>
      <c r="E26" s="150">
        <f t="shared" si="6"/>
        <v>-10.763581098641302</v>
      </c>
      <c r="F26" s="147">
        <f t="shared" si="7"/>
        <v>16.131103850998858</v>
      </c>
      <c r="H26">
        <v>5.0000000000000004E-6</v>
      </c>
      <c r="I26" s="10">
        <v>-5.6429257333357556</v>
      </c>
      <c r="J26" s="10">
        <v>-11.276792346855585</v>
      </c>
      <c r="K26" s="10">
        <v>-9.6026670048738119</v>
      </c>
      <c r="L26" s="3">
        <f t="shared" si="8"/>
        <v>-8.8407950283550516</v>
      </c>
      <c r="M26" s="4">
        <f t="shared" si="9"/>
        <v>2.8931729876014649</v>
      </c>
      <c r="N26" s="8"/>
      <c r="P26" s="40">
        <v>5.0000000000000004E-6</v>
      </c>
      <c r="Q26" s="8">
        <v>-0.70010397583798856</v>
      </c>
      <c r="R26" s="8">
        <v>-5.4503144031291706</v>
      </c>
      <c r="S26" s="8">
        <v>-11.953260385205718</v>
      </c>
      <c r="T26" s="3">
        <f t="shared" si="10"/>
        <v>-6.0345595880576255</v>
      </c>
      <c r="U26" s="4">
        <f t="shared" si="11"/>
        <v>5.6492821774547224</v>
      </c>
    </row>
    <row r="27" spans="1:22" ht="16" thickBot="1" x14ac:dyDescent="0.25">
      <c r="E27" s="8"/>
      <c r="F27" s="8"/>
      <c r="H27">
        <v>1.0000000000000001E-5</v>
      </c>
      <c r="I27" s="10">
        <v>1.586251879767355</v>
      </c>
      <c r="J27" s="10">
        <v>1.2546880945047312</v>
      </c>
      <c r="K27" s="10">
        <v>0.39316580001086432</v>
      </c>
      <c r="L27" s="5">
        <f t="shared" si="8"/>
        <v>1.0780352580943169</v>
      </c>
      <c r="M27" s="6">
        <f t="shared" si="9"/>
        <v>0.61584760037371356</v>
      </c>
      <c r="N27" s="8"/>
      <c r="P27" s="40">
        <v>1.0000000000000001E-5</v>
      </c>
      <c r="Q27" s="8">
        <v>1.4596227162449942</v>
      </c>
      <c r="R27" s="8">
        <v>-4.7759568252710727</v>
      </c>
      <c r="S27" s="8">
        <v>-13.168292320641672</v>
      </c>
      <c r="T27" s="5">
        <f t="shared" si="10"/>
        <v>-5.494875476555916</v>
      </c>
      <c r="U27" s="6">
        <f t="shared" si="11"/>
        <v>7.3404092257835121</v>
      </c>
    </row>
    <row r="28" spans="1:22" x14ac:dyDescent="0.2">
      <c r="E28" s="8"/>
      <c r="F28" s="8"/>
      <c r="I28" s="10"/>
      <c r="J28" s="10"/>
      <c r="K28" s="10"/>
      <c r="L28" s="8"/>
      <c r="M28" s="8"/>
      <c r="N28" s="8"/>
      <c r="P28" s="40"/>
      <c r="Q28" s="8"/>
      <c r="R28" s="8"/>
      <c r="S28" s="8"/>
      <c r="T28" s="8"/>
      <c r="U28" s="8"/>
    </row>
    <row r="29" spans="1:22" x14ac:dyDescent="0.2">
      <c r="E29" s="8"/>
      <c r="F29" s="8"/>
      <c r="I29" s="10"/>
      <c r="J29" s="10"/>
      <c r="K29" s="10"/>
      <c r="L29" s="8"/>
      <c r="M29" s="8"/>
      <c r="N29" s="8"/>
      <c r="P29" s="40"/>
      <c r="Q29" s="8"/>
      <c r="R29" s="8"/>
      <c r="S29" s="8"/>
      <c r="T29" s="8"/>
      <c r="U29" s="8"/>
    </row>
    <row r="30" spans="1:22" x14ac:dyDescent="0.2">
      <c r="A30" s="10" t="s">
        <v>131</v>
      </c>
    </row>
    <row r="31" spans="1:22" ht="16" thickBot="1" x14ac:dyDescent="0.25">
      <c r="A31" s="10" t="s">
        <v>88</v>
      </c>
      <c r="B31" t="s">
        <v>0</v>
      </c>
      <c r="C31" s="155" t="s">
        <v>70</v>
      </c>
      <c r="D31" s="155"/>
      <c r="F31" s="155" t="s">
        <v>93</v>
      </c>
      <c r="G31" s="155"/>
      <c r="I31" s="155" t="s">
        <v>92</v>
      </c>
      <c r="J31" s="155"/>
    </row>
    <row r="32" spans="1:22" x14ac:dyDescent="0.2">
      <c r="A32" s="10" t="s">
        <v>90</v>
      </c>
      <c r="B32">
        <v>0</v>
      </c>
      <c r="C32">
        <v>38490</v>
      </c>
      <c r="D32">
        <v>38674</v>
      </c>
      <c r="E32">
        <f>AVERAGE(C32:D32)</f>
        <v>38582</v>
      </c>
      <c r="G32" s="43"/>
      <c r="I32" t="s">
        <v>0</v>
      </c>
      <c r="J32" s="11" t="s">
        <v>1</v>
      </c>
      <c r="K32" s="13" t="s">
        <v>1</v>
      </c>
    </row>
    <row r="33" spans="1:14" x14ac:dyDescent="0.2">
      <c r="B33">
        <v>4.88E-8</v>
      </c>
      <c r="C33">
        <v>39367</v>
      </c>
      <c r="D33">
        <v>37797</v>
      </c>
      <c r="F33">
        <f t="shared" ref="F33:F42" si="12">(C33-$E$32)/$E$32*100</f>
        <v>2.0346275465242858</v>
      </c>
      <c r="G33">
        <f t="shared" ref="G33:G42" si="13">(D33-$E$32)/$E$32*100</f>
        <v>-2.0346275465242858</v>
      </c>
      <c r="I33">
        <v>4.88E-8</v>
      </c>
      <c r="J33" s="14">
        <v>2.0346275465242858</v>
      </c>
      <c r="K33" s="15">
        <v>-2.0346275465242858</v>
      </c>
    </row>
    <row r="34" spans="1:14" x14ac:dyDescent="0.2">
      <c r="B34">
        <v>9.7699999999999995E-8</v>
      </c>
      <c r="C34">
        <v>37627</v>
      </c>
      <c r="D34">
        <v>33549</v>
      </c>
      <c r="F34">
        <f t="shared" si="12"/>
        <v>-2.4752475247524752</v>
      </c>
      <c r="G34">
        <f t="shared" si="13"/>
        <v>-13.044943237779275</v>
      </c>
      <c r="I34">
        <v>9.7699999999999995E-8</v>
      </c>
      <c r="J34" s="14">
        <v>-2.4752475247524752</v>
      </c>
      <c r="K34" s="15">
        <v>-13.044943237779275</v>
      </c>
    </row>
    <row r="35" spans="1:14" x14ac:dyDescent="0.2">
      <c r="B35">
        <v>1.9500000000000001E-7</v>
      </c>
      <c r="C35">
        <v>38481</v>
      </c>
      <c r="D35">
        <v>34266</v>
      </c>
      <c r="F35">
        <f t="shared" si="12"/>
        <v>-0.26178010471204188</v>
      </c>
      <c r="G35">
        <f t="shared" si="13"/>
        <v>-11.186563682546264</v>
      </c>
      <c r="I35">
        <v>1.9500000000000001E-7</v>
      </c>
      <c r="J35" s="14">
        <v>-0.26178010471204188</v>
      </c>
      <c r="K35" s="15">
        <v>-11.186563682546264</v>
      </c>
    </row>
    <row r="36" spans="1:14" x14ac:dyDescent="0.2">
      <c r="B36">
        <v>3.9099999999999999E-7</v>
      </c>
      <c r="C36">
        <v>36868</v>
      </c>
      <c r="D36">
        <v>34234</v>
      </c>
      <c r="F36">
        <f t="shared" si="12"/>
        <v>-4.4424861334300969</v>
      </c>
      <c r="G36">
        <f t="shared" si="13"/>
        <v>-11.26950391374216</v>
      </c>
      <c r="I36">
        <v>3.9099999999999999E-7</v>
      </c>
      <c r="J36" s="14">
        <v>-4.4424861334300969</v>
      </c>
      <c r="K36" s="15">
        <v>-11.26950391374216</v>
      </c>
    </row>
    <row r="37" spans="1:14" x14ac:dyDescent="0.2">
      <c r="B37">
        <v>7.8100000000000002E-7</v>
      </c>
      <c r="C37">
        <v>33685</v>
      </c>
      <c r="D37">
        <v>33612</v>
      </c>
      <c r="F37">
        <f t="shared" si="12"/>
        <v>-12.692447255196724</v>
      </c>
      <c r="G37">
        <f t="shared" si="13"/>
        <v>-12.881654657612357</v>
      </c>
      <c r="I37">
        <v>7.8100000000000002E-7</v>
      </c>
      <c r="J37" s="14">
        <v>-12.692447255196724</v>
      </c>
      <c r="K37" s="15">
        <v>-12.881654657612357</v>
      </c>
    </row>
    <row r="38" spans="1:14" x14ac:dyDescent="0.2">
      <c r="B38">
        <v>1.5600000000000001E-6</v>
      </c>
      <c r="C38">
        <v>31380</v>
      </c>
      <c r="D38">
        <v>27116</v>
      </c>
      <c r="F38">
        <f t="shared" si="12"/>
        <v>-18.666735783525997</v>
      </c>
      <c r="G38">
        <f t="shared" si="13"/>
        <v>-29.718521590378934</v>
      </c>
      <c r="I38">
        <v>1.5600000000000001E-6</v>
      </c>
      <c r="J38" s="14">
        <v>-18.666735783525997</v>
      </c>
      <c r="K38" s="15">
        <v>-29.718521590378934</v>
      </c>
    </row>
    <row r="39" spans="1:14" x14ac:dyDescent="0.2">
      <c r="B39">
        <v>3.1300000000000001E-6</v>
      </c>
      <c r="C39">
        <v>27584</v>
      </c>
      <c r="D39">
        <v>24577</v>
      </c>
      <c r="F39">
        <f t="shared" si="12"/>
        <v>-28.505520709138978</v>
      </c>
      <c r="G39">
        <f t="shared" si="13"/>
        <v>-36.299310559328184</v>
      </c>
      <c r="I39">
        <v>3.1300000000000001E-6</v>
      </c>
      <c r="J39" s="14">
        <v>-28.505520709138978</v>
      </c>
      <c r="K39" s="15">
        <v>-36.299310559328184</v>
      </c>
    </row>
    <row r="40" spans="1:14" x14ac:dyDescent="0.2">
      <c r="B40">
        <v>6.2500000000000003E-6</v>
      </c>
      <c r="C40">
        <v>20715</v>
      </c>
      <c r="D40">
        <v>17435</v>
      </c>
      <c r="F40">
        <f t="shared" si="12"/>
        <v>-46.309159711782698</v>
      </c>
      <c r="G40">
        <f t="shared" si="13"/>
        <v>-54.810533409361881</v>
      </c>
      <c r="I40">
        <v>6.2500000000000003E-6</v>
      </c>
      <c r="J40" s="14">
        <v>-46.309159711782698</v>
      </c>
      <c r="K40" s="15">
        <v>-54.810533409361881</v>
      </c>
    </row>
    <row r="41" spans="1:14" x14ac:dyDescent="0.2">
      <c r="B41">
        <v>1.2500000000000001E-5</v>
      </c>
      <c r="C41">
        <v>16691</v>
      </c>
      <c r="D41">
        <v>14153</v>
      </c>
      <c r="F41">
        <f t="shared" si="12"/>
        <v>-56.738893784666423</v>
      </c>
      <c r="G41">
        <f t="shared" si="13"/>
        <v>-63.317090871390803</v>
      </c>
      <c r="I41">
        <v>1.2500000000000001E-5</v>
      </c>
      <c r="J41" s="14">
        <v>-56.738893784666423</v>
      </c>
      <c r="K41" s="15">
        <v>-63.317090871390803</v>
      </c>
    </row>
    <row r="42" spans="1:14" ht="16" thickBot="1" x14ac:dyDescent="0.25">
      <c r="B42">
        <v>2.5000000000000001E-5</v>
      </c>
      <c r="C42">
        <v>20115</v>
      </c>
      <c r="D42">
        <v>20416</v>
      </c>
      <c r="F42">
        <f t="shared" si="12"/>
        <v>-47.864289046705714</v>
      </c>
      <c r="G42">
        <f t="shared" si="13"/>
        <v>-47.08413249701934</v>
      </c>
      <c r="I42">
        <v>2.5000000000000001E-5</v>
      </c>
      <c r="J42" s="16">
        <v>-47.864289046705714</v>
      </c>
      <c r="K42" s="18">
        <v>-47.08413249701934</v>
      </c>
    </row>
    <row r="44" spans="1:14" ht="16" thickBot="1" x14ac:dyDescent="0.25">
      <c r="B44" t="s">
        <v>0</v>
      </c>
      <c r="C44" s="155" t="s">
        <v>70</v>
      </c>
      <c r="D44" s="155"/>
      <c r="E44" s="155"/>
      <c r="F44" s="102"/>
      <c r="G44" s="155" t="s">
        <v>93</v>
      </c>
      <c r="H44" s="155"/>
      <c r="I44" s="155"/>
      <c r="K44" s="155" t="s">
        <v>71</v>
      </c>
      <c r="L44" s="156"/>
      <c r="M44" s="156"/>
    </row>
    <row r="45" spans="1:14" x14ac:dyDescent="0.2">
      <c r="A45" s="10" t="s">
        <v>91</v>
      </c>
      <c r="B45">
        <v>0</v>
      </c>
      <c r="C45">
        <v>6590</v>
      </c>
      <c r="D45">
        <v>6882</v>
      </c>
      <c r="E45">
        <v>6858</v>
      </c>
      <c r="F45">
        <f>AVERAGE(C45:E45)</f>
        <v>6776.666666666667</v>
      </c>
      <c r="G45" s="43"/>
      <c r="H45" s="43"/>
      <c r="K45" t="s">
        <v>0</v>
      </c>
      <c r="L45" s="11" t="s">
        <v>1</v>
      </c>
      <c r="M45" s="12" t="s">
        <v>1</v>
      </c>
      <c r="N45" s="13" t="s">
        <v>1</v>
      </c>
    </row>
    <row r="46" spans="1:14" x14ac:dyDescent="0.2">
      <c r="B46">
        <v>9.7700000000000008E-9</v>
      </c>
      <c r="C46">
        <v>6801</v>
      </c>
      <c r="D46">
        <v>6971</v>
      </c>
      <c r="E46">
        <v>6558</v>
      </c>
      <c r="G46">
        <f>+(C46-$F$45)/$F$45*100</f>
        <v>0.35907525823905106</v>
      </c>
      <c r="H46">
        <f t="shared" ref="H46:I46" si="14">+(D46-$F$45)/$F$45*100</f>
        <v>2.8676832267584804</v>
      </c>
      <c r="I46">
        <f t="shared" si="14"/>
        <v>-3.2267584849975446</v>
      </c>
      <c r="K46">
        <v>9.7700000000000008E-9</v>
      </c>
      <c r="L46" s="14">
        <v>0.35907525823905106</v>
      </c>
      <c r="M46" s="10">
        <v>2.8676832267584804</v>
      </c>
      <c r="N46" s="15">
        <v>-3.2267584849975446</v>
      </c>
    </row>
    <row r="47" spans="1:14" x14ac:dyDescent="0.2">
      <c r="B47">
        <v>1.9499999999999999E-8</v>
      </c>
      <c r="C47">
        <v>7482</v>
      </c>
      <c r="D47">
        <v>6672</v>
      </c>
      <c r="E47">
        <v>6228</v>
      </c>
      <c r="G47">
        <f t="shared" ref="G47:G56" si="15">+(C47-$F$45)/$F$45*100</f>
        <v>10.408263649778647</v>
      </c>
      <c r="H47">
        <f t="shared" ref="H47:H56" si="16">+(D47-$F$45)/$F$45*100</f>
        <v>-1.5445154943433392</v>
      </c>
      <c r="I47">
        <f t="shared" ref="I47:I56" si="17">+(E47-$F$45)/$F$45*100</f>
        <v>-8.096409247417613</v>
      </c>
      <c r="K47">
        <v>1.9499999999999999E-8</v>
      </c>
      <c r="L47" s="14">
        <v>10.408263649778647</v>
      </c>
      <c r="M47" s="10">
        <v>-1.5445154943433392</v>
      </c>
      <c r="N47" s="15">
        <v>-8.096409247417613</v>
      </c>
    </row>
    <row r="48" spans="1:14" x14ac:dyDescent="0.2">
      <c r="B48">
        <v>3.9099999999999999E-8</v>
      </c>
      <c r="C48">
        <v>7190</v>
      </c>
      <c r="D48">
        <v>7483</v>
      </c>
      <c r="E48">
        <v>7198</v>
      </c>
      <c r="G48">
        <f t="shared" si="15"/>
        <v>6.0993605509099806</v>
      </c>
      <c r="H48">
        <f t="shared" si="16"/>
        <v>10.423020167240526</v>
      </c>
      <c r="I48">
        <f t="shared" si="17"/>
        <v>6.2174126906050127</v>
      </c>
      <c r="K48">
        <v>3.9099999999999999E-8</v>
      </c>
      <c r="L48" s="14">
        <v>6.0993605509099806</v>
      </c>
      <c r="M48" s="10">
        <v>10.423020167240526</v>
      </c>
      <c r="N48" s="15">
        <v>6.2174126906050127</v>
      </c>
    </row>
    <row r="49" spans="1:14" x14ac:dyDescent="0.2">
      <c r="B49">
        <v>7.8100000000000005E-8</v>
      </c>
      <c r="C49">
        <v>6659</v>
      </c>
      <c r="D49">
        <v>7329</v>
      </c>
      <c r="E49">
        <v>7288</v>
      </c>
      <c r="G49">
        <f t="shared" si="15"/>
        <v>-1.7363502213477662</v>
      </c>
      <c r="H49">
        <f t="shared" si="16"/>
        <v>8.150516478111161</v>
      </c>
      <c r="I49">
        <f t="shared" si="17"/>
        <v>7.5454992621741228</v>
      </c>
      <c r="K49">
        <v>7.8100000000000005E-8</v>
      </c>
      <c r="L49" s="14">
        <v>-1.7363502213477662</v>
      </c>
      <c r="M49" s="10">
        <v>8.150516478111161</v>
      </c>
      <c r="N49" s="15">
        <v>7.5454992621741228</v>
      </c>
    </row>
    <row r="50" spans="1:14" x14ac:dyDescent="0.2">
      <c r="B50">
        <v>1.5599999999999999E-7</v>
      </c>
      <c r="C50">
        <v>6515</v>
      </c>
      <c r="D50">
        <v>6273</v>
      </c>
      <c r="E50">
        <v>7200</v>
      </c>
      <c r="G50">
        <f t="shared" si="15"/>
        <v>-3.8612887358583419</v>
      </c>
      <c r="H50">
        <f t="shared" si="16"/>
        <v>-7.4323659616330584</v>
      </c>
      <c r="I50">
        <f t="shared" si="17"/>
        <v>6.2469257255287705</v>
      </c>
      <c r="K50">
        <v>1.5599999999999999E-7</v>
      </c>
      <c r="L50" s="14">
        <v>-3.8612887358583419</v>
      </c>
      <c r="M50" s="10">
        <v>-7.4323659616330584</v>
      </c>
      <c r="N50" s="15">
        <v>6.2469257255287705</v>
      </c>
    </row>
    <row r="51" spans="1:14" x14ac:dyDescent="0.2">
      <c r="B51">
        <v>3.1300000000000001E-7</v>
      </c>
      <c r="C51">
        <v>6306</v>
      </c>
      <c r="D51">
        <v>6551</v>
      </c>
      <c r="E51">
        <v>6430</v>
      </c>
      <c r="G51">
        <f t="shared" si="15"/>
        <v>-6.9454008853910523</v>
      </c>
      <c r="H51">
        <f t="shared" si="16"/>
        <v>-3.3300541072306977</v>
      </c>
      <c r="I51">
        <f t="shared" si="17"/>
        <v>-5.1155927201180562</v>
      </c>
      <c r="K51">
        <v>3.1300000000000001E-7</v>
      </c>
      <c r="L51" s="14">
        <v>-6.9454008853910523</v>
      </c>
      <c r="M51" s="10">
        <v>-3.3300541072306977</v>
      </c>
      <c r="N51" s="15">
        <v>-5.1155927201180562</v>
      </c>
    </row>
    <row r="52" spans="1:14" x14ac:dyDescent="0.2">
      <c r="B52">
        <v>6.2500000000000005E-7</v>
      </c>
      <c r="C52">
        <v>6580</v>
      </c>
      <c r="D52">
        <v>6699</v>
      </c>
      <c r="E52">
        <v>6577</v>
      </c>
      <c r="G52">
        <f t="shared" si="15"/>
        <v>-2.9021151008362072</v>
      </c>
      <c r="H52">
        <f t="shared" si="16"/>
        <v>-1.1460895228726065</v>
      </c>
      <c r="I52">
        <f t="shared" si="17"/>
        <v>-2.9463846532218443</v>
      </c>
      <c r="K52">
        <v>6.2500000000000005E-7</v>
      </c>
      <c r="L52" s="14">
        <v>-2.9021151008362072</v>
      </c>
      <c r="M52" s="10">
        <v>-1.1460895228726065</v>
      </c>
      <c r="N52" s="15">
        <v>-2.9463846532218443</v>
      </c>
    </row>
    <row r="53" spans="1:14" x14ac:dyDescent="0.2">
      <c r="B53">
        <v>1.2500000000000001E-6</v>
      </c>
      <c r="C53">
        <v>2593</v>
      </c>
      <c r="D53">
        <v>2917</v>
      </c>
      <c r="E53">
        <v>2568</v>
      </c>
      <c r="G53">
        <f t="shared" si="15"/>
        <v>-61.73635022134777</v>
      </c>
      <c r="H53">
        <f t="shared" si="16"/>
        <v>-56.95523856369897</v>
      </c>
      <c r="I53">
        <f t="shared" si="17"/>
        <v>-62.10526315789474</v>
      </c>
      <c r="K53">
        <v>1.2500000000000001E-6</v>
      </c>
      <c r="L53" s="14">
        <v>-61.73635022134777</v>
      </c>
      <c r="M53" s="10">
        <v>-56.95523856369897</v>
      </c>
      <c r="N53" s="15">
        <v>-62.10526315789474</v>
      </c>
    </row>
    <row r="54" spans="1:14" x14ac:dyDescent="0.2">
      <c r="B54">
        <v>2.5000000000000002E-6</v>
      </c>
      <c r="C54">
        <v>1005</v>
      </c>
      <c r="D54">
        <v>937</v>
      </c>
      <c r="E54">
        <v>1011</v>
      </c>
      <c r="G54">
        <f t="shared" si="15"/>
        <v>-85.169699950811605</v>
      </c>
      <c r="H54">
        <f t="shared" si="16"/>
        <v>-86.173143138219373</v>
      </c>
      <c r="I54">
        <f t="shared" si="17"/>
        <v>-85.081160846040333</v>
      </c>
      <c r="K54">
        <v>2.5000000000000002E-6</v>
      </c>
      <c r="L54" s="14">
        <v>-85.169699950811605</v>
      </c>
      <c r="M54" s="10">
        <v>-86.173143138219373</v>
      </c>
      <c r="N54" s="15">
        <v>-85.081160846040333</v>
      </c>
    </row>
    <row r="55" spans="1:14" x14ac:dyDescent="0.2">
      <c r="B55">
        <v>5.0000000000000004E-6</v>
      </c>
      <c r="C55">
        <v>356</v>
      </c>
      <c r="D55">
        <v>1419</v>
      </c>
      <c r="E55">
        <v>1435</v>
      </c>
      <c r="G55">
        <f t="shared" si="15"/>
        <v>-94.746679783571068</v>
      </c>
      <c r="H55">
        <f t="shared" si="16"/>
        <v>-79.060501721593695</v>
      </c>
      <c r="I55">
        <f t="shared" si="17"/>
        <v>-78.824397442203647</v>
      </c>
      <c r="K55">
        <v>5.0000000000000004E-6</v>
      </c>
      <c r="L55" s="14">
        <v>-94.746679783571068</v>
      </c>
      <c r="M55" s="10">
        <v>-79.060501721593695</v>
      </c>
      <c r="N55" s="15">
        <v>-78.824397442203647</v>
      </c>
    </row>
    <row r="56" spans="1:14" ht="16" thickBot="1" x14ac:dyDescent="0.25">
      <c r="B56">
        <v>1.0000000000000001E-5</v>
      </c>
      <c r="C56">
        <v>941</v>
      </c>
      <c r="D56">
        <v>753</v>
      </c>
      <c r="E56">
        <v>436</v>
      </c>
      <c r="G56">
        <f t="shared" si="15"/>
        <v>-86.114117068371868</v>
      </c>
      <c r="H56">
        <f t="shared" si="16"/>
        <v>-88.888342351205125</v>
      </c>
      <c r="I56">
        <f t="shared" si="17"/>
        <v>-93.566158386620756</v>
      </c>
      <c r="K56">
        <v>1.0000000000000001E-5</v>
      </c>
      <c r="L56" s="16">
        <v>-86.114117068371868</v>
      </c>
      <c r="M56" s="17">
        <v>-88.888342351205125</v>
      </c>
      <c r="N56" s="18">
        <v>-93.566158386620756</v>
      </c>
    </row>
    <row r="59" spans="1:14" ht="16" thickBot="1" x14ac:dyDescent="0.25">
      <c r="B59" t="s">
        <v>0</v>
      </c>
      <c r="C59" s="155" t="s">
        <v>70</v>
      </c>
      <c r="D59" s="155"/>
      <c r="E59" s="155"/>
      <c r="F59" s="102"/>
      <c r="G59" s="155" t="s">
        <v>93</v>
      </c>
      <c r="H59" s="155"/>
      <c r="I59" s="155"/>
      <c r="K59" s="155" t="s">
        <v>71</v>
      </c>
      <c r="L59" s="156"/>
      <c r="M59" s="156"/>
    </row>
    <row r="60" spans="1:14" x14ac:dyDescent="0.2">
      <c r="A60" s="10" t="s">
        <v>38</v>
      </c>
      <c r="B60">
        <v>0</v>
      </c>
      <c r="C60">
        <v>4783</v>
      </c>
      <c r="D60">
        <v>4348</v>
      </c>
      <c r="E60">
        <v>4875</v>
      </c>
      <c r="F60">
        <f>AVERAGE(C60:E60)</f>
        <v>4668.666666666667</v>
      </c>
      <c r="H60" s="43"/>
      <c r="K60" t="s">
        <v>0</v>
      </c>
      <c r="L60" s="11" t="s">
        <v>1</v>
      </c>
      <c r="M60" s="12" t="s">
        <v>1</v>
      </c>
      <c r="N60" s="13" t="s">
        <v>1</v>
      </c>
    </row>
    <row r="61" spans="1:14" x14ac:dyDescent="0.2">
      <c r="B61">
        <v>9.7700000000000008E-9</v>
      </c>
      <c r="C61">
        <v>4957</v>
      </c>
      <c r="D61">
        <v>3740</v>
      </c>
      <c r="E61">
        <v>5309</v>
      </c>
      <c r="G61">
        <f t="shared" ref="G61:G70" si="18">(C61-$F$60)/$F$60*100</f>
        <v>6.1759246037412465</v>
      </c>
      <c r="H61">
        <f t="shared" ref="H61:H70" si="19">(D61-$F$60)/$F$60*100</f>
        <v>-19.891475082107675</v>
      </c>
      <c r="I61">
        <f t="shared" ref="I61:I70" si="20">(E61-$F$60)/$F$60*100</f>
        <v>13.715550478366406</v>
      </c>
      <c r="K61">
        <v>9.7700000000000008E-9</v>
      </c>
      <c r="L61" s="14">
        <v>6.1759246037412465</v>
      </c>
      <c r="M61" s="10">
        <v>-19.891475082107675</v>
      </c>
      <c r="N61" s="15">
        <v>13.715550478366406</v>
      </c>
    </row>
    <row r="62" spans="1:14" x14ac:dyDescent="0.2">
      <c r="B62">
        <v>1.9499999999999999E-8</v>
      </c>
      <c r="C62">
        <v>5123</v>
      </c>
      <c r="D62">
        <v>3630</v>
      </c>
      <c r="E62">
        <v>5827</v>
      </c>
      <c r="G62">
        <f t="shared" si="18"/>
        <v>9.7315436241610662</v>
      </c>
      <c r="H62">
        <f t="shared" si="19"/>
        <v>-22.247608167928036</v>
      </c>
      <c r="I62">
        <f t="shared" si="20"/>
        <v>24.810795373411388</v>
      </c>
      <c r="K62">
        <v>1.9499999999999999E-8</v>
      </c>
      <c r="L62" s="14">
        <v>9.7315436241610662</v>
      </c>
      <c r="M62" s="10">
        <v>-22.247608167928036</v>
      </c>
      <c r="N62" s="15">
        <v>24.810795373411388</v>
      </c>
    </row>
    <row r="63" spans="1:14" x14ac:dyDescent="0.2">
      <c r="B63">
        <v>3.9099999999999999E-8</v>
      </c>
      <c r="C63">
        <v>5022</v>
      </c>
      <c r="D63">
        <v>4551</v>
      </c>
      <c r="E63">
        <v>5380</v>
      </c>
      <c r="G63">
        <f t="shared" si="18"/>
        <v>7.5681850635441892</v>
      </c>
      <c r="H63">
        <f t="shared" si="19"/>
        <v>-2.5203484221048185</v>
      </c>
      <c r="I63">
        <f t="shared" si="20"/>
        <v>15.236327288305004</v>
      </c>
      <c r="K63">
        <v>3.9099999999999999E-8</v>
      </c>
      <c r="L63" s="14">
        <v>7.5681850635441892</v>
      </c>
      <c r="M63" s="10">
        <v>-2.5203484221048185</v>
      </c>
      <c r="N63" s="15">
        <v>15.236327288305004</v>
      </c>
    </row>
    <row r="64" spans="1:14" x14ac:dyDescent="0.2">
      <c r="B64">
        <v>7.8100000000000005E-8</v>
      </c>
      <c r="C64">
        <v>4316</v>
      </c>
      <c r="D64">
        <v>5038</v>
      </c>
      <c r="E64">
        <v>6100</v>
      </c>
      <c r="G64">
        <f t="shared" si="18"/>
        <v>-7.5539054690846843</v>
      </c>
      <c r="H64">
        <f t="shared" si="19"/>
        <v>7.9108953305726049</v>
      </c>
      <c r="I64">
        <f t="shared" si="20"/>
        <v>30.658289304583739</v>
      </c>
      <c r="K64">
        <v>7.8100000000000005E-8</v>
      </c>
      <c r="L64" s="14">
        <v>-7.5539054690846843</v>
      </c>
      <c r="M64" s="10">
        <v>7.9108953305726049</v>
      </c>
      <c r="N64" s="15">
        <v>30.658289304583739</v>
      </c>
    </row>
    <row r="65" spans="1:14" x14ac:dyDescent="0.2">
      <c r="B65">
        <v>1.5599999999999999E-7</v>
      </c>
      <c r="C65">
        <v>4786</v>
      </c>
      <c r="D65">
        <v>5464</v>
      </c>
      <c r="E65">
        <v>6093</v>
      </c>
      <c r="G65">
        <f t="shared" si="18"/>
        <v>2.5132086248750469</v>
      </c>
      <c r="H65">
        <f t="shared" si="19"/>
        <v>17.03555619020419</v>
      </c>
      <c r="I65">
        <f t="shared" si="20"/>
        <v>30.50835356275881</v>
      </c>
      <c r="K65">
        <v>1.5599999999999999E-7</v>
      </c>
      <c r="L65" s="14">
        <v>2.5132086248750469</v>
      </c>
      <c r="M65" s="10">
        <v>17.03555619020419</v>
      </c>
      <c r="N65" s="15">
        <v>30.50835356275881</v>
      </c>
    </row>
    <row r="66" spans="1:14" x14ac:dyDescent="0.2">
      <c r="B66">
        <v>3.1300000000000001E-7</v>
      </c>
      <c r="C66">
        <v>3880</v>
      </c>
      <c r="D66">
        <v>3904</v>
      </c>
      <c r="E66">
        <v>5792</v>
      </c>
      <c r="G66">
        <f t="shared" si="18"/>
        <v>-16.892760245609033</v>
      </c>
      <c r="H66">
        <f t="shared" si="19"/>
        <v>-16.378694845066406</v>
      </c>
      <c r="I66">
        <f t="shared" si="20"/>
        <v>24.061116664286729</v>
      </c>
      <c r="K66">
        <v>3.1300000000000001E-7</v>
      </c>
      <c r="L66" s="14">
        <v>-16.892760245609033</v>
      </c>
      <c r="M66" s="10">
        <v>-16.378694845066406</v>
      </c>
      <c r="N66" s="15">
        <v>24.061116664286729</v>
      </c>
    </row>
    <row r="67" spans="1:14" x14ac:dyDescent="0.2">
      <c r="B67">
        <v>6.2500000000000005E-7</v>
      </c>
      <c r="C67">
        <v>4647</v>
      </c>
      <c r="D67">
        <v>3700</v>
      </c>
      <c r="E67">
        <v>4397</v>
      </c>
      <c r="G67">
        <f t="shared" si="18"/>
        <v>-0.46408681993432038</v>
      </c>
      <c r="H67">
        <f t="shared" si="19"/>
        <v>-20.748250749678714</v>
      </c>
      <c r="I67">
        <f t="shared" si="20"/>
        <v>-5.818934742253326</v>
      </c>
      <c r="K67">
        <v>6.2500000000000005E-7</v>
      </c>
      <c r="L67" s="14">
        <v>-0.46408681993432038</v>
      </c>
      <c r="M67" s="10">
        <v>-20.748250749678714</v>
      </c>
      <c r="N67" s="15">
        <v>-5.818934742253326</v>
      </c>
    </row>
    <row r="68" spans="1:14" x14ac:dyDescent="0.2">
      <c r="B68">
        <v>1.2500000000000001E-6</v>
      </c>
      <c r="C68">
        <v>1766</v>
      </c>
      <c r="D68">
        <v>281</v>
      </c>
      <c r="E68">
        <v>476</v>
      </c>
      <c r="G68">
        <f t="shared" si="18"/>
        <v>-62.173354276738543</v>
      </c>
      <c r="H68">
        <f t="shared" si="19"/>
        <v>-93.981150935313437</v>
      </c>
      <c r="I68">
        <f t="shared" si="20"/>
        <v>-89.804369555904614</v>
      </c>
      <c r="K68">
        <v>1.2500000000000001E-6</v>
      </c>
      <c r="L68" s="14">
        <v>-62.173354276738543</v>
      </c>
      <c r="M68" s="10">
        <v>-93.981150935313437</v>
      </c>
      <c r="N68" s="15">
        <v>-89.804369555904614</v>
      </c>
    </row>
    <row r="69" spans="1:14" x14ac:dyDescent="0.2">
      <c r="B69">
        <v>2.5000000000000002E-6</v>
      </c>
      <c r="C69">
        <v>1531</v>
      </c>
      <c r="D69">
        <v>1055</v>
      </c>
      <c r="E69">
        <v>847</v>
      </c>
      <c r="G69">
        <f t="shared" si="18"/>
        <v>-67.206911323718415</v>
      </c>
      <c r="H69">
        <f t="shared" si="19"/>
        <v>-77.402541767813787</v>
      </c>
      <c r="I69">
        <f t="shared" si="20"/>
        <v>-81.857775239183212</v>
      </c>
      <c r="K69">
        <v>2.5000000000000002E-6</v>
      </c>
      <c r="L69" s="14">
        <v>-67.206911323718415</v>
      </c>
      <c r="M69" s="10">
        <v>-77.402541767813787</v>
      </c>
      <c r="N69" s="15">
        <v>-81.857775239183212</v>
      </c>
    </row>
    <row r="70" spans="1:14" ht="16" thickBot="1" x14ac:dyDescent="0.25">
      <c r="B70">
        <v>5.0000000000000004E-6</v>
      </c>
      <c r="C70">
        <v>1142</v>
      </c>
      <c r="D70">
        <v>1720</v>
      </c>
      <c r="E70">
        <v>1388</v>
      </c>
      <c r="G70">
        <f t="shared" si="18"/>
        <v>-75.539054690846783</v>
      </c>
      <c r="H70">
        <f t="shared" si="19"/>
        <v>-63.158646294445241</v>
      </c>
      <c r="I70">
        <f t="shared" si="20"/>
        <v>-70.269884335284885</v>
      </c>
      <c r="K70">
        <v>5.0000000000000004E-6</v>
      </c>
      <c r="L70" s="16">
        <v>-75.539054690846783</v>
      </c>
      <c r="M70" s="17">
        <v>-63.158646294445241</v>
      </c>
      <c r="N70" s="18">
        <v>-70.269884335284885</v>
      </c>
    </row>
    <row r="71" spans="1:14" x14ac:dyDescent="0.2">
      <c r="K71" s="10"/>
      <c r="L71" s="10"/>
      <c r="M71" s="10"/>
    </row>
    <row r="72" spans="1:14" x14ac:dyDescent="0.2">
      <c r="K72" s="10"/>
      <c r="L72" s="10"/>
      <c r="M72" s="10"/>
    </row>
    <row r="73" spans="1:14" x14ac:dyDescent="0.2">
      <c r="K73" s="10"/>
      <c r="L73" s="10"/>
      <c r="M73" s="10"/>
    </row>
    <row r="74" spans="1:14" x14ac:dyDescent="0.2">
      <c r="A74" s="10" t="s">
        <v>89</v>
      </c>
      <c r="K74" s="10"/>
      <c r="L74" s="10"/>
      <c r="M74" s="10"/>
    </row>
    <row r="75" spans="1:14" ht="16" thickBot="1" x14ac:dyDescent="0.25">
      <c r="B75" t="s">
        <v>0</v>
      </c>
      <c r="C75" s="155" t="s">
        <v>70</v>
      </c>
      <c r="D75" s="155"/>
      <c r="E75" s="102"/>
      <c r="F75" s="155" t="s">
        <v>93</v>
      </c>
      <c r="G75" s="155"/>
      <c r="H75" s="155"/>
      <c r="I75" s="155" t="s">
        <v>71</v>
      </c>
      <c r="J75" s="155"/>
      <c r="K75" s="10"/>
      <c r="L75" s="10"/>
      <c r="M75" s="10"/>
    </row>
    <row r="76" spans="1:14" x14ac:dyDescent="0.2">
      <c r="A76" s="10" t="s">
        <v>90</v>
      </c>
      <c r="B76">
        <v>0</v>
      </c>
      <c r="C76">
        <v>14437.59</v>
      </c>
      <c r="D76">
        <v>14189.77</v>
      </c>
      <c r="E76">
        <f>AVERAGE(C76:D76)</f>
        <v>14313.68</v>
      </c>
      <c r="G76" s="43"/>
      <c r="I76" t="s">
        <v>0</v>
      </c>
      <c r="J76" s="11" t="s">
        <v>1</v>
      </c>
      <c r="K76" s="13" t="s">
        <v>1</v>
      </c>
      <c r="L76" s="10"/>
      <c r="M76" s="10"/>
      <c r="N76" s="10"/>
    </row>
    <row r="77" spans="1:14" x14ac:dyDescent="0.2">
      <c r="B77">
        <v>1.9531300000000001E-8</v>
      </c>
      <c r="C77">
        <v>17365.38364</v>
      </c>
      <c r="D77">
        <v>11261.972</v>
      </c>
      <c r="F77">
        <f t="shared" ref="F77:F86" si="21">(C77-$E$76)/$E$76*100</f>
        <v>21.320189077861176</v>
      </c>
      <c r="G77">
        <f t="shared" ref="G77:G86" si="22">(D77-$E$76)/$E$76*100</f>
        <v>-21.32021953823196</v>
      </c>
      <c r="I77">
        <v>1.9499999999999999E-8</v>
      </c>
      <c r="J77" s="14">
        <v>21.320189077861176</v>
      </c>
      <c r="K77" s="15">
        <v>-21.32021953823196</v>
      </c>
      <c r="L77" s="10"/>
      <c r="M77" s="10"/>
      <c r="N77" s="10"/>
    </row>
    <row r="78" spans="1:14" x14ac:dyDescent="0.2">
      <c r="B78">
        <v>3.9062500000000003E-8</v>
      </c>
      <c r="C78">
        <v>18001.55025</v>
      </c>
      <c r="D78">
        <v>11211.778</v>
      </c>
      <c r="F78">
        <f t="shared" si="21"/>
        <v>25.76465486164285</v>
      </c>
      <c r="G78">
        <f t="shared" si="22"/>
        <v>-21.670891063653791</v>
      </c>
      <c r="I78">
        <v>3.9099999999999999E-8</v>
      </c>
      <c r="J78" s="14">
        <v>25.76465486164285</v>
      </c>
      <c r="K78" s="15">
        <v>-21.670891063653791</v>
      </c>
      <c r="L78" s="10"/>
      <c r="M78" s="10"/>
      <c r="N78" s="10"/>
    </row>
    <row r="79" spans="1:14" x14ac:dyDescent="0.2">
      <c r="B79">
        <v>7.8125000000000006E-8</v>
      </c>
      <c r="C79">
        <v>17028.359659999998</v>
      </c>
      <c r="D79">
        <v>11287.742</v>
      </c>
      <c r="F79">
        <f t="shared" si="21"/>
        <v>18.965630501729798</v>
      </c>
      <c r="G79">
        <f t="shared" si="22"/>
        <v>-21.140181979756427</v>
      </c>
      <c r="I79">
        <v>7.8100000000000005E-8</v>
      </c>
      <c r="J79" s="14">
        <v>18.965630501729798</v>
      </c>
      <c r="K79" s="15">
        <v>-21.140181979756427</v>
      </c>
      <c r="L79" s="10"/>
      <c r="M79" s="10"/>
      <c r="N79" s="10"/>
    </row>
    <row r="80" spans="1:14" x14ac:dyDescent="0.2">
      <c r="B80">
        <v>1.5625000000000001E-7</v>
      </c>
      <c r="C80">
        <v>18525.24092</v>
      </c>
      <c r="D80">
        <v>11942.998</v>
      </c>
      <c r="F80">
        <f t="shared" si="21"/>
        <v>29.42332733441016</v>
      </c>
      <c r="G80">
        <f t="shared" si="22"/>
        <v>-16.562351540624078</v>
      </c>
      <c r="I80">
        <v>1.5599999999999999E-7</v>
      </c>
      <c r="J80" s="14">
        <v>29.42332733441016</v>
      </c>
      <c r="K80" s="15">
        <v>-16.562351540624078</v>
      </c>
      <c r="L80" s="10"/>
      <c r="M80" s="10"/>
      <c r="N80" s="10"/>
    </row>
    <row r="81" spans="1:14" x14ac:dyDescent="0.2">
      <c r="B81">
        <v>3.1250000000000003E-7</v>
      </c>
      <c r="C81">
        <v>17767.019960000001</v>
      </c>
      <c r="D81">
        <v>12206.241</v>
      </c>
      <c r="F81">
        <f t="shared" si="21"/>
        <v>24.126150368039532</v>
      </c>
      <c r="G81">
        <f t="shared" si="22"/>
        <v>-14.723250764303799</v>
      </c>
      <c r="I81">
        <v>3.1300000000000001E-7</v>
      </c>
      <c r="J81" s="14">
        <v>24.126150368039532</v>
      </c>
      <c r="K81" s="15">
        <v>-14.723250764303799</v>
      </c>
      <c r="L81" s="10"/>
      <c r="M81" s="10"/>
      <c r="N81" s="10"/>
    </row>
    <row r="82" spans="1:14" x14ac:dyDescent="0.2">
      <c r="B82">
        <v>6.2500000000000005E-7</v>
      </c>
      <c r="C82">
        <v>16968.31007</v>
      </c>
      <c r="D82">
        <v>12070.39</v>
      </c>
      <c r="F82">
        <f t="shared" si="21"/>
        <v>18.54610463556541</v>
      </c>
      <c r="G82">
        <f t="shared" si="22"/>
        <v>-15.672349808015834</v>
      </c>
      <c r="I82">
        <v>6.2500000000000005E-7</v>
      </c>
      <c r="J82" s="14">
        <v>18.54610463556541</v>
      </c>
      <c r="K82" s="15">
        <v>-15.672349808015834</v>
      </c>
      <c r="L82" s="10"/>
      <c r="M82" s="10"/>
      <c r="N82" s="10"/>
    </row>
    <row r="83" spans="1:14" x14ac:dyDescent="0.2">
      <c r="B83">
        <v>1.2500000000000001E-6</v>
      </c>
      <c r="C83">
        <v>18294.739809999999</v>
      </c>
      <c r="D83">
        <v>12462.351000000001</v>
      </c>
      <c r="F83">
        <f t="shared" si="21"/>
        <v>27.812971996020579</v>
      </c>
      <c r="G83">
        <f t="shared" si="22"/>
        <v>-12.933983434029543</v>
      </c>
      <c r="I83">
        <v>1.2500000000000001E-6</v>
      </c>
      <c r="J83" s="14">
        <v>27.812971996020579</v>
      </c>
      <c r="K83" s="15">
        <v>-12.933983434029543</v>
      </c>
      <c r="L83" s="10"/>
      <c r="M83" s="10"/>
      <c r="N83" s="10"/>
    </row>
    <row r="84" spans="1:14" x14ac:dyDescent="0.2">
      <c r="B84">
        <v>2.5000000000000002E-6</v>
      </c>
      <c r="C84">
        <v>14468.304539999999</v>
      </c>
      <c r="D84">
        <v>11045.781000000001</v>
      </c>
      <c r="F84">
        <f t="shared" si="21"/>
        <v>1.0802570687621833</v>
      </c>
      <c r="G84">
        <f t="shared" si="22"/>
        <v>-22.830599817796678</v>
      </c>
      <c r="I84">
        <v>2.5000000000000002E-6</v>
      </c>
      <c r="J84" s="14">
        <v>1.0802570687621833</v>
      </c>
      <c r="K84" s="15">
        <v>-22.830599817796678</v>
      </c>
      <c r="L84" s="10"/>
      <c r="M84" s="10"/>
      <c r="N84" s="10"/>
    </row>
    <row r="85" spans="1:14" x14ac:dyDescent="0.2">
      <c r="B85">
        <v>5.0000000000000004E-6</v>
      </c>
      <c r="C85">
        <v>12257.678019999999</v>
      </c>
      <c r="D85">
        <v>9488.2109999999993</v>
      </c>
      <c r="F85">
        <f t="shared" si="21"/>
        <v>-14.363895098954293</v>
      </c>
      <c r="G85">
        <f t="shared" si="22"/>
        <v>-33.712287825353094</v>
      </c>
      <c r="I85">
        <v>5.0000000000000004E-6</v>
      </c>
      <c r="J85" s="14">
        <v>-14.363895098954293</v>
      </c>
      <c r="K85" s="15">
        <v>-33.712287825353094</v>
      </c>
      <c r="L85" s="10"/>
      <c r="M85" s="10"/>
      <c r="N85" s="10"/>
    </row>
    <row r="86" spans="1:14" ht="16" thickBot="1" x14ac:dyDescent="0.25">
      <c r="B86">
        <v>1.0000000000000001E-5</v>
      </c>
      <c r="C86">
        <v>14405.69289</v>
      </c>
      <c r="D86">
        <v>11140.338</v>
      </c>
      <c r="F86">
        <f t="shared" si="21"/>
        <v>0.64283182242442172</v>
      </c>
      <c r="G86">
        <f t="shared" si="22"/>
        <v>-22.169994019707026</v>
      </c>
      <c r="I86">
        <v>1.0000000000000001E-5</v>
      </c>
      <c r="J86" s="16">
        <v>0.64283182242442172</v>
      </c>
      <c r="K86" s="18">
        <v>-22.169994019707026</v>
      </c>
    </row>
    <row r="88" spans="1:14" ht="16" thickBot="1" x14ac:dyDescent="0.25">
      <c r="B88" t="s">
        <v>0</v>
      </c>
    </row>
    <row r="89" spans="1:14" x14ac:dyDescent="0.2">
      <c r="A89" s="10" t="s">
        <v>91</v>
      </c>
      <c r="B89">
        <v>0</v>
      </c>
      <c r="C89">
        <v>36983</v>
      </c>
      <c r="D89">
        <v>36520</v>
      </c>
      <c r="E89">
        <v>36883</v>
      </c>
      <c r="F89">
        <f>AVERAGE(C89:E89)</f>
        <v>36795.333333333336</v>
      </c>
      <c r="G89" s="43"/>
      <c r="K89" t="s">
        <v>0</v>
      </c>
      <c r="L89" s="11" t="s">
        <v>1</v>
      </c>
      <c r="M89" s="12" t="s">
        <v>1</v>
      </c>
      <c r="N89" s="13" t="s">
        <v>1</v>
      </c>
    </row>
    <row r="90" spans="1:14" x14ac:dyDescent="0.2">
      <c r="B90">
        <v>9.7700000000000008E-9</v>
      </c>
      <c r="C90">
        <v>34736</v>
      </c>
      <c r="D90">
        <v>35060</v>
      </c>
      <c r="E90">
        <v>40590</v>
      </c>
      <c r="G90">
        <f t="shared" ref="G90:G100" si="23">(C90-$F$89)/$F$89*100</f>
        <v>-5.5967242222745694</v>
      </c>
      <c r="H90">
        <f t="shared" ref="H90:H100" si="24">(D90-$F$89)/$F$89*100</f>
        <v>-4.7161777761672745</v>
      </c>
      <c r="I90">
        <f t="shared" ref="I90:I100" si="25">(E90-$F$89)/$F$89*100</f>
        <v>10.312901998441824</v>
      </c>
      <c r="K90">
        <v>9.7700000000000008E-9</v>
      </c>
      <c r="L90" s="14">
        <v>-5.5967242222745694</v>
      </c>
      <c r="M90" s="10">
        <v>-4.7161777761672745</v>
      </c>
      <c r="N90" s="15">
        <v>10.312901998441824</v>
      </c>
    </row>
    <row r="91" spans="1:14" x14ac:dyDescent="0.2">
      <c r="B91">
        <v>1.9499999999999999E-8</v>
      </c>
      <c r="C91">
        <v>36964</v>
      </c>
      <c r="D91">
        <v>35834</v>
      </c>
      <c r="E91">
        <v>40485</v>
      </c>
      <c r="G91">
        <f t="shared" si="23"/>
        <v>0.45839146268547881</v>
      </c>
      <c r="H91">
        <f t="shared" si="24"/>
        <v>-2.6126501549109551</v>
      </c>
      <c r="I91">
        <f t="shared" si="25"/>
        <v>10.027539724240384</v>
      </c>
      <c r="K91">
        <v>1.9499999999999999E-8</v>
      </c>
      <c r="L91" s="14">
        <v>0.45839146268547881</v>
      </c>
      <c r="M91" s="10">
        <v>-2.6126501549109551</v>
      </c>
      <c r="N91" s="15">
        <v>10.027539724240384</v>
      </c>
    </row>
    <row r="92" spans="1:14" x14ac:dyDescent="0.2">
      <c r="B92">
        <v>3.9099999999999999E-8</v>
      </c>
      <c r="C92">
        <v>38372</v>
      </c>
      <c r="D92">
        <v>37656</v>
      </c>
      <c r="E92">
        <v>37992</v>
      </c>
      <c r="G92">
        <f t="shared" si="23"/>
        <v>4.284963672929532</v>
      </c>
      <c r="H92">
        <f t="shared" si="24"/>
        <v>2.3390647364701977</v>
      </c>
      <c r="I92">
        <f t="shared" si="25"/>
        <v>3.2522240139148013</v>
      </c>
      <c r="K92">
        <v>3.9099999999999999E-8</v>
      </c>
      <c r="L92" s="14">
        <v>4.284963672929532</v>
      </c>
      <c r="M92" s="10">
        <v>2.3390647364701977</v>
      </c>
      <c r="N92" s="15">
        <v>3.2522240139148013</v>
      </c>
    </row>
    <row r="93" spans="1:14" x14ac:dyDescent="0.2">
      <c r="B93">
        <v>7.8100000000000005E-8</v>
      </c>
      <c r="C93">
        <v>36444</v>
      </c>
      <c r="D93">
        <v>35997</v>
      </c>
      <c r="E93">
        <v>36252</v>
      </c>
      <c r="G93">
        <f t="shared" si="23"/>
        <v>-0.95483122859783587</v>
      </c>
      <c r="H93">
        <f t="shared" si="24"/>
        <v>-2.1696591959125313</v>
      </c>
      <c r="I93">
        <f t="shared" si="25"/>
        <v>-1.4766365299947521</v>
      </c>
      <c r="K93">
        <v>7.8100000000000005E-8</v>
      </c>
      <c r="L93" s="14">
        <v>-0.95483122859783587</v>
      </c>
      <c r="M93" s="10">
        <v>-2.1696591959125313</v>
      </c>
      <c r="N93" s="15">
        <v>-1.4766365299947521</v>
      </c>
    </row>
    <row r="94" spans="1:14" x14ac:dyDescent="0.2">
      <c r="B94">
        <v>1.5599999999999999E-7</v>
      </c>
      <c r="C94">
        <v>36925</v>
      </c>
      <c r="D94">
        <v>35884</v>
      </c>
      <c r="E94">
        <v>36853</v>
      </c>
      <c r="G94">
        <f t="shared" si="23"/>
        <v>0.35239976083923025</v>
      </c>
      <c r="H94">
        <f t="shared" si="24"/>
        <v>-2.476763357672175</v>
      </c>
      <c r="I94">
        <f t="shared" si="25"/>
        <v>0.15672277281538666</v>
      </c>
      <c r="K94">
        <v>1.5599999999999999E-7</v>
      </c>
      <c r="L94" s="14">
        <v>0.35239976083923025</v>
      </c>
      <c r="M94" s="10">
        <v>-2.476763357672175</v>
      </c>
      <c r="N94" s="15">
        <v>0.15672277281538666</v>
      </c>
    </row>
    <row r="95" spans="1:14" x14ac:dyDescent="0.2">
      <c r="B95">
        <v>3.1300000000000001E-7</v>
      </c>
      <c r="C95">
        <v>38710</v>
      </c>
      <c r="D95">
        <v>37017</v>
      </c>
      <c r="E95">
        <v>35578</v>
      </c>
      <c r="G95">
        <f t="shared" si="23"/>
        <v>5.2035584222636855</v>
      </c>
      <c r="H95">
        <f t="shared" si="24"/>
        <v>0.60243146775858591</v>
      </c>
      <c r="I95">
        <f t="shared" si="25"/>
        <v>-3.3083905567735106</v>
      </c>
      <c r="K95">
        <v>3.1300000000000001E-7</v>
      </c>
      <c r="L95" s="14">
        <v>5.2035584222636855</v>
      </c>
      <c r="M95" s="10">
        <v>0.60243146775858591</v>
      </c>
      <c r="N95" s="15">
        <v>-3.3083905567735106</v>
      </c>
    </row>
    <row r="96" spans="1:14" x14ac:dyDescent="0.2">
      <c r="B96">
        <v>6.2500000000000005E-7</v>
      </c>
      <c r="C96">
        <v>38705</v>
      </c>
      <c r="D96">
        <v>37231</v>
      </c>
      <c r="E96">
        <v>36388</v>
      </c>
      <c r="G96">
        <f t="shared" si="23"/>
        <v>5.1899697425398079</v>
      </c>
      <c r="H96">
        <f t="shared" si="24"/>
        <v>1.1840269599405655</v>
      </c>
      <c r="I96">
        <f t="shared" si="25"/>
        <v>-1.1070244415052699</v>
      </c>
      <c r="K96">
        <v>6.2500000000000005E-7</v>
      </c>
      <c r="L96" s="14">
        <v>5.1899697425398079</v>
      </c>
      <c r="M96" s="10">
        <v>1.1840269599405655</v>
      </c>
      <c r="N96" s="15">
        <v>-1.1070244415052699</v>
      </c>
    </row>
    <row r="97" spans="1:14" x14ac:dyDescent="0.2">
      <c r="B97">
        <v>1.2500000000000001E-6</v>
      </c>
      <c r="C97">
        <v>35890</v>
      </c>
      <c r="D97">
        <v>36083</v>
      </c>
      <c r="E97">
        <v>33629</v>
      </c>
      <c r="G97">
        <f t="shared" si="23"/>
        <v>-2.4604569420035216</v>
      </c>
      <c r="H97">
        <f t="shared" si="24"/>
        <v>-1.9359339046618296</v>
      </c>
      <c r="I97">
        <f t="shared" si="25"/>
        <v>-8.6052579131411644</v>
      </c>
      <c r="K97">
        <v>1.2500000000000001E-6</v>
      </c>
      <c r="L97" s="14">
        <v>-2.4604569420035216</v>
      </c>
      <c r="M97" s="10">
        <v>-1.9359339046618296</v>
      </c>
      <c r="N97" s="15">
        <v>-8.6052579131411644</v>
      </c>
    </row>
    <row r="98" spans="1:14" x14ac:dyDescent="0.2">
      <c r="B98">
        <v>2.5000000000000002E-6</v>
      </c>
      <c r="C98">
        <v>35053</v>
      </c>
      <c r="D98">
        <v>33999</v>
      </c>
      <c r="E98">
        <v>35124</v>
      </c>
      <c r="G98">
        <f t="shared" si="23"/>
        <v>-4.7352019277807029</v>
      </c>
      <c r="H98">
        <f t="shared" si="24"/>
        <v>-7.5996956135741911</v>
      </c>
      <c r="I98">
        <f t="shared" si="25"/>
        <v>-4.542242675701635</v>
      </c>
      <c r="K98">
        <v>2.5000000000000002E-6</v>
      </c>
      <c r="L98" s="14">
        <v>-4.7352019277807029</v>
      </c>
      <c r="M98" s="10">
        <v>-7.5996956135741911</v>
      </c>
      <c r="N98" s="15">
        <v>-4.542242675701635</v>
      </c>
    </row>
    <row r="99" spans="1:14" x14ac:dyDescent="0.2">
      <c r="B99">
        <v>5.0000000000000004E-6</v>
      </c>
      <c r="C99">
        <v>34719</v>
      </c>
      <c r="D99">
        <v>32646</v>
      </c>
      <c r="E99">
        <v>33262</v>
      </c>
      <c r="G99">
        <f t="shared" si="23"/>
        <v>-5.6429257333357556</v>
      </c>
      <c r="H99">
        <f t="shared" si="24"/>
        <v>-11.276792346855585</v>
      </c>
      <c r="I99">
        <f t="shared" si="25"/>
        <v>-9.6026670048738119</v>
      </c>
      <c r="K99">
        <v>5.0000000000000004E-6</v>
      </c>
      <c r="L99" s="14">
        <v>-5.6429257333357556</v>
      </c>
      <c r="M99" s="10">
        <v>-11.276792346855585</v>
      </c>
      <c r="N99" s="15">
        <v>-9.6026670048738119</v>
      </c>
    </row>
    <row r="100" spans="1:14" ht="16" thickBot="1" x14ac:dyDescent="0.25">
      <c r="B100">
        <v>1.0000000000000001E-5</v>
      </c>
      <c r="C100">
        <v>37379</v>
      </c>
      <c r="D100">
        <v>37257</v>
      </c>
      <c r="E100">
        <v>36940</v>
      </c>
      <c r="G100">
        <f t="shared" si="23"/>
        <v>1.586251879767355</v>
      </c>
      <c r="H100">
        <f t="shared" si="24"/>
        <v>1.2546880945047312</v>
      </c>
      <c r="I100">
        <f t="shared" si="25"/>
        <v>0.39316580001086432</v>
      </c>
      <c r="K100">
        <v>1.0000000000000001E-5</v>
      </c>
      <c r="L100" s="16">
        <v>1.586251879767355</v>
      </c>
      <c r="M100" s="17">
        <v>1.2546880945047312</v>
      </c>
      <c r="N100" s="18">
        <v>0.39316580001086432</v>
      </c>
    </row>
    <row r="101" spans="1:14" ht="16" thickBot="1" x14ac:dyDescent="0.25"/>
    <row r="102" spans="1:14" x14ac:dyDescent="0.2">
      <c r="B102">
        <v>0</v>
      </c>
      <c r="C102">
        <v>33421</v>
      </c>
      <c r="D102">
        <v>33873</v>
      </c>
      <c r="E102">
        <v>33691</v>
      </c>
      <c r="F102">
        <f>AVERAGE(C102:E102)</f>
        <v>33661.666666666664</v>
      </c>
      <c r="G102" s="43"/>
      <c r="K102" t="s">
        <v>0</v>
      </c>
      <c r="L102" s="11" t="s">
        <v>1</v>
      </c>
      <c r="M102" s="12" t="s">
        <v>1</v>
      </c>
      <c r="N102" s="13" t="s">
        <v>1</v>
      </c>
    </row>
    <row r="103" spans="1:14" x14ac:dyDescent="0.2">
      <c r="A103" s="10" t="s">
        <v>38</v>
      </c>
      <c r="B103">
        <v>9.7700000000000008E-9</v>
      </c>
      <c r="C103">
        <v>34191</v>
      </c>
      <c r="D103">
        <v>34920</v>
      </c>
      <c r="E103">
        <v>31874</v>
      </c>
      <c r="G103">
        <f>(C103-$F$102)/$F$102*100</f>
        <v>1.5725107689260855</v>
      </c>
      <c r="H103">
        <f t="shared" ref="H103:I103" si="26">(D103-$F$102)/$F$102*100</f>
        <v>3.7381789374659675</v>
      </c>
      <c r="I103">
        <f t="shared" si="26"/>
        <v>-5.3106897063920311</v>
      </c>
      <c r="K103">
        <v>9.7700000000000008E-9</v>
      </c>
      <c r="L103" s="14">
        <v>1.5725107689260855</v>
      </c>
      <c r="M103" s="10">
        <v>3.7381789374659675</v>
      </c>
      <c r="N103" s="15">
        <v>-5.3106897063920311</v>
      </c>
    </row>
    <row r="104" spans="1:14" x14ac:dyDescent="0.2">
      <c r="B104">
        <v>1.9499999999999999E-8</v>
      </c>
      <c r="C104">
        <v>36739</v>
      </c>
      <c r="D104">
        <v>35059</v>
      </c>
      <c r="E104">
        <v>32483</v>
      </c>
      <c r="G104">
        <f t="shared" ref="G104:G113" si="27">(C104-$F$102)/$F$102*100</f>
        <v>9.1419517750160999</v>
      </c>
      <c r="H104">
        <f t="shared" ref="H104:H113" si="28">(D104-$F$102)/$F$102*100</f>
        <v>4.1511115512204855</v>
      </c>
      <c r="I104">
        <f t="shared" ref="I104:I113" si="29">(E104-$F$102)/$F$102*100</f>
        <v>-3.5015101252661216</v>
      </c>
      <c r="K104">
        <v>1.9499999999999999E-8</v>
      </c>
      <c r="L104" s="14">
        <v>9.1419517750160999</v>
      </c>
      <c r="M104" s="10">
        <v>4.1511115512204855</v>
      </c>
      <c r="N104" s="15">
        <v>-3.5015101252661216</v>
      </c>
    </row>
    <row r="105" spans="1:14" x14ac:dyDescent="0.2">
      <c r="B105">
        <v>3.9099999999999999E-8</v>
      </c>
      <c r="C105">
        <v>37216</v>
      </c>
      <c r="D105">
        <v>37051</v>
      </c>
      <c r="E105">
        <v>35709</v>
      </c>
      <c r="G105">
        <f t="shared" si="27"/>
        <v>10.55899390998664</v>
      </c>
      <c r="H105">
        <f t="shared" si="28"/>
        <v>10.068822102292428</v>
      </c>
      <c r="I105">
        <f t="shared" si="29"/>
        <v>6.0820913997128363</v>
      </c>
      <c r="K105">
        <v>3.9099999999999999E-8</v>
      </c>
      <c r="L105" s="14">
        <v>10.55899390998664</v>
      </c>
      <c r="M105" s="10">
        <v>10.068822102292428</v>
      </c>
      <c r="N105" s="15">
        <v>6.0820913997128363</v>
      </c>
    </row>
    <row r="106" spans="1:14" x14ac:dyDescent="0.2">
      <c r="B106">
        <v>7.8100000000000005E-8</v>
      </c>
      <c r="C106">
        <v>36048</v>
      </c>
      <c r="D106">
        <v>35651</v>
      </c>
      <c r="E106">
        <v>34415</v>
      </c>
      <c r="G106">
        <f t="shared" si="27"/>
        <v>7.0891716591573086</v>
      </c>
      <c r="H106">
        <f t="shared" si="28"/>
        <v>5.909788582462749</v>
      </c>
      <c r="I106">
        <f t="shared" si="29"/>
        <v>2.2379561320988337</v>
      </c>
      <c r="K106">
        <v>7.8100000000000005E-8</v>
      </c>
      <c r="L106" s="14">
        <v>7.0891716591573086</v>
      </c>
      <c r="M106" s="10">
        <v>5.909788582462749</v>
      </c>
      <c r="N106" s="15">
        <v>2.2379561320988337</v>
      </c>
    </row>
    <row r="107" spans="1:14" x14ac:dyDescent="0.2">
      <c r="B107">
        <v>1.5599999999999999E-7</v>
      </c>
      <c r="C107">
        <v>38642</v>
      </c>
      <c r="D107">
        <v>37103</v>
      </c>
      <c r="E107">
        <v>38384</v>
      </c>
      <c r="G107">
        <f t="shared" si="27"/>
        <v>14.795266623756012</v>
      </c>
      <c r="H107">
        <f t="shared" si="28"/>
        <v>10.223300490171816</v>
      </c>
      <c r="I107">
        <f t="shared" si="29"/>
        <v>14.028816160815971</v>
      </c>
      <c r="K107">
        <v>1.5599999999999999E-7</v>
      </c>
      <c r="L107" s="14">
        <v>14.795266623756012</v>
      </c>
      <c r="M107" s="10">
        <v>10.223300490171816</v>
      </c>
      <c r="N107" s="15">
        <v>14.028816160815971</v>
      </c>
    </row>
    <row r="108" spans="1:14" x14ac:dyDescent="0.2">
      <c r="B108">
        <v>3.1300000000000001E-7</v>
      </c>
      <c r="C108">
        <v>36874</v>
      </c>
      <c r="D108">
        <v>35789</v>
      </c>
      <c r="E108">
        <v>36668</v>
      </c>
      <c r="G108">
        <f t="shared" si="27"/>
        <v>9.5430014358568176</v>
      </c>
      <c r="H108">
        <f t="shared" si="28"/>
        <v>6.3197504579888184</v>
      </c>
      <c r="I108">
        <f t="shared" si="29"/>
        <v>8.9310293607961651</v>
      </c>
      <c r="K108">
        <v>3.1300000000000001E-7</v>
      </c>
      <c r="L108" s="14">
        <v>9.5430014358568176</v>
      </c>
      <c r="M108" s="10">
        <v>6.3197504579888184</v>
      </c>
      <c r="N108" s="15">
        <v>8.9310293607961651</v>
      </c>
    </row>
    <row r="109" spans="1:14" x14ac:dyDescent="0.2">
      <c r="B109">
        <v>6.2500000000000005E-7</v>
      </c>
      <c r="C109">
        <v>36998</v>
      </c>
      <c r="D109">
        <v>34366</v>
      </c>
      <c r="E109">
        <v>35146</v>
      </c>
      <c r="G109">
        <f t="shared" si="27"/>
        <v>9.911372976184591</v>
      </c>
      <c r="H109">
        <f t="shared" si="28"/>
        <v>2.0923899589047954</v>
      </c>
      <c r="I109">
        <f t="shared" si="29"/>
        <v>4.409565777095616</v>
      </c>
      <c r="K109">
        <v>6.2500000000000005E-7</v>
      </c>
      <c r="L109" s="14">
        <v>9.911372976184591</v>
      </c>
      <c r="M109" s="10">
        <v>2.0923899589047954</v>
      </c>
      <c r="N109" s="15">
        <v>4.409565777095616</v>
      </c>
    </row>
    <row r="110" spans="1:14" x14ac:dyDescent="0.2">
      <c r="B110">
        <v>1.2500000000000001E-6</v>
      </c>
      <c r="C110">
        <v>33871</v>
      </c>
      <c r="D110">
        <v>34012</v>
      </c>
      <c r="E110">
        <v>32545</v>
      </c>
      <c r="G110">
        <f t="shared" si="27"/>
        <v>0.62187453582215912</v>
      </c>
      <c r="H110">
        <f t="shared" si="28"/>
        <v>1.0407486260335765</v>
      </c>
      <c r="I110">
        <f t="shared" si="29"/>
        <v>-3.3173243551022358</v>
      </c>
      <c r="K110">
        <v>1.2500000000000001E-6</v>
      </c>
      <c r="L110" s="14">
        <v>0.62187453582215912</v>
      </c>
      <c r="M110" s="10">
        <v>1.0407486260335765</v>
      </c>
      <c r="N110" s="15">
        <v>-3.3173243551022358</v>
      </c>
    </row>
    <row r="111" spans="1:14" x14ac:dyDescent="0.2">
      <c r="B111">
        <v>2.5000000000000002E-6</v>
      </c>
      <c r="C111">
        <v>36855</v>
      </c>
      <c r="D111">
        <v>35165</v>
      </c>
      <c r="E111">
        <v>32660</v>
      </c>
      <c r="G111">
        <f t="shared" si="27"/>
        <v>9.4865574095162728</v>
      </c>
      <c r="H111">
        <f t="shared" si="28"/>
        <v>4.4660098034361617</v>
      </c>
      <c r="I111">
        <f t="shared" si="29"/>
        <v>-2.9756894588305123</v>
      </c>
      <c r="K111">
        <v>2.5000000000000002E-6</v>
      </c>
      <c r="L111" s="14">
        <v>9.4865574095162728</v>
      </c>
      <c r="M111" s="10">
        <v>4.4660098034361617</v>
      </c>
      <c r="N111" s="15">
        <v>-2.9756894588305123</v>
      </c>
    </row>
    <row r="112" spans="1:14" x14ac:dyDescent="0.2">
      <c r="B112">
        <v>5.0000000000000004E-6</v>
      </c>
      <c r="C112">
        <v>33426</v>
      </c>
      <c r="D112">
        <v>31827</v>
      </c>
      <c r="E112">
        <v>29638</v>
      </c>
      <c r="G112">
        <f t="shared" si="27"/>
        <v>-0.70010397583798856</v>
      </c>
      <c r="H112">
        <f t="shared" si="28"/>
        <v>-5.4503144031291706</v>
      </c>
      <c r="I112">
        <f t="shared" si="29"/>
        <v>-11.953260385205718</v>
      </c>
      <c r="K112">
        <v>5.0000000000000004E-6</v>
      </c>
      <c r="L112" s="14">
        <v>-0.70010397583798856</v>
      </c>
      <c r="M112" s="10">
        <v>-5.4503144031291706</v>
      </c>
      <c r="N112" s="15">
        <v>-11.953260385205718</v>
      </c>
    </row>
    <row r="113" spans="2:14" ht="16" thickBot="1" x14ac:dyDescent="0.25">
      <c r="B113">
        <v>1.0000000000000001E-5</v>
      </c>
      <c r="C113">
        <v>34153</v>
      </c>
      <c r="D113">
        <v>32054</v>
      </c>
      <c r="E113">
        <v>29229</v>
      </c>
      <c r="G113">
        <f t="shared" si="27"/>
        <v>1.4596227162449942</v>
      </c>
      <c r="H113">
        <f t="shared" si="28"/>
        <v>-4.7759568252710727</v>
      </c>
      <c r="I113">
        <f t="shared" si="29"/>
        <v>-13.168292320641672</v>
      </c>
      <c r="K113">
        <v>1.0000000000000001E-5</v>
      </c>
      <c r="L113" s="16">
        <v>1.4596227162449942</v>
      </c>
      <c r="M113" s="17">
        <v>-4.7759568252710727</v>
      </c>
      <c r="N113" s="18">
        <v>-13.168292320641672</v>
      </c>
    </row>
  </sheetData>
  <mergeCells count="12">
    <mergeCell ref="C31:D31"/>
    <mergeCell ref="I31:J31"/>
    <mergeCell ref="C44:E44"/>
    <mergeCell ref="F31:G31"/>
    <mergeCell ref="K44:M44"/>
    <mergeCell ref="G44:I44"/>
    <mergeCell ref="C59:E59"/>
    <mergeCell ref="K59:M59"/>
    <mergeCell ref="C75:D75"/>
    <mergeCell ref="I75:J75"/>
    <mergeCell ref="G59:I59"/>
    <mergeCell ref="F75:H7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6"/>
  <sheetViews>
    <sheetView tabSelected="1" workbookViewId="0">
      <selection activeCell="H23" sqref="H23"/>
    </sheetView>
  </sheetViews>
  <sheetFormatPr baseColWidth="10" defaultColWidth="8.83203125" defaultRowHeight="15" x14ac:dyDescent="0.2"/>
  <cols>
    <col min="19" max="19" width="14.33203125" bestFit="1" customWidth="1"/>
  </cols>
  <sheetData>
    <row r="1" spans="1:19" x14ac:dyDescent="0.2">
      <c r="A1" s="10" t="s">
        <v>152</v>
      </c>
      <c r="G1" t="s">
        <v>23</v>
      </c>
      <c r="M1" t="s">
        <v>24</v>
      </c>
      <c r="R1" t="s">
        <v>25</v>
      </c>
    </row>
    <row r="2" spans="1:19" x14ac:dyDescent="0.2">
      <c r="A2" s="19">
        <v>20.897689819335938</v>
      </c>
      <c r="B2" s="19">
        <v>21.131048202514648</v>
      </c>
      <c r="C2" s="19">
        <v>21.934812545776367</v>
      </c>
      <c r="D2" s="19">
        <v>21.479257583618164</v>
      </c>
      <c r="F2" t="s">
        <v>26</v>
      </c>
      <c r="G2" t="s">
        <v>27</v>
      </c>
      <c r="H2" s="19">
        <f>AVERAGE(A2:A4)</f>
        <v>20.652171452840168</v>
      </c>
      <c r="I2" s="19">
        <f>AVERAGE(B2:B4)</f>
        <v>21.365930557250948</v>
      </c>
      <c r="J2" s="19">
        <f>AVERAGE(C2:C4)</f>
        <v>21.572054545084487</v>
      </c>
      <c r="K2" s="19">
        <f>AVERAGE(D2:D4)</f>
        <v>21.087289810180664</v>
      </c>
      <c r="M2" s="19">
        <f>H2-H14</f>
        <v>4.6664756139119454</v>
      </c>
      <c r="N2" s="19">
        <f t="shared" ref="N2:P2" si="0">I2-I14</f>
        <v>4.8257373174031279</v>
      </c>
      <c r="O2" s="19">
        <f t="shared" si="0"/>
        <v>5.0645713806150852</v>
      </c>
      <c r="P2" s="19">
        <f t="shared" si="0"/>
        <v>4.9133440653483085</v>
      </c>
      <c r="R2" s="19">
        <f>AVERAGE(M2:P2)</f>
        <v>4.8675320943196168</v>
      </c>
    </row>
    <row r="3" spans="1:19" x14ac:dyDescent="0.2">
      <c r="A3" s="19">
        <v>20.817520141601562</v>
      </c>
      <c r="B3" s="19">
        <v>21.133174896240199</v>
      </c>
      <c r="C3" s="19">
        <v>21.113237380981001</v>
      </c>
      <c r="D3" s="19">
        <v>21.347858428955078</v>
      </c>
    </row>
    <row r="4" spans="1:19" x14ac:dyDescent="0.2">
      <c r="A4" s="20">
        <v>20.241304397583008</v>
      </c>
      <c r="B4" s="20">
        <v>21.833568572998001</v>
      </c>
      <c r="C4" s="20">
        <v>21.668113708496094</v>
      </c>
      <c r="D4" s="20">
        <v>20.43475341796875</v>
      </c>
    </row>
    <row r="5" spans="1:19" x14ac:dyDescent="0.2">
      <c r="A5" s="21">
        <v>21.6937236785888</v>
      </c>
      <c r="B5" s="21">
        <v>21.964290618896399</v>
      </c>
      <c r="C5" s="21">
        <v>21.926372528076101</v>
      </c>
      <c r="D5" s="21">
        <v>20.900978088378899</v>
      </c>
      <c r="F5" t="s">
        <v>26</v>
      </c>
      <c r="G5" s="19" t="s">
        <v>8</v>
      </c>
      <c r="H5" s="19">
        <f>AVERAGE(A5:A7)</f>
        <v>21.504295349121065</v>
      </c>
      <c r="I5" s="19">
        <f>AVERAGE(B5:B7)</f>
        <v>21.723241806030199</v>
      </c>
      <c r="J5" s="19">
        <f>AVERAGE(C5:C7)</f>
        <v>21.530546188354453</v>
      </c>
      <c r="K5" s="19">
        <f>AVERAGE(D5:D7)</f>
        <v>21.379528681437133</v>
      </c>
      <c r="M5" s="19">
        <f>H5-H17</f>
        <v>5.3765818277994519</v>
      </c>
      <c r="N5" s="19">
        <f t="shared" ref="N5:P5" si="1">I5-I17</f>
        <v>5.6481027603148668</v>
      </c>
      <c r="O5" s="19">
        <f t="shared" si="1"/>
        <v>5.5060701370238867</v>
      </c>
      <c r="P5" s="19">
        <f t="shared" si="1"/>
        <v>5.2891079584757072</v>
      </c>
    </row>
    <row r="6" spans="1:19" x14ac:dyDescent="0.2">
      <c r="A6" s="19">
        <v>21.543695449829102</v>
      </c>
      <c r="B6" s="19">
        <v>21.701738357543899</v>
      </c>
      <c r="C6" s="19">
        <v>21.8184204101562</v>
      </c>
      <c r="D6" s="19">
        <v>21.575273513793899</v>
      </c>
    </row>
    <row r="7" spans="1:19" x14ac:dyDescent="0.2">
      <c r="A7" s="20">
        <v>21.275466918945298</v>
      </c>
      <c r="B7" s="20">
        <v>21.503696441650298</v>
      </c>
      <c r="C7" s="20">
        <v>20.846845626831055</v>
      </c>
      <c r="D7" s="20">
        <v>21.662334442138601</v>
      </c>
    </row>
    <row r="8" spans="1:19" x14ac:dyDescent="0.2">
      <c r="A8" s="21">
        <v>21.275712966918945</v>
      </c>
      <c r="B8" s="21">
        <v>20.479770660400391</v>
      </c>
      <c r="C8" s="21">
        <v>20.712440490722656</v>
      </c>
      <c r="D8" s="21">
        <v>20.629985809326172</v>
      </c>
      <c r="F8" t="s">
        <v>28</v>
      </c>
      <c r="G8" t="s">
        <v>27</v>
      </c>
      <c r="H8" s="19">
        <f>AVERAGE(A8:A10)</f>
        <v>21.204315185546875</v>
      </c>
      <c r="I8" s="19">
        <f>AVERAGE(B8:B10)</f>
        <v>20.422880808512371</v>
      </c>
      <c r="J8" s="19">
        <f>AVERAGE(C8:C10)</f>
        <v>20.554510752360027</v>
      </c>
      <c r="K8" s="19">
        <f>AVERAGE(D8:D10)</f>
        <v>20.650114059448242</v>
      </c>
      <c r="M8" s="19">
        <f>H8-H20</f>
        <v>4.8309440612792969</v>
      </c>
      <c r="N8" s="19">
        <f t="shared" ref="N8:P8" si="2">I8-I20</f>
        <v>4.9082101186116862</v>
      </c>
      <c r="O8" s="19">
        <f t="shared" si="2"/>
        <v>4.5923207600911464</v>
      </c>
      <c r="P8" s="19">
        <f t="shared" si="2"/>
        <v>4.725342432657877</v>
      </c>
      <c r="R8" s="19">
        <f>AVERAGE(M8:P8)</f>
        <v>4.7642043431600012</v>
      </c>
    </row>
    <row r="9" spans="1:19" x14ac:dyDescent="0.2">
      <c r="A9" s="19">
        <v>21.237049102783203</v>
      </c>
      <c r="B9" s="19">
        <v>20.482145309448242</v>
      </c>
      <c r="C9" s="19">
        <v>20.517829895019531</v>
      </c>
      <c r="D9" s="19">
        <v>20.679416656494141</v>
      </c>
      <c r="Q9" s="19"/>
    </row>
    <row r="10" spans="1:19" x14ac:dyDescent="0.2">
      <c r="A10" s="20">
        <v>21.100183486938477</v>
      </c>
      <c r="B10" s="20">
        <v>20.306726455688477</v>
      </c>
      <c r="C10" s="20">
        <v>20.433261871337891</v>
      </c>
      <c r="D10" s="20">
        <v>20.640939712524414</v>
      </c>
    </row>
    <row r="11" spans="1:19" x14ac:dyDescent="0.2">
      <c r="A11" s="19">
        <v>21.430038452148398</v>
      </c>
      <c r="B11" s="19">
        <v>21.749065399169901</v>
      </c>
      <c r="C11" s="19">
        <v>21.851282119750898</v>
      </c>
      <c r="D11" s="19">
        <v>21.5598850250244</v>
      </c>
      <c r="F11" t="s">
        <v>28</v>
      </c>
      <c r="G11" s="19" t="s">
        <v>8</v>
      </c>
      <c r="H11" s="19">
        <f>AVERAGE(A11:A13)</f>
        <v>21.255559285481734</v>
      </c>
      <c r="I11" s="19">
        <f>AVERAGE(B11:B13)</f>
        <v>21.392779668172167</v>
      </c>
      <c r="J11" s="19">
        <f>AVERAGE(C11:C13)</f>
        <v>21.374142328898031</v>
      </c>
      <c r="K11" s="19">
        <f>AVERAGE(D11:D13)</f>
        <v>21.614196777343697</v>
      </c>
      <c r="M11" s="19">
        <f>H11-H23</f>
        <v>4.8052450815836707</v>
      </c>
      <c r="N11" s="19">
        <f t="shared" ref="N11:P11" si="3">I11-I23</f>
        <v>4.8537839253743691</v>
      </c>
      <c r="O11" s="19">
        <f t="shared" si="3"/>
        <v>4.6209023793537973</v>
      </c>
      <c r="P11" s="19">
        <f t="shared" si="3"/>
        <v>4.9375909169515282</v>
      </c>
    </row>
    <row r="12" spans="1:19" x14ac:dyDescent="0.2">
      <c r="A12" s="19">
        <v>21.387620925903299</v>
      </c>
      <c r="B12" s="19">
        <v>20.908206939697202</v>
      </c>
      <c r="C12" s="19">
        <v>21.2255039215087</v>
      </c>
      <c r="D12" s="19">
        <v>21.717178344726499</v>
      </c>
      <c r="M12" s="22"/>
      <c r="N12" s="22"/>
      <c r="O12" s="22"/>
      <c r="P12" s="22"/>
    </row>
    <row r="13" spans="1:19" ht="16" thickBot="1" x14ac:dyDescent="0.25">
      <c r="A13" s="20">
        <v>20.949018478393501</v>
      </c>
      <c r="B13" s="20">
        <v>21.5210666656494</v>
      </c>
      <c r="C13" s="20">
        <v>21.045640945434499</v>
      </c>
      <c r="D13" s="20">
        <v>21.565526962280199</v>
      </c>
      <c r="G13" t="s">
        <v>29</v>
      </c>
      <c r="M13" s="23" t="s">
        <v>12</v>
      </c>
      <c r="N13" s="23"/>
      <c r="O13" s="23"/>
      <c r="P13" s="23"/>
      <c r="Q13" s="10" t="s">
        <v>86</v>
      </c>
      <c r="R13" s="10" t="s">
        <v>87</v>
      </c>
    </row>
    <row r="14" spans="1:19" x14ac:dyDescent="0.2">
      <c r="A14" s="21">
        <v>15.948405265808105</v>
      </c>
      <c r="B14" s="21">
        <v>17.092323303222656</v>
      </c>
      <c r="C14" s="21">
        <v>16.49395751953125</v>
      </c>
      <c r="D14" s="21">
        <v>16.378610610961914</v>
      </c>
      <c r="F14" t="s">
        <v>26</v>
      </c>
      <c r="G14" t="s">
        <v>27</v>
      </c>
      <c r="H14" s="19">
        <f>AVERAGE(A14:A16)</f>
        <v>15.985695838928223</v>
      </c>
      <c r="I14" s="19">
        <f>AVERAGE(B14:B16)</f>
        <v>16.54019323984782</v>
      </c>
      <c r="J14" s="19">
        <f>AVERAGE(C14:C16)</f>
        <v>16.507483164469402</v>
      </c>
      <c r="K14" s="19">
        <f>AVERAGE(D14:D16)</f>
        <v>16.173945744832356</v>
      </c>
      <c r="M14" s="24">
        <f>2^($R$2-M2)</f>
        <v>1.1495398507599035</v>
      </c>
      <c r="N14" s="25">
        <f t="shared" ref="N14:P14" si="4">2^($R$2-N2)</f>
        <v>1.0293936419771452</v>
      </c>
      <c r="O14" s="25">
        <f t="shared" si="4"/>
        <v>0.872338950624026</v>
      </c>
      <c r="P14" s="25">
        <f t="shared" si="4"/>
        <v>0.96874443915860431</v>
      </c>
      <c r="Q14" s="25">
        <f>AVERAGE(M14:P14)</f>
        <v>1.0050042206299199</v>
      </c>
      <c r="R14" s="25">
        <f>STDEV(M14:P14)</f>
        <v>0.11604630953317473</v>
      </c>
      <c r="S14" s="13" t="s">
        <v>116</v>
      </c>
    </row>
    <row r="15" spans="1:19" x14ac:dyDescent="0.2">
      <c r="A15" s="19">
        <v>15.942760467529297</v>
      </c>
      <c r="B15" s="19">
        <v>16.663562774658203</v>
      </c>
      <c r="C15" s="19">
        <v>16.691324234008789</v>
      </c>
      <c r="D15" s="19">
        <v>15.980785369873047</v>
      </c>
      <c r="M15" s="26"/>
      <c r="N15" s="23"/>
      <c r="O15" s="23"/>
      <c r="P15" s="23"/>
      <c r="Q15" s="23"/>
      <c r="R15" s="23"/>
      <c r="S15" s="15"/>
    </row>
    <row r="16" spans="1:19" x14ac:dyDescent="0.2">
      <c r="A16" s="20">
        <v>16.065921783447266</v>
      </c>
      <c r="B16" s="20">
        <v>15.864693641662598</v>
      </c>
      <c r="C16" s="20">
        <v>16.337167739868164</v>
      </c>
      <c r="D16" s="20">
        <v>16.162441253662109</v>
      </c>
      <c r="M16" s="26"/>
      <c r="N16" s="23"/>
      <c r="O16" s="23"/>
      <c r="P16" s="23"/>
      <c r="Q16" s="23"/>
      <c r="R16" s="23"/>
      <c r="S16" s="15"/>
    </row>
    <row r="17" spans="1:20" x14ac:dyDescent="0.2">
      <c r="A17" s="21">
        <v>16.163478851318359</v>
      </c>
      <c r="B17" s="21">
        <v>16.497200012207031</v>
      </c>
      <c r="C17" s="21">
        <v>15.97150707244873</v>
      </c>
      <c r="D17" s="21">
        <v>16.460599899291992</v>
      </c>
      <c r="F17" t="s">
        <v>26</v>
      </c>
      <c r="G17" s="19" t="s">
        <v>8</v>
      </c>
      <c r="H17" s="19">
        <f>AVERAGE(A17:A19)</f>
        <v>16.127713521321613</v>
      </c>
      <c r="I17" s="19">
        <f>AVERAGE(B17:B19)</f>
        <v>16.075139045715332</v>
      </c>
      <c r="J17" s="19">
        <f>AVERAGE(C17:C19)</f>
        <v>16.024476051330566</v>
      </c>
      <c r="K17" s="19">
        <f>AVERAGE(D17:D19)</f>
        <v>16.090420722961426</v>
      </c>
      <c r="M17" s="26">
        <f>2^($R$2-M5)</f>
        <v>0.70268512628756219</v>
      </c>
      <c r="N17" s="23">
        <f t="shared" ref="N17:P17" si="5">2^($R$2-N5)</f>
        <v>0.58213648038497268</v>
      </c>
      <c r="O17" s="23">
        <f t="shared" si="5"/>
        <v>0.64236355920336197</v>
      </c>
      <c r="P17" s="23">
        <f t="shared" si="5"/>
        <v>0.74660865379349806</v>
      </c>
      <c r="Q17" s="23">
        <f>AVERAGE(M17:P17)</f>
        <v>0.66844845491734872</v>
      </c>
      <c r="R17" s="23">
        <f>STDEV(M17:P17)</f>
        <v>7.1673670402638806E-2</v>
      </c>
      <c r="S17" s="15" t="s">
        <v>117</v>
      </c>
      <c r="T17" s="19"/>
    </row>
    <row r="18" spans="1:20" x14ac:dyDescent="0.2">
      <c r="A18" s="19">
        <v>16.294303894042969</v>
      </c>
      <c r="B18" s="19">
        <v>16.192241668701172</v>
      </c>
      <c r="C18" s="19">
        <v>16.171335220336914</v>
      </c>
      <c r="D18" s="19">
        <v>16.019258499145508</v>
      </c>
      <c r="M18" s="26"/>
      <c r="N18" s="23"/>
      <c r="O18" s="23"/>
      <c r="P18" s="23"/>
      <c r="Q18" s="23"/>
      <c r="R18" s="23"/>
      <c r="S18" s="15"/>
    </row>
    <row r="19" spans="1:20" x14ac:dyDescent="0.2">
      <c r="A19" s="20">
        <v>15.925357818603516</v>
      </c>
      <c r="B19" s="20">
        <v>15.535975456237793</v>
      </c>
      <c r="C19" s="20">
        <v>15.930585861206055</v>
      </c>
      <c r="D19" s="20">
        <v>15.791403770446777</v>
      </c>
      <c r="M19" s="26"/>
      <c r="N19" s="23"/>
      <c r="O19" s="23"/>
      <c r="P19" s="23"/>
      <c r="Q19" s="23"/>
      <c r="R19" s="23"/>
      <c r="S19" s="15"/>
    </row>
    <row r="20" spans="1:20" x14ac:dyDescent="0.2">
      <c r="A20" s="19">
        <v>16.281093597412109</v>
      </c>
      <c r="B20" s="19">
        <v>15.300828933715801</v>
      </c>
      <c r="C20" s="19">
        <v>15.923036575317383</v>
      </c>
      <c r="D20" s="19">
        <v>15.885985374450684</v>
      </c>
      <c r="F20" t="s">
        <v>28</v>
      </c>
      <c r="G20" t="s">
        <v>27</v>
      </c>
      <c r="H20" s="19">
        <f>AVERAGE(A20:A22)</f>
        <v>16.373371124267578</v>
      </c>
      <c r="I20" s="19">
        <f>AVERAGE(B20:B22)</f>
        <v>15.514670689900685</v>
      </c>
      <c r="J20" s="19">
        <f>AVERAGE(C20:C22)</f>
        <v>15.962189992268881</v>
      </c>
      <c r="K20" s="19">
        <f>AVERAGE(D20:D22)</f>
        <v>15.924771626790365</v>
      </c>
      <c r="M20" s="26">
        <f>2^($R$8-M8)</f>
        <v>0.95479325633988066</v>
      </c>
      <c r="N20" s="23">
        <f t="shared" ref="N20:P20" si="6">2^($R$8-N8)</f>
        <v>0.90500283993384778</v>
      </c>
      <c r="O20" s="23">
        <f t="shared" si="6"/>
        <v>1.1265283206770138</v>
      </c>
      <c r="P20" s="23">
        <f t="shared" si="6"/>
        <v>1.0273031049733707</v>
      </c>
      <c r="Q20" s="23">
        <f>AVERAGE(M20:P20)</f>
        <v>1.0034068804810281</v>
      </c>
      <c r="R20" s="23">
        <f>STDEV(M20:P20)</f>
        <v>9.6222932521428217E-2</v>
      </c>
      <c r="S20" s="15" t="s">
        <v>118</v>
      </c>
    </row>
    <row r="21" spans="1:20" x14ac:dyDescent="0.2">
      <c r="A21" s="19">
        <v>16.476219177246094</v>
      </c>
      <c r="B21" s="19">
        <v>15.994249343871999</v>
      </c>
      <c r="C21" s="19">
        <v>16.123201370239258</v>
      </c>
      <c r="D21" s="19">
        <v>16.065649032592773</v>
      </c>
      <c r="M21" s="26"/>
      <c r="N21" s="23"/>
      <c r="O21" s="23"/>
      <c r="P21" s="23"/>
      <c r="Q21" s="23"/>
      <c r="R21" s="23"/>
      <c r="S21" s="15"/>
    </row>
    <row r="22" spans="1:20" x14ac:dyDescent="0.2">
      <c r="A22" s="19">
        <v>16.362800598144531</v>
      </c>
      <c r="B22" s="19">
        <v>15.248933792114258</v>
      </c>
      <c r="C22" s="19">
        <v>15.84033203125</v>
      </c>
      <c r="D22" s="19">
        <v>15.822680473327637</v>
      </c>
      <c r="M22" s="26"/>
      <c r="N22" s="23"/>
      <c r="O22" s="23"/>
      <c r="P22" s="23"/>
      <c r="Q22" s="23"/>
      <c r="R22" s="23"/>
      <c r="S22" s="15"/>
    </row>
    <row r="23" spans="1:20" ht="16" thickBot="1" x14ac:dyDescent="0.25">
      <c r="A23" s="21">
        <v>16.565109252929599</v>
      </c>
      <c r="B23" s="21">
        <v>16.628456115722599</v>
      </c>
      <c r="C23" s="21">
        <v>16.753118515014599</v>
      </c>
      <c r="D23" s="21">
        <v>16.860496520996001</v>
      </c>
      <c r="F23" t="s">
        <v>28</v>
      </c>
      <c r="G23" s="19" t="s">
        <v>8</v>
      </c>
      <c r="H23" s="19">
        <f>AVERAGE(A23:A25)</f>
        <v>16.450314203898063</v>
      </c>
      <c r="I23" s="19">
        <f>AVERAGE(B23:B25)</f>
        <v>16.538995742797798</v>
      </c>
      <c r="J23" s="19">
        <f>AVERAGE(C23:C25)</f>
        <v>16.753239949544234</v>
      </c>
      <c r="K23" s="19">
        <f>AVERAGE(D23:D25)</f>
        <v>16.676605860392169</v>
      </c>
      <c r="M23" s="27">
        <f>2^($R$8-M11)</f>
        <v>0.97195354183846994</v>
      </c>
      <c r="N23" s="28">
        <f t="shared" ref="N23:P23" si="7">2^($R$8-N11)</f>
        <v>0.93979657675258854</v>
      </c>
      <c r="O23" s="28">
        <f t="shared" si="7"/>
        <v>1.1044299860897695</v>
      </c>
      <c r="P23" s="28">
        <f t="shared" si="7"/>
        <v>0.88675866408450876</v>
      </c>
      <c r="Q23" s="28">
        <f>AVERAGE(M23:P23)</f>
        <v>0.97573469219133413</v>
      </c>
      <c r="R23" s="28">
        <f>STDEV(M23:P23)</f>
        <v>9.2709326191329142E-2</v>
      </c>
      <c r="S23" s="18" t="s">
        <v>119</v>
      </c>
      <c r="T23" s="19"/>
    </row>
    <row r="24" spans="1:20" x14ac:dyDescent="0.2">
      <c r="A24" s="19">
        <v>16.4626350402832</v>
      </c>
      <c r="B24" s="19">
        <v>16.5486660003662</v>
      </c>
      <c r="C24" s="19">
        <v>17.035802841186499</v>
      </c>
      <c r="D24" s="19">
        <v>16.754690170288001</v>
      </c>
    </row>
    <row r="25" spans="1:20" x14ac:dyDescent="0.2">
      <c r="A25" s="20">
        <v>16.323198318481399</v>
      </c>
      <c r="B25" s="20">
        <v>16.439865112304599</v>
      </c>
      <c r="C25" s="20">
        <v>16.470798492431602</v>
      </c>
      <c r="D25" s="20">
        <v>16.4146308898925</v>
      </c>
    </row>
    <row r="26" spans="1:20" x14ac:dyDescent="0.2">
      <c r="A26" s="19"/>
      <c r="B26" s="19"/>
      <c r="C26" s="19"/>
      <c r="D26" s="19"/>
    </row>
    <row r="27" spans="1:20" x14ac:dyDescent="0.2">
      <c r="A27" s="19"/>
      <c r="B27" s="19"/>
      <c r="C27" s="19"/>
      <c r="D27" s="19"/>
    </row>
    <row r="29" spans="1:20" x14ac:dyDescent="0.2">
      <c r="A29" s="10" t="s">
        <v>30</v>
      </c>
    </row>
    <row r="30" spans="1:20" x14ac:dyDescent="0.2">
      <c r="C30" t="s">
        <v>150</v>
      </c>
      <c r="L30" t="s">
        <v>150</v>
      </c>
    </row>
    <row r="31" spans="1:20" x14ac:dyDescent="0.2">
      <c r="A31" t="s">
        <v>26</v>
      </c>
      <c r="B31" t="s">
        <v>31</v>
      </c>
      <c r="C31">
        <v>9661.2950000000001</v>
      </c>
      <c r="D31">
        <v>8291.17</v>
      </c>
      <c r="E31">
        <v>8353.1910000000007</v>
      </c>
      <c r="F31">
        <v>9816.99</v>
      </c>
      <c r="J31" t="s">
        <v>28</v>
      </c>
      <c r="K31" t="s">
        <v>31</v>
      </c>
      <c r="L31">
        <v>3661.645</v>
      </c>
      <c r="M31">
        <v>2792.6860000000001</v>
      </c>
      <c r="N31">
        <v>2387.8049999999998</v>
      </c>
      <c r="O31">
        <v>2540.73</v>
      </c>
    </row>
    <row r="32" spans="1:20" x14ac:dyDescent="0.2">
      <c r="B32" t="s">
        <v>8</v>
      </c>
      <c r="C32">
        <v>4641.2340000000004</v>
      </c>
      <c r="D32">
        <v>2996.9920000000002</v>
      </c>
      <c r="E32">
        <v>4303.0200000000004</v>
      </c>
      <c r="F32">
        <v>3540.6329999999998</v>
      </c>
      <c r="K32" t="s">
        <v>8</v>
      </c>
      <c r="L32">
        <v>3054.605</v>
      </c>
      <c r="M32">
        <v>2731.018</v>
      </c>
      <c r="N32">
        <v>2616.8789999999999</v>
      </c>
      <c r="O32">
        <v>3169.5</v>
      </c>
    </row>
    <row r="34" spans="1:17" x14ac:dyDescent="0.2">
      <c r="C34" t="s">
        <v>32</v>
      </c>
      <c r="L34" t="s">
        <v>32</v>
      </c>
    </row>
    <row r="35" spans="1:17" x14ac:dyDescent="0.2">
      <c r="A35" t="s">
        <v>26</v>
      </c>
      <c r="B35" t="s">
        <v>31</v>
      </c>
      <c r="C35">
        <v>3154.6</v>
      </c>
      <c r="D35">
        <v>4098.97</v>
      </c>
      <c r="E35">
        <v>3497.0390000000002</v>
      </c>
      <c r="F35">
        <v>3838.0059999999999</v>
      </c>
      <c r="J35" t="s">
        <v>28</v>
      </c>
      <c r="K35" t="s">
        <v>31</v>
      </c>
      <c r="L35">
        <v>2783.0059999999999</v>
      </c>
      <c r="M35">
        <v>2389.09</v>
      </c>
      <c r="N35">
        <v>2738.7109999999998</v>
      </c>
      <c r="O35">
        <v>2320.8339999999998</v>
      </c>
    </row>
    <row r="36" spans="1:17" x14ac:dyDescent="0.2">
      <c r="B36" t="s">
        <v>8</v>
      </c>
      <c r="C36">
        <v>2855.0569999999998</v>
      </c>
      <c r="D36">
        <v>2519.873</v>
      </c>
      <c r="E36">
        <v>2567.0140000000001</v>
      </c>
      <c r="F36">
        <v>2225.6950000000002</v>
      </c>
      <c r="K36" t="s">
        <v>8</v>
      </c>
      <c r="L36">
        <v>2963.0059999999999</v>
      </c>
      <c r="M36">
        <v>2612.4279999999999</v>
      </c>
      <c r="N36">
        <v>2705.59</v>
      </c>
      <c r="O36">
        <v>2475.4160000000002</v>
      </c>
    </row>
    <row r="38" spans="1:17" x14ac:dyDescent="0.2">
      <c r="C38" t="s">
        <v>151</v>
      </c>
      <c r="L38" t="s">
        <v>151</v>
      </c>
    </row>
    <row r="39" spans="1:17" x14ac:dyDescent="0.2">
      <c r="A39" t="s">
        <v>26</v>
      </c>
      <c r="B39" t="s">
        <v>31</v>
      </c>
      <c r="C39">
        <f t="shared" ref="C39:F40" si="8">C31/C35</f>
        <v>3.0626054016357065</v>
      </c>
      <c r="D39">
        <f t="shared" si="8"/>
        <v>2.0227447383123076</v>
      </c>
      <c r="E39">
        <f t="shared" si="8"/>
        <v>2.3886467951887296</v>
      </c>
      <c r="F39">
        <f t="shared" si="8"/>
        <v>2.5578360221427481</v>
      </c>
      <c r="J39" t="s">
        <v>28</v>
      </c>
      <c r="K39" t="s">
        <v>31</v>
      </c>
      <c r="L39">
        <f t="shared" ref="L39:O40" si="9">L31/L35</f>
        <v>1.3157158123266712</v>
      </c>
      <c r="M39">
        <f t="shared" si="9"/>
        <v>1.1689329409942697</v>
      </c>
      <c r="N39">
        <f t="shared" si="9"/>
        <v>0.87187184043880495</v>
      </c>
      <c r="O39">
        <f t="shared" si="9"/>
        <v>1.094748698097322</v>
      </c>
    </row>
    <row r="40" spans="1:17" x14ac:dyDescent="0.2">
      <c r="B40" t="s">
        <v>8</v>
      </c>
      <c r="C40">
        <f t="shared" si="8"/>
        <v>1.6256186829194657</v>
      </c>
      <c r="D40">
        <f t="shared" si="8"/>
        <v>1.1893424787677793</v>
      </c>
      <c r="E40">
        <f t="shared" si="8"/>
        <v>1.6762744574045956</v>
      </c>
      <c r="F40">
        <f t="shared" si="8"/>
        <v>1.5907988291297772</v>
      </c>
      <c r="K40" t="s">
        <v>8</v>
      </c>
      <c r="L40">
        <f t="shared" si="9"/>
        <v>1.0309142134710494</v>
      </c>
      <c r="M40">
        <f t="shared" si="9"/>
        <v>1.0453945525005857</v>
      </c>
      <c r="N40">
        <f t="shared" si="9"/>
        <v>0.96721195746583921</v>
      </c>
      <c r="O40">
        <f t="shared" si="9"/>
        <v>1.280390851477085</v>
      </c>
    </row>
    <row r="42" spans="1:17" x14ac:dyDescent="0.2">
      <c r="B42" t="s">
        <v>25</v>
      </c>
      <c r="C42">
        <f>AVERAGE(C39:F39)</f>
        <v>2.5079582393198727</v>
      </c>
      <c r="K42" t="s">
        <v>25</v>
      </c>
      <c r="L42">
        <f>AVERAGE(L39:O39)</f>
        <v>1.1128173229642668</v>
      </c>
    </row>
    <row r="44" spans="1:17" ht="16" thickBot="1" x14ac:dyDescent="0.25">
      <c r="C44" t="s">
        <v>12</v>
      </c>
      <c r="G44" s="10" t="s">
        <v>86</v>
      </c>
      <c r="H44" s="10" t="s">
        <v>87</v>
      </c>
      <c r="I44" s="10"/>
      <c r="L44" t="s">
        <v>12</v>
      </c>
      <c r="P44" s="10" t="s">
        <v>86</v>
      </c>
      <c r="Q44" s="10" t="s">
        <v>87</v>
      </c>
    </row>
    <row r="45" spans="1:17" x14ac:dyDescent="0.2">
      <c r="A45" t="s">
        <v>26</v>
      </c>
      <c r="B45" t="s">
        <v>31</v>
      </c>
      <c r="C45" s="11">
        <f t="shared" ref="C45:F46" si="10">C39/$C$42</f>
        <v>1.2211548635938401</v>
      </c>
      <c r="D45" s="12">
        <f t="shared" si="10"/>
        <v>0.80653047032427905</v>
      </c>
      <c r="E45" s="12">
        <f t="shared" si="10"/>
        <v>0.95242686171540925</v>
      </c>
      <c r="F45" s="12">
        <f t="shared" si="10"/>
        <v>1.0198878043664721</v>
      </c>
      <c r="G45" s="12">
        <f>AVERAGE(C45:F45)</f>
        <v>1</v>
      </c>
      <c r="H45" s="13">
        <f>STDEV(C45:F45)</f>
        <v>0.17223884661802166</v>
      </c>
      <c r="I45" s="10"/>
      <c r="J45" t="s">
        <v>28</v>
      </c>
      <c r="K45" t="s">
        <v>31</v>
      </c>
      <c r="L45" s="11">
        <f t="shared" ref="L45:O46" si="11">L39/$L$42</f>
        <v>1.1823286582400907</v>
      </c>
      <c r="M45" s="12">
        <f t="shared" si="11"/>
        <v>1.0504266215774976</v>
      </c>
      <c r="N45" s="12">
        <f t="shared" si="11"/>
        <v>0.78348154943918069</v>
      </c>
      <c r="O45" s="12">
        <f t="shared" si="11"/>
        <v>0.98376317074323172</v>
      </c>
      <c r="P45" s="12">
        <f>AVERAGE(L45:O45)</f>
        <v>1.0000000000000002</v>
      </c>
      <c r="Q45" s="13">
        <f>STDEV(L45:O45)</f>
        <v>0.16626330306366788</v>
      </c>
    </row>
    <row r="46" spans="1:17" ht="16" thickBot="1" x14ac:dyDescent="0.25">
      <c r="B46" t="s">
        <v>8</v>
      </c>
      <c r="C46" s="16">
        <f t="shared" si="10"/>
        <v>0.64818411145486754</v>
      </c>
      <c r="D46" s="17">
        <f t="shared" si="10"/>
        <v>0.47422738549678334</v>
      </c>
      <c r="E46" s="17">
        <f t="shared" si="10"/>
        <v>0.66838212499869232</v>
      </c>
      <c r="F46" s="17">
        <f t="shared" si="10"/>
        <v>0.6343003660065657</v>
      </c>
      <c r="G46" s="17">
        <f>AVERAGE(C46:F46)</f>
        <v>0.60627349698922728</v>
      </c>
      <c r="H46" s="18">
        <f>STDEV(C46:F46)</f>
        <v>8.9135967722155263E-2</v>
      </c>
      <c r="I46" s="10"/>
      <c r="K46" t="s">
        <v>8</v>
      </c>
      <c r="L46" s="16">
        <f t="shared" si="11"/>
        <v>0.92640022059052063</v>
      </c>
      <c r="M46" s="17">
        <f t="shared" si="11"/>
        <v>0.9394125441145329</v>
      </c>
      <c r="N46" s="17">
        <f t="shared" si="11"/>
        <v>0.86915609373282277</v>
      </c>
      <c r="O46" s="17">
        <f t="shared" si="11"/>
        <v>1.1505849388347444</v>
      </c>
      <c r="P46" s="17">
        <f>AVERAGE(L46:O46)</f>
        <v>0.97138844931815516</v>
      </c>
      <c r="Q46" s="18">
        <f>STDEV(L46:O46)</f>
        <v>0.12330076455728965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1" x14ac:dyDescent="0.2">
      <c r="A1" t="s">
        <v>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G49"/>
  <sheetViews>
    <sheetView workbookViewId="0">
      <selection activeCell="B10" sqref="B10"/>
    </sheetView>
  </sheetViews>
  <sheetFormatPr baseColWidth="10" defaultColWidth="8.83203125" defaultRowHeight="15" x14ac:dyDescent="0.2"/>
  <cols>
    <col min="1" max="1" width="16.5" customWidth="1"/>
    <col min="2" max="2" width="13" bestFit="1" customWidth="1"/>
    <col min="3" max="3" width="23.1640625" bestFit="1" customWidth="1"/>
    <col min="4" max="4" width="13" bestFit="1" customWidth="1"/>
    <col min="5" max="5" width="23" bestFit="1" customWidth="1"/>
    <col min="6" max="6" width="15.83203125" customWidth="1"/>
    <col min="7" max="7" width="14" bestFit="1" customWidth="1"/>
    <col min="8" max="9" width="14" customWidth="1"/>
    <col min="11" max="11" width="14.1640625" customWidth="1"/>
    <col min="15" max="15" width="11.33203125" customWidth="1"/>
    <col min="16" max="16" width="14" customWidth="1"/>
    <col min="17" max="17" width="14" bestFit="1" customWidth="1"/>
    <col min="21" max="21" width="11.5" customWidth="1"/>
    <col min="22" max="22" width="13.1640625" customWidth="1"/>
    <col min="23" max="23" width="14" bestFit="1" customWidth="1"/>
    <col min="25" max="25" width="12.83203125" bestFit="1" customWidth="1"/>
  </cols>
  <sheetData>
    <row r="1" spans="1:33" x14ac:dyDescent="0.2">
      <c r="A1" s="10" t="s">
        <v>2</v>
      </c>
      <c r="K1" s="10" t="s">
        <v>14</v>
      </c>
      <c r="Y1" s="10" t="s">
        <v>3</v>
      </c>
    </row>
    <row r="2" spans="1:33" ht="16" thickBot="1" x14ac:dyDescent="0.25">
      <c r="B2" s="29" t="s">
        <v>34</v>
      </c>
      <c r="C2" s="29" t="s">
        <v>35</v>
      </c>
      <c r="D2" s="29" t="s">
        <v>36</v>
      </c>
      <c r="E2" s="29" t="s">
        <v>37</v>
      </c>
      <c r="L2" s="187" t="s">
        <v>34</v>
      </c>
      <c r="M2" s="187"/>
      <c r="N2" s="187"/>
      <c r="O2" s="187"/>
      <c r="P2" s="187"/>
      <c r="Q2" s="187"/>
      <c r="R2" s="187" t="s">
        <v>120</v>
      </c>
      <c r="S2" s="187"/>
      <c r="T2" s="187"/>
      <c r="U2" s="187"/>
      <c r="V2" s="187"/>
      <c r="W2" s="187"/>
      <c r="Y2" s="10"/>
    </row>
    <row r="3" spans="1:33" x14ac:dyDescent="0.2">
      <c r="B3" s="1">
        <v>1.3988229999999999</v>
      </c>
      <c r="C3" s="7">
        <v>10.85683</v>
      </c>
      <c r="D3" s="7">
        <v>17.103000000000002</v>
      </c>
      <c r="E3" s="2">
        <v>21.40296</v>
      </c>
      <c r="K3" s="84" t="s">
        <v>27</v>
      </c>
      <c r="L3" s="85">
        <v>0.99370700000000001</v>
      </c>
      <c r="M3" s="86">
        <v>0.90758799999999995</v>
      </c>
      <c r="N3" s="86">
        <v>1.0987039999999999</v>
      </c>
      <c r="O3" s="86">
        <v>0.89531099999999997</v>
      </c>
      <c r="P3" s="86">
        <v>1.0800510000000001</v>
      </c>
      <c r="Q3" s="86">
        <v>1.0246379999999999</v>
      </c>
      <c r="R3" s="87">
        <v>0.93744000000000005</v>
      </c>
      <c r="S3" s="86">
        <v>0.98088500000000001</v>
      </c>
      <c r="T3" s="86">
        <v>1.0816749999999999</v>
      </c>
      <c r="U3" s="86">
        <v>1.03677</v>
      </c>
      <c r="V3" s="86">
        <v>0.95710099999999998</v>
      </c>
      <c r="W3" s="88">
        <v>1.0061290000000001</v>
      </c>
      <c r="Y3" s="10"/>
      <c r="Z3" s="188" t="s">
        <v>34</v>
      </c>
      <c r="AA3" s="188"/>
      <c r="AB3" s="188"/>
      <c r="AC3" s="189"/>
      <c r="AD3" s="188" t="s">
        <v>120</v>
      </c>
      <c r="AE3" s="188"/>
      <c r="AF3" s="188"/>
      <c r="AG3" s="188"/>
    </row>
    <row r="4" spans="1:33" ht="16" thickBot="1" x14ac:dyDescent="0.25">
      <c r="B4" s="3">
        <v>0.74065599999999998</v>
      </c>
      <c r="C4" s="8">
        <v>11.20378</v>
      </c>
      <c r="D4" s="8">
        <v>14.262090000000001</v>
      </c>
      <c r="E4" s="4">
        <v>28.629020000000001</v>
      </c>
      <c r="K4" s="89" t="s">
        <v>38</v>
      </c>
      <c r="L4" s="90">
        <v>0.77742699999999998</v>
      </c>
      <c r="M4" s="91">
        <v>0.93825000000000003</v>
      </c>
      <c r="N4" s="91">
        <v>0.95841399999999999</v>
      </c>
      <c r="O4" s="8"/>
      <c r="P4" s="8"/>
      <c r="Q4" s="8"/>
      <c r="R4" s="92">
        <v>1.0633239999999999</v>
      </c>
      <c r="S4" s="91">
        <v>0.89473499999999995</v>
      </c>
      <c r="T4" s="91">
        <v>1.3733390000000001</v>
      </c>
      <c r="U4" s="10"/>
      <c r="V4" s="10"/>
      <c r="W4" s="15"/>
      <c r="Y4" t="s">
        <v>124</v>
      </c>
      <c r="AB4" t="s">
        <v>86</v>
      </c>
      <c r="AC4" s="79" t="s">
        <v>87</v>
      </c>
      <c r="AF4" t="s">
        <v>86</v>
      </c>
      <c r="AG4" t="s">
        <v>87</v>
      </c>
    </row>
    <row r="5" spans="1:33" ht="16" thickBot="1" x14ac:dyDescent="0.25">
      <c r="B5" s="5">
        <v>0.86052099999999998</v>
      </c>
      <c r="C5" s="9">
        <v>10.106579999999999</v>
      </c>
      <c r="D5" s="9">
        <v>16.582989999999999</v>
      </c>
      <c r="E5" s="6">
        <v>25.223289999999999</v>
      </c>
      <c r="K5" s="95" t="s">
        <v>39</v>
      </c>
      <c r="L5" s="96">
        <v>0.88517299999999999</v>
      </c>
      <c r="M5" s="94">
        <v>1.027563</v>
      </c>
      <c r="N5" s="94">
        <v>0.94020999999999999</v>
      </c>
      <c r="O5" s="9"/>
      <c r="P5" s="9"/>
      <c r="Q5" s="9"/>
      <c r="R5" s="93">
        <v>0.83839399999999997</v>
      </c>
      <c r="S5" s="94">
        <v>0.82098800000000005</v>
      </c>
      <c r="T5" s="94">
        <v>0.83040700000000001</v>
      </c>
      <c r="U5" s="9"/>
      <c r="V5" s="9"/>
      <c r="W5" s="6"/>
      <c r="Y5" s="30" t="s">
        <v>27</v>
      </c>
      <c r="Z5" s="1">
        <v>7.4999999999999997E-2</v>
      </c>
      <c r="AA5" s="7">
        <v>0.12</v>
      </c>
      <c r="AB5" s="7">
        <f>AVERAGE(Z5:AA5)</f>
        <v>9.7500000000000003E-2</v>
      </c>
      <c r="AC5" s="7">
        <f>STDEV(Z5:AA5)</f>
        <v>3.181980515339463E-2</v>
      </c>
      <c r="AD5" s="81">
        <v>0.11</v>
      </c>
      <c r="AE5" s="7">
        <v>7.0999999999999994E-2</v>
      </c>
      <c r="AF5" s="7">
        <f>AVERAGE(AD5:AE5)</f>
        <v>9.0499999999999997E-2</v>
      </c>
      <c r="AG5" s="2">
        <f>STDEV(AD5:AE5)</f>
        <v>2.7577164466275367E-2</v>
      </c>
    </row>
    <row r="6" spans="1:33" x14ac:dyDescent="0.2">
      <c r="Y6" s="30" t="s">
        <v>38</v>
      </c>
      <c r="Z6" s="3">
        <v>0.13</v>
      </c>
      <c r="AA6" s="8">
        <v>8.6999999999999994E-2</v>
      </c>
      <c r="AB6" s="8">
        <f t="shared" ref="AB6:AB7" si="0">AVERAGE(Z6:AA6)</f>
        <v>0.1085</v>
      </c>
      <c r="AC6" s="8">
        <f t="shared" ref="AC6:AC7" si="1">STDEV(Z6:AA6)</f>
        <v>3.0405591591021571E-2</v>
      </c>
      <c r="AD6" s="82">
        <v>0.15</v>
      </c>
      <c r="AE6" s="8">
        <v>0.1</v>
      </c>
      <c r="AF6" s="8">
        <f t="shared" ref="AF6:AF7" si="2">AVERAGE(AD6:AE6)</f>
        <v>0.125</v>
      </c>
      <c r="AG6" s="4">
        <f t="shared" ref="AG6:AG7" si="3">STDEV(AD6:AE6)</f>
        <v>3.535533905932739E-2</v>
      </c>
    </row>
    <row r="7" spans="1:33" ht="16" thickBot="1" x14ac:dyDescent="0.25">
      <c r="A7" t="s">
        <v>41</v>
      </c>
      <c r="P7" t="s">
        <v>52</v>
      </c>
      <c r="Q7" t="s">
        <v>53</v>
      </c>
      <c r="V7" t="s">
        <v>52</v>
      </c>
      <c r="W7" t="s">
        <v>53</v>
      </c>
      <c r="Y7" s="30" t="s">
        <v>39</v>
      </c>
      <c r="Z7" s="5">
        <v>0.14000000000000001</v>
      </c>
      <c r="AA7" s="9">
        <v>9.9000000000000005E-2</v>
      </c>
      <c r="AB7" s="9">
        <f t="shared" si="0"/>
        <v>0.11950000000000001</v>
      </c>
      <c r="AC7" s="9">
        <f t="shared" si="1"/>
        <v>2.8991378028648405E-2</v>
      </c>
      <c r="AD7" s="83">
        <v>0.12</v>
      </c>
      <c r="AE7" s="9">
        <v>0</v>
      </c>
      <c r="AF7" s="9">
        <f t="shared" si="2"/>
        <v>0.06</v>
      </c>
      <c r="AG7" s="6">
        <f t="shared" si="3"/>
        <v>8.4852813742385708E-2</v>
      </c>
    </row>
    <row r="8" spans="1:33" x14ac:dyDescent="0.2">
      <c r="K8" s="190" t="s">
        <v>17</v>
      </c>
      <c r="L8">
        <v>18.442741394042969</v>
      </c>
      <c r="M8">
        <f>AVERAGE(L8:L10)</f>
        <v>18.443053563435871</v>
      </c>
      <c r="N8">
        <v>15.609336853027344</v>
      </c>
      <c r="O8">
        <f>AVERAGE(N8:N10)</f>
        <v>15.634503682454428</v>
      </c>
      <c r="P8">
        <f>2^-(M8-O8)</f>
        <v>0.14273886578889178</v>
      </c>
      <c r="Q8" s="97">
        <f>P8/$P$26</f>
        <v>0.99370732226236635</v>
      </c>
      <c r="R8">
        <v>18.57731819152832</v>
      </c>
      <c r="S8">
        <f>AVERAGE(R8:R10)</f>
        <v>18.63104756673177</v>
      </c>
      <c r="T8">
        <v>16.118614196777344</v>
      </c>
      <c r="U8">
        <f>AVERAGE(T8:T10)</f>
        <v>16.086549123128254</v>
      </c>
      <c r="V8">
        <f>2^-(S8-U8)</f>
        <v>0.1714074304702676</v>
      </c>
      <c r="W8" s="52">
        <f>V8/$V$26</f>
        <v>0.93744000999978661</v>
      </c>
    </row>
    <row r="9" spans="1:33" x14ac:dyDescent="0.2">
      <c r="B9" t="s">
        <v>149</v>
      </c>
      <c r="C9" t="s">
        <v>123</v>
      </c>
      <c r="D9" t="s">
        <v>47</v>
      </c>
      <c r="E9" t="s">
        <v>122</v>
      </c>
      <c r="F9" t="s">
        <v>52</v>
      </c>
      <c r="G9" t="s">
        <v>53</v>
      </c>
      <c r="H9" t="s">
        <v>86</v>
      </c>
      <c r="I9" t="s">
        <v>87</v>
      </c>
      <c r="K9" s="190"/>
      <c r="L9">
        <v>18.609922409057617</v>
      </c>
      <c r="N9">
        <v>15.687633514404297</v>
      </c>
      <c r="Q9" s="97"/>
      <c r="R9">
        <v>18.704849243164062</v>
      </c>
      <c r="T9">
        <v>16.135812759399414</v>
      </c>
      <c r="W9" s="52"/>
    </row>
    <row r="10" spans="1:33" x14ac:dyDescent="0.2">
      <c r="A10" t="s">
        <v>35</v>
      </c>
      <c r="B10">
        <v>27.340633392333984</v>
      </c>
      <c r="C10">
        <f>AVERAGE(B10:B12)</f>
        <v>27.289614359537762</v>
      </c>
      <c r="D10">
        <v>17.673002243041992</v>
      </c>
      <c r="E10">
        <f>AVERAGE(D10:D12)</f>
        <v>17.828149159749348</v>
      </c>
      <c r="F10">
        <f>2^-(C10-E10)</f>
        <v>1.4184537243427716E-3</v>
      </c>
      <c r="G10">
        <f>F10/$F$47</f>
        <v>10.856828764205378</v>
      </c>
      <c r="H10">
        <f>AVERAGE(G10:G16)</f>
        <v>10.722398304446344</v>
      </c>
      <c r="I10">
        <f>STDEV(G10:G16)</f>
        <v>0.56081887585731127</v>
      </c>
      <c r="K10" s="190"/>
      <c r="L10">
        <v>18.276496887207031</v>
      </c>
      <c r="N10">
        <v>15.606540679931641</v>
      </c>
      <c r="Q10" s="97"/>
      <c r="R10">
        <v>18.61097526550293</v>
      </c>
      <c r="T10">
        <v>16.005220413208008</v>
      </c>
      <c r="W10" s="52"/>
    </row>
    <row r="11" spans="1:33" x14ac:dyDescent="0.2">
      <c r="B11">
        <v>27.29362678527832</v>
      </c>
      <c r="D11">
        <v>17.856023788452148</v>
      </c>
      <c r="K11" s="190"/>
      <c r="L11">
        <v>18.410739898681641</v>
      </c>
      <c r="M11">
        <f>AVERAGE(L11:L13)</f>
        <v>18.458662033081055</v>
      </c>
      <c r="N11">
        <v>15.487648010253906</v>
      </c>
      <c r="O11">
        <f>AVERAGE(N11:N13)</f>
        <v>15.519329388936361</v>
      </c>
      <c r="P11">
        <f>2^-(M11-O11)</f>
        <v>0.13036851148174233</v>
      </c>
      <c r="Q11" s="97">
        <f>P11/$P$26</f>
        <v>0.90758843946155576</v>
      </c>
      <c r="R11">
        <v>18.221559524536133</v>
      </c>
      <c r="S11">
        <f>AVERAGE(R11:R13)</f>
        <v>18.367031097412109</v>
      </c>
      <c r="T11">
        <v>15.862472534179688</v>
      </c>
      <c r="U11">
        <f>AVERAGE(T11:T13)</f>
        <v>15.887890179951986</v>
      </c>
      <c r="V11">
        <f>2^-(S11-U11)</f>
        <v>0.17935117256822863</v>
      </c>
      <c r="W11" s="52">
        <f>V11/$V$26</f>
        <v>0.98088492747692035</v>
      </c>
    </row>
    <row r="12" spans="1:33" x14ac:dyDescent="0.2">
      <c r="B12">
        <v>27.234582901000977</v>
      </c>
      <c r="D12">
        <v>17.955421447753906</v>
      </c>
      <c r="K12" s="190"/>
      <c r="L12">
        <v>18.470003128051758</v>
      </c>
      <c r="N12">
        <v>15.537976264953613</v>
      </c>
      <c r="Q12" s="97"/>
      <c r="R12">
        <v>18.487089157104492</v>
      </c>
      <c r="T12">
        <v>15.835556983947754</v>
      </c>
      <c r="W12" s="52"/>
    </row>
    <row r="13" spans="1:33" x14ac:dyDescent="0.2">
      <c r="B13">
        <v>27.443374633789062</v>
      </c>
      <c r="C13">
        <f>AVERAGE(B13:B15)</f>
        <v>27.330218633015949</v>
      </c>
      <c r="D13">
        <v>17.904655456542969</v>
      </c>
      <c r="E13">
        <f>AVERAGE(D13:D15)</f>
        <v>17.91413688659668</v>
      </c>
      <c r="F13">
        <f>2^-(C13-E13)</f>
        <v>1.4637838548795588E-3</v>
      </c>
      <c r="G13">
        <f>F13/$F$47</f>
        <v>11.203785070675655</v>
      </c>
      <c r="K13" s="190"/>
      <c r="L13">
        <v>18.495243072509766</v>
      </c>
      <c r="N13">
        <v>15.532363891601562</v>
      </c>
      <c r="Q13" s="97"/>
      <c r="R13">
        <v>18.392444610595703</v>
      </c>
      <c r="T13">
        <v>15.965641021728516</v>
      </c>
      <c r="W13" s="52"/>
    </row>
    <row r="14" spans="1:33" x14ac:dyDescent="0.2">
      <c r="B14">
        <v>27.282245635986328</v>
      </c>
      <c r="D14">
        <v>17.848957061767578</v>
      </c>
      <c r="K14" s="190"/>
      <c r="L14">
        <v>18.765439987182617</v>
      </c>
      <c r="M14">
        <f>AVERAGE(L14:L16)</f>
        <v>18.620116551717121</v>
      </c>
      <c r="N14">
        <v>15.938783645629883</v>
      </c>
      <c r="O14">
        <f>AVERAGE(N14:N16)</f>
        <v>15.956476847330729</v>
      </c>
      <c r="P14">
        <f>2^-(M14-O14)</f>
        <v>0.15782091295445713</v>
      </c>
      <c r="Q14" s="97">
        <f>P14/$P$26</f>
        <v>1.0987042382760774</v>
      </c>
      <c r="R14">
        <v>18.494338989257812</v>
      </c>
      <c r="S14">
        <f>AVERAGE(R14:R16)</f>
        <v>18.421506245930988</v>
      </c>
      <c r="T14">
        <v>16.070774078369141</v>
      </c>
      <c r="U14">
        <f>AVERAGE(T14:T16)</f>
        <v>16.083476702372234</v>
      </c>
      <c r="V14">
        <f>2^-(S14-U14)</f>
        <v>0.19778027510360466</v>
      </c>
      <c r="W14" s="52">
        <f>V14/$V$26</f>
        <v>1.0816750625232929</v>
      </c>
    </row>
    <row r="15" spans="1:33" x14ac:dyDescent="0.2">
      <c r="B15">
        <v>27.265035629272461</v>
      </c>
      <c r="D15">
        <v>17.988798141479492</v>
      </c>
      <c r="K15" s="190"/>
      <c r="L15">
        <v>18.650306701660156</v>
      </c>
      <c r="N15">
        <v>15.986103057861328</v>
      </c>
      <c r="Q15" s="79"/>
      <c r="R15">
        <v>18.434473037719727</v>
      </c>
      <c r="T15">
        <v>16.18757438659668</v>
      </c>
    </row>
    <row r="16" spans="1:33" x14ac:dyDescent="0.2">
      <c r="B16">
        <v>26.893283843994141</v>
      </c>
      <c r="C16">
        <f>AVERAGE(B16:B18)</f>
        <v>26.644608815511067</v>
      </c>
      <c r="D16">
        <v>17.102752685546875</v>
      </c>
      <c r="E16">
        <f>AVERAGE(D16:D18)</f>
        <v>17.079835891723633</v>
      </c>
      <c r="F16">
        <f>2^-(C16-E16)</f>
        <v>1.3204332390665814E-3</v>
      </c>
      <c r="G16">
        <f>F16/$F$47</f>
        <v>10.106581078458001</v>
      </c>
      <c r="K16" s="190"/>
      <c r="L16">
        <v>18.444602966308594</v>
      </c>
      <c r="N16">
        <v>15.944543838500977</v>
      </c>
      <c r="Q16" s="79"/>
      <c r="R16">
        <v>18.33570671081543</v>
      </c>
      <c r="T16">
        <v>15.992081642150879</v>
      </c>
    </row>
    <row r="17" spans="1:23" x14ac:dyDescent="0.2">
      <c r="B17">
        <v>26.640745162963867</v>
      </c>
      <c r="D17">
        <v>17.095329284667969</v>
      </c>
      <c r="K17" s="191" t="s">
        <v>39</v>
      </c>
      <c r="L17">
        <v>19.082998275756836</v>
      </c>
      <c r="M17">
        <f>AVERAGE(L17:L19)</f>
        <v>19.078770955403645</v>
      </c>
      <c r="N17">
        <v>16.220550537109375</v>
      </c>
      <c r="O17">
        <f>AVERAGE(N17:N19)</f>
        <v>16.103359858194988</v>
      </c>
      <c r="P17">
        <f>2^-(M17-O17)</f>
        <v>0.127148725210288</v>
      </c>
      <c r="Q17" s="98">
        <f>P17/$P$26</f>
        <v>0.88517320464530003</v>
      </c>
      <c r="R17">
        <v>19.166774749755859</v>
      </c>
      <c r="S17">
        <f>AVERAGE(R17:R19)</f>
        <v>19.075475056966145</v>
      </c>
      <c r="T17">
        <v>16.272771835327148</v>
      </c>
      <c r="U17">
        <f>AVERAGE(T17:T19)</f>
        <v>16.369878768920898</v>
      </c>
      <c r="V17">
        <f>2^-(S17-U17)</f>
        <v>0.15329724895076846</v>
      </c>
      <c r="W17" s="61">
        <f>V17/$V$26</f>
        <v>0.83839407775426422</v>
      </c>
    </row>
    <row r="18" spans="1:23" x14ac:dyDescent="0.2">
      <c r="B18">
        <v>26.399797439575195</v>
      </c>
      <c r="D18">
        <v>17.041425704956055</v>
      </c>
      <c r="K18" s="191"/>
      <c r="L18">
        <v>19.096866607666016</v>
      </c>
      <c r="N18">
        <v>16.110767364501953</v>
      </c>
      <c r="Q18" s="98"/>
      <c r="R18">
        <v>19.059558868408203</v>
      </c>
      <c r="T18">
        <v>16.464553833007812</v>
      </c>
      <c r="W18" s="61"/>
    </row>
    <row r="19" spans="1:23" x14ac:dyDescent="0.2">
      <c r="A19" t="s">
        <v>34</v>
      </c>
      <c r="B19">
        <v>30.373779296875</v>
      </c>
      <c r="C19">
        <f>AVERAGE(B19:B21)</f>
        <v>30.057226181030273</v>
      </c>
      <c r="D19">
        <v>17.76643180847168</v>
      </c>
      <c r="E19">
        <f>AVERAGE(D19:D21)</f>
        <v>17.63944371541341</v>
      </c>
      <c r="F19">
        <f>2^-(C19-E19)</f>
        <v>1.8275741148247776E-4</v>
      </c>
      <c r="G19">
        <f>F19/$F$47</f>
        <v>1.3988231606033035</v>
      </c>
      <c r="H19">
        <f>AVERAGE(G19:G25)</f>
        <v>1</v>
      </c>
      <c r="I19">
        <f>STDEV(G19:G25)</f>
        <v>0.35055217907308028</v>
      </c>
      <c r="K19" s="191"/>
      <c r="L19">
        <v>19.056447982788086</v>
      </c>
      <c r="N19">
        <v>15.978761672973633</v>
      </c>
      <c r="Q19" s="98"/>
      <c r="R19">
        <v>19.000091552734375</v>
      </c>
      <c r="T19">
        <v>16.372310638427734</v>
      </c>
      <c r="W19" s="61"/>
    </row>
    <row r="20" spans="1:23" x14ac:dyDescent="0.2">
      <c r="B20">
        <v>29.921104431152344</v>
      </c>
      <c r="D20">
        <v>17.691738128662109</v>
      </c>
      <c r="K20" s="191"/>
      <c r="L20">
        <v>18.890920639038086</v>
      </c>
      <c r="M20">
        <f>AVERAGE(L20:L22)</f>
        <v>18.911188125610352</v>
      </c>
      <c r="N20">
        <v>16.300069808959961</v>
      </c>
      <c r="O20">
        <f>AVERAGE(N20:N22)</f>
        <v>16.15097204844157</v>
      </c>
      <c r="P20">
        <f>2^-(M20-O20)</f>
        <v>0.14760197419124535</v>
      </c>
      <c r="Q20" s="98">
        <f>P20/$P$26</f>
        <v>1.0275628976283748</v>
      </c>
      <c r="R20">
        <v>19.307157516479492</v>
      </c>
      <c r="S20">
        <f>AVERAGE(R20:R22)</f>
        <v>19.242464701334637</v>
      </c>
      <c r="T20">
        <v>16.659408569335938</v>
      </c>
      <c r="U20">
        <f>AVERAGE(T20:T22)</f>
        <v>16.506600697835285</v>
      </c>
      <c r="V20">
        <f>2^-(S20-U20)</f>
        <v>0.15011457840816281</v>
      </c>
      <c r="W20" s="61">
        <f>V20/$V$26</f>
        <v>0.82098781539387133</v>
      </c>
    </row>
    <row r="21" spans="1:23" x14ac:dyDescent="0.2">
      <c r="B21">
        <v>29.876794815063477</v>
      </c>
      <c r="D21">
        <v>17.460161209106445</v>
      </c>
      <c r="K21" s="191"/>
      <c r="L21">
        <v>18.975303649902344</v>
      </c>
      <c r="N21">
        <v>16.234285354614258</v>
      </c>
      <c r="Q21" s="98"/>
      <c r="R21">
        <v>19.207468032836914</v>
      </c>
      <c r="T21">
        <v>16.50474739074707</v>
      </c>
      <c r="W21" s="61"/>
    </row>
    <row r="22" spans="1:23" x14ac:dyDescent="0.2">
      <c r="B22">
        <v>30.077451705932617</v>
      </c>
      <c r="C22">
        <f>AVERAGE(B22:B24)</f>
        <v>30.015380223592121</v>
      </c>
      <c r="D22">
        <v>16.780122756958008</v>
      </c>
      <c r="E22">
        <f>AVERAGE(D22:D24)</f>
        <v>16.680259704589844</v>
      </c>
      <c r="F22">
        <f>2^-(C22-E22)</f>
        <v>9.676732327217253E-5</v>
      </c>
      <c r="G22">
        <f>F22/$F$47</f>
        <v>0.74065599794118309</v>
      </c>
      <c r="K22" s="191"/>
      <c r="L22">
        <v>18.867340087890625</v>
      </c>
      <c r="N22">
        <v>15.918560981750488</v>
      </c>
      <c r="Q22" s="98"/>
      <c r="R22">
        <v>19.2127685546875</v>
      </c>
      <c r="T22">
        <v>16.355646133422852</v>
      </c>
      <c r="W22" s="61"/>
    </row>
    <row r="23" spans="1:23" x14ac:dyDescent="0.2">
      <c r="B23">
        <v>29.964883804321289</v>
      </c>
      <c r="D23">
        <v>16.602401733398438</v>
      </c>
      <c r="K23" s="191"/>
      <c r="L23">
        <v>18.781524658203125</v>
      </c>
      <c r="M23">
        <f>AVERAGE(L23:L25)</f>
        <v>18.645434061686199</v>
      </c>
      <c r="N23">
        <v>15.686552047729492</v>
      </c>
      <c r="O23">
        <f>AVERAGE(N23:N25)</f>
        <v>15.757046063741049</v>
      </c>
      <c r="P23">
        <f>2^-(M23-O23)</f>
        <v>0.13505434889672785</v>
      </c>
      <c r="Q23" s="98">
        <f>P23/$P$26</f>
        <v>0.94020990471187327</v>
      </c>
      <c r="R23">
        <v>19.318632125854492</v>
      </c>
      <c r="S23">
        <f>AVERAGE(R23:R25)</f>
        <v>19.291568120320637</v>
      </c>
      <c r="T23">
        <v>16.471591949462891</v>
      </c>
      <c r="U23">
        <f>AVERAGE(T23:T25)</f>
        <v>16.572161992390949</v>
      </c>
      <c r="V23">
        <f>2^-(S23-U23)</f>
        <v>0.1518368499218665</v>
      </c>
      <c r="W23" s="61">
        <f>V23/$V$26</f>
        <v>0.83040704664072673</v>
      </c>
    </row>
    <row r="24" spans="1:23" x14ac:dyDescent="0.2">
      <c r="B24">
        <v>30.003805160522461</v>
      </c>
      <c r="D24">
        <v>16.658254623413086</v>
      </c>
      <c r="K24" s="191"/>
      <c r="L24">
        <v>18.760560989379883</v>
      </c>
      <c r="N24">
        <v>15.84323787689209</v>
      </c>
      <c r="Q24" s="79"/>
      <c r="R24">
        <v>19.380064010620117</v>
      </c>
      <c r="T24">
        <v>16.651840209960938</v>
      </c>
    </row>
    <row r="25" spans="1:23" x14ac:dyDescent="0.2">
      <c r="B25">
        <v>31.055835723876953</v>
      </c>
      <c r="C25">
        <f>AVERAGE(B25:B27)</f>
        <v>30.237237294514973</v>
      </c>
      <c r="D25">
        <v>17.133045196533203</v>
      </c>
      <c r="E25">
        <f>AVERAGE(D25:D27)</f>
        <v>17.118523279825848</v>
      </c>
      <c r="F25">
        <f>2^-(C25-E25)</f>
        <v>1.1242776495300895E-4</v>
      </c>
      <c r="G25">
        <f>F25/$F$47</f>
        <v>0.86052084145551355</v>
      </c>
      <c r="K25" s="191"/>
      <c r="L25">
        <v>18.394216537475586</v>
      </c>
      <c r="N25">
        <v>15.741348266601562</v>
      </c>
      <c r="Q25" s="79"/>
      <c r="R25">
        <v>19.176008224487305</v>
      </c>
      <c r="T25">
        <v>16.593053817749023</v>
      </c>
    </row>
    <row r="26" spans="1:23" x14ac:dyDescent="0.2">
      <c r="B26">
        <v>29.594844818115234</v>
      </c>
      <c r="D26">
        <v>17.144575119018555</v>
      </c>
      <c r="K26" s="38"/>
      <c r="O26" t="s">
        <v>101</v>
      </c>
      <c r="P26">
        <f>AVERAGE(P8:P16)</f>
        <v>0.14364276340836377</v>
      </c>
      <c r="U26" t="s">
        <v>101</v>
      </c>
      <c r="V26">
        <f>AVERAGE(V8:V16)</f>
        <v>0.18284629271403363</v>
      </c>
    </row>
    <row r="27" spans="1:23" x14ac:dyDescent="0.2">
      <c r="B27">
        <v>30.061031341552734</v>
      </c>
      <c r="D27">
        <v>17.077949523925781</v>
      </c>
      <c r="K27" s="38"/>
    </row>
    <row r="28" spans="1:23" x14ac:dyDescent="0.2">
      <c r="A28" t="s">
        <v>36</v>
      </c>
      <c r="B28">
        <v>26.004291534423828</v>
      </c>
      <c r="C28">
        <f>AVERAGE(B28:B30)</f>
        <v>25.886246999104817</v>
      </c>
      <c r="D28">
        <v>17.271755218505859</v>
      </c>
      <c r="E28">
        <f>AVERAGE(D28:D30)</f>
        <v>17.080429077148438</v>
      </c>
      <c r="F28">
        <f>2^-(C28-E28)</f>
        <v>2.2345221763214267E-3</v>
      </c>
      <c r="G28">
        <f>F28/$F$47</f>
        <v>17.103007466374592</v>
      </c>
      <c r="H28">
        <f>AVERAGE(G28:G34)</f>
        <v>15.98269734225237</v>
      </c>
      <c r="I28">
        <f>STDEV(G28:G34)</f>
        <v>1.5126038445104186</v>
      </c>
      <c r="K28" s="38"/>
    </row>
    <row r="29" spans="1:23" x14ac:dyDescent="0.2">
      <c r="B29">
        <v>25.930509567260742</v>
      </c>
      <c r="D29">
        <v>17.008674621582031</v>
      </c>
    </row>
    <row r="30" spans="1:23" x14ac:dyDescent="0.2">
      <c r="B30">
        <v>25.723939895629883</v>
      </c>
      <c r="D30">
        <v>16.960857391357422</v>
      </c>
      <c r="K30" s="190" t="s">
        <v>17</v>
      </c>
      <c r="L30">
        <v>19.27161979675293</v>
      </c>
      <c r="M30">
        <f>AVERAGE(L30:L32)</f>
        <v>19.190200169881184</v>
      </c>
      <c r="N30">
        <v>15.651328086853027</v>
      </c>
      <c r="O30">
        <f>AVERAGE(N30:N32)</f>
        <v>15.58624013264974</v>
      </c>
      <c r="P30">
        <f>2^-(M30-O30)</f>
        <v>8.2243185925619522E-2</v>
      </c>
      <c r="Q30" s="97">
        <f>P30/$P$48</f>
        <v>0.89531075609257404</v>
      </c>
      <c r="R30">
        <v>18.533056259155273</v>
      </c>
      <c r="S30">
        <f>AVERAGE(R30:R32)</f>
        <v>18.461789449055988</v>
      </c>
      <c r="T30">
        <v>15.175444602966309</v>
      </c>
      <c r="U30">
        <f>AVERAGE(T30:T32)</f>
        <v>15.083542823791504</v>
      </c>
      <c r="V30">
        <f>2^-(S30-U30)</f>
        <v>9.6171509565363758E-2</v>
      </c>
      <c r="W30" s="52">
        <f>V30/$V$48</f>
        <v>1.0367699690647345</v>
      </c>
    </row>
    <row r="31" spans="1:23" x14ac:dyDescent="0.2">
      <c r="B31">
        <v>26.066530227661133</v>
      </c>
      <c r="C31">
        <f>AVERAGE(B31:B33)</f>
        <v>26.084046045939129</v>
      </c>
      <c r="D31">
        <v>17.035602569580078</v>
      </c>
      <c r="E31">
        <f>AVERAGE(D31:D33)</f>
        <v>17.016163508097332</v>
      </c>
      <c r="F31">
        <f>2^-(C31-E31)</f>
        <v>1.8633539525899328E-3</v>
      </c>
      <c r="G31">
        <f>F31/$F$47</f>
        <v>14.262090079637684</v>
      </c>
      <c r="K31" s="190"/>
      <c r="L31">
        <v>18.883974075317383</v>
      </c>
      <c r="N31">
        <v>15.446935653686523</v>
      </c>
      <c r="Q31" s="97"/>
      <c r="R31">
        <v>18.483747482299805</v>
      </c>
      <c r="T31">
        <v>15.037376403808594</v>
      </c>
      <c r="W31" s="52"/>
    </row>
    <row r="32" spans="1:23" x14ac:dyDescent="0.2">
      <c r="B32">
        <v>26.271169662475586</v>
      </c>
      <c r="D32">
        <v>16.974533081054688</v>
      </c>
      <c r="K32" s="190"/>
      <c r="L32">
        <v>19.415006637573242</v>
      </c>
      <c r="N32">
        <v>15.660456657409668</v>
      </c>
      <c r="Q32" s="97"/>
      <c r="R32">
        <v>18.368564605712891</v>
      </c>
      <c r="T32">
        <v>15.037807464599609</v>
      </c>
      <c r="W32" s="52"/>
    </row>
    <row r="33" spans="1:23" x14ac:dyDescent="0.2">
      <c r="B33">
        <v>25.914438247680664</v>
      </c>
      <c r="D33">
        <v>17.038354873657227</v>
      </c>
      <c r="K33" s="190"/>
      <c r="L33">
        <v>18.694528579711914</v>
      </c>
      <c r="M33">
        <f>AVERAGE(L33:L35)</f>
        <v>18.75908088684082</v>
      </c>
      <c r="N33">
        <v>15.283637046813965</v>
      </c>
      <c r="O33">
        <f>AVERAGE(N33:N35)</f>
        <v>15.425759633382162</v>
      </c>
      <c r="P33">
        <f>2^-(M33-O33)</f>
        <v>9.9213396471307391E-2</v>
      </c>
      <c r="Q33" s="97">
        <f>P33/$P$48</f>
        <v>1.0800508274274934</v>
      </c>
      <c r="R33">
        <v>17.5943088531494</v>
      </c>
      <c r="S33">
        <f>AVERAGE(R33:R35)</f>
        <v>18.050331115722653</v>
      </c>
      <c r="T33">
        <v>14.594240188598633</v>
      </c>
      <c r="U33">
        <f>AVERAGE(T33:T35)</f>
        <v>14.556732177734375</v>
      </c>
      <c r="V33">
        <f>2^-(S33-U33)</f>
        <v>8.878138726070231E-2</v>
      </c>
      <c r="W33" s="52">
        <f>V33/$V$48</f>
        <v>0.95710129267798183</v>
      </c>
    </row>
    <row r="34" spans="1:23" x14ac:dyDescent="0.2">
      <c r="B34">
        <v>26.318853378295898</v>
      </c>
      <c r="C34">
        <f>AVERAGE(B34:B36)</f>
        <v>26.246550242106121</v>
      </c>
      <c r="D34">
        <v>17.42692756652832</v>
      </c>
      <c r="E34">
        <f>AVERAGE(D34:D36)</f>
        <v>17.396186828613281</v>
      </c>
      <c r="F34">
        <f>2^-(C34-E34)</f>
        <v>2.1665820464554183E-3</v>
      </c>
      <c r="G34">
        <f>F34/$F$47</f>
        <v>16.582994480744837</v>
      </c>
      <c r="K34" s="190"/>
      <c r="L34">
        <v>18.945615768432617</v>
      </c>
      <c r="N34">
        <v>15.677645683288574</v>
      </c>
      <c r="Q34" s="97"/>
      <c r="R34">
        <v>18.570266723632812</v>
      </c>
      <c r="T34">
        <v>14.628752708435059</v>
      </c>
      <c r="W34" s="52"/>
    </row>
    <row r="35" spans="1:23" x14ac:dyDescent="0.2">
      <c r="B35">
        <v>26.387454986572266</v>
      </c>
      <c r="D35">
        <v>17.424274444580078</v>
      </c>
      <c r="K35" s="190"/>
      <c r="L35">
        <v>18.63709831237793</v>
      </c>
      <c r="N35">
        <v>15.315996170043945</v>
      </c>
      <c r="Q35" s="97"/>
      <c r="R35">
        <v>17.986417770385742</v>
      </c>
      <c r="T35">
        <v>14.447203636169434</v>
      </c>
      <c r="W35" s="52"/>
    </row>
    <row r="36" spans="1:23" x14ac:dyDescent="0.2">
      <c r="A36" s="125"/>
      <c r="B36" s="125">
        <v>26.033342361450195</v>
      </c>
      <c r="C36" s="125"/>
      <c r="D36" s="125">
        <v>17.337358474731445</v>
      </c>
      <c r="K36" s="190"/>
      <c r="L36">
        <v>19.217548370361328</v>
      </c>
      <c r="M36">
        <f>AVERAGE(L36:L38)</f>
        <v>19.223094940185547</v>
      </c>
      <c r="N36">
        <v>15.792093276977539</v>
      </c>
      <c r="O36">
        <f>AVERAGE(N36:N38)</f>
        <v>15.813789367675781</v>
      </c>
      <c r="P36">
        <f>2^-(M36-O36)</f>
        <v>9.4123216123160408E-2</v>
      </c>
      <c r="Q36" s="97">
        <f>P36/$P$48</f>
        <v>1.0246384164799331</v>
      </c>
      <c r="R36">
        <v>18.596437454223633</v>
      </c>
      <c r="S36">
        <f>AVERAGE(R36:R38)</f>
        <v>18.155179977416992</v>
      </c>
      <c r="T36">
        <v>15.492146492004395</v>
      </c>
      <c r="U36">
        <f>AVERAGE(T36:T38)</f>
        <v>14.733652432759603</v>
      </c>
      <c r="V36">
        <f>2^-(S36-U36)</f>
        <v>9.3329207502591216E-2</v>
      </c>
      <c r="W36" s="52">
        <f>V36/$V$48</f>
        <v>1.0061287382572832</v>
      </c>
    </row>
    <row r="37" spans="1:23" ht="32" x14ac:dyDescent="0.2">
      <c r="A37" s="144" t="s">
        <v>129</v>
      </c>
      <c r="B37" s="125">
        <v>29.462060928344727</v>
      </c>
      <c r="C37" s="125">
        <f>AVERAGE(B37:B39)</f>
        <v>29.720317840576172</v>
      </c>
      <c r="D37" s="125">
        <v>21.1295776367187</v>
      </c>
      <c r="E37">
        <f>AVERAGE(D37:D39)</f>
        <v>21.238059997558569</v>
      </c>
      <c r="F37">
        <f>2^-(C37-E37)</f>
        <v>2.7963141368951379E-3</v>
      </c>
      <c r="G37">
        <f>F37/$F$47</f>
        <v>21.402956779054531</v>
      </c>
      <c r="H37">
        <f>AVERAGE(G37:G43)</f>
        <v>25.085087686412368</v>
      </c>
      <c r="I37">
        <f>STDEV(G37:G43)</f>
        <v>3.6150136111269471</v>
      </c>
      <c r="K37" s="190"/>
      <c r="L37">
        <v>19.193506240844727</v>
      </c>
      <c r="N37">
        <v>15.97918701171875</v>
      </c>
      <c r="Q37" s="97"/>
      <c r="R37">
        <v>18.136943817138672</v>
      </c>
      <c r="T37">
        <v>14.997003555297852</v>
      </c>
      <c r="W37" s="52"/>
    </row>
    <row r="38" spans="1:23" x14ac:dyDescent="0.2">
      <c r="A38" s="125"/>
      <c r="B38" s="125">
        <v>29.527450561523438</v>
      </c>
      <c r="C38" s="125"/>
      <c r="D38" s="125">
        <v>21.822057723998999</v>
      </c>
      <c r="K38" s="190"/>
      <c r="L38">
        <v>19.258230209350586</v>
      </c>
      <c r="N38">
        <v>15.670087814331055</v>
      </c>
      <c r="Q38" s="97"/>
      <c r="R38">
        <v>17.732158660888672</v>
      </c>
      <c r="T38">
        <v>13.711807250976562</v>
      </c>
      <c r="W38" s="52"/>
    </row>
    <row r="39" spans="1:23" x14ac:dyDescent="0.2">
      <c r="A39" s="125"/>
      <c r="B39" s="125">
        <v>30.171442031860352</v>
      </c>
      <c r="C39" s="125"/>
      <c r="D39" s="125">
        <v>20.762544631958001</v>
      </c>
      <c r="K39" s="186" t="s">
        <v>38</v>
      </c>
      <c r="L39">
        <v>19.795814514160156</v>
      </c>
      <c r="M39">
        <f>AVERAGE(L39:L41)</f>
        <v>19.523283640543621</v>
      </c>
      <c r="N39">
        <v>15.654315948486328</v>
      </c>
      <c r="O39">
        <f>AVERAGE(N39:N41)</f>
        <v>15.715642293294271</v>
      </c>
      <c r="P39">
        <f>2^-(M39-O39)</f>
        <v>7.1414391778045178E-2</v>
      </c>
      <c r="Q39" s="99">
        <f>P39/$P$48</f>
        <v>0.77742699749640443</v>
      </c>
      <c r="R39">
        <v>18.144735717773401</v>
      </c>
      <c r="S39">
        <f>AVERAGE(R39:R41)</f>
        <v>17.909774907429966</v>
      </c>
      <c r="T39">
        <v>14.846553802490234</v>
      </c>
      <c r="U39">
        <f>AVERAGE(T39:T41)</f>
        <v>14.568013827006022</v>
      </c>
      <c r="V39">
        <f>2^-(S39-U39)</f>
        <v>9.8634688292734446E-2</v>
      </c>
      <c r="W39" s="100">
        <f>V39/$V$48</f>
        <v>1.0633240883098041</v>
      </c>
    </row>
    <row r="40" spans="1:23" x14ac:dyDescent="0.2">
      <c r="A40" s="125"/>
      <c r="B40" s="125">
        <v>29.860647201538086</v>
      </c>
      <c r="C40" s="125">
        <f>AVERAGE(B40:B42)</f>
        <v>29.627234141031902</v>
      </c>
      <c r="D40" s="125">
        <v>21.566717147827099</v>
      </c>
      <c r="E40">
        <f>AVERAGE(D40:D42)</f>
        <v>21.564644495646096</v>
      </c>
      <c r="F40">
        <f>2^-(C40-E40)</f>
        <v>3.7404053887682442E-3</v>
      </c>
      <c r="G40">
        <f>F40/$F$47</f>
        <v>28.629020543749977</v>
      </c>
      <c r="K40" s="186"/>
      <c r="L40">
        <v>19.692960739135742</v>
      </c>
      <c r="N40">
        <v>15.997514724731445</v>
      </c>
      <c r="Q40" s="99"/>
      <c r="R40">
        <v>18.2910556793212</v>
      </c>
      <c r="T40">
        <v>14.28807258605957</v>
      </c>
      <c r="W40" s="100"/>
    </row>
    <row r="41" spans="1:23" x14ac:dyDescent="0.2">
      <c r="A41" s="125"/>
      <c r="B41" s="125">
        <v>29.286352157592773</v>
      </c>
      <c r="C41" s="125"/>
      <c r="D41" s="125">
        <v>21.254524230956999</v>
      </c>
      <c r="K41" s="186"/>
      <c r="L41">
        <v>19.081075668334961</v>
      </c>
      <c r="N41">
        <v>15.495096206665039</v>
      </c>
      <c r="Q41" s="99"/>
      <c r="R41">
        <v>17.293533325195298</v>
      </c>
      <c r="T41">
        <v>14.569415092468262</v>
      </c>
      <c r="W41" s="100"/>
    </row>
    <row r="42" spans="1:23" x14ac:dyDescent="0.2">
      <c r="A42" s="125"/>
      <c r="B42" s="125">
        <v>29.734703063964844</v>
      </c>
      <c r="C42" s="125"/>
      <c r="D42" s="125">
        <v>21.872692108154201</v>
      </c>
      <c r="K42" s="186"/>
      <c r="L42">
        <v>19.181730270385742</v>
      </c>
      <c r="M42">
        <f>AVERAGE(L42:L44)</f>
        <v>19.431730906168621</v>
      </c>
      <c r="N42">
        <v>16.018999099731445</v>
      </c>
      <c r="O42">
        <f>AVERAGE(N42:N44)</f>
        <v>15.895354906717936</v>
      </c>
      <c r="P42">
        <f>2^-(M42-O42)</f>
        <v>8.6187592221494427E-2</v>
      </c>
      <c r="Q42" s="99">
        <f>P42/$P$48</f>
        <v>0.93825011141241688</v>
      </c>
      <c r="R42">
        <v>17.908412933349599</v>
      </c>
      <c r="S42">
        <f>AVERAGE(R42:R44)</f>
        <v>18.114497502644852</v>
      </c>
      <c r="T42">
        <v>14.498673439025879</v>
      </c>
      <c r="U42">
        <f>AVERAGE(T42:T44)</f>
        <v>14.523687362670898</v>
      </c>
      <c r="V42">
        <f>2^-(S42-U42)</f>
        <v>8.2996244064116875E-2</v>
      </c>
      <c r="W42" s="100">
        <f>V42/$V$48</f>
        <v>0.8947349769149705</v>
      </c>
    </row>
    <row r="43" spans="1:23" x14ac:dyDescent="0.2">
      <c r="A43" s="125"/>
      <c r="B43" s="125">
        <v>28.894241333007812</v>
      </c>
      <c r="C43" s="125">
        <f>AVERAGE(B43:B45)</f>
        <v>29.291388193766277</v>
      </c>
      <c r="D43" s="125">
        <v>21.7038879394531</v>
      </c>
      <c r="E43">
        <f>AVERAGE(D43:D45)</f>
        <v>21.046076456705666</v>
      </c>
      <c r="F43">
        <f>2^-(C43-E43)</f>
        <v>3.2954432984117678E-3</v>
      </c>
      <c r="G43">
        <f>F43/$F$47</f>
        <v>25.223285736432601</v>
      </c>
      <c r="K43" s="186"/>
      <c r="L43">
        <v>19.709285736083984</v>
      </c>
      <c r="N43">
        <v>15.928860664367676</v>
      </c>
      <c r="Q43" s="99"/>
      <c r="R43">
        <v>18.43388557434082</v>
      </c>
      <c r="T43">
        <v>14.586948394775391</v>
      </c>
      <c r="W43" s="100"/>
    </row>
    <row r="44" spans="1:23" x14ac:dyDescent="0.2">
      <c r="A44" s="125"/>
      <c r="B44" s="125">
        <v>29.351154327392578</v>
      </c>
      <c r="C44" s="125"/>
      <c r="D44" s="125">
        <v>20.972637176513601</v>
      </c>
      <c r="K44" s="186"/>
      <c r="L44">
        <v>19.404176712036133</v>
      </c>
      <c r="N44">
        <v>15.738204956054688</v>
      </c>
      <c r="Q44" s="99"/>
      <c r="R44">
        <v>18.001194000244141</v>
      </c>
      <c r="T44">
        <v>14.485440254211426</v>
      </c>
      <c r="W44" s="100"/>
    </row>
    <row r="45" spans="1:23" x14ac:dyDescent="0.2">
      <c r="A45" s="125"/>
      <c r="B45" s="125">
        <v>29.628768920898438</v>
      </c>
      <c r="C45" s="125"/>
      <c r="D45" s="125">
        <v>20.461704254150298</v>
      </c>
      <c r="K45" s="186"/>
      <c r="L45">
        <v>19.486515045166016</v>
      </c>
      <c r="M45">
        <f>AVERAGE(L45:L47)</f>
        <v>19.302599589029949</v>
      </c>
      <c r="N45">
        <v>15.850268363952637</v>
      </c>
      <c r="O45">
        <f>AVERAGE(N45:N47)</f>
        <v>15.796899795532227</v>
      </c>
      <c r="P45">
        <f>2^-(M45-O45)</f>
        <v>8.8039832246221236E-2</v>
      </c>
      <c r="Q45" s="99">
        <f>P45/$P$48</f>
        <v>0.95841385383483324</v>
      </c>
      <c r="R45">
        <v>21.134777069091797</v>
      </c>
      <c r="S45">
        <f>AVERAGE(R45:R47)</f>
        <v>20.656572977701824</v>
      </c>
      <c r="T45">
        <v>17.702264785766602</v>
      </c>
      <c r="U45">
        <f>AVERAGE(T45:T47)</f>
        <v>17.683918635050457</v>
      </c>
      <c r="V45">
        <f>2^-(S45-U45)</f>
        <v>0.12739191793106272</v>
      </c>
      <c r="W45" s="100">
        <f>V45/$V$48</f>
        <v>1.3733393123326039</v>
      </c>
    </row>
    <row r="46" spans="1:23" x14ac:dyDescent="0.2">
      <c r="A46" s="125"/>
      <c r="B46" s="125"/>
      <c r="C46" s="125"/>
      <c r="D46" s="125"/>
      <c r="K46" s="186"/>
      <c r="L46">
        <v>19.403573989868164</v>
      </c>
      <c r="N46">
        <v>15.913119316101074</v>
      </c>
      <c r="Q46" s="79"/>
      <c r="R46">
        <v>20.745513916015625</v>
      </c>
      <c r="T46">
        <v>17.580690383911133</v>
      </c>
    </row>
    <row r="47" spans="1:23" ht="32" x14ac:dyDescent="0.2">
      <c r="E47" s="101" t="s">
        <v>121</v>
      </c>
      <c r="F47">
        <f>AVERAGE(F19:F27)</f>
        <v>1.3065083323588641E-4</v>
      </c>
      <c r="K47" s="186"/>
      <c r="L47">
        <v>19.017709732055664</v>
      </c>
      <c r="N47">
        <v>15.627311706542969</v>
      </c>
      <c r="Q47" s="79"/>
      <c r="R47">
        <v>20.089427947998047</v>
      </c>
      <c r="T47">
        <v>17.768800735473633</v>
      </c>
    </row>
    <row r="48" spans="1:23" x14ac:dyDescent="0.2">
      <c r="O48" t="s">
        <v>101</v>
      </c>
      <c r="P48">
        <f>AVERAGE(P30:P36)</f>
        <v>9.1859932840029093E-2</v>
      </c>
      <c r="U48" t="s">
        <v>101</v>
      </c>
      <c r="V48">
        <f>AVERAGE(V30:V36)</f>
        <v>9.2760701442885771E-2</v>
      </c>
    </row>
    <row r="49" spans="4:4" x14ac:dyDescent="0.2">
      <c r="D49" s="43"/>
    </row>
  </sheetData>
  <mergeCells count="8">
    <mergeCell ref="K39:K47"/>
    <mergeCell ref="L2:Q2"/>
    <mergeCell ref="R2:W2"/>
    <mergeCell ref="Z3:AC3"/>
    <mergeCell ref="AD3:AG3"/>
    <mergeCell ref="K8:K16"/>
    <mergeCell ref="K30:K38"/>
    <mergeCell ref="K17:K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8"/>
  <sheetViews>
    <sheetView zoomScale="110" zoomScaleNormal="110" workbookViewId="0">
      <selection activeCell="W4" sqref="W4"/>
    </sheetView>
  </sheetViews>
  <sheetFormatPr baseColWidth="10" defaultColWidth="8.83203125" defaultRowHeight="15" x14ac:dyDescent="0.2"/>
  <cols>
    <col min="4" max="4" width="19.1640625" bestFit="1" customWidth="1"/>
    <col min="5" max="5" width="20.1640625" bestFit="1" customWidth="1"/>
    <col min="6" max="6" width="26.1640625" bestFit="1" customWidth="1"/>
    <col min="7" max="7" width="9.83203125" customWidth="1"/>
    <col min="13" max="13" width="26.1640625" bestFit="1" customWidth="1"/>
    <col min="14" max="14" width="8.83203125" style="125"/>
    <col min="20" max="20" width="20.1640625" bestFit="1" customWidth="1"/>
    <col min="21" max="21" width="21" customWidth="1"/>
    <col min="22" max="22" width="21.33203125" customWidth="1"/>
    <col min="23" max="23" width="26.1640625" bestFit="1" customWidth="1"/>
    <col min="24" max="24" width="10" customWidth="1"/>
    <col min="30" max="30" width="26.1640625" bestFit="1" customWidth="1"/>
    <col min="38" max="38" width="26.1640625" bestFit="1" customWidth="1"/>
    <col min="39" max="39" width="12.83203125" customWidth="1"/>
    <col min="45" max="46" width="26.1640625" bestFit="1" customWidth="1"/>
  </cols>
  <sheetData>
    <row r="1" spans="1:46" x14ac:dyDescent="0.2">
      <c r="A1" s="10" t="s">
        <v>2</v>
      </c>
      <c r="R1" s="10" t="s">
        <v>3</v>
      </c>
    </row>
    <row r="2" spans="1:46" x14ac:dyDescent="0.2">
      <c r="C2" s="125"/>
      <c r="D2" s="125"/>
      <c r="E2" s="125"/>
      <c r="F2" s="125"/>
    </row>
    <row r="3" spans="1:46" ht="56" customHeight="1" thickBot="1" x14ac:dyDescent="0.25">
      <c r="B3" s="10" t="s">
        <v>133</v>
      </c>
      <c r="C3" s="107" t="s">
        <v>17</v>
      </c>
      <c r="D3" s="107" t="s">
        <v>134</v>
      </c>
      <c r="E3" s="107" t="s">
        <v>136</v>
      </c>
      <c r="F3" s="107" t="s">
        <v>135</v>
      </c>
      <c r="S3" s="10" t="s">
        <v>133</v>
      </c>
      <c r="T3" s="107" t="s">
        <v>136</v>
      </c>
      <c r="U3" s="151" t="s">
        <v>140</v>
      </c>
      <c r="V3" s="151" t="s">
        <v>139</v>
      </c>
    </row>
    <row r="4" spans="1:46" x14ac:dyDescent="0.2">
      <c r="B4" s="133">
        <v>1.0405230000000001</v>
      </c>
      <c r="C4" s="112">
        <v>0.83337799999999995</v>
      </c>
      <c r="D4" s="112">
        <v>1.371046</v>
      </c>
      <c r="E4" s="112">
        <v>1.2825040000000001</v>
      </c>
      <c r="F4" s="113">
        <v>1.6813929999999999</v>
      </c>
      <c r="G4" s="10"/>
      <c r="S4" s="31">
        <v>1.1346008540964807</v>
      </c>
      <c r="T4" s="32">
        <v>1.2735823186060327</v>
      </c>
      <c r="U4" s="32">
        <v>1.3632265125866012</v>
      </c>
      <c r="V4" s="33">
        <v>1.1723661390988023</v>
      </c>
    </row>
    <row r="5" spans="1:46" x14ac:dyDescent="0.2">
      <c r="B5" s="134">
        <v>0.910358</v>
      </c>
      <c r="C5" s="114">
        <v>1.0860639999999999</v>
      </c>
      <c r="D5" s="114">
        <v>1.3127878174977465</v>
      </c>
      <c r="E5" s="114">
        <v>1.427759</v>
      </c>
      <c r="F5" s="115">
        <v>0.94505532897285749</v>
      </c>
      <c r="G5" s="10"/>
      <c r="S5" s="34">
        <v>1.0973334966565484</v>
      </c>
      <c r="T5" s="35">
        <v>1.3970830090344635</v>
      </c>
      <c r="U5" s="35">
        <v>1.0668486322731121</v>
      </c>
      <c r="V5" s="36">
        <v>0.95515876407150313</v>
      </c>
    </row>
    <row r="6" spans="1:46" ht="16" thickBot="1" x14ac:dyDescent="0.25">
      <c r="B6" s="135">
        <v>1.1900310000000001</v>
      </c>
      <c r="C6" s="116">
        <v>1.0019990000000001</v>
      </c>
      <c r="D6" s="116">
        <v>0.78842999999999996</v>
      </c>
      <c r="E6" s="116">
        <v>1.4309499999999999</v>
      </c>
      <c r="F6" s="117">
        <v>1.5000100000000001</v>
      </c>
      <c r="G6" s="10"/>
      <c r="S6" s="34">
        <v>0.95010858500508943</v>
      </c>
      <c r="T6" s="35">
        <v>1.3380030981078417</v>
      </c>
      <c r="U6" s="35">
        <v>1.2156603381888675</v>
      </c>
      <c r="V6" s="36">
        <v>0.84244387866662274</v>
      </c>
    </row>
    <row r="7" spans="1:46" x14ac:dyDescent="0.2">
      <c r="C7" s="125"/>
      <c r="D7" s="125"/>
      <c r="E7" s="125"/>
      <c r="F7" s="125"/>
      <c r="S7" s="119">
        <v>1.0405230000000001</v>
      </c>
      <c r="T7" s="120">
        <v>1.6813929999999999</v>
      </c>
      <c r="U7" s="120">
        <v>1.402004</v>
      </c>
      <c r="V7" s="121">
        <v>0.92311299999999996</v>
      </c>
    </row>
    <row r="8" spans="1:46" x14ac:dyDescent="0.2">
      <c r="C8" s="125"/>
      <c r="D8" s="125"/>
      <c r="E8" s="125"/>
      <c r="F8" s="125"/>
      <c r="S8" s="119">
        <v>0.910358</v>
      </c>
      <c r="T8" s="120">
        <v>0.94505532897285749</v>
      </c>
      <c r="U8" s="120">
        <v>1.373329</v>
      </c>
      <c r="V8" s="121">
        <v>0.61406499999999997</v>
      </c>
    </row>
    <row r="9" spans="1:46" ht="16" thickBot="1" x14ac:dyDescent="0.25">
      <c r="C9" s="125"/>
      <c r="D9" s="125"/>
      <c r="E9" s="125"/>
      <c r="F9" s="125"/>
      <c r="S9" s="122">
        <v>1.1900310000000001</v>
      </c>
      <c r="T9" s="123">
        <v>1.5000100000000001</v>
      </c>
      <c r="U9" s="123">
        <v>1.2616750000000001</v>
      </c>
      <c r="V9" s="124">
        <v>0.86449100000000001</v>
      </c>
    </row>
    <row r="10" spans="1:46" x14ac:dyDescent="0.2">
      <c r="A10" s="10"/>
    </row>
    <row r="11" spans="1:46" x14ac:dyDescent="0.2">
      <c r="R11" s="10" t="s">
        <v>96</v>
      </c>
      <c r="AG11" s="10" t="s">
        <v>97</v>
      </c>
    </row>
    <row r="12" spans="1:46" x14ac:dyDescent="0.2">
      <c r="A12" s="10" t="s">
        <v>95</v>
      </c>
      <c r="F12" t="s">
        <v>52</v>
      </c>
      <c r="H12" s="10" t="s">
        <v>94</v>
      </c>
      <c r="M12" t="s">
        <v>52</v>
      </c>
      <c r="R12" s="10" t="s">
        <v>95</v>
      </c>
      <c r="W12" t="s">
        <v>52</v>
      </c>
      <c r="Y12" s="10" t="s">
        <v>94</v>
      </c>
      <c r="AD12" t="s">
        <v>52</v>
      </c>
      <c r="AG12" s="10" t="s">
        <v>95</v>
      </c>
      <c r="AL12" t="s">
        <v>52</v>
      </c>
      <c r="AN12" s="10" t="s">
        <v>94</v>
      </c>
      <c r="AS12" t="s">
        <v>52</v>
      </c>
      <c r="AT12" t="s">
        <v>53</v>
      </c>
    </row>
    <row r="13" spans="1:46" x14ac:dyDescent="0.2">
      <c r="B13" t="s">
        <v>69</v>
      </c>
      <c r="D13" t="s">
        <v>63</v>
      </c>
      <c r="I13" t="s">
        <v>69</v>
      </c>
      <c r="K13" t="s">
        <v>63</v>
      </c>
      <c r="S13" t="s">
        <v>69</v>
      </c>
      <c r="U13" t="s">
        <v>63</v>
      </c>
      <c r="Z13" t="s">
        <v>69</v>
      </c>
      <c r="AB13" t="s">
        <v>63</v>
      </c>
      <c r="AH13" t="s">
        <v>69</v>
      </c>
      <c r="AJ13" t="s">
        <v>63</v>
      </c>
      <c r="AO13" t="s">
        <v>69</v>
      </c>
      <c r="AQ13" t="s">
        <v>63</v>
      </c>
      <c r="AT13" s="43"/>
    </row>
    <row r="14" spans="1:46" x14ac:dyDescent="0.2">
      <c r="A14" s="157" t="s">
        <v>44</v>
      </c>
      <c r="B14">
        <v>17.969938278198242</v>
      </c>
      <c r="C14">
        <f>AVERAGE(B14:B16)</f>
        <v>18.127660751342773</v>
      </c>
      <c r="D14">
        <v>14.265653610229492</v>
      </c>
      <c r="E14">
        <f>AVERAGE(D14:D16)</f>
        <v>14.351581573486328</v>
      </c>
      <c r="F14">
        <f>2^-(C14-E14)</f>
        <v>7.2993956005813099E-2</v>
      </c>
      <c r="H14" s="157" t="s">
        <v>44</v>
      </c>
      <c r="I14">
        <v>24.887704849243164</v>
      </c>
      <c r="J14">
        <f>AVERAGE(I14:I16)</f>
        <v>24.749260584513348</v>
      </c>
      <c r="K14">
        <v>21.21599006652832</v>
      </c>
      <c r="L14">
        <f>AVERAGE(K14:K16)</f>
        <v>21.030489603678387</v>
      </c>
      <c r="M14">
        <f>2^-(J14-L14)</f>
        <v>7.5951855437603161E-2</v>
      </c>
      <c r="N14" s="126">
        <f>M14/F14</f>
        <v>1.0405225253383239</v>
      </c>
      <c r="R14" s="157" t="s">
        <v>44</v>
      </c>
      <c r="S14">
        <v>17.969938278198242</v>
      </c>
      <c r="T14">
        <f>AVERAGE(S14:S16)</f>
        <v>18.127660751342773</v>
      </c>
      <c r="U14">
        <v>14.265653610229492</v>
      </c>
      <c r="V14">
        <f>AVERAGE(U14:U16)</f>
        <v>14.351581573486328</v>
      </c>
      <c r="W14">
        <f>2^-(T14-V14)</f>
        <v>7.2993956005813099E-2</v>
      </c>
      <c r="Y14" s="157" t="s">
        <v>44</v>
      </c>
      <c r="Z14">
        <v>24.887704849243164</v>
      </c>
      <c r="AA14">
        <f>AVERAGE(Z14:Z16)</f>
        <v>24.749260584513348</v>
      </c>
      <c r="AB14">
        <v>21.21599006652832</v>
      </c>
      <c r="AC14">
        <f>AVERAGE(AB14:AB16)</f>
        <v>21.030489603678387</v>
      </c>
      <c r="AD14">
        <f>2^-(AA14-AC14)</f>
        <v>7.5951855437603161E-2</v>
      </c>
      <c r="AE14" s="118">
        <f>AD14/W14</f>
        <v>1.0405225253383239</v>
      </c>
      <c r="AG14" s="157" t="s">
        <v>44</v>
      </c>
      <c r="AH14">
        <v>18.759929656982422</v>
      </c>
      <c r="AI14">
        <f>AVERAGE(AH14:AH16)</f>
        <v>18.821482340494793</v>
      </c>
      <c r="AJ14">
        <v>15.138656616210938</v>
      </c>
      <c r="AK14">
        <f>AVERAGE(AJ14:AJ16)</f>
        <v>15.233812967936197</v>
      </c>
      <c r="AL14">
        <f>2^-(AI14-AK14)</f>
        <v>8.31771248745245E-2</v>
      </c>
      <c r="AO14">
        <v>28.8564453125</v>
      </c>
      <c r="AP14">
        <f>AVERAGE(AO14:AO16)</f>
        <v>28.768926620483398</v>
      </c>
      <c r="AQ14">
        <v>25.415988922119141</v>
      </c>
      <c r="AR14">
        <f>AVERAGE(AQ14:AQ16)</f>
        <v>25.363442103068035</v>
      </c>
      <c r="AS14">
        <f>2^-(AP14-AR14)</f>
        <v>9.4372836923925119E-2</v>
      </c>
      <c r="AT14" s="37">
        <f>AS14/AL14</f>
        <v>1.1346008540964807</v>
      </c>
    </row>
    <row r="15" spans="1:46" x14ac:dyDescent="0.2">
      <c r="A15" s="157"/>
      <c r="B15">
        <v>18.132087707519531</v>
      </c>
      <c r="D15">
        <v>14.042593002319336</v>
      </c>
      <c r="H15" s="157"/>
      <c r="I15">
        <v>24.7562255859375</v>
      </c>
      <c r="K15">
        <v>20.982400894165039</v>
      </c>
      <c r="N15" s="126"/>
      <c r="R15" s="157"/>
      <c r="S15">
        <v>18.132087707519531</v>
      </c>
      <c r="U15">
        <v>14.042593002319336</v>
      </c>
      <c r="Y15" s="157"/>
      <c r="Z15">
        <v>24.7562255859375</v>
      </c>
      <c r="AB15">
        <v>20.982400894165039</v>
      </c>
      <c r="AE15" s="118"/>
      <c r="AG15" s="157"/>
      <c r="AH15">
        <v>18.738237380981445</v>
      </c>
      <c r="AJ15">
        <v>15.247409820556641</v>
      </c>
      <c r="AO15">
        <v>28.875879287719727</v>
      </c>
      <c r="AQ15">
        <v>25.327823638916016</v>
      </c>
      <c r="AT15" s="37"/>
    </row>
    <row r="16" spans="1:46" x14ac:dyDescent="0.2">
      <c r="A16" s="157"/>
      <c r="B16">
        <v>18.280956268310547</v>
      </c>
      <c r="D16">
        <v>14.746498107910156</v>
      </c>
      <c r="H16" s="157"/>
      <c r="I16">
        <v>24.603851318359375</v>
      </c>
      <c r="K16">
        <v>20.893077850341797</v>
      </c>
      <c r="N16" s="126"/>
      <c r="R16" s="157"/>
      <c r="S16">
        <v>18.280956268310547</v>
      </c>
      <c r="U16">
        <v>14.746498107910156</v>
      </c>
      <c r="Y16" s="157"/>
      <c r="Z16">
        <v>24.603851318359375</v>
      </c>
      <c r="AB16">
        <v>20.893077850341797</v>
      </c>
      <c r="AE16" s="118"/>
      <c r="AG16" s="157"/>
      <c r="AH16">
        <v>18.966279983520508</v>
      </c>
      <c r="AJ16">
        <v>15.315372467041016</v>
      </c>
      <c r="AO16">
        <v>28.574455261230469</v>
      </c>
      <c r="AQ16">
        <v>25.346513748168945</v>
      </c>
      <c r="AT16" s="37"/>
    </row>
    <row r="17" spans="1:47" x14ac:dyDescent="0.2">
      <c r="A17" s="157"/>
      <c r="B17">
        <v>18.400562286376953</v>
      </c>
      <c r="C17">
        <f>AVERAGE(B17:B19)</f>
        <v>18.602417627970379</v>
      </c>
      <c r="D17">
        <v>14.89969539642334</v>
      </c>
      <c r="E17">
        <f>AVERAGE(D17:D19)</f>
        <v>14.949116388956705</v>
      </c>
      <c r="F17">
        <f>2^-(C17-E17)</f>
        <v>7.9477965953206289E-2</v>
      </c>
      <c r="H17" s="157"/>
      <c r="I17">
        <v>24.762929916381836</v>
      </c>
      <c r="J17">
        <f>AVERAGE(I17:I19)</f>
        <v>24.62010892232259</v>
      </c>
      <c r="K17">
        <v>20.972358703613281</v>
      </c>
      <c r="L17">
        <f>AVERAGE(K17:K19)</f>
        <v>20.831312815348308</v>
      </c>
      <c r="M17">
        <f>2^-(J17-L17)</f>
        <v>7.2353363386501807E-2</v>
      </c>
      <c r="N17" s="126">
        <f>M17/F17</f>
        <v>0.91035751253499386</v>
      </c>
      <c r="P17" s="43"/>
      <c r="R17" s="157"/>
      <c r="S17">
        <v>18.400562286376953</v>
      </c>
      <c r="T17">
        <f>AVERAGE(S17:S19)</f>
        <v>18.602417627970379</v>
      </c>
      <c r="U17">
        <v>14.89969539642334</v>
      </c>
      <c r="V17">
        <f>AVERAGE(U17:U19)</f>
        <v>14.949116388956705</v>
      </c>
      <c r="W17">
        <f>2^-(T17-V17)</f>
        <v>7.9477965953206289E-2</v>
      </c>
      <c r="Y17" s="157"/>
      <c r="Z17">
        <v>24.762929916381836</v>
      </c>
      <c r="AA17">
        <f>AVERAGE(Z17:Z19)</f>
        <v>24.62010892232259</v>
      </c>
      <c r="AB17">
        <v>20.972358703613281</v>
      </c>
      <c r="AC17">
        <f>AVERAGE(AB17:AB19)</f>
        <v>20.831312815348308</v>
      </c>
      <c r="AD17">
        <f>2^-(AA17-AC17)</f>
        <v>7.2353363386501807E-2</v>
      </c>
      <c r="AE17" s="118">
        <f>AD17/W17</f>
        <v>0.91035751253499386</v>
      </c>
      <c r="AG17" s="157"/>
      <c r="AH17">
        <v>18.759252548217773</v>
      </c>
      <c r="AI17">
        <f>AVERAGE(AH17:AH19)</f>
        <v>18.879119873046875</v>
      </c>
      <c r="AJ17">
        <v>14.860424041748047</v>
      </c>
      <c r="AK17">
        <f>AVERAGE(AJ17:AJ19)</f>
        <v>15.075173060099283</v>
      </c>
      <c r="AL17">
        <f>2^-(AI17-AK17)</f>
        <v>7.1597508121421349E-2</v>
      </c>
      <c r="AO17">
        <v>31.454381942749023</v>
      </c>
      <c r="AP17">
        <f>AVERAGE(AO17:AO19)</f>
        <v>31.319258371988933</v>
      </c>
      <c r="AQ17">
        <v>27.688364028930664</v>
      </c>
      <c r="AR17">
        <f>AVERAGE(AQ17:AQ19)</f>
        <v>27.64931360880534</v>
      </c>
      <c r="AS17">
        <f>2^-(AP17-AR17)</f>
        <v>7.8566343938774916E-2</v>
      </c>
      <c r="AT17" s="37">
        <f>AS17/AL17</f>
        <v>1.0973334966565484</v>
      </c>
    </row>
    <row r="18" spans="1:47" x14ac:dyDescent="0.2">
      <c r="A18" s="157"/>
      <c r="B18">
        <v>18.498075485229492</v>
      </c>
      <c r="D18">
        <v>14.940340995788574</v>
      </c>
      <c r="H18" s="157"/>
      <c r="I18">
        <v>24.700368881225586</v>
      </c>
      <c r="K18">
        <v>21.004220962524414</v>
      </c>
      <c r="N18" s="126"/>
      <c r="R18" s="157"/>
      <c r="S18">
        <v>18.498075485229492</v>
      </c>
      <c r="U18">
        <v>14.940340995788574</v>
      </c>
      <c r="Y18" s="157"/>
      <c r="Z18">
        <v>24.700368881225586</v>
      </c>
      <c r="AB18">
        <v>21.004220962524414</v>
      </c>
      <c r="AE18" s="118"/>
      <c r="AG18" s="157"/>
      <c r="AH18">
        <v>18.720554351806641</v>
      </c>
      <c r="AJ18">
        <v>14.98610782623291</v>
      </c>
      <c r="AO18">
        <v>31.070440292358398</v>
      </c>
      <c r="AQ18">
        <v>28.04234504699707</v>
      </c>
      <c r="AT18" s="37"/>
    </row>
    <row r="19" spans="1:47" x14ac:dyDescent="0.2">
      <c r="A19" s="157"/>
      <c r="B19">
        <v>18.908615112304688</v>
      </c>
      <c r="D19">
        <v>15.007312774658203</v>
      </c>
      <c r="H19" s="157"/>
      <c r="I19">
        <v>24.397027969360352</v>
      </c>
      <c r="K19">
        <v>20.517358779907227</v>
      </c>
      <c r="N19" s="126"/>
      <c r="R19" s="157"/>
      <c r="S19">
        <v>18.908615112304688</v>
      </c>
      <c r="U19">
        <v>15.007312774658203</v>
      </c>
      <c r="Y19" s="157"/>
      <c r="Z19">
        <v>24.397027969360352</v>
      </c>
      <c r="AB19">
        <v>20.517358779907227</v>
      </c>
      <c r="AE19" s="118"/>
      <c r="AG19" s="157"/>
      <c r="AH19">
        <v>19.157552719116211</v>
      </c>
      <c r="AJ19">
        <v>15.378987312316895</v>
      </c>
      <c r="AO19">
        <v>31.432952880859375</v>
      </c>
      <c r="AQ19">
        <v>27.217231750488281</v>
      </c>
      <c r="AT19" s="37"/>
      <c r="AU19" s="43"/>
    </row>
    <row r="20" spans="1:47" x14ac:dyDescent="0.2">
      <c r="A20" s="157"/>
      <c r="B20">
        <v>18.509702682495117</v>
      </c>
      <c r="C20">
        <f>AVERAGE(B20:B22)</f>
        <v>18.566402435302734</v>
      </c>
      <c r="D20">
        <v>14.906599998474121</v>
      </c>
      <c r="E20">
        <f>AVERAGE(D20:D22)</f>
        <v>14.991654713948568</v>
      </c>
      <c r="F20">
        <f>2^-(C20-E20)</f>
        <v>8.3925455868939597E-2</v>
      </c>
      <c r="H20" s="157"/>
      <c r="I20">
        <v>23.517543792724609</v>
      </c>
      <c r="J20">
        <f>AVERAGE(I20:I22)</f>
        <v>22.99920145670573</v>
      </c>
      <c r="K20">
        <v>19.752532958984375</v>
      </c>
      <c r="L20">
        <f>AVERAGE(K20:K22)</f>
        <v>19.675453186035156</v>
      </c>
      <c r="M20">
        <f>2^-(J20-L20)</f>
        <v>9.9873914583313989E-2</v>
      </c>
      <c r="N20" s="126">
        <f>M20/F20</f>
        <v>1.1900312431937214</v>
      </c>
      <c r="R20" s="157"/>
      <c r="S20">
        <v>18.509702682495117</v>
      </c>
      <c r="T20">
        <f>AVERAGE(S20:S22)</f>
        <v>18.566402435302734</v>
      </c>
      <c r="U20">
        <v>14.906599998474121</v>
      </c>
      <c r="V20">
        <f>AVERAGE(U20:U22)</f>
        <v>14.991654713948568</v>
      </c>
      <c r="W20">
        <f>2^-(T20-V20)</f>
        <v>8.3925455868939597E-2</v>
      </c>
      <c r="Y20" s="157"/>
      <c r="Z20">
        <v>23.517543792724609</v>
      </c>
      <c r="AA20">
        <f>AVERAGE(Z20:Z22)</f>
        <v>22.99920145670573</v>
      </c>
      <c r="AB20">
        <v>19.752532958984375</v>
      </c>
      <c r="AC20">
        <f>AVERAGE(AB20:AB22)</f>
        <v>19.675453186035156</v>
      </c>
      <c r="AD20">
        <f>2^-(AA20-AC20)</f>
        <v>9.9873914583313989E-2</v>
      </c>
      <c r="AE20" s="118">
        <f>AD20/W20</f>
        <v>1.1900312431937214</v>
      </c>
      <c r="AG20" s="157"/>
      <c r="AH20">
        <v>18.843469619750977</v>
      </c>
      <c r="AI20">
        <f>AVERAGE(AH20:AH22)</f>
        <v>18.961688995361328</v>
      </c>
      <c r="AJ20">
        <v>14.65587043762207</v>
      </c>
      <c r="AK20">
        <f>AVERAGE(AJ20:AJ22)</f>
        <v>15.013857205708822</v>
      </c>
      <c r="AL20">
        <f>2^-(AI20-AK20)</f>
        <v>6.4801373858891273E-2</v>
      </c>
      <c r="AO20">
        <v>31.414627075195298</v>
      </c>
      <c r="AP20">
        <f>AVERAGE(AO20:AO22)</f>
        <v>31.739611307779899</v>
      </c>
      <c r="AQ20">
        <v>27.821315765380859</v>
      </c>
      <c r="AR20">
        <f>AVERAGE(AQ20:AQ22)</f>
        <v>27.717943827311199</v>
      </c>
      <c r="AS20">
        <f>2^-(AP20-AR20)</f>
        <v>6.1568341623456979E-2</v>
      </c>
      <c r="AT20" s="37">
        <f>AS20/AL20</f>
        <v>0.95010858500508943</v>
      </c>
    </row>
    <row r="21" spans="1:47" x14ac:dyDescent="0.2">
      <c r="A21" s="157"/>
      <c r="B21">
        <v>18.427911758422852</v>
      </c>
      <c r="D21">
        <v>14.966045379638672</v>
      </c>
      <c r="H21" s="157"/>
      <c r="I21">
        <v>23.117578506469727</v>
      </c>
      <c r="K21">
        <v>19.98390007019043</v>
      </c>
      <c r="N21" s="126"/>
      <c r="R21" s="157"/>
      <c r="S21">
        <v>18.427911758422852</v>
      </c>
      <c r="U21">
        <v>14.966045379638672</v>
      </c>
      <c r="Y21" s="157"/>
      <c r="Z21">
        <v>23.117578506469727</v>
      </c>
      <c r="AB21">
        <v>19.98390007019043</v>
      </c>
      <c r="AE21" s="118"/>
      <c r="AG21" s="157"/>
      <c r="AH21">
        <v>18.797992706298828</v>
      </c>
      <c r="AJ21">
        <v>14.966094017028809</v>
      </c>
      <c r="AO21">
        <v>31.850276947021399</v>
      </c>
      <c r="AQ21">
        <v>27.914630889892578</v>
      </c>
      <c r="AT21" s="37"/>
    </row>
    <row r="22" spans="1:47" x14ac:dyDescent="0.2">
      <c r="A22" s="157"/>
      <c r="B22">
        <v>18.761592864990234</v>
      </c>
      <c r="D22">
        <v>15.10231876373291</v>
      </c>
      <c r="H22" s="157"/>
      <c r="I22">
        <v>22.362482070922852</v>
      </c>
      <c r="K22">
        <v>19.289926528930664</v>
      </c>
      <c r="N22" s="126"/>
      <c r="R22" s="158"/>
      <c r="S22" s="50">
        <v>18.761592864990234</v>
      </c>
      <c r="T22" s="50"/>
      <c r="U22" s="50">
        <v>15.10231876373291</v>
      </c>
      <c r="V22" s="50"/>
      <c r="W22" s="50"/>
      <c r="X22" s="50"/>
      <c r="Y22" s="158"/>
      <c r="Z22" s="50">
        <v>22.362482070922852</v>
      </c>
      <c r="AA22" s="50"/>
      <c r="AB22" s="50">
        <v>19.289926528930664</v>
      </c>
      <c r="AC22" s="50"/>
      <c r="AD22" s="50"/>
      <c r="AE22" s="129"/>
      <c r="AF22" s="50"/>
      <c r="AG22" s="158"/>
      <c r="AH22" s="50">
        <v>19.24360466003418</v>
      </c>
      <c r="AI22" s="50"/>
      <c r="AJ22" s="50">
        <v>15.419607162475586</v>
      </c>
      <c r="AK22" s="50"/>
      <c r="AL22" s="50"/>
      <c r="AM22" s="50"/>
      <c r="AN22" s="50"/>
      <c r="AO22" s="50">
        <v>31.953929901123001</v>
      </c>
      <c r="AP22" s="50"/>
      <c r="AQ22" s="50">
        <v>27.417884826660156</v>
      </c>
      <c r="AR22" s="50"/>
      <c r="AS22" s="50"/>
      <c r="AT22" s="127"/>
    </row>
    <row r="23" spans="1:47" x14ac:dyDescent="0.2">
      <c r="A23" s="157" t="s">
        <v>17</v>
      </c>
      <c r="B23">
        <v>18.258255004882812</v>
      </c>
      <c r="C23">
        <f>AVERAGE(B23:B25)</f>
        <v>18.404156366984051</v>
      </c>
      <c r="D23">
        <v>14.911273956298828</v>
      </c>
      <c r="E23">
        <f>AVERAGE(D23:D25)</f>
        <v>15.046515146891275</v>
      </c>
      <c r="F23">
        <f>2^-(C23-E23)</f>
        <v>9.7554942678758513E-2</v>
      </c>
      <c r="H23" s="157" t="s">
        <v>45</v>
      </c>
      <c r="I23">
        <v>23.253799438476499</v>
      </c>
      <c r="J23">
        <f>AVERAGE(I23:I25)</f>
        <v>23.179680506388326</v>
      </c>
      <c r="K23">
        <v>19.730739593505859</v>
      </c>
      <c r="L23">
        <f>AVERAGE(K23:K25)</f>
        <v>19.55908203125</v>
      </c>
      <c r="M23">
        <f>2^-(J23-L23)</f>
        <v>8.1300133124517907E-2</v>
      </c>
      <c r="N23" s="126">
        <f>M23/F23</f>
        <v>0.83337789856771749</v>
      </c>
      <c r="R23" s="159" t="s">
        <v>50</v>
      </c>
      <c r="S23" s="48">
        <v>18.792285919189453</v>
      </c>
      <c r="T23" s="48">
        <f>AVERAGE(S23:S25)</f>
        <v>18.686559677124023</v>
      </c>
      <c r="U23" s="48">
        <v>14.726934432983398</v>
      </c>
      <c r="V23" s="48">
        <f>AVERAGE(U23:U25)</f>
        <v>14.791059176127115</v>
      </c>
      <c r="W23" s="48">
        <f>2^-(T23-V23)</f>
        <v>6.7195083983538337E-2</v>
      </c>
      <c r="X23" s="48"/>
      <c r="Y23" s="159" t="s">
        <v>46</v>
      </c>
      <c r="Z23" s="48">
        <v>27.830917358398438</v>
      </c>
      <c r="AA23" s="48">
        <f>AVERAGE(Z23:Z25)</f>
        <v>27.451391855875652</v>
      </c>
      <c r="AB23" s="48">
        <v>24.394445419311523</v>
      </c>
      <c r="AC23" s="48">
        <f>AVERAGE(AB23:AB25)</f>
        <v>24.305548350016277</v>
      </c>
      <c r="AD23" s="48">
        <f>2^-(AA23-AC23)</f>
        <v>0.11298134565808671</v>
      </c>
      <c r="AE23" s="130">
        <f>AD23/W23</f>
        <v>1.68139302699235</v>
      </c>
      <c r="AF23" s="48"/>
      <c r="AG23" s="159" t="s">
        <v>46</v>
      </c>
      <c r="AH23" s="48">
        <v>18.880590438842773</v>
      </c>
      <c r="AI23" s="48">
        <f>AVERAGE(AH23:AH25)</f>
        <v>18.893395105997723</v>
      </c>
      <c r="AJ23" s="48">
        <v>15.251042366027832</v>
      </c>
      <c r="AK23" s="48">
        <f>AVERAGE(AJ23:AJ25)</f>
        <v>15.127887090047201</v>
      </c>
      <c r="AL23" s="48">
        <f>2^-(AI23-AK23)</f>
        <v>7.3530774138358471E-2</v>
      </c>
      <c r="AM23" s="48"/>
      <c r="AN23" s="48"/>
      <c r="AO23" s="48">
        <v>29.036443710327148</v>
      </c>
      <c r="AP23" s="48">
        <f>AVERAGE(AO23:AO25)</f>
        <v>28.764732996622723</v>
      </c>
      <c r="AQ23" s="48">
        <v>25.202093124389648</v>
      </c>
      <c r="AR23" s="48">
        <f>AVERAGE(AQ23:AQ25)</f>
        <v>25.348117192586262</v>
      </c>
      <c r="AS23" s="48">
        <f>2^-(AP23-AR23)</f>
        <v>9.3647493816027078E-2</v>
      </c>
      <c r="AT23" s="128">
        <f>AS23/AL23</f>
        <v>1.2735823186060327</v>
      </c>
    </row>
    <row r="24" spans="1:47" x14ac:dyDescent="0.2">
      <c r="A24" s="157"/>
      <c r="B24">
        <v>18.305454254150391</v>
      </c>
      <c r="D24">
        <v>15.05922794342041</v>
      </c>
      <c r="H24" s="157"/>
      <c r="I24">
        <v>23.198657989501953</v>
      </c>
      <c r="K24">
        <v>19.446966171264648</v>
      </c>
      <c r="N24" s="126"/>
      <c r="R24" s="157"/>
      <c r="S24">
        <v>18.680133819580078</v>
      </c>
      <c r="U24">
        <v>14.826192855834961</v>
      </c>
      <c r="Y24" s="157"/>
      <c r="Z24">
        <v>27.507822036743164</v>
      </c>
      <c r="AB24">
        <v>24.270881652832031</v>
      </c>
      <c r="AE24" s="118"/>
      <c r="AG24" s="157"/>
      <c r="AH24">
        <v>18.819393157958984</v>
      </c>
      <c r="AJ24">
        <v>14.958056449890137</v>
      </c>
      <c r="AO24">
        <v>28.865581512451172</v>
      </c>
      <c r="AQ24">
        <v>26.046167373657227</v>
      </c>
      <c r="AT24" s="37"/>
    </row>
    <row r="25" spans="1:47" x14ac:dyDescent="0.2">
      <c r="A25" s="157"/>
      <c r="B25">
        <v>18.648759841918945</v>
      </c>
      <c r="D25">
        <v>15.16904354095459</v>
      </c>
      <c r="H25" s="157"/>
      <c r="I25">
        <v>23.086584091186523</v>
      </c>
      <c r="K25">
        <v>19.499540328979492</v>
      </c>
      <c r="N25" s="126"/>
      <c r="R25" s="157"/>
      <c r="S25">
        <v>18.587259292602539</v>
      </c>
      <c r="U25">
        <v>14.820050239562988</v>
      </c>
      <c r="Y25" s="157"/>
      <c r="Z25">
        <v>27.015436172485352</v>
      </c>
      <c r="AB25">
        <v>24.251317977905273</v>
      </c>
      <c r="AE25" s="118"/>
      <c r="AG25" s="157"/>
      <c r="AH25">
        <v>18.980201721191406</v>
      </c>
      <c r="AJ25">
        <v>15.174562454223633</v>
      </c>
      <c r="AO25">
        <v>28.392173767089844</v>
      </c>
      <c r="AQ25">
        <v>24.796091079711914</v>
      </c>
      <c r="AT25" s="37"/>
    </row>
    <row r="26" spans="1:47" x14ac:dyDescent="0.2">
      <c r="A26" s="157"/>
      <c r="B26">
        <v>17.929433822631836</v>
      </c>
      <c r="C26">
        <f>AVERAGE(B26:B28)</f>
        <v>18.242565155029297</v>
      </c>
      <c r="D26">
        <v>14.718854904174805</v>
      </c>
      <c r="E26">
        <f>AVERAGE(D26:D28)</f>
        <v>14.695725758870443</v>
      </c>
      <c r="F26">
        <f>2^-(C26-E26)</f>
        <v>8.5564763037153921E-2</v>
      </c>
      <c r="H26" s="157"/>
      <c r="I26">
        <v>23.016977310180664</v>
      </c>
      <c r="J26">
        <f>AVERAGE(I26:I28)</f>
        <v>22.967419942220051</v>
      </c>
      <c r="K26">
        <v>19.613239288330078</v>
      </c>
      <c r="L26">
        <f>AVERAGE(K26:K28)</f>
        <v>19.539690017700195</v>
      </c>
      <c r="M26">
        <f>2^-(J26-L26)</f>
        <v>9.292883136715506E-2</v>
      </c>
      <c r="N26" s="126">
        <f>M26/F26</f>
        <v>1.086064263706352</v>
      </c>
      <c r="R26" s="157"/>
      <c r="S26">
        <v>18.085472106933594</v>
      </c>
      <c r="T26">
        <f>AVERAGE(S26:S28)</f>
        <v>18.082390467325848</v>
      </c>
      <c r="U26">
        <v>14.658054351806641</v>
      </c>
      <c r="V26">
        <f>AVERAGE(U26:U28)</f>
        <v>14.804984092712402</v>
      </c>
      <c r="W26">
        <f>2^-(T26-V26)</f>
        <v>0.10313412141927182</v>
      </c>
      <c r="Y26" s="157"/>
      <c r="Z26">
        <v>29.681474685668945</v>
      </c>
      <c r="AA26">
        <f>AVERAGE(Z26:Z28)</f>
        <v>30.011695861816406</v>
      </c>
      <c r="AB26">
        <v>26.289773941040039</v>
      </c>
      <c r="AC26">
        <f>AVERAGE(AB26:AB28)</f>
        <v>26.652760187784832</v>
      </c>
      <c r="AD26">
        <f>2^-(AA26-AC26)</f>
        <v>9.7467451046216555E-2</v>
      </c>
      <c r="AE26" s="131">
        <f>AD26/W26</f>
        <v>0.94505532897285749</v>
      </c>
      <c r="AG26" s="157"/>
      <c r="AH26">
        <v>18.697717666625977</v>
      </c>
      <c r="AI26">
        <f>AVERAGE(AH26:AH28)</f>
        <v>18.837311426798504</v>
      </c>
      <c r="AJ26">
        <v>14.976531982421875</v>
      </c>
      <c r="AK26">
        <f>AVERAGE(AJ26:AJ28)</f>
        <v>15.00419839223226</v>
      </c>
      <c r="AL26">
        <f>2^-(AI26-AK26)</f>
        <v>7.0164591297213044E-2</v>
      </c>
      <c r="AO26">
        <v>29.687053680419901</v>
      </c>
      <c r="AP26">
        <f>AVERAGE(AO26:AO28)</f>
        <v>29.594539642333931</v>
      </c>
      <c r="AQ26">
        <v>26.312131881713867</v>
      </c>
      <c r="AR26">
        <f>AVERAGE(AQ26:AQ28)</f>
        <v>26.243844350179035</v>
      </c>
      <c r="AS26">
        <f>2^-(AP26-AR26)</f>
        <v>9.802575833718373E-2</v>
      </c>
      <c r="AT26" s="37">
        <f>AS26/AL26</f>
        <v>1.3970830090344635</v>
      </c>
    </row>
    <row r="27" spans="1:47" x14ac:dyDescent="0.2">
      <c r="A27" s="157"/>
      <c r="B27">
        <v>18.214914321899414</v>
      </c>
      <c r="D27">
        <v>14.473657608032227</v>
      </c>
      <c r="H27" s="157"/>
      <c r="I27">
        <v>23.070261001586914</v>
      </c>
      <c r="K27">
        <v>19.707347869873047</v>
      </c>
      <c r="N27" s="126"/>
      <c r="R27" s="157"/>
      <c r="S27">
        <v>17.945991516113281</v>
      </c>
      <c r="U27">
        <v>14.660332679748535</v>
      </c>
      <c r="Y27" s="157"/>
      <c r="Z27">
        <v>30.367549896240234</v>
      </c>
      <c r="AB27">
        <v>26.920526504516602</v>
      </c>
      <c r="AE27" s="118"/>
      <c r="AG27" s="157"/>
      <c r="AH27">
        <v>18.713336944580078</v>
      </c>
      <c r="AJ27">
        <v>14.906352996826172</v>
      </c>
      <c r="AO27">
        <v>29.6735534667968</v>
      </c>
      <c r="AQ27">
        <v>26.361461639404297</v>
      </c>
      <c r="AT27" s="37"/>
    </row>
    <row r="28" spans="1:47" x14ac:dyDescent="0.2">
      <c r="A28" s="157"/>
      <c r="B28">
        <v>18.583347320556641</v>
      </c>
      <c r="D28">
        <v>14.894664764404297</v>
      </c>
      <c r="H28" s="157"/>
      <c r="I28">
        <v>22.815021514892578</v>
      </c>
      <c r="K28">
        <v>19.298482894897461</v>
      </c>
      <c r="N28" s="126"/>
      <c r="R28" s="157"/>
      <c r="S28">
        <v>18.215707778930664</v>
      </c>
      <c r="U28">
        <v>15.096565246582031</v>
      </c>
      <c r="Y28" s="157"/>
      <c r="Z28">
        <v>29.986063003540039</v>
      </c>
      <c r="AB28">
        <v>26.747980117797852</v>
      </c>
      <c r="AE28" s="118"/>
      <c r="AG28" s="157"/>
      <c r="AH28">
        <v>19.100879669189453</v>
      </c>
      <c r="AJ28">
        <v>15.12971019744873</v>
      </c>
      <c r="AO28">
        <v>29.423011779785099</v>
      </c>
      <c r="AQ28">
        <v>26.057939529418945</v>
      </c>
      <c r="AT28" s="37"/>
    </row>
    <row r="29" spans="1:47" x14ac:dyDescent="0.2">
      <c r="A29" s="157"/>
      <c r="B29">
        <v>17.702081680297852</v>
      </c>
      <c r="C29">
        <f>AVERAGE(B29:B31)</f>
        <v>17.840712229410808</v>
      </c>
      <c r="D29">
        <v>14.158801078796387</v>
      </c>
      <c r="E29">
        <f>AVERAGE(D29:D31)</f>
        <v>14.264626502990723</v>
      </c>
      <c r="F29">
        <f>2^-(C29-E29)</f>
        <v>8.3847656593296807E-2</v>
      </c>
      <c r="H29" s="157"/>
      <c r="I29">
        <v>24.691448211669922</v>
      </c>
      <c r="J29">
        <f>AVERAGE(I29:I31)</f>
        <v>24.33686129252116</v>
      </c>
      <c r="K29">
        <v>20.770025253295898</v>
      </c>
      <c r="L29">
        <f>AVERAGE(K29:K31)</f>
        <v>20.763656616210938</v>
      </c>
      <c r="M29">
        <f>2^-(J29-L29)</f>
        <v>8.4015266975241643E-2</v>
      </c>
      <c r="N29" s="126">
        <f>M29/F29</f>
        <v>1.0019989870767387</v>
      </c>
      <c r="R29" s="157"/>
      <c r="S29">
        <v>18.769174575805664</v>
      </c>
      <c r="T29">
        <f>AVERAGE(S29:S31)</f>
        <v>18.867751439412434</v>
      </c>
      <c r="U29">
        <v>14.93546199798584</v>
      </c>
      <c r="V29">
        <f>AVERAGE(U29:U31)</f>
        <v>15.088996569315592</v>
      </c>
      <c r="W29">
        <f>2^-(T29-V29)</f>
        <v>7.2858703334280919E-2</v>
      </c>
      <c r="Y29" s="157"/>
      <c r="Z29">
        <v>24.084005355834961</v>
      </c>
      <c r="AA29">
        <f>AVERAGE(Z29:Z31)</f>
        <v>24.056429545084637</v>
      </c>
      <c r="AB29">
        <v>20.890039443969727</v>
      </c>
      <c r="AC29">
        <f>AVERAGE(AB29:AB31)</f>
        <v>20.862646738688152</v>
      </c>
      <c r="AD29">
        <f>2^-(AA29-AC29)</f>
        <v>0.10928877942538563</v>
      </c>
      <c r="AE29" s="118">
        <f>AD29/W29</f>
        <v>1.5000099428610598</v>
      </c>
      <c r="AG29" s="157"/>
      <c r="AH29">
        <v>18.712549209594727</v>
      </c>
      <c r="AI29">
        <f>AVERAGE(AH29:AH31)</f>
        <v>18.908429463704426</v>
      </c>
      <c r="AJ29">
        <v>14.777310371398926</v>
      </c>
      <c r="AK29">
        <f>AVERAGE(AJ29:AJ31)</f>
        <v>14.874048233032227</v>
      </c>
      <c r="AL29">
        <f>2^-(AI29-AK29)</f>
        <v>6.1028154302583737E-2</v>
      </c>
      <c r="AO29">
        <v>27.899316787719727</v>
      </c>
      <c r="AP29">
        <f>AVERAGE(AO29:AO31)</f>
        <v>27.800690333048504</v>
      </c>
      <c r="AQ29">
        <v>24.468746185302734</v>
      </c>
      <c r="AR29">
        <f>AVERAGE(AQ29:AQ31)</f>
        <v>24.186390558878582</v>
      </c>
      <c r="AS29">
        <f>2^-(AP29-AR29)</f>
        <v>8.1655859528660446E-2</v>
      </c>
      <c r="AT29" s="37">
        <f>AS29/AL29</f>
        <v>1.3380030981078417</v>
      </c>
    </row>
    <row r="30" spans="1:47" x14ac:dyDescent="0.2">
      <c r="A30" s="157"/>
      <c r="B30">
        <v>17.46238899230957</v>
      </c>
      <c r="D30">
        <v>14.099137306213379</v>
      </c>
      <c r="H30" s="157"/>
      <c r="I30">
        <v>24.383188247680664</v>
      </c>
      <c r="K30">
        <v>21.076511383056641</v>
      </c>
      <c r="N30" s="126"/>
      <c r="R30" s="157"/>
      <c r="S30">
        <v>18.738245010375977</v>
      </c>
      <c r="U30">
        <v>14.911426544189453</v>
      </c>
      <c r="Y30" s="157"/>
      <c r="Z30">
        <v>24.11870002746582</v>
      </c>
      <c r="AB30">
        <v>20.977560043334961</v>
      </c>
      <c r="AE30" s="118"/>
      <c r="AG30" s="157"/>
      <c r="AH30">
        <v>18.69780158996582</v>
      </c>
      <c r="AJ30">
        <v>14.777153968811035</v>
      </c>
      <c r="AO30">
        <v>27.836027145385742</v>
      </c>
      <c r="AQ30">
        <v>24.152544021606445</v>
      </c>
      <c r="AT30" s="37"/>
    </row>
    <row r="31" spans="1:47" x14ac:dyDescent="0.2">
      <c r="A31" s="157"/>
      <c r="B31">
        <v>18.357666015625</v>
      </c>
      <c r="D31">
        <v>14.535941123962402</v>
      </c>
      <c r="H31" s="157"/>
      <c r="I31">
        <v>23.935947418212891</v>
      </c>
      <c r="K31">
        <v>20.444433212280273</v>
      </c>
      <c r="N31" s="126"/>
      <c r="R31" s="158"/>
      <c r="S31" s="50">
        <v>19.095834732055664</v>
      </c>
      <c r="T31" s="50"/>
      <c r="U31" s="50">
        <v>15.420101165771484</v>
      </c>
      <c r="V31" s="50"/>
      <c r="W31" s="50"/>
      <c r="X31" s="50"/>
      <c r="Y31" s="158"/>
      <c r="Z31" s="50">
        <v>23.966583251953125</v>
      </c>
      <c r="AA31" s="50"/>
      <c r="AB31" s="50">
        <v>20.720340728759766</v>
      </c>
      <c r="AC31" s="50"/>
      <c r="AD31" s="50"/>
      <c r="AE31" s="129"/>
      <c r="AF31" s="50"/>
      <c r="AG31" s="158"/>
      <c r="AH31" s="50">
        <v>19.314937591552734</v>
      </c>
      <c r="AI31" s="50"/>
      <c r="AJ31" s="50">
        <v>15.067680358886719</v>
      </c>
      <c r="AK31" s="50"/>
      <c r="AL31" s="50"/>
      <c r="AM31" s="50"/>
      <c r="AN31" s="50"/>
      <c r="AO31" s="50">
        <v>27.666727066040039</v>
      </c>
      <c r="AP31" s="50"/>
      <c r="AQ31" s="50">
        <v>23.937881469726562</v>
      </c>
      <c r="AR31" s="50"/>
      <c r="AS31" s="50"/>
      <c r="AT31" s="127"/>
    </row>
    <row r="32" spans="1:47" x14ac:dyDescent="0.2">
      <c r="A32" s="157" t="s">
        <v>51</v>
      </c>
      <c r="B32">
        <v>18.250574111938477</v>
      </c>
      <c r="C32">
        <f>AVERAGE(B32:B34)</f>
        <v>18.235608418782551</v>
      </c>
      <c r="D32">
        <v>14.164100646972656</v>
      </c>
      <c r="E32">
        <f>AVERAGE(D32:D34)</f>
        <v>14.184972763061523</v>
      </c>
      <c r="F32">
        <f>2^-(C32-E32)</f>
        <v>6.034442676587471E-2</v>
      </c>
      <c r="H32" s="157" t="s">
        <v>51</v>
      </c>
      <c r="I32">
        <v>24.047134399414062</v>
      </c>
      <c r="J32">
        <f>AVERAGE(I32:I34)</f>
        <v>24.045625686645508</v>
      </c>
      <c r="K32">
        <v>20.620365142822266</v>
      </c>
      <c r="L32">
        <f>AVERAGE(K32:K34)</f>
        <v>20.450267155965168</v>
      </c>
      <c r="M32">
        <f>2^-(J32-L32)</f>
        <v>8.2734993496624207E-2</v>
      </c>
      <c r="N32" s="126">
        <f>M32/F32</f>
        <v>1.3710461418023039</v>
      </c>
      <c r="R32" s="160" t="s">
        <v>137</v>
      </c>
      <c r="S32" s="48">
        <v>17.485960006713867</v>
      </c>
      <c r="T32" s="48">
        <f>AVERAGE(S32:S34)</f>
        <v>17.870574951171875</v>
      </c>
      <c r="U32" s="48">
        <v>14.263049125671387</v>
      </c>
      <c r="V32" s="48">
        <f>AVERAGE(U32:U34)</f>
        <v>14.573759714762369</v>
      </c>
      <c r="W32" s="48">
        <f>2^-(T32-V32)</f>
        <v>0.10175592901449924</v>
      </c>
      <c r="X32" s="48"/>
      <c r="Y32" s="160" t="s">
        <v>67</v>
      </c>
      <c r="Z32" s="48">
        <v>27.901144027709961</v>
      </c>
      <c r="AA32" s="48">
        <f>AVERAGE(Z32:Z34)</f>
        <v>27.956620534261067</v>
      </c>
      <c r="AB32" s="48">
        <v>25.347253799438477</v>
      </c>
      <c r="AC32" s="48">
        <f>AVERAGE(AB32:AB34)</f>
        <v>25.147295633951824</v>
      </c>
      <c r="AD32" s="48">
        <f>2^-(AA32-AC32)</f>
        <v>0.14266220671134117</v>
      </c>
      <c r="AE32" s="130">
        <f>AD32/W32</f>
        <v>1.4020038743001715</v>
      </c>
      <c r="AF32" s="48"/>
      <c r="AG32" s="160" t="s">
        <v>67</v>
      </c>
      <c r="AH32" s="48">
        <v>18.821846008300781</v>
      </c>
      <c r="AI32" s="48">
        <f>AVERAGE(AH32:AH34)</f>
        <v>19.056347529093426</v>
      </c>
      <c r="AJ32" s="48">
        <v>15.224342346191406</v>
      </c>
      <c r="AK32" s="48">
        <f>AVERAGE(AJ32:AJ34)</f>
        <v>15.107755025227865</v>
      </c>
      <c r="AL32" s="48">
        <f>2^-(AI32-AK32)</f>
        <v>6.4767213949404503E-2</v>
      </c>
      <c r="AM32" s="48"/>
      <c r="AN32" s="48"/>
      <c r="AO32" s="48">
        <v>27.598623275756836</v>
      </c>
      <c r="AP32" s="48">
        <f>AVERAGE(AO32:AO34)</f>
        <v>27.624938329060871</v>
      </c>
      <c r="AQ32" s="48">
        <v>24.151762008666992</v>
      </c>
      <c r="AR32" s="48">
        <f>AVERAGE(AQ32:AQ34)</f>
        <v>24.123371124267578</v>
      </c>
      <c r="AS32" s="48">
        <f>2^-(AP32-AR32)</f>
        <v>8.829238320219697E-2</v>
      </c>
      <c r="AT32" s="128">
        <f>AS32/AL32</f>
        <v>1.3632265125866012</v>
      </c>
    </row>
    <row r="33" spans="1:46" x14ac:dyDescent="0.2">
      <c r="A33" s="157"/>
      <c r="B33">
        <v>18.23216438293457</v>
      </c>
      <c r="D33">
        <v>14.188298225402832</v>
      </c>
      <c r="H33" s="157"/>
      <c r="I33">
        <v>24.059268951416016</v>
      </c>
      <c r="K33">
        <v>20.495395660400391</v>
      </c>
      <c r="N33" s="126"/>
      <c r="R33" s="157"/>
      <c r="S33">
        <v>18.040351867675781</v>
      </c>
      <c r="U33">
        <v>14.813145637512207</v>
      </c>
      <c r="Y33" s="157"/>
      <c r="Z33">
        <v>27.879261016845703</v>
      </c>
      <c r="AB33">
        <v>25.125888824462891</v>
      </c>
      <c r="AE33" s="118"/>
      <c r="AG33" s="157"/>
      <c r="AH33">
        <v>19.100479125976562</v>
      </c>
      <c r="AJ33">
        <v>14.971948623657227</v>
      </c>
      <c r="AO33">
        <v>27.874393463134766</v>
      </c>
      <c r="AQ33">
        <v>24.046142578125</v>
      </c>
      <c r="AT33" s="37"/>
    </row>
    <row r="34" spans="1:46" x14ac:dyDescent="0.2">
      <c r="A34" s="157"/>
      <c r="B34">
        <v>18.224086761474609</v>
      </c>
      <c r="D34">
        <v>14.202519416809082</v>
      </c>
      <c r="H34" s="157"/>
      <c r="I34">
        <v>24.030473709106445</v>
      </c>
      <c r="K34">
        <v>20.235040664672852</v>
      </c>
      <c r="N34" s="126"/>
      <c r="R34" s="157"/>
      <c r="S34">
        <v>18.085412979125977</v>
      </c>
      <c r="U34">
        <v>14.645084381103516</v>
      </c>
      <c r="Y34" s="157"/>
      <c r="Z34">
        <v>28.089456558227539</v>
      </c>
      <c r="AB34">
        <v>24.968744277954102</v>
      </c>
      <c r="AE34" s="118"/>
      <c r="AG34" s="157"/>
      <c r="AH34">
        <v>19.24671745300293</v>
      </c>
      <c r="AJ34">
        <v>15.126974105834961</v>
      </c>
      <c r="AO34">
        <v>27.401798248291016</v>
      </c>
      <c r="AQ34">
        <v>24.172208786010742</v>
      </c>
      <c r="AT34" s="37"/>
    </row>
    <row r="35" spans="1:46" x14ac:dyDescent="0.2">
      <c r="A35" s="157"/>
      <c r="B35">
        <v>18.426860809326172</v>
      </c>
      <c r="C35">
        <f>AVERAGE(B35:B37)</f>
        <v>18.536647160847981</v>
      </c>
      <c r="D35">
        <v>14.621077537536621</v>
      </c>
      <c r="E35">
        <f>AVERAGE(D35:D37)</f>
        <v>14.694930076599121</v>
      </c>
      <c r="F35">
        <f>2^-(C35-E35)</f>
        <v>6.9747383923576364E-2</v>
      </c>
      <c r="H35" s="157"/>
      <c r="I35">
        <v>25.713569641113281</v>
      </c>
      <c r="J35">
        <f>AVERAGE(I35:I37)</f>
        <v>25.354318618774414</v>
      </c>
      <c r="K35">
        <v>21.808822631835938</v>
      </c>
      <c r="L35">
        <f>AVERAGE(K35:K37)</f>
        <v>21.905235290527344</v>
      </c>
      <c r="M35">
        <f>2^-(J35-L35)</f>
        <v>9.1563515917209223E-2</v>
      </c>
      <c r="N35" s="126">
        <f>M35/F35</f>
        <v>1.3127878174977465</v>
      </c>
      <c r="R35" s="157"/>
      <c r="S35">
        <v>18.693246841430664</v>
      </c>
      <c r="T35">
        <f>AVERAGE(S35:S37)</f>
        <v>18.635210037231445</v>
      </c>
      <c r="U35">
        <v>14.723964691162109</v>
      </c>
      <c r="V35">
        <f>AVERAGE(U35:U37)</f>
        <v>14.864504178365072</v>
      </c>
      <c r="W35">
        <f>2^-(T35-V35)</f>
        <v>7.3266328973072156E-2</v>
      </c>
      <c r="Y35" s="157"/>
      <c r="Z35">
        <v>22.194778442382812</v>
      </c>
      <c r="AA35">
        <f>AVERAGE(Z35:Z37)</f>
        <v>22.228384017944336</v>
      </c>
      <c r="AB35">
        <v>19.023666381835938</v>
      </c>
      <c r="AC35">
        <f>AVERAGE(AB35:AB37)</f>
        <v>18.915355046590168</v>
      </c>
      <c r="AD35">
        <f>2^-(AA35-AC35)</f>
        <v>0.10061874661580034</v>
      </c>
      <c r="AE35" s="118">
        <f>AD35/W35</f>
        <v>1.3733286221120908</v>
      </c>
      <c r="AG35" s="157"/>
      <c r="AH35">
        <v>18.95734977722168</v>
      </c>
      <c r="AI35">
        <f>AVERAGE(AH35:AH37)</f>
        <v>18.971523920694988</v>
      </c>
      <c r="AJ35">
        <v>14.68445873260498</v>
      </c>
      <c r="AK35">
        <f>AVERAGE(AJ35:AJ37)</f>
        <v>15.036251386006674</v>
      </c>
      <c r="AL35">
        <f>2^-(AI35-AK35)</f>
        <v>6.5367959128378963E-2</v>
      </c>
      <c r="AO35">
        <v>27.348323822021484</v>
      </c>
      <c r="AP35">
        <f>AVERAGE(AO35:AO37)</f>
        <v>27.579743703206379</v>
      </c>
      <c r="AQ35">
        <v>23.731510162353516</v>
      </c>
      <c r="AR35">
        <f>AVERAGE(AQ35:AQ37)</f>
        <v>23.737826665242512</v>
      </c>
      <c r="AS35">
        <f>2^-(AP35-AR35)</f>
        <v>6.9737717790595788E-2</v>
      </c>
      <c r="AT35" s="37">
        <f>AS35/AL35</f>
        <v>1.0668486322731121</v>
      </c>
    </row>
    <row r="36" spans="1:46" x14ac:dyDescent="0.2">
      <c r="A36" s="157"/>
      <c r="B36">
        <v>18.505334854125977</v>
      </c>
      <c r="D36">
        <v>14.59598445892334</v>
      </c>
      <c r="H36" s="157"/>
      <c r="I36">
        <v>25.492515563964844</v>
      </c>
      <c r="K36">
        <v>22.279312133789062</v>
      </c>
      <c r="N36" s="126"/>
      <c r="R36" s="157"/>
      <c r="S36">
        <v>18.670642852783203</v>
      </c>
      <c r="U36">
        <v>14.572426795959473</v>
      </c>
      <c r="Y36" s="157"/>
      <c r="Z36">
        <v>22.368438720703125</v>
      </c>
      <c r="AB36">
        <v>19.148954391479492</v>
      </c>
      <c r="AE36" s="118"/>
      <c r="AG36" s="157"/>
      <c r="AH36">
        <v>18.86077880859375</v>
      </c>
      <c r="AJ36">
        <v>14.946223258972168</v>
      </c>
      <c r="AO36">
        <v>28.287473678588867</v>
      </c>
      <c r="AQ36">
        <v>23.860233306884766</v>
      </c>
      <c r="AT36" s="37"/>
    </row>
    <row r="37" spans="1:46" x14ac:dyDescent="0.2">
      <c r="A37" s="157"/>
      <c r="B37">
        <v>18.677745819091797</v>
      </c>
      <c r="D37">
        <v>14.867728233337402</v>
      </c>
      <c r="H37" s="157"/>
      <c r="I37">
        <v>24.856870651245117</v>
      </c>
      <c r="K37">
        <v>21.627571105957031</v>
      </c>
      <c r="N37" s="126"/>
      <c r="R37" s="157"/>
      <c r="S37">
        <v>18.541740417480469</v>
      </c>
      <c r="U37">
        <v>15.297121047973633</v>
      </c>
      <c r="Y37" s="157"/>
      <c r="Z37">
        <v>22.12193489074707</v>
      </c>
      <c r="AB37">
        <v>18.573444366455078</v>
      </c>
      <c r="AE37" s="118"/>
      <c r="AG37" s="157"/>
      <c r="AH37">
        <v>19.096443176269531</v>
      </c>
      <c r="AJ37">
        <v>15.478072166442871</v>
      </c>
      <c r="AO37">
        <v>27.103433609008789</v>
      </c>
      <c r="AQ37">
        <v>23.621736526489258</v>
      </c>
      <c r="AT37" s="37"/>
    </row>
    <row r="38" spans="1:46" x14ac:dyDescent="0.2">
      <c r="A38" s="157"/>
      <c r="B38">
        <v>18.561885833740234</v>
      </c>
      <c r="C38">
        <f>AVERAGE(B38:B40)</f>
        <v>18.790714263916016</v>
      </c>
      <c r="D38">
        <v>15.053135871887207</v>
      </c>
      <c r="E38">
        <f>AVERAGE(D38:D40)</f>
        <v>15.024925231933594</v>
      </c>
      <c r="F38">
        <f>2^-(C38-E38)</f>
        <v>7.3516452806782429E-2</v>
      </c>
      <c r="H38" s="157"/>
      <c r="I38">
        <v>24.532810211181641</v>
      </c>
      <c r="J38">
        <f>AVERAGE(I38:I40)</f>
        <v>24.526378631591797</v>
      </c>
      <c r="K38">
        <v>20.527204513549805</v>
      </c>
      <c r="L38">
        <f>AVERAGE(K38:K40)</f>
        <v>20.417643864949543</v>
      </c>
      <c r="M38">
        <f>2^-(J38-L38)</f>
        <v>5.7962564344082632E-2</v>
      </c>
      <c r="N38" s="126">
        <f>M38/F38</f>
        <v>0.78842982939371586</v>
      </c>
      <c r="R38" s="157"/>
      <c r="S38">
        <v>18.751304626464844</v>
      </c>
      <c r="T38">
        <f>AVERAGE(S38:S40)</f>
        <v>18.578955332438152</v>
      </c>
      <c r="U38">
        <v>15.120273590087891</v>
      </c>
      <c r="V38">
        <f>AVERAGE(U38:U40)</f>
        <v>15.256215731302897</v>
      </c>
      <c r="W38">
        <f>2^-(T38-V38)</f>
        <v>9.9943766490194638E-2</v>
      </c>
      <c r="Y38" s="157"/>
      <c r="Z38">
        <v>22.974514007568359</v>
      </c>
      <c r="AA38">
        <f>AVERAGE(Z38:Z40)</f>
        <v>22.79078483581543</v>
      </c>
      <c r="AB38">
        <v>19.828052520751953</v>
      </c>
      <c r="AC38">
        <f>AVERAGE(AB38:AB40)</f>
        <v>19.803385416666668</v>
      </c>
      <c r="AD38">
        <f>2^-(AA38-AC38)</f>
        <v>0.12609653878180213</v>
      </c>
      <c r="AE38" s="118">
        <f>AD38/W38</f>
        <v>1.2616748718808122</v>
      </c>
      <c r="AG38" s="157"/>
      <c r="AH38">
        <v>18.664999008178711</v>
      </c>
      <c r="AI38">
        <f>AVERAGE(AH38:AH40)</f>
        <v>18.815365473429363</v>
      </c>
      <c r="AJ38">
        <v>14.888025283813477</v>
      </c>
      <c r="AK38">
        <f>AVERAGE(AJ38:AJ40)</f>
        <v>15.134600957234701</v>
      </c>
      <c r="AL38">
        <f>2^-(AI38-AK38)</f>
        <v>7.7979325376280384E-2</v>
      </c>
      <c r="AO38">
        <v>26.064115524291992</v>
      </c>
      <c r="AP38">
        <f>AVERAGE(AO38:AO40)</f>
        <v>25.914908091227215</v>
      </c>
      <c r="AQ38">
        <v>22.944961547851562</v>
      </c>
      <c r="AR38">
        <f>AVERAGE(AQ38:AQ40)</f>
        <v>22.515883763631184</v>
      </c>
      <c r="AS38">
        <f>2^-(AP38-AR38)</f>
        <v>9.4796373058668754E-2</v>
      </c>
      <c r="AT38" s="37">
        <f>AS38/AL38</f>
        <v>1.2156603381888675</v>
      </c>
    </row>
    <row r="39" spans="1:46" x14ac:dyDescent="0.2">
      <c r="A39" s="157"/>
      <c r="B39">
        <v>18.614315032958984</v>
      </c>
      <c r="D39">
        <v>14.924471855163574</v>
      </c>
      <c r="H39" s="157"/>
      <c r="I39">
        <v>24.596107482910156</v>
      </c>
      <c r="K39">
        <v>20.641290664672852</v>
      </c>
      <c r="N39" s="126"/>
      <c r="R39" s="157"/>
      <c r="S39">
        <v>18.251491546630859</v>
      </c>
      <c r="U39">
        <v>15.202548027038574</v>
      </c>
      <c r="Y39" s="157"/>
      <c r="Z39">
        <v>22.781692504882812</v>
      </c>
      <c r="AB39">
        <v>19.711606979370117</v>
      </c>
      <c r="AE39" s="118"/>
      <c r="AG39" s="157"/>
      <c r="AH39">
        <v>18.577764511108398</v>
      </c>
      <c r="AJ39">
        <v>15.027643203735352</v>
      </c>
      <c r="AO39">
        <v>26.080188751220703</v>
      </c>
      <c r="AQ39">
        <v>22.579360961914062</v>
      </c>
      <c r="AT39" s="37"/>
    </row>
    <row r="40" spans="1:46" x14ac:dyDescent="0.2">
      <c r="A40" s="157"/>
      <c r="B40">
        <v>19.195941925048828</v>
      </c>
      <c r="D40">
        <v>15.09716796875</v>
      </c>
      <c r="H40" s="157"/>
      <c r="I40">
        <v>24.450218200683594</v>
      </c>
      <c r="K40">
        <v>20.084436416625977</v>
      </c>
      <c r="N40" s="126"/>
      <c r="R40" s="158"/>
      <c r="S40" s="50">
        <v>18.73406982421875</v>
      </c>
      <c r="T40" s="50"/>
      <c r="U40" s="50">
        <v>15.445825576782227</v>
      </c>
      <c r="V40" s="50"/>
      <c r="W40" s="50"/>
      <c r="X40" s="50"/>
      <c r="Y40" s="158"/>
      <c r="Z40" s="50">
        <v>22.616147994995117</v>
      </c>
      <c r="AA40" s="50"/>
      <c r="AB40" s="50">
        <v>19.87049674987793</v>
      </c>
      <c r="AC40" s="50"/>
      <c r="AD40" s="50"/>
      <c r="AE40" s="129"/>
      <c r="AF40" s="50"/>
      <c r="AG40" s="158"/>
      <c r="AH40" s="50">
        <v>19.203332901000977</v>
      </c>
      <c r="AI40" s="50"/>
      <c r="AJ40" s="50">
        <v>15.488134384155273</v>
      </c>
      <c r="AK40" s="50"/>
      <c r="AL40" s="50"/>
      <c r="AM40" s="50"/>
      <c r="AN40" s="50"/>
      <c r="AO40" s="50">
        <v>25.600419998168945</v>
      </c>
      <c r="AP40" s="50"/>
      <c r="AQ40" s="50">
        <v>22.02332878112793</v>
      </c>
      <c r="AR40" s="50"/>
      <c r="AS40" s="50"/>
      <c r="AT40" s="127"/>
    </row>
    <row r="41" spans="1:46" x14ac:dyDescent="0.2">
      <c r="A41" s="157" t="s">
        <v>50</v>
      </c>
      <c r="B41">
        <v>18.69049072265625</v>
      </c>
      <c r="C41">
        <f>AVERAGE(B41:B43)</f>
        <v>18.69610595703125</v>
      </c>
      <c r="D41">
        <v>14.681648254394531</v>
      </c>
      <c r="E41">
        <f>AVERAGE(D41:D43)</f>
        <v>14.736462593078613</v>
      </c>
      <c r="F41">
        <f>2^-(C41-E41)</f>
        <v>6.427300056976723E-2</v>
      </c>
      <c r="H41" s="157" t="s">
        <v>50</v>
      </c>
      <c r="I41">
        <v>24.402769088745117</v>
      </c>
      <c r="J41">
        <f>AVERAGE(I41:I43)</f>
        <v>24.091180801391602</v>
      </c>
      <c r="K41">
        <v>20.864170074462891</v>
      </c>
      <c r="L41">
        <f>AVERAGE(K41:K43)</f>
        <v>20.490500768025715</v>
      </c>
      <c r="M41">
        <f>2^-(J41-L41)</f>
        <v>8.2430380615711688E-2</v>
      </c>
      <c r="N41" s="126">
        <f>M41/F41</f>
        <v>1.282504004558414</v>
      </c>
      <c r="R41" s="161" t="s">
        <v>138</v>
      </c>
      <c r="S41">
        <v>18.237869262695312</v>
      </c>
      <c r="T41">
        <f>AVERAGE(S41:S43)</f>
        <v>18.208146413167317</v>
      </c>
      <c r="U41">
        <v>14.529220581054688</v>
      </c>
      <c r="V41">
        <f>AVERAGE(U41:U43)</f>
        <v>14.458470026652018</v>
      </c>
      <c r="W41">
        <f>2^-(T41-V41)</f>
        <v>7.4342118630070231E-2</v>
      </c>
      <c r="Y41" s="161" t="s">
        <v>68</v>
      </c>
      <c r="Z41">
        <v>24.39837646484375</v>
      </c>
      <c r="AA41">
        <f>AVERAGE(Z41:Z43)</f>
        <v>24.264629364013672</v>
      </c>
      <c r="AB41">
        <v>20.495340347290039</v>
      </c>
      <c r="AC41">
        <f>AVERAGE(AB41:AB43)</f>
        <v>20.399532318115234</v>
      </c>
      <c r="AD41">
        <f>2^-(AA41-AC41)</f>
        <v>6.8626184422640374E-2</v>
      </c>
      <c r="AE41" s="118">
        <f>AD41/W41</f>
        <v>0.9231131112112555</v>
      </c>
      <c r="AG41" s="161" t="s">
        <v>68</v>
      </c>
      <c r="AH41">
        <v>19.061494827270508</v>
      </c>
      <c r="AI41">
        <f>AVERAGE(AH41:AH43)</f>
        <v>18.964359283447266</v>
      </c>
      <c r="AJ41">
        <v>15.171811103820801</v>
      </c>
      <c r="AK41">
        <f>AVERAGE(AJ41:AJ43)</f>
        <v>15.20679759979248</v>
      </c>
      <c r="AL41">
        <f>2^-(AI41-AK41)</f>
        <v>7.3936897444224964E-2</v>
      </c>
      <c r="AO41">
        <v>27.331296920776367</v>
      </c>
      <c r="AP41">
        <f>AVERAGE(AO41:AO43)</f>
        <v>27.000663757324219</v>
      </c>
      <c r="AQ41">
        <v>23.452108383178711</v>
      </c>
      <c r="AR41">
        <f>AVERAGE(AQ41:AQ43)</f>
        <v>23.472525278727215</v>
      </c>
      <c r="AS41">
        <f>2^-(AP41-AR41)</f>
        <v>8.6681114993630126E-2</v>
      </c>
      <c r="AT41" s="37">
        <f>AS41/AL41</f>
        <v>1.1723661390988023</v>
      </c>
    </row>
    <row r="42" spans="1:46" x14ac:dyDescent="0.2">
      <c r="A42" s="157"/>
      <c r="B42">
        <v>18.666208267211914</v>
      </c>
      <c r="D42">
        <v>14.938320159912109</v>
      </c>
      <c r="H42" s="157"/>
      <c r="I42">
        <v>24.002645492553711</v>
      </c>
      <c r="K42">
        <v>20.498296737670898</v>
      </c>
      <c r="N42" s="126"/>
      <c r="R42" s="157"/>
      <c r="S42">
        <v>17.954097747802734</v>
      </c>
      <c r="U42">
        <v>14.471711158752441</v>
      </c>
      <c r="Y42" s="157"/>
      <c r="Z42">
        <v>24.262300491333008</v>
      </c>
      <c r="AB42">
        <v>20.333593368530273</v>
      </c>
      <c r="AE42" s="118"/>
      <c r="AG42" s="157"/>
      <c r="AH42">
        <v>18.564619064331055</v>
      </c>
      <c r="AJ42">
        <v>14.81624698638916</v>
      </c>
      <c r="AO42">
        <v>26.834541320800781</v>
      </c>
      <c r="AQ42">
        <v>23.819509506225586</v>
      </c>
      <c r="AT42" s="37"/>
    </row>
    <row r="43" spans="1:46" x14ac:dyDescent="0.2">
      <c r="A43" s="157"/>
      <c r="B43">
        <v>18.731618881225586</v>
      </c>
      <c r="D43">
        <v>14.589419364929199</v>
      </c>
      <c r="H43" s="157"/>
      <c r="I43">
        <v>23.868127822875977</v>
      </c>
      <c r="K43">
        <v>20.109035491943359</v>
      </c>
      <c r="N43" s="126"/>
      <c r="R43" s="157"/>
      <c r="S43">
        <v>18.432472229003906</v>
      </c>
      <c r="U43">
        <v>14.374478340148926</v>
      </c>
      <c r="Y43" s="157"/>
      <c r="Z43">
        <v>24.133211135864258</v>
      </c>
      <c r="AB43">
        <v>20.369663238525391</v>
      </c>
      <c r="AE43" s="118"/>
      <c r="AG43" s="157"/>
      <c r="AH43">
        <v>19.266963958740234</v>
      </c>
      <c r="AJ43">
        <v>15.63233470916748</v>
      </c>
      <c r="AO43">
        <v>26.836153030395508</v>
      </c>
      <c r="AQ43">
        <v>23.145957946777344</v>
      </c>
      <c r="AT43" s="37"/>
    </row>
    <row r="44" spans="1:46" x14ac:dyDescent="0.2">
      <c r="A44" s="157"/>
      <c r="B44">
        <v>18.239473342895508</v>
      </c>
      <c r="C44">
        <f>AVERAGE(B44:B46)</f>
        <v>18.372633616129558</v>
      </c>
      <c r="D44">
        <v>14.797029495239258</v>
      </c>
      <c r="E44">
        <f>AVERAGE(D44:D46)</f>
        <v>14.698087692260742</v>
      </c>
      <c r="F44">
        <f>2^-(C44-E44)</f>
        <v>7.8316172892111846E-2</v>
      </c>
      <c r="H44" s="157"/>
      <c r="I44">
        <v>25.806344985961914</v>
      </c>
      <c r="J44">
        <f>AVERAGE(I44:I46)</f>
        <v>25.664721171061199</v>
      </c>
      <c r="K44">
        <v>22.206474304199219</v>
      </c>
      <c r="L44">
        <f>AVERAGE(K44:K46)</f>
        <v>22.503927230834961</v>
      </c>
      <c r="M44">
        <f>2^-(J44-L44)</f>
        <v>0.11181658231696545</v>
      </c>
      <c r="N44" s="126">
        <f>M44/F44</f>
        <v>1.4277585099951664</v>
      </c>
      <c r="R44" s="157"/>
      <c r="S44">
        <v>18.221586227416992</v>
      </c>
      <c r="T44">
        <f>AVERAGE(S44:S46)</f>
        <v>18.338809331258137</v>
      </c>
      <c r="U44">
        <v>14.451251029968262</v>
      </c>
      <c r="V44">
        <f>AVERAGE(U44:U46)</f>
        <v>14.622195879618326</v>
      </c>
      <c r="W44">
        <f>2^-(T44-V44)</f>
        <v>7.6065525293905367E-2</v>
      </c>
      <c r="Y44" s="157"/>
      <c r="Z44">
        <v>27.847810745239258</v>
      </c>
      <c r="AA44">
        <f>AVERAGE(Z44:Z46)</f>
        <v>27.71095911661784</v>
      </c>
      <c r="AB44">
        <v>23.375909805297852</v>
      </c>
      <c r="AC44">
        <f>AVERAGE(AB44:AB46)</f>
        <v>23.290808995564777</v>
      </c>
      <c r="AD44">
        <f>2^-(AA44-AC44)</f>
        <v>4.670917839740639E-2</v>
      </c>
      <c r="AE44" s="118">
        <f>AD44/W44</f>
        <v>0.61406502113709704</v>
      </c>
      <c r="AG44" s="157"/>
      <c r="AH44">
        <v>18.633539199829102</v>
      </c>
      <c r="AI44">
        <f>AVERAGE(AH44:AH46)</f>
        <v>18.827705383300781</v>
      </c>
      <c r="AJ44">
        <v>15.039082527160645</v>
      </c>
      <c r="AK44">
        <f>AVERAGE(AJ44:AJ46)</f>
        <v>15.16847292582194</v>
      </c>
      <c r="AL44">
        <f>2^-(AI44-AK44)</f>
        <v>7.9151886304715036E-2</v>
      </c>
      <c r="AO44">
        <v>28.585531234741211</v>
      </c>
      <c r="AP44">
        <f>AVERAGE(AO44:AO46)</f>
        <v>28.175514221191406</v>
      </c>
      <c r="AQ44">
        <v>24.507415771484375</v>
      </c>
      <c r="AR44">
        <f>AVERAGE(AQ44:AQ46)</f>
        <v>24.450094223022461</v>
      </c>
      <c r="AS44">
        <f>2^-(AP44-AR44)</f>
        <v>7.5602617896739749E-2</v>
      </c>
      <c r="AT44" s="37">
        <f>AS44/AL44</f>
        <v>0.95515876407150313</v>
      </c>
    </row>
    <row r="45" spans="1:46" x14ac:dyDescent="0.2">
      <c r="A45" s="157"/>
      <c r="B45">
        <v>18.192008972167969</v>
      </c>
      <c r="D45">
        <v>14.566483497619629</v>
      </c>
      <c r="H45" s="157"/>
      <c r="I45">
        <v>25.76243782043457</v>
      </c>
      <c r="K45">
        <v>23.249324798583984</v>
      </c>
      <c r="N45" s="126"/>
      <c r="R45" s="157"/>
      <c r="S45">
        <v>18.292892456054688</v>
      </c>
      <c r="U45">
        <v>14.56156063079834</v>
      </c>
      <c r="Y45" s="157"/>
      <c r="Z45">
        <v>27.718835830688477</v>
      </c>
      <c r="AB45">
        <v>23.339923858642578</v>
      </c>
      <c r="AE45" s="118"/>
      <c r="AG45" s="157"/>
      <c r="AH45">
        <v>18.633966445922852</v>
      </c>
      <c r="AJ45">
        <v>14.916662216186523</v>
      </c>
      <c r="AO45">
        <v>28.406167984008789</v>
      </c>
      <c r="AQ45">
        <v>24.786569595336914</v>
      </c>
      <c r="AT45" s="37"/>
    </row>
    <row r="46" spans="1:46" x14ac:dyDescent="0.2">
      <c r="A46" s="157"/>
      <c r="B46">
        <v>18.686418533325195</v>
      </c>
      <c r="D46">
        <v>14.73075008392334</v>
      </c>
      <c r="H46" s="157"/>
      <c r="I46">
        <v>25.425380706787109</v>
      </c>
      <c r="K46">
        <v>22.05598258972168</v>
      </c>
      <c r="N46" s="126"/>
      <c r="R46" s="157"/>
      <c r="S46">
        <v>18.501949310302734</v>
      </c>
      <c r="U46">
        <v>14.853775978088379</v>
      </c>
      <c r="Y46" s="157"/>
      <c r="Z46">
        <v>27.566230773925781</v>
      </c>
      <c r="AB46">
        <v>23.156593322753906</v>
      </c>
      <c r="AE46" s="118"/>
      <c r="AG46" s="157"/>
      <c r="AH46">
        <v>19.215610504150391</v>
      </c>
      <c r="AJ46">
        <v>15.549674034118652</v>
      </c>
      <c r="AO46">
        <v>27.534843444824219</v>
      </c>
      <c r="AQ46">
        <v>24.056297302246094</v>
      </c>
      <c r="AT46" s="37"/>
    </row>
    <row r="47" spans="1:46" x14ac:dyDescent="0.2">
      <c r="A47" s="157"/>
      <c r="B47">
        <v>18.565618515014648</v>
      </c>
      <c r="C47">
        <f>AVERAGE(B47:B49)</f>
        <v>18.679702123006184</v>
      </c>
      <c r="D47">
        <v>14.508971214294434</v>
      </c>
      <c r="E47">
        <f>AVERAGE(D47:D49)</f>
        <v>14.799484888712565</v>
      </c>
      <c r="F47">
        <f>2^-(C47-E47)</f>
        <v>6.791070246098603E-2</v>
      </c>
      <c r="H47" s="157"/>
      <c r="I47">
        <v>23.062673568725586</v>
      </c>
      <c r="J47">
        <f>AVERAGE(I47:I49)</f>
        <v>22.668105443318684</v>
      </c>
      <c r="K47">
        <v>19.801937103271484</v>
      </c>
      <c r="L47">
        <f>AVERAGE(K47:K49)</f>
        <v>19.304861704508465</v>
      </c>
      <c r="M47">
        <f>2^-(J47-L47)</f>
        <v>9.7176835376294832E-2</v>
      </c>
      <c r="N47" s="126">
        <f>M47/F47</f>
        <v>1.4309502310349667</v>
      </c>
      <c r="R47" s="157"/>
      <c r="S47">
        <v>17.709873199462891</v>
      </c>
      <c r="T47">
        <f>AVERAGE(S47:S49)</f>
        <v>17.931183497111004</v>
      </c>
      <c r="U47">
        <v>14.586270332336426</v>
      </c>
      <c r="V47">
        <f>AVERAGE(U47:U49)</f>
        <v>14.662160237630209</v>
      </c>
      <c r="W47">
        <f>2^-(T47-V47)</f>
        <v>0.10373515074190268</v>
      </c>
      <c r="Y47" s="157"/>
      <c r="Z47">
        <v>28.964488983154297</v>
      </c>
      <c r="AA47">
        <f>AVERAGE(Z47:Z49)</f>
        <v>28.560167948404949</v>
      </c>
      <c r="AB47">
        <v>24.997430801391602</v>
      </c>
      <c r="AC47">
        <f>AVERAGE(AB47:AB49)</f>
        <v>25.081067403157551</v>
      </c>
      <c r="AD47">
        <f>2^-(AA47-AC47)</f>
        <v>8.9678095790558882E-2</v>
      </c>
      <c r="AE47" s="118">
        <f>AD47/W47</f>
        <v>0.86449091893336782</v>
      </c>
      <c r="AG47" s="157"/>
      <c r="AH47">
        <v>18.961748123168945</v>
      </c>
      <c r="AI47">
        <f>AVERAGE(AH47:AH49)</f>
        <v>18.979024887084961</v>
      </c>
      <c r="AJ47">
        <v>14.961772918701172</v>
      </c>
      <c r="AK47">
        <f>AVERAGE(AJ47:AJ49)</f>
        <v>15.208929061889648</v>
      </c>
      <c r="AL47">
        <f>2^-(AI47-AK47)</f>
        <v>7.3297315686940923E-2</v>
      </c>
      <c r="AO47">
        <v>31.218740463256836</v>
      </c>
      <c r="AP47">
        <f>AVERAGE(AO47:AO49)</f>
        <v>31.386870702107711</v>
      </c>
      <c r="AQ47">
        <v>27.347019195556641</v>
      </c>
      <c r="AR47">
        <f>AVERAGE(AQ47:AQ49)</f>
        <v>27.369427363077801</v>
      </c>
      <c r="AS47">
        <f>2^-(AP47-AR47)</f>
        <v>6.1748874923158399E-2</v>
      </c>
      <c r="AT47" s="37">
        <f>AS47/AL47</f>
        <v>0.84244387866662274</v>
      </c>
    </row>
    <row r="48" spans="1:46" x14ac:dyDescent="0.2">
      <c r="A48" s="157"/>
      <c r="B48">
        <v>18.578208923339844</v>
      </c>
      <c r="D48">
        <v>14.651618957519531</v>
      </c>
      <c r="H48" s="157"/>
      <c r="I48">
        <v>22.693344116210938</v>
      </c>
      <c r="K48">
        <v>19.298748016357422</v>
      </c>
      <c r="N48" s="126"/>
      <c r="R48" s="157"/>
      <c r="S48">
        <v>17.811664581298828</v>
      </c>
      <c r="U48">
        <v>14.515217781066895</v>
      </c>
      <c r="Y48" s="157"/>
      <c r="Z48">
        <v>28.720003128051758</v>
      </c>
      <c r="AB48">
        <v>25.311861038208008</v>
      </c>
      <c r="AE48" s="118"/>
      <c r="AG48" s="157"/>
      <c r="AH48">
        <v>19.00117301940918</v>
      </c>
      <c r="AJ48">
        <v>14.990331649780273</v>
      </c>
      <c r="AO48">
        <v>31.733219146728501</v>
      </c>
      <c r="AQ48">
        <v>27.37506103515625</v>
      </c>
    </row>
    <row r="49" spans="1:43" x14ac:dyDescent="0.2">
      <c r="A49" s="157"/>
      <c r="B49">
        <v>18.895278930664062</v>
      </c>
      <c r="D49">
        <v>15.23786449432373</v>
      </c>
      <c r="H49" s="157"/>
      <c r="I49">
        <v>22.248298645019531</v>
      </c>
      <c r="K49">
        <v>18.813899993896484</v>
      </c>
      <c r="N49" s="126"/>
      <c r="R49" s="157"/>
      <c r="S49">
        <v>18.272012710571289</v>
      </c>
      <c r="U49">
        <v>14.884992599487305</v>
      </c>
      <c r="Y49" s="157"/>
      <c r="Z49">
        <v>27.996011734008789</v>
      </c>
      <c r="AB49">
        <v>24.933910369873047</v>
      </c>
      <c r="AE49" s="118"/>
      <c r="AG49" s="157"/>
      <c r="AH49">
        <v>18.974153518676758</v>
      </c>
      <c r="AJ49">
        <v>15.6746826171875</v>
      </c>
      <c r="AO49">
        <v>31.208652496337798</v>
      </c>
      <c r="AQ49">
        <v>27.386201858520508</v>
      </c>
    </row>
    <row r="50" spans="1:43" x14ac:dyDescent="0.2">
      <c r="A50" s="157" t="s">
        <v>46</v>
      </c>
      <c r="B50">
        <v>18.792285919189453</v>
      </c>
      <c r="C50">
        <f>AVERAGE(B50:B52)</f>
        <v>18.686559677124023</v>
      </c>
      <c r="D50">
        <v>14.726934432983398</v>
      </c>
      <c r="E50">
        <f>AVERAGE(D50:D52)</f>
        <v>14.791059176127115</v>
      </c>
      <c r="F50">
        <f>2^-(C50-E50)</f>
        <v>6.7195083983538337E-2</v>
      </c>
      <c r="H50" s="157" t="s">
        <v>46</v>
      </c>
      <c r="I50">
        <v>27.830917358398438</v>
      </c>
      <c r="J50">
        <f>AVERAGE(I50:I52)</f>
        <v>27.451391855875652</v>
      </c>
      <c r="K50">
        <v>24.394445419311523</v>
      </c>
      <c r="L50">
        <f>AVERAGE(K50:K52)</f>
        <v>24.305548350016277</v>
      </c>
      <c r="M50">
        <f>2^-(J50-L50)</f>
        <v>0.11298134565808671</v>
      </c>
      <c r="N50" s="126">
        <f>M50/F50</f>
        <v>1.68139302699235</v>
      </c>
    </row>
    <row r="51" spans="1:43" x14ac:dyDescent="0.2">
      <c r="A51" s="157"/>
      <c r="B51">
        <v>18.680133819580078</v>
      </c>
      <c r="D51">
        <v>14.826192855834961</v>
      </c>
      <c r="H51" s="157"/>
      <c r="I51">
        <v>27.507822036743164</v>
      </c>
      <c r="K51">
        <v>24.270881652832031</v>
      </c>
      <c r="N51" s="126"/>
    </row>
    <row r="52" spans="1:43" x14ac:dyDescent="0.2">
      <c r="A52" s="157"/>
      <c r="B52">
        <v>18.587259292602539</v>
      </c>
      <c r="D52">
        <v>14.820050239562988</v>
      </c>
      <c r="H52" s="157"/>
      <c r="I52">
        <v>27.015436172485352</v>
      </c>
      <c r="K52">
        <v>24.251317977905273</v>
      </c>
      <c r="N52" s="126"/>
    </row>
    <row r="53" spans="1:43" x14ac:dyDescent="0.2">
      <c r="A53" s="157"/>
      <c r="B53">
        <v>18.085472106933594</v>
      </c>
      <c r="C53">
        <f>AVERAGE(B53:B55)</f>
        <v>18.082390467325848</v>
      </c>
      <c r="D53">
        <v>14.658054351806641</v>
      </c>
      <c r="E53">
        <f>AVERAGE(D53:D55)</f>
        <v>14.804984092712402</v>
      </c>
      <c r="F53">
        <f>2^-(C53-E53)</f>
        <v>0.10313412141927182</v>
      </c>
      <c r="H53" s="157"/>
      <c r="I53">
        <v>29.681474685668945</v>
      </c>
      <c r="J53">
        <f>AVERAGE(I53:I55)</f>
        <v>30.011695861816406</v>
      </c>
      <c r="K53">
        <v>26.289773941040039</v>
      </c>
      <c r="L53">
        <f>AVERAGE(K53:K55)</f>
        <v>26.652760187784832</v>
      </c>
      <c r="M53">
        <f>2^-(J53-L53)</f>
        <v>9.7467451046216555E-2</v>
      </c>
      <c r="N53" s="126">
        <f>M53/F53</f>
        <v>0.94505532897285749</v>
      </c>
    </row>
    <row r="54" spans="1:43" x14ac:dyDescent="0.2">
      <c r="A54" s="157"/>
      <c r="B54">
        <v>17.945991516113281</v>
      </c>
      <c r="D54">
        <v>14.660332679748535</v>
      </c>
      <c r="H54" s="157"/>
      <c r="I54">
        <v>30.367549896240234</v>
      </c>
      <c r="K54">
        <v>26.920526504516602</v>
      </c>
      <c r="N54" s="126"/>
    </row>
    <row r="55" spans="1:43" x14ac:dyDescent="0.2">
      <c r="A55" s="157"/>
      <c r="B55">
        <v>18.215707778930664</v>
      </c>
      <c r="D55">
        <v>15.096565246582031</v>
      </c>
      <c r="H55" s="157"/>
      <c r="I55">
        <v>29.986063003540039</v>
      </c>
      <c r="K55">
        <v>26.747980117797852</v>
      </c>
      <c r="N55" s="126"/>
    </row>
    <row r="56" spans="1:43" x14ac:dyDescent="0.2">
      <c r="A56" s="157"/>
      <c r="B56">
        <v>18.769174575805664</v>
      </c>
      <c r="C56">
        <f>AVERAGE(B56:B58)</f>
        <v>18.867751439412434</v>
      </c>
      <c r="D56">
        <v>14.93546199798584</v>
      </c>
      <c r="E56">
        <f>AVERAGE(D56:D58)</f>
        <v>15.088996569315592</v>
      </c>
      <c r="F56">
        <f>2^-(C56-E56)</f>
        <v>7.2858703334280919E-2</v>
      </c>
      <c r="H56" s="157"/>
      <c r="I56">
        <v>24.084005355834961</v>
      </c>
      <c r="J56">
        <f>AVERAGE(I56:I58)</f>
        <v>24.056429545084637</v>
      </c>
      <c r="K56">
        <v>20.890039443969727</v>
      </c>
      <c r="L56">
        <f>AVERAGE(K56:K58)</f>
        <v>20.862646738688152</v>
      </c>
      <c r="M56">
        <f>2^-(J56-L56)</f>
        <v>0.10928877942538563</v>
      </c>
      <c r="N56" s="126">
        <f>M56/F56</f>
        <v>1.5000099428610598</v>
      </c>
    </row>
    <row r="57" spans="1:43" x14ac:dyDescent="0.2">
      <c r="A57" s="157"/>
      <c r="B57">
        <v>18.738245010375977</v>
      </c>
      <c r="D57">
        <v>14.911426544189453</v>
      </c>
      <c r="H57" s="157"/>
      <c r="I57">
        <v>24.11870002746582</v>
      </c>
      <c r="K57">
        <v>20.977560043334961</v>
      </c>
    </row>
    <row r="58" spans="1:43" x14ac:dyDescent="0.2">
      <c r="A58" s="157"/>
      <c r="B58">
        <v>19.095834732055664</v>
      </c>
      <c r="D58">
        <v>15.420101165771484</v>
      </c>
      <c r="H58" s="157"/>
      <c r="I58">
        <v>23.966583251953125</v>
      </c>
      <c r="K58">
        <v>20.720340728759766</v>
      </c>
    </row>
  </sheetData>
  <mergeCells count="22">
    <mergeCell ref="AG14:AG22"/>
    <mergeCell ref="AG23:AG31"/>
    <mergeCell ref="AG32:AG40"/>
    <mergeCell ref="AG41:AG49"/>
    <mergeCell ref="A50:A58"/>
    <mergeCell ref="R14:R22"/>
    <mergeCell ref="R23:R31"/>
    <mergeCell ref="R32:R40"/>
    <mergeCell ref="R41:R49"/>
    <mergeCell ref="A14:A22"/>
    <mergeCell ref="A23:A31"/>
    <mergeCell ref="A32:A40"/>
    <mergeCell ref="A41:A49"/>
    <mergeCell ref="H14:H22"/>
    <mergeCell ref="H23:H31"/>
    <mergeCell ref="H32:H40"/>
    <mergeCell ref="H41:H49"/>
    <mergeCell ref="H50:H58"/>
    <mergeCell ref="Y14:Y22"/>
    <mergeCell ref="Y23:Y31"/>
    <mergeCell ref="Y32:Y40"/>
    <mergeCell ref="Y41:Y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4"/>
  <sheetViews>
    <sheetView zoomScale="110" zoomScaleNormal="110" workbookViewId="0">
      <selection activeCell="P25" sqref="P25"/>
    </sheetView>
  </sheetViews>
  <sheetFormatPr baseColWidth="10" defaultColWidth="8.83203125" defaultRowHeight="15" x14ac:dyDescent="0.2"/>
  <cols>
    <col min="1" max="5" width="8.83203125" style="125"/>
    <col min="6" max="6" width="24.83203125" style="125" bestFit="1" customWidth="1"/>
    <col min="7" max="10" width="8.83203125" style="125"/>
    <col min="11" max="11" width="12.83203125" style="125" customWidth="1"/>
    <col min="12" max="12" width="8.83203125" style="125"/>
    <col min="13" max="13" width="12.1640625" style="125" bestFit="1" customWidth="1"/>
    <col min="14" max="16" width="8.83203125" style="125"/>
    <col min="17" max="17" width="35.33203125" style="125" bestFit="1" customWidth="1"/>
    <col min="18" max="16384" width="8.83203125" style="125"/>
  </cols>
  <sheetData>
    <row r="1" spans="1:20" x14ac:dyDescent="0.2">
      <c r="A1" s="125" t="s">
        <v>2</v>
      </c>
      <c r="L1" s="125" t="s">
        <v>3</v>
      </c>
    </row>
    <row r="2" spans="1:20" ht="16" thickBot="1" x14ac:dyDescent="0.25">
      <c r="B2" s="107" t="s">
        <v>17</v>
      </c>
      <c r="C2" s="107" t="s">
        <v>141</v>
      </c>
      <c r="D2" s="107" t="s">
        <v>142</v>
      </c>
      <c r="E2" s="107" t="s">
        <v>143</v>
      </c>
      <c r="L2" s="107" t="s">
        <v>17</v>
      </c>
      <c r="M2" s="107" t="s">
        <v>90</v>
      </c>
    </row>
    <row r="3" spans="1:20" x14ac:dyDescent="0.2">
      <c r="B3" s="103">
        <v>0.92447500000000005</v>
      </c>
      <c r="C3" s="104">
        <v>1.13121</v>
      </c>
      <c r="D3" s="104">
        <v>1.0565100000000001</v>
      </c>
      <c r="E3" s="105">
        <v>1.149413</v>
      </c>
      <c r="L3" s="103">
        <v>0.89712473888581346</v>
      </c>
      <c r="M3" s="105">
        <v>0.93668471534813291</v>
      </c>
    </row>
    <row r="4" spans="1:20" x14ac:dyDescent="0.2">
      <c r="B4" s="106">
        <v>1.081539</v>
      </c>
      <c r="C4" s="107">
        <v>1.022853</v>
      </c>
      <c r="D4" s="107">
        <v>1.0094920000000001</v>
      </c>
      <c r="E4" s="108">
        <v>1.060683</v>
      </c>
      <c r="L4" s="106">
        <v>1.1381810477352514</v>
      </c>
      <c r="M4" s="108">
        <v>1.0973280620363899</v>
      </c>
    </row>
    <row r="5" spans="1:20" ht="16" thickBot="1" x14ac:dyDescent="0.25">
      <c r="B5" s="109">
        <v>0.99398500000000001</v>
      </c>
      <c r="C5" s="110">
        <v>1.026554</v>
      </c>
      <c r="D5" s="110">
        <v>1.161643</v>
      </c>
      <c r="E5" s="111">
        <v>1.156342</v>
      </c>
      <c r="L5" s="109">
        <v>0.96469421337893546</v>
      </c>
      <c r="M5" s="111">
        <v>1.1073989034925342</v>
      </c>
    </row>
    <row r="7" spans="1:20" x14ac:dyDescent="0.2">
      <c r="Q7" s="125">
        <f>AVERAGE(Q9:Q11)</f>
        <v>0.91015852426866684</v>
      </c>
    </row>
    <row r="8" spans="1:20" x14ac:dyDescent="0.2">
      <c r="B8" s="125" t="s">
        <v>62</v>
      </c>
      <c r="D8" s="125" t="s">
        <v>63</v>
      </c>
      <c r="F8" s="125" t="s">
        <v>126</v>
      </c>
      <c r="G8" s="125" t="s">
        <v>53</v>
      </c>
      <c r="N8" s="132"/>
      <c r="O8" s="132" t="s">
        <v>48</v>
      </c>
      <c r="P8" s="132" t="s">
        <v>29</v>
      </c>
      <c r="Q8" s="125" t="s">
        <v>54</v>
      </c>
      <c r="R8" s="132" t="s">
        <v>99</v>
      </c>
    </row>
    <row r="9" spans="1:20" x14ac:dyDescent="0.2">
      <c r="A9" s="163" t="s">
        <v>17</v>
      </c>
      <c r="B9" s="125">
        <v>20.368236541748001</v>
      </c>
      <c r="C9" s="125">
        <f>AVERAGE(B9:B11)</f>
        <v>20.075157801310208</v>
      </c>
      <c r="D9" s="125">
        <v>16.882633209228516</v>
      </c>
      <c r="E9" s="125">
        <f>AVERAGE(D9:D11)</f>
        <v>16.907599767049152</v>
      </c>
      <c r="F9" s="125">
        <f>2^-(C9-E9)</f>
        <v>0.11129355591573273</v>
      </c>
      <c r="G9" s="125">
        <f>F9/$I$9</f>
        <v>0.92447539370375731</v>
      </c>
      <c r="I9" s="125">
        <f>AVERAGE(F9:F15)</f>
        <v>0.12038563348868979</v>
      </c>
      <c r="J9" s="125" t="s">
        <v>98</v>
      </c>
      <c r="N9" s="163" t="s">
        <v>17</v>
      </c>
      <c r="O9" s="132">
        <v>10738.977999999999</v>
      </c>
      <c r="P9" s="132">
        <v>13152.038724681575</v>
      </c>
      <c r="Q9" s="132">
        <f>O9/P9</f>
        <v>0.816525728429225</v>
      </c>
      <c r="R9" s="132">
        <f>Q9/$Q$7</f>
        <v>0.89712473888581346</v>
      </c>
      <c r="T9" s="132"/>
    </row>
    <row r="10" spans="1:20" x14ac:dyDescent="0.2">
      <c r="A10" s="163"/>
      <c r="B10" s="125">
        <v>19.992427825927734</v>
      </c>
      <c r="D10" s="125">
        <v>16.886276245117188</v>
      </c>
      <c r="N10" s="163"/>
      <c r="O10" s="132">
        <v>12922</v>
      </c>
      <c r="P10" s="132">
        <v>12473.8738039035</v>
      </c>
      <c r="Q10" s="132">
        <f t="shared" ref="Q10:Q14" si="0">O10/P10</f>
        <v>1.0359251827572815</v>
      </c>
      <c r="R10" s="132">
        <f t="shared" ref="R10:R14" si="1">Q10/$Q$7</f>
        <v>1.1381810477352514</v>
      </c>
    </row>
    <row r="11" spans="1:20" x14ac:dyDescent="0.2">
      <c r="A11" s="163"/>
      <c r="B11" s="125">
        <v>19.864809036254883</v>
      </c>
      <c r="D11" s="125">
        <v>16.953889846801758</v>
      </c>
      <c r="N11" s="163"/>
      <c r="O11" s="132">
        <v>9947</v>
      </c>
      <c r="P11" s="132">
        <v>11328.8389663828</v>
      </c>
      <c r="Q11" s="132">
        <f t="shared" si="0"/>
        <v>0.87802466161949433</v>
      </c>
      <c r="R11" s="132">
        <f t="shared" si="1"/>
        <v>0.96469421337893546</v>
      </c>
    </row>
    <row r="12" spans="1:20" x14ac:dyDescent="0.2">
      <c r="A12" s="163"/>
      <c r="B12" s="125">
        <v>20.078758239746094</v>
      </c>
      <c r="C12" s="125">
        <f>AVERAGE(B12:B14)</f>
        <v>20.025344848632812</v>
      </c>
      <c r="D12" s="125">
        <v>17.045059204101562</v>
      </c>
      <c r="E12" s="125">
        <f>AVERAGE(D12:D14)</f>
        <v>17.084166208902996</v>
      </c>
      <c r="F12" s="125">
        <f>2^-(C12-E12)</f>
        <v>0.13020180556828595</v>
      </c>
      <c r="G12" s="125">
        <f>F12/$I$9</f>
        <v>1.0815393979757426</v>
      </c>
      <c r="N12" s="163" t="s">
        <v>49</v>
      </c>
      <c r="O12" s="132">
        <v>11192</v>
      </c>
      <c r="P12" s="132">
        <v>13127.959463138501</v>
      </c>
      <c r="Q12" s="132">
        <f t="shared" si="0"/>
        <v>0.8525315782262729</v>
      </c>
      <c r="R12" s="132">
        <f t="shared" si="1"/>
        <v>0.93668471534813291</v>
      </c>
    </row>
    <row r="13" spans="1:20" x14ac:dyDescent="0.2">
      <c r="A13" s="163"/>
      <c r="B13" s="125">
        <v>19.959737777709961</v>
      </c>
      <c r="D13" s="125">
        <v>17.046087265014648</v>
      </c>
      <c r="N13" s="163"/>
      <c r="O13" s="132">
        <v>13915</v>
      </c>
      <c r="P13" s="132">
        <v>13932.520289418</v>
      </c>
      <c r="Q13" s="132">
        <f t="shared" si="0"/>
        <v>0.99874248958163681</v>
      </c>
      <c r="R13" s="132">
        <f t="shared" si="1"/>
        <v>1.0973280620363899</v>
      </c>
    </row>
    <row r="14" spans="1:20" x14ac:dyDescent="0.2">
      <c r="A14" s="163"/>
      <c r="B14" s="125">
        <v>20.037538528442383</v>
      </c>
      <c r="D14" s="125">
        <v>17.161352157592773</v>
      </c>
      <c r="N14" s="163"/>
      <c r="O14" s="132">
        <v>13190.5</v>
      </c>
      <c r="P14" s="132">
        <v>13087.0007767189</v>
      </c>
      <c r="Q14" s="132">
        <f t="shared" si="0"/>
        <v>1.0079085517795048</v>
      </c>
      <c r="R14" s="132">
        <f t="shared" si="1"/>
        <v>1.1073989034925342</v>
      </c>
    </row>
    <row r="15" spans="1:20" x14ac:dyDescent="0.2">
      <c r="A15" s="163"/>
      <c r="B15" s="125">
        <v>19.871585845947266</v>
      </c>
      <c r="C15" s="125">
        <f>AVERAGE(B15:B17)</f>
        <v>19.901238123575848</v>
      </c>
      <c r="D15" s="125">
        <v>16.919832229614258</v>
      </c>
      <c r="E15" s="125">
        <f>AVERAGE(D15:D17)</f>
        <v>16.838269551595051</v>
      </c>
      <c r="F15" s="125">
        <f>2^-(C15-E15)</f>
        <v>0.11966153898205066</v>
      </c>
      <c r="G15" s="125">
        <f>F15/$I$9</f>
        <v>0.99398520832049986</v>
      </c>
      <c r="Q15" s="132"/>
    </row>
    <row r="16" spans="1:20" x14ac:dyDescent="0.2">
      <c r="A16" s="163"/>
      <c r="B16" s="125">
        <v>19.963039398193359</v>
      </c>
      <c r="D16" s="125">
        <v>16.762275695800781</v>
      </c>
    </row>
    <row r="17" spans="1:7" x14ac:dyDescent="0.2">
      <c r="A17" s="163"/>
      <c r="B17" s="125">
        <v>19.869089126586914</v>
      </c>
      <c r="D17" s="125">
        <v>16.832700729370117</v>
      </c>
    </row>
    <row r="18" spans="1:7" x14ac:dyDescent="0.2">
      <c r="A18" s="162" t="s">
        <v>64</v>
      </c>
      <c r="B18" s="125">
        <v>19.405357360839844</v>
      </c>
      <c r="C18" s="125">
        <f>AVERAGE(B18:B20)</f>
        <v>19.437405268351238</v>
      </c>
      <c r="D18" s="125">
        <v>16.561704635620117</v>
      </c>
      <c r="E18" s="125">
        <f>AVERAGE(D18:D20)</f>
        <v>16.561007817586262</v>
      </c>
      <c r="F18" s="125">
        <f>2^-(C18-E18)</f>
        <v>0.13618149196353677</v>
      </c>
      <c r="G18" s="125">
        <f>F18/$I$9</f>
        <v>1.13121049428486</v>
      </c>
    </row>
    <row r="19" spans="1:7" x14ac:dyDescent="0.2">
      <c r="A19" s="162"/>
      <c r="B19" s="125">
        <v>19.452165603637695</v>
      </c>
      <c r="D19" s="125">
        <v>16.489276885986328</v>
      </c>
    </row>
    <row r="20" spans="1:7" x14ac:dyDescent="0.2">
      <c r="A20" s="162"/>
      <c r="B20" s="125">
        <v>19.454692840576172</v>
      </c>
      <c r="D20" s="125">
        <v>16.632041931152344</v>
      </c>
    </row>
    <row r="21" spans="1:7" x14ac:dyDescent="0.2">
      <c r="A21" s="162"/>
      <c r="B21" s="125">
        <v>23.151079177856445</v>
      </c>
      <c r="C21" s="125">
        <f>AVERAGE(B21:B23)</f>
        <v>23.188563028971355</v>
      </c>
      <c r="D21" s="125">
        <v>20.087390899658203</v>
      </c>
      <c r="E21" s="125">
        <f>AVERAGE(D21:D23)</f>
        <v>20.166896820068359</v>
      </c>
      <c r="F21" s="125">
        <f>2^-(C21-E21)</f>
        <v>0.12313679177744045</v>
      </c>
      <c r="G21" s="125">
        <f>F21/$I$9</f>
        <v>1.0228528787781737</v>
      </c>
    </row>
    <row r="22" spans="1:7" x14ac:dyDescent="0.2">
      <c r="A22" s="162"/>
      <c r="B22" s="125">
        <v>23.199605941772461</v>
      </c>
      <c r="D22" s="125">
        <v>20.144277572631836</v>
      </c>
    </row>
    <row r="23" spans="1:7" x14ac:dyDescent="0.2">
      <c r="A23" s="162"/>
      <c r="B23" s="125">
        <v>23.215003967285156</v>
      </c>
      <c r="D23" s="125">
        <v>20.269021987915039</v>
      </c>
    </row>
    <row r="24" spans="1:7" x14ac:dyDescent="0.2">
      <c r="A24" s="162"/>
      <c r="B24" s="125">
        <v>19.566287994384766</v>
      </c>
      <c r="C24" s="125">
        <f>AVERAGE(B24:B26)</f>
        <v>19.600762049357098</v>
      </c>
      <c r="D24" s="125">
        <v>16.657182693481445</v>
      </c>
      <c r="E24" s="125">
        <f>AVERAGE(D24:D26)</f>
        <v>16.584306081136067</v>
      </c>
      <c r="F24" s="125">
        <f>2^-(C24-E24)</f>
        <v>0.12358229980734377</v>
      </c>
      <c r="G24" s="125">
        <f>F24/$I$9</f>
        <v>1.0265535531609284</v>
      </c>
    </row>
    <row r="25" spans="1:7" x14ac:dyDescent="0.2">
      <c r="A25" s="162"/>
      <c r="B25" s="125">
        <v>19.53892707824707</v>
      </c>
      <c r="D25" s="125">
        <v>16.582294464111328</v>
      </c>
    </row>
    <row r="26" spans="1:7" x14ac:dyDescent="0.2">
      <c r="A26" s="162"/>
      <c r="B26" s="125">
        <v>19.697071075439453</v>
      </c>
      <c r="D26" s="125">
        <v>16.51344108581543</v>
      </c>
    </row>
    <row r="27" spans="1:7" x14ac:dyDescent="0.2">
      <c r="A27" s="162" t="s">
        <v>65</v>
      </c>
      <c r="B27" s="125">
        <v>19.528614044189453</v>
      </c>
      <c r="C27" s="125">
        <f>AVERAGE(B27:B29)</f>
        <v>19.562922795613606</v>
      </c>
      <c r="D27" s="125">
        <v>16.567806243896484</v>
      </c>
      <c r="E27" s="125">
        <f>AVERAGE(D27:D29)</f>
        <v>16.587963740030926</v>
      </c>
      <c r="F27" s="125">
        <f>2^-(C27-E27)</f>
        <v>0.1271885711378016</v>
      </c>
      <c r="G27" s="125">
        <f>F27/$I$9</f>
        <v>1.0565095472937056</v>
      </c>
    </row>
    <row r="28" spans="1:7" x14ac:dyDescent="0.2">
      <c r="A28" s="162"/>
      <c r="B28" s="125">
        <v>19.630821228027344</v>
      </c>
      <c r="D28" s="125">
        <v>16.591455459594727</v>
      </c>
    </row>
    <row r="29" spans="1:7" x14ac:dyDescent="0.2">
      <c r="A29" s="162"/>
      <c r="B29" s="125">
        <v>19.529333114624023</v>
      </c>
      <c r="D29" s="125">
        <v>16.604629516601562</v>
      </c>
    </row>
    <row r="30" spans="1:7" x14ac:dyDescent="0.2">
      <c r="A30" s="162"/>
      <c r="B30" s="125">
        <v>19.473932266235352</v>
      </c>
      <c r="C30" s="125">
        <f>AVERAGE(B30:B32)</f>
        <v>19.565855662027996</v>
      </c>
      <c r="D30" s="125">
        <v>16.536855697631836</v>
      </c>
      <c r="E30" s="125">
        <f>AVERAGE(D30:D32)</f>
        <v>16.525219599405926</v>
      </c>
      <c r="F30" s="125">
        <f>2^-(C30-E30)</f>
        <v>0.12152827661765674</v>
      </c>
      <c r="G30" s="125">
        <f>F30/$I$9</f>
        <v>1.0094915239954634</v>
      </c>
    </row>
    <row r="31" spans="1:7" x14ac:dyDescent="0.2">
      <c r="A31" s="162"/>
      <c r="B31" s="125">
        <v>19.672382354736328</v>
      </c>
      <c r="D31" s="125">
        <v>16.52033805847168</v>
      </c>
    </row>
    <row r="32" spans="1:7" x14ac:dyDescent="0.2">
      <c r="A32" s="162"/>
      <c r="B32" s="125">
        <v>19.551252365112305</v>
      </c>
      <c r="D32" s="125">
        <v>16.518465042114258</v>
      </c>
    </row>
    <row r="33" spans="1:7" x14ac:dyDescent="0.2">
      <c r="A33" s="162"/>
      <c r="B33" s="125">
        <v>19.858850479125977</v>
      </c>
      <c r="C33" s="125">
        <f>AVERAGE(B33:B35)</f>
        <v>20.013603846232098</v>
      </c>
      <c r="D33" s="125">
        <v>17.145959854125977</v>
      </c>
      <c r="E33" s="125">
        <f>AVERAGE(D33:D35)</f>
        <v>17.175505956013996</v>
      </c>
      <c r="F33" s="125">
        <f>2^-(C33-E33)</f>
        <v>0.13984514848855767</v>
      </c>
      <c r="G33" s="125">
        <f>F33/$I$9</f>
        <v>1.1616431665136862</v>
      </c>
    </row>
    <row r="34" spans="1:7" x14ac:dyDescent="0.2">
      <c r="A34" s="162"/>
      <c r="B34" s="125">
        <v>20.232345581054688</v>
      </c>
      <c r="D34" s="125">
        <v>17.205951690673828</v>
      </c>
    </row>
    <row r="35" spans="1:7" x14ac:dyDescent="0.2">
      <c r="A35" s="162"/>
      <c r="B35" s="125">
        <v>19.949615478515625</v>
      </c>
      <c r="D35" s="125">
        <v>17.174606323242188</v>
      </c>
    </row>
    <row r="36" spans="1:7" x14ac:dyDescent="0.2">
      <c r="A36" s="162" t="s">
        <v>66</v>
      </c>
      <c r="B36" s="125">
        <v>19.428932189941406</v>
      </c>
      <c r="C36" s="125">
        <f>AVERAGE(B36:B38)</f>
        <v>19.452609380086262</v>
      </c>
      <c r="D36" s="125">
        <v>16.629171371459961</v>
      </c>
      <c r="E36" s="125">
        <f>AVERAGE(D36:D38)</f>
        <v>16.599241256713867</v>
      </c>
      <c r="F36" s="125">
        <f>2^-(C36-E36)</f>
        <v>0.13837276085298175</v>
      </c>
      <c r="G36" s="125">
        <f>F36/$I$9</f>
        <v>1.1494125739345953</v>
      </c>
    </row>
    <row r="37" spans="1:7" x14ac:dyDescent="0.2">
      <c r="A37" s="162"/>
      <c r="B37" s="125">
        <v>19.482746124267578</v>
      </c>
      <c r="D37" s="125">
        <v>16.593305587768555</v>
      </c>
    </row>
    <row r="38" spans="1:7" x14ac:dyDescent="0.2">
      <c r="A38" s="162"/>
      <c r="B38" s="125">
        <v>19.446149826049805</v>
      </c>
      <c r="D38" s="125">
        <v>16.575246810913086</v>
      </c>
    </row>
    <row r="39" spans="1:7" x14ac:dyDescent="0.2">
      <c r="A39" s="162"/>
      <c r="B39" s="125">
        <v>19.404069900512695</v>
      </c>
      <c r="C39" s="125">
        <f>AVERAGE(B39:B41)</f>
        <v>19.468331654866535</v>
      </c>
      <c r="D39" s="125">
        <v>16.501209259033203</v>
      </c>
      <c r="E39" s="125">
        <f>AVERAGE(D39:D41)</f>
        <v>16.499059677124023</v>
      </c>
      <c r="F39" s="125">
        <f>2^-(C39-E39)</f>
        <v>0.12769093569757453</v>
      </c>
      <c r="G39" s="125">
        <f>F39/$I$9</f>
        <v>1.060682508345741</v>
      </c>
    </row>
    <row r="40" spans="1:7" x14ac:dyDescent="0.2">
      <c r="A40" s="162"/>
      <c r="B40" s="125">
        <v>19.505027770996094</v>
      </c>
      <c r="D40" s="125">
        <v>16.510435104370117</v>
      </c>
    </row>
    <row r="41" spans="1:7" x14ac:dyDescent="0.2">
      <c r="A41" s="162"/>
      <c r="B41" s="125">
        <v>19.49589729309082</v>
      </c>
      <c r="D41" s="125">
        <v>16.48553466796875</v>
      </c>
    </row>
    <row r="42" spans="1:7" x14ac:dyDescent="0.2">
      <c r="A42" s="162"/>
      <c r="B42" s="125">
        <v>19.407833099365234</v>
      </c>
      <c r="C42" s="125">
        <f>AVERAGE(B42:B44)</f>
        <v>19.383331298828125</v>
      </c>
      <c r="D42" s="125">
        <v>16.527862548828125</v>
      </c>
      <c r="E42" s="125">
        <f>AVERAGE(D42:D44)</f>
        <v>16.538633982340496</v>
      </c>
      <c r="F42" s="125">
        <f>2^-(C42-E42)</f>
        <v>0.13920690541166258</v>
      </c>
      <c r="G42" s="125">
        <f>F42/$I$9</f>
        <v>1.1563415116700038</v>
      </c>
    </row>
    <row r="43" spans="1:7" x14ac:dyDescent="0.2">
      <c r="A43" s="162"/>
      <c r="B43" s="125">
        <v>19.372980117797852</v>
      </c>
      <c r="D43" s="125">
        <v>16.566921234130859</v>
      </c>
    </row>
    <row r="44" spans="1:7" x14ac:dyDescent="0.2">
      <c r="A44" s="162"/>
      <c r="B44" s="125">
        <v>19.369180679321289</v>
      </c>
      <c r="D44" s="125">
        <v>16.5211181640625</v>
      </c>
    </row>
  </sheetData>
  <mergeCells count="6">
    <mergeCell ref="A36:A44"/>
    <mergeCell ref="N9:N11"/>
    <mergeCell ref="N12:N14"/>
    <mergeCell ref="A9:A17"/>
    <mergeCell ref="A18:A26"/>
    <mergeCell ref="A27:A3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7"/>
  <sheetViews>
    <sheetView topLeftCell="A2" zoomScale="90" zoomScaleNormal="90" workbookViewId="0">
      <selection activeCell="L4" sqref="L4"/>
    </sheetView>
  </sheetViews>
  <sheetFormatPr baseColWidth="10" defaultColWidth="8.83203125" defaultRowHeight="15" x14ac:dyDescent="0.2"/>
  <cols>
    <col min="1" max="1" width="24.5" style="125" bestFit="1" customWidth="1"/>
    <col min="2" max="2" width="8.83203125" style="125"/>
    <col min="3" max="3" width="17" style="125" bestFit="1" customWidth="1"/>
    <col min="4" max="11" width="8.83203125" style="125"/>
    <col min="12" max="12" width="25" style="125" customWidth="1"/>
    <col min="13" max="19" width="8.83203125" style="125"/>
    <col min="20" max="20" width="46.33203125" style="125" bestFit="1" customWidth="1"/>
    <col min="21" max="23" width="8.83203125" style="125"/>
    <col min="24" max="24" width="30" style="125" bestFit="1" customWidth="1"/>
    <col min="25" max="16384" width="8.83203125" style="125"/>
  </cols>
  <sheetData>
    <row r="1" spans="1:27" x14ac:dyDescent="0.2">
      <c r="A1" s="107" t="s">
        <v>2</v>
      </c>
      <c r="L1" s="107" t="s">
        <v>14</v>
      </c>
      <c r="T1" s="107" t="s">
        <v>3</v>
      </c>
    </row>
    <row r="2" spans="1:27" x14ac:dyDescent="0.2">
      <c r="A2" s="125" t="s">
        <v>4</v>
      </c>
      <c r="B2" s="164" t="s">
        <v>8</v>
      </c>
      <c r="C2" s="164"/>
      <c r="D2" s="164"/>
      <c r="E2" s="164"/>
      <c r="F2" s="164"/>
      <c r="G2" s="164"/>
      <c r="H2" s="164" t="s">
        <v>9</v>
      </c>
      <c r="I2" s="164"/>
      <c r="L2" s="125" t="s">
        <v>13</v>
      </c>
    </row>
    <row r="3" spans="1:27" x14ac:dyDescent="0.2">
      <c r="A3" s="125" t="s">
        <v>144</v>
      </c>
      <c r="B3" s="136" t="s">
        <v>10</v>
      </c>
      <c r="C3" s="136" t="s">
        <v>10</v>
      </c>
      <c r="D3" s="136" t="s">
        <v>11</v>
      </c>
      <c r="E3" s="136" t="s">
        <v>11</v>
      </c>
      <c r="F3" s="136" t="s">
        <v>11</v>
      </c>
      <c r="G3" s="136" t="s">
        <v>10</v>
      </c>
      <c r="H3" s="136" t="s">
        <v>11</v>
      </c>
      <c r="I3" s="136" t="s">
        <v>10</v>
      </c>
      <c r="L3" s="125" t="s">
        <v>144</v>
      </c>
      <c r="M3" s="136" t="s">
        <v>10</v>
      </c>
      <c r="N3" s="136" t="s">
        <v>10</v>
      </c>
      <c r="O3" s="136" t="s">
        <v>11</v>
      </c>
      <c r="P3" s="136" t="s">
        <v>11</v>
      </c>
      <c r="Q3" s="136" t="s">
        <v>11</v>
      </c>
      <c r="R3" s="136" t="s">
        <v>10</v>
      </c>
      <c r="U3" s="165" t="s">
        <v>78</v>
      </c>
      <c r="V3" s="165"/>
      <c r="W3" s="165"/>
      <c r="X3" s="165" t="s">
        <v>79</v>
      </c>
      <c r="Y3" s="165"/>
      <c r="Z3" s="165"/>
      <c r="AA3" s="125" t="s">
        <v>127</v>
      </c>
    </row>
    <row r="4" spans="1:27" x14ac:dyDescent="0.2">
      <c r="A4" s="125" t="s">
        <v>5</v>
      </c>
      <c r="B4" s="137">
        <v>0</v>
      </c>
      <c r="C4" s="137" t="s">
        <v>7</v>
      </c>
      <c r="D4" s="137">
        <v>0</v>
      </c>
      <c r="E4" s="137">
        <v>2</v>
      </c>
      <c r="F4" s="137">
        <v>10</v>
      </c>
      <c r="G4" s="137">
        <v>10</v>
      </c>
      <c r="H4" s="137">
        <v>10</v>
      </c>
      <c r="I4" s="137">
        <v>10</v>
      </c>
      <c r="L4" s="125" t="s">
        <v>5</v>
      </c>
      <c r="M4" s="137" t="s">
        <v>6</v>
      </c>
      <c r="N4" s="137" t="s">
        <v>7</v>
      </c>
      <c r="O4" s="137">
        <v>0</v>
      </c>
      <c r="P4" s="137">
        <v>2</v>
      </c>
      <c r="Q4" s="137">
        <v>10</v>
      </c>
      <c r="R4" s="137">
        <v>10</v>
      </c>
      <c r="U4" s="138" t="s">
        <v>6</v>
      </c>
      <c r="V4" s="138" t="s">
        <v>74</v>
      </c>
      <c r="W4" s="139" t="s">
        <v>75</v>
      </c>
      <c r="X4" s="138" t="s">
        <v>6</v>
      </c>
      <c r="Y4" s="138" t="s">
        <v>76</v>
      </c>
      <c r="Z4" s="138" t="s">
        <v>77</v>
      </c>
      <c r="AA4" s="125">
        <v>0</v>
      </c>
    </row>
    <row r="5" spans="1:27" x14ac:dyDescent="0.2">
      <c r="B5" s="137">
        <v>65.628</v>
      </c>
      <c r="C5" s="137">
        <v>124.312</v>
      </c>
      <c r="D5" s="137">
        <v>70.263000000000005</v>
      </c>
      <c r="E5" s="137">
        <v>72.926000000000002</v>
      </c>
      <c r="F5" s="137">
        <v>82.045000000000002</v>
      </c>
      <c r="G5" s="137">
        <v>64.204999999999998</v>
      </c>
      <c r="H5" s="137">
        <v>65.001000000000005</v>
      </c>
      <c r="I5" s="137">
        <v>64.054000000000002</v>
      </c>
      <c r="M5" s="137">
        <v>60.81</v>
      </c>
      <c r="N5" s="137">
        <v>117.79900000000001</v>
      </c>
      <c r="O5" s="137">
        <v>64.584000000000003</v>
      </c>
      <c r="P5" s="137">
        <v>64.135999999999996</v>
      </c>
      <c r="Q5" s="137">
        <v>62.536999999999999</v>
      </c>
      <c r="R5" s="137">
        <v>60.968000000000004</v>
      </c>
      <c r="U5" s="125">
        <v>77.873000000000005</v>
      </c>
      <c r="V5" s="125">
        <v>74.781999999999996</v>
      </c>
      <c r="W5" s="140">
        <v>77.769000000000005</v>
      </c>
      <c r="X5" s="125">
        <v>72.435000000000002</v>
      </c>
      <c r="Y5" s="125">
        <v>76.876000000000005</v>
      </c>
      <c r="Z5" s="125">
        <v>74.034000000000006</v>
      </c>
      <c r="AA5" s="125">
        <v>63.947000000000003</v>
      </c>
    </row>
    <row r="6" spans="1:27" x14ac:dyDescent="0.2">
      <c r="B6" s="137">
        <v>60.982999999999997</v>
      </c>
      <c r="C6" s="137">
        <v>130.13800000000001</v>
      </c>
      <c r="D6" s="137">
        <v>68.162999999999997</v>
      </c>
      <c r="E6" s="137">
        <v>75.231999999999999</v>
      </c>
      <c r="F6" s="137">
        <v>85.975999999999999</v>
      </c>
      <c r="G6" s="137">
        <v>62.203000000000003</v>
      </c>
      <c r="H6" s="137">
        <v>68.515000000000001</v>
      </c>
      <c r="I6" s="137">
        <v>61.121000000000002</v>
      </c>
      <c r="M6" s="137">
        <v>61.609000000000002</v>
      </c>
      <c r="N6" s="137">
        <v>124.003</v>
      </c>
      <c r="O6" s="137">
        <v>68.638000000000005</v>
      </c>
      <c r="P6" s="137">
        <v>69.763999999999996</v>
      </c>
      <c r="Q6" s="137">
        <v>64.379000000000005</v>
      </c>
      <c r="R6" s="137">
        <v>62.921999999999997</v>
      </c>
      <c r="U6" s="125">
        <v>79.381</v>
      </c>
      <c r="V6" s="125">
        <v>81.039000000000001</v>
      </c>
      <c r="W6" s="140">
        <v>80.132000000000005</v>
      </c>
      <c r="X6" s="125">
        <v>75.911000000000001</v>
      </c>
      <c r="Y6" s="125">
        <v>74.364999999999995</v>
      </c>
      <c r="Z6" s="125">
        <v>75.519000000000005</v>
      </c>
      <c r="AA6" s="125">
        <v>64.424999999999997</v>
      </c>
    </row>
    <row r="7" spans="1:27" x14ac:dyDescent="0.2">
      <c r="B7" s="137">
        <v>63.857999999999997</v>
      </c>
      <c r="C7" s="137">
        <v>129.70099999999999</v>
      </c>
      <c r="D7" s="137">
        <v>66.641000000000005</v>
      </c>
      <c r="E7" s="137">
        <v>74.707999999999998</v>
      </c>
      <c r="F7" s="137">
        <v>83.441000000000003</v>
      </c>
      <c r="G7" s="137">
        <v>64.128</v>
      </c>
      <c r="H7" s="137">
        <v>67.974999999999994</v>
      </c>
      <c r="I7" s="137">
        <v>62.115000000000002</v>
      </c>
      <c r="M7" s="137">
        <v>60.697000000000003</v>
      </c>
      <c r="N7" s="137">
        <v>121.017</v>
      </c>
      <c r="O7" s="137">
        <v>65.082999999999998</v>
      </c>
      <c r="P7" s="137">
        <v>66.807000000000002</v>
      </c>
      <c r="Q7" s="137">
        <v>67.152000000000001</v>
      </c>
      <c r="R7" s="137">
        <v>61.018000000000001</v>
      </c>
      <c r="U7" s="125">
        <v>78.039000000000001</v>
      </c>
      <c r="V7" s="125">
        <v>83.954999999999998</v>
      </c>
      <c r="W7" s="140">
        <v>79.197000000000003</v>
      </c>
      <c r="X7" s="125">
        <v>76.456000000000003</v>
      </c>
      <c r="Y7" s="125">
        <v>74.576999999999998</v>
      </c>
      <c r="Z7" s="125">
        <v>71.850999999999999</v>
      </c>
      <c r="AA7" s="125">
        <v>68.71299999999998</v>
      </c>
    </row>
    <row r="8" spans="1:27" x14ac:dyDescent="0.2">
      <c r="W8" s="140"/>
    </row>
    <row r="9" spans="1:27" x14ac:dyDescent="0.2">
      <c r="A9" s="125" t="s">
        <v>86</v>
      </c>
      <c r="B9" s="125">
        <f>AVERAGE(B5:B7)</f>
        <v>63.489666666666665</v>
      </c>
      <c r="C9" s="125">
        <f>AVERAGE(C5:C7)</f>
        <v>128.05033333333333</v>
      </c>
      <c r="L9" s="125" t="s">
        <v>86</v>
      </c>
      <c r="M9" s="125">
        <f>AVERAGE(M5:M7)</f>
        <v>61.038666666666671</v>
      </c>
      <c r="N9" s="125">
        <f>AVERAGE(N5:N7)</f>
        <v>120.93966666666667</v>
      </c>
      <c r="U9" s="125" t="s">
        <v>80</v>
      </c>
      <c r="W9" s="140"/>
      <c r="X9" s="125" t="s">
        <v>132</v>
      </c>
      <c r="Z9" s="125" t="s">
        <v>81</v>
      </c>
    </row>
    <row r="10" spans="1:27" x14ac:dyDescent="0.2">
      <c r="A10" s="125" t="s">
        <v>100</v>
      </c>
      <c r="B10" s="125">
        <f>C9-B9</f>
        <v>64.560666666666663</v>
      </c>
      <c r="L10" s="125" t="s">
        <v>100</v>
      </c>
      <c r="M10" s="125">
        <f>N9-M9</f>
        <v>59.900999999999996</v>
      </c>
      <c r="U10" s="125">
        <f>U28</f>
        <v>104.86666666666666</v>
      </c>
      <c r="W10" s="140"/>
      <c r="X10">
        <f>B10</f>
        <v>64.560666666666663</v>
      </c>
      <c r="Z10" s="125">
        <f>AVERAGE(AA5:AA7)</f>
        <v>65.694999999999993</v>
      </c>
    </row>
    <row r="11" spans="1:27" x14ac:dyDescent="0.2">
      <c r="W11" s="140"/>
    </row>
    <row r="12" spans="1:27" x14ac:dyDescent="0.2">
      <c r="C12" s="125" t="s">
        <v>82</v>
      </c>
      <c r="D12" s="125">
        <f>D5-$B$9</f>
        <v>6.7733333333333405</v>
      </c>
      <c r="E12" s="125">
        <f t="shared" ref="E12:I12" si="0">E5-$B$9</f>
        <v>9.4363333333333372</v>
      </c>
      <c r="F12" s="125">
        <f t="shared" si="0"/>
        <v>18.555333333333337</v>
      </c>
      <c r="G12" s="125">
        <f t="shared" si="0"/>
        <v>0.7153333333333336</v>
      </c>
      <c r="H12" s="125">
        <f t="shared" si="0"/>
        <v>1.5113333333333401</v>
      </c>
      <c r="I12" s="125">
        <f t="shared" si="0"/>
        <v>0.56433333333333735</v>
      </c>
      <c r="N12" s="125" t="s">
        <v>82</v>
      </c>
      <c r="O12" s="125">
        <f>O5-$M$9</f>
        <v>3.5453333333333319</v>
      </c>
      <c r="P12" s="125">
        <f t="shared" ref="P12:R12" si="1">P5-$M$9</f>
        <v>3.0973333333333244</v>
      </c>
      <c r="Q12" s="125">
        <f t="shared" si="1"/>
        <v>1.4983333333333277</v>
      </c>
      <c r="R12" s="125">
        <f t="shared" si="1"/>
        <v>-7.0666666666667766E-2</v>
      </c>
      <c r="T12" s="125" t="s">
        <v>82</v>
      </c>
      <c r="U12" s="125">
        <f>U5-$Z$10</f>
        <v>12.178000000000011</v>
      </c>
      <c r="V12" s="125">
        <f t="shared" ref="V12:Z12" si="2">V5-$Z$10</f>
        <v>9.0870000000000033</v>
      </c>
      <c r="W12" s="140">
        <f t="shared" si="2"/>
        <v>12.074000000000012</v>
      </c>
      <c r="X12" s="125">
        <f t="shared" si="2"/>
        <v>6.7400000000000091</v>
      </c>
      <c r="Y12" s="125">
        <f t="shared" si="2"/>
        <v>11.181000000000012</v>
      </c>
      <c r="Z12" s="125">
        <f t="shared" si="2"/>
        <v>8.3390000000000128</v>
      </c>
    </row>
    <row r="13" spans="1:27" x14ac:dyDescent="0.2">
      <c r="D13" s="125">
        <f t="shared" ref="D13:I14" si="3">D6-$B$9</f>
        <v>4.673333333333332</v>
      </c>
      <c r="E13" s="125">
        <f t="shared" si="3"/>
        <v>11.742333333333335</v>
      </c>
      <c r="F13" s="125">
        <f t="shared" si="3"/>
        <v>22.486333333333334</v>
      </c>
      <c r="G13" s="125">
        <f t="shared" si="3"/>
        <v>-1.2866666666666617</v>
      </c>
      <c r="H13" s="125">
        <f t="shared" si="3"/>
        <v>5.0253333333333359</v>
      </c>
      <c r="I13" s="125">
        <f t="shared" si="3"/>
        <v>-2.3686666666666625</v>
      </c>
      <c r="O13" s="125">
        <f t="shared" ref="O13:R13" si="4">O6-$M$9</f>
        <v>7.5993333333333339</v>
      </c>
      <c r="P13" s="125">
        <f t="shared" si="4"/>
        <v>8.7253333333333245</v>
      </c>
      <c r="Q13" s="125">
        <f t="shared" si="4"/>
        <v>3.3403333333333336</v>
      </c>
      <c r="R13" s="125">
        <f t="shared" si="4"/>
        <v>1.8833333333333258</v>
      </c>
      <c r="U13" s="125">
        <f t="shared" ref="U13:Z14" si="5">U6-$Z$10</f>
        <v>13.686000000000007</v>
      </c>
      <c r="V13" s="125">
        <f t="shared" si="5"/>
        <v>15.344000000000008</v>
      </c>
      <c r="W13" s="140">
        <f t="shared" si="5"/>
        <v>14.437000000000012</v>
      </c>
      <c r="X13" s="125">
        <f t="shared" si="5"/>
        <v>10.216000000000008</v>
      </c>
      <c r="Y13" s="125">
        <f t="shared" si="5"/>
        <v>8.6700000000000017</v>
      </c>
      <c r="Z13" s="125">
        <f t="shared" si="5"/>
        <v>9.8240000000000123</v>
      </c>
    </row>
    <row r="14" spans="1:27" x14ac:dyDescent="0.2">
      <c r="D14" s="125">
        <f t="shared" si="3"/>
        <v>3.1513333333333406</v>
      </c>
      <c r="E14" s="125">
        <f t="shared" si="3"/>
        <v>11.218333333333334</v>
      </c>
      <c r="F14" s="125">
        <f t="shared" si="3"/>
        <v>19.951333333333338</v>
      </c>
      <c r="G14" s="125">
        <f t="shared" si="3"/>
        <v>0.63833333333333542</v>
      </c>
      <c r="H14" s="125">
        <f t="shared" si="3"/>
        <v>4.4853333333333296</v>
      </c>
      <c r="I14" s="125">
        <f t="shared" si="3"/>
        <v>-1.3746666666666627</v>
      </c>
      <c r="O14" s="125">
        <f t="shared" ref="O14:R14" si="6">O7-$M$9</f>
        <v>4.0443333333333271</v>
      </c>
      <c r="P14" s="125">
        <f t="shared" si="6"/>
        <v>5.7683333333333309</v>
      </c>
      <c r="Q14" s="125">
        <f t="shared" si="6"/>
        <v>6.1133333333333297</v>
      </c>
      <c r="R14" s="125">
        <f t="shared" si="6"/>
        <v>-2.0666666666670608E-2</v>
      </c>
      <c r="U14" s="125">
        <f t="shared" si="5"/>
        <v>12.344000000000008</v>
      </c>
      <c r="V14" s="125">
        <f t="shared" si="5"/>
        <v>18.260000000000005</v>
      </c>
      <c r="W14" s="140">
        <f t="shared" si="5"/>
        <v>13.50200000000001</v>
      </c>
      <c r="X14" s="125">
        <f t="shared" si="5"/>
        <v>10.76100000000001</v>
      </c>
      <c r="Y14" s="125">
        <f t="shared" si="5"/>
        <v>8.882000000000005</v>
      </c>
      <c r="Z14" s="125">
        <f t="shared" si="5"/>
        <v>6.1560000000000059</v>
      </c>
    </row>
    <row r="15" spans="1:27" x14ac:dyDescent="0.2">
      <c r="W15" s="140"/>
    </row>
    <row r="16" spans="1:27" s="141" customFormat="1" x14ac:dyDescent="0.2">
      <c r="C16" s="141" t="s">
        <v>12</v>
      </c>
      <c r="D16" s="142">
        <f>D12/$B$10*100</f>
        <v>10.491424086905351</v>
      </c>
      <c r="E16" s="142">
        <f t="shared" ref="E16:I16" si="7">E12/$B$10*100</f>
        <v>14.616226598238358</v>
      </c>
      <c r="F16" s="142">
        <f t="shared" si="7"/>
        <v>28.740925847523268</v>
      </c>
      <c r="G16" s="142">
        <f t="shared" si="7"/>
        <v>1.1080017761072278</v>
      </c>
      <c r="H16" s="142">
        <f t="shared" si="7"/>
        <v>2.340950630414814</v>
      </c>
      <c r="I16" s="142">
        <f t="shared" si="7"/>
        <v>0.87411323716195222</v>
      </c>
      <c r="N16" s="141" t="s">
        <v>12</v>
      </c>
      <c r="O16" s="142">
        <f>O12/$M$10*100</f>
        <v>5.9186546690928905</v>
      </c>
      <c r="P16" s="142">
        <f t="shared" ref="P16:R16" si="8">P12/$M$10*100</f>
        <v>5.1707539662665472</v>
      </c>
      <c r="Q16" s="142">
        <f t="shared" si="8"/>
        <v>2.5013494488127543</v>
      </c>
      <c r="R16" s="142">
        <f t="shared" si="8"/>
        <v>-0.11797243229105987</v>
      </c>
      <c r="T16" s="141" t="s">
        <v>12</v>
      </c>
      <c r="U16" s="142">
        <f>U12/$U$10*100</f>
        <v>11.612841703750806</v>
      </c>
      <c r="V16" s="142">
        <f t="shared" ref="V16:W16" si="9">V12/$U$10*100</f>
        <v>8.665289256198351</v>
      </c>
      <c r="W16" s="143">
        <f t="shared" si="9"/>
        <v>11.513668150031799</v>
      </c>
      <c r="X16" s="142">
        <f>X12/$X$10*100</f>
        <v>10.439793062855623</v>
      </c>
      <c r="Y16" s="142">
        <f t="shared" ref="Y16:Z16" si="10">Y12/$X$10*100</f>
        <v>17.318594397001288</v>
      </c>
      <c r="Z16" s="142">
        <f t="shared" si="10"/>
        <v>12.916533286521226</v>
      </c>
    </row>
    <row r="17" spans="4:26" s="141" customFormat="1" x14ac:dyDescent="0.2">
      <c r="D17" s="142">
        <f t="shared" ref="D17:I18" si="11">D13/$B$10*100</f>
        <v>7.2386695717722853</v>
      </c>
      <c r="E17" s="142">
        <f t="shared" si="11"/>
        <v>18.188060841998745</v>
      </c>
      <c r="F17" s="142">
        <f t="shared" si="11"/>
        <v>34.829772513708043</v>
      </c>
      <c r="G17" s="142">
        <f t="shared" si="11"/>
        <v>-1.9929575283196093</v>
      </c>
      <c r="H17" s="142">
        <f t="shared" si="11"/>
        <v>7.7838931857374503</v>
      </c>
      <c r="I17" s="142">
        <f t="shared" si="11"/>
        <v>-3.668900568973879</v>
      </c>
      <c r="O17" s="142">
        <f t="shared" ref="O17:R18" si="12">O13/$M$10*100</f>
        <v>12.686488261186515</v>
      </c>
      <c r="P17" s="142">
        <f t="shared" si="12"/>
        <v>14.566256545522322</v>
      </c>
      <c r="Q17" s="142">
        <f t="shared" si="12"/>
        <v>5.5764233207013802</v>
      </c>
      <c r="R17" s="142">
        <f t="shared" si="12"/>
        <v>3.1440766153041282</v>
      </c>
      <c r="U17" s="142">
        <f t="shared" ref="U17:W18" si="13">U13/$U$10*100</f>
        <v>13.050858232676422</v>
      </c>
      <c r="V17" s="142">
        <f t="shared" si="13"/>
        <v>14.63191354100446</v>
      </c>
      <c r="W17" s="143">
        <f t="shared" si="13"/>
        <v>13.767005721551188</v>
      </c>
      <c r="X17" s="142">
        <f t="shared" ref="X17:Z18" si="14">X13/$X$10*100</f>
        <v>15.82387625076157</v>
      </c>
      <c r="Y17" s="142">
        <f t="shared" si="14"/>
        <v>13.429229355335037</v>
      </c>
      <c r="Z17" s="142">
        <f t="shared" si="14"/>
        <v>15.216695407936742</v>
      </c>
    </row>
    <row r="18" spans="4:26" s="141" customFormat="1" x14ac:dyDescent="0.2">
      <c r="D18" s="142">
        <f t="shared" si="11"/>
        <v>4.8811970136615805</v>
      </c>
      <c r="E18" s="142">
        <f t="shared" si="11"/>
        <v>17.37642114393697</v>
      </c>
      <c r="F18" s="142">
        <f t="shared" si="11"/>
        <v>30.903233134726005</v>
      </c>
      <c r="G18" s="142">
        <f t="shared" si="11"/>
        <v>0.98873411055235194</v>
      </c>
      <c r="H18" s="142">
        <f t="shared" si="11"/>
        <v>6.9474705961317982</v>
      </c>
      <c r="I18" s="142">
        <f t="shared" si="11"/>
        <v>-2.1292634318109007</v>
      </c>
      <c r="O18" s="142">
        <f t="shared" si="12"/>
        <v>6.7516958537141738</v>
      </c>
      <c r="P18" s="142">
        <f t="shared" si="12"/>
        <v>9.6297780226262191</v>
      </c>
      <c r="Q18" s="142">
        <f t="shared" si="12"/>
        <v>10.205728340650957</v>
      </c>
      <c r="R18" s="142">
        <f t="shared" si="12"/>
        <v>-3.4501371707768833E-2</v>
      </c>
      <c r="U18" s="142">
        <f t="shared" si="13"/>
        <v>11.771137952956144</v>
      </c>
      <c r="V18" s="142">
        <f t="shared" si="13"/>
        <v>17.412587412587417</v>
      </c>
      <c r="W18" s="143">
        <f t="shared" si="13"/>
        <v>12.875397329942794</v>
      </c>
      <c r="X18" s="142">
        <f t="shared" si="14"/>
        <v>16.668043493974675</v>
      </c>
      <c r="Y18" s="142">
        <f t="shared" si="14"/>
        <v>13.757602668291332</v>
      </c>
      <c r="Z18" s="142">
        <f t="shared" si="14"/>
        <v>9.5352175215043307</v>
      </c>
    </row>
    <row r="19" spans="4:26" s="141" customFormat="1" x14ac:dyDescent="0.2"/>
    <row r="20" spans="4:26" x14ac:dyDescent="0.2">
      <c r="D20" s="107"/>
    </row>
    <row r="21" spans="4:26" x14ac:dyDescent="0.2">
      <c r="U21" s="125" t="s">
        <v>128</v>
      </c>
      <c r="V21" s="39"/>
    </row>
    <row r="22" spans="4:26" x14ac:dyDescent="0.2">
      <c r="T22" s="125" t="s">
        <v>5</v>
      </c>
      <c r="U22" s="125">
        <v>0</v>
      </c>
      <c r="V22" s="125" t="s">
        <v>7</v>
      </c>
      <c r="W22" s="39"/>
      <c r="X22" s="39"/>
      <c r="Y22" s="39"/>
      <c r="Z22" s="39"/>
    </row>
    <row r="23" spans="4:26" x14ac:dyDescent="0.2">
      <c r="U23" s="125">
        <v>72.834000000000003</v>
      </c>
      <c r="V23" s="125">
        <v>175.82599999999999</v>
      </c>
      <c r="W23" s="39"/>
      <c r="X23" s="39"/>
      <c r="Y23" s="39"/>
      <c r="Z23" s="39"/>
    </row>
    <row r="24" spans="4:26" x14ac:dyDescent="0.2">
      <c r="U24" s="125">
        <v>71.915999999999997</v>
      </c>
      <c r="V24" s="125">
        <v>176.964</v>
      </c>
      <c r="W24" s="39"/>
      <c r="X24" s="39"/>
      <c r="Y24" s="39"/>
      <c r="Z24" s="39"/>
    </row>
    <row r="25" spans="4:26" x14ac:dyDescent="0.2">
      <c r="U25" s="125">
        <v>72.293999999999997</v>
      </c>
      <c r="V25" s="125">
        <v>178.85400000000001</v>
      </c>
    </row>
    <row r="27" spans="4:26" x14ac:dyDescent="0.2">
      <c r="T27" s="125" t="s">
        <v>86</v>
      </c>
      <c r="U27" s="125">
        <f>AVERAGE(U23:U25)</f>
        <v>72.347999999999999</v>
      </c>
      <c r="V27" s="125">
        <f>AVERAGE(V23:V25)</f>
        <v>177.21466666666666</v>
      </c>
    </row>
    <row r="28" spans="4:26" x14ac:dyDescent="0.2">
      <c r="T28" s="125" t="s">
        <v>100</v>
      </c>
      <c r="U28" s="125">
        <f>V27-U27</f>
        <v>104.86666666666666</v>
      </c>
    </row>
    <row r="33" spans="3:20" x14ac:dyDescent="0.2">
      <c r="Q33" s="107"/>
      <c r="R33" s="107"/>
      <c r="S33" s="107"/>
      <c r="T33" s="107"/>
    </row>
    <row r="34" spans="3:20" x14ac:dyDescent="0.2">
      <c r="Q34" s="107"/>
      <c r="R34" s="107"/>
      <c r="S34" s="107"/>
      <c r="T34" s="107"/>
    </row>
    <row r="35" spans="3:20" x14ac:dyDescent="0.2">
      <c r="C35" s="107"/>
      <c r="D35" s="107"/>
      <c r="E35" s="107"/>
      <c r="F35" s="107"/>
      <c r="G35" s="107"/>
      <c r="H35" s="107"/>
      <c r="Q35" s="107"/>
      <c r="R35" s="107"/>
      <c r="S35" s="107"/>
      <c r="T35" s="107"/>
    </row>
    <row r="36" spans="3:20" x14ac:dyDescent="0.2">
      <c r="C36" s="107"/>
      <c r="D36" s="107"/>
      <c r="E36" s="107"/>
      <c r="F36" s="107"/>
      <c r="G36" s="107"/>
      <c r="H36" s="107"/>
    </row>
    <row r="37" spans="3:20" x14ac:dyDescent="0.2">
      <c r="C37" s="107"/>
      <c r="D37" s="107"/>
      <c r="E37" s="107"/>
      <c r="F37" s="107"/>
      <c r="G37" s="107"/>
      <c r="H37" s="107"/>
    </row>
  </sheetData>
  <mergeCells count="4">
    <mergeCell ref="B2:G2"/>
    <mergeCell ref="H2:I2"/>
    <mergeCell ref="U3:W3"/>
    <mergeCell ref="X3:Z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4"/>
  <sheetViews>
    <sheetView workbookViewId="0">
      <selection activeCell="X26" sqref="X26"/>
    </sheetView>
  </sheetViews>
  <sheetFormatPr baseColWidth="10" defaultColWidth="8.83203125" defaultRowHeight="15" x14ac:dyDescent="0.2"/>
  <cols>
    <col min="1" max="2" width="16.33203125" bestFit="1" customWidth="1"/>
    <col min="3" max="3" width="14.1640625" bestFit="1" customWidth="1"/>
    <col min="4" max="4" width="15.1640625" bestFit="1" customWidth="1"/>
    <col min="6" max="6" width="24.83203125" bestFit="1" customWidth="1"/>
    <col min="13" max="13" width="11.6640625" customWidth="1"/>
    <col min="14" max="14" width="10.1640625" bestFit="1" customWidth="1"/>
    <col min="15" max="15" width="16.83203125" bestFit="1" customWidth="1"/>
    <col min="17" max="17" width="12.1640625" bestFit="1" customWidth="1"/>
    <col min="18" max="18" width="23.1640625" bestFit="1" customWidth="1"/>
    <col min="26" max="26" width="12.1640625" bestFit="1" customWidth="1"/>
  </cols>
  <sheetData>
    <row r="1" spans="1:29" x14ac:dyDescent="0.2">
      <c r="A1" s="10" t="s">
        <v>2</v>
      </c>
      <c r="M1" s="10" t="s">
        <v>14</v>
      </c>
      <c r="V1" s="10" t="s">
        <v>3</v>
      </c>
    </row>
    <row r="2" spans="1:29" ht="16" thickBot="1" x14ac:dyDescent="0.25">
      <c r="A2" s="10" t="s">
        <v>17</v>
      </c>
      <c r="B2" s="10" t="s">
        <v>83</v>
      </c>
      <c r="C2" s="10" t="s">
        <v>84</v>
      </c>
      <c r="D2" s="10" t="s">
        <v>85</v>
      </c>
      <c r="M2" s="10" t="s">
        <v>17</v>
      </c>
      <c r="N2" s="10" t="s">
        <v>104</v>
      </c>
      <c r="O2" s="10" t="s">
        <v>145</v>
      </c>
      <c r="V2" s="10" t="s">
        <v>17</v>
      </c>
      <c r="W2" s="10" t="s">
        <v>38</v>
      </c>
    </row>
    <row r="3" spans="1:29" x14ac:dyDescent="0.2">
      <c r="A3" s="11">
        <v>0.77447600000000005</v>
      </c>
      <c r="B3" s="12">
        <v>0.95485399999999998</v>
      </c>
      <c r="C3" s="12">
        <v>1.01213</v>
      </c>
      <c r="D3" s="13">
        <v>0.92431799999999997</v>
      </c>
      <c r="M3" s="11">
        <v>0.91365600000000002</v>
      </c>
      <c r="N3" s="12">
        <v>0.82587299999999997</v>
      </c>
      <c r="O3" s="13">
        <v>1.1287769999999999</v>
      </c>
      <c r="V3" s="1">
        <v>0.90014799999999995</v>
      </c>
      <c r="W3" s="2">
        <v>0.856873</v>
      </c>
    </row>
    <row r="4" spans="1:29" x14ac:dyDescent="0.2">
      <c r="A4" s="14">
        <v>1.0900589999999999</v>
      </c>
      <c r="B4" s="10">
        <v>0.86158199999999996</v>
      </c>
      <c r="C4" s="10">
        <v>0.86607699999999999</v>
      </c>
      <c r="D4" s="15">
        <v>0.90220400000000001</v>
      </c>
      <c r="M4" s="14">
        <v>1.1234440000000001</v>
      </c>
      <c r="N4" s="10">
        <v>0.93741600000000003</v>
      </c>
      <c r="O4" s="15">
        <v>1.175772</v>
      </c>
      <c r="V4" s="3">
        <v>1.0796319999999999</v>
      </c>
      <c r="W4" s="4">
        <v>0.89147100000000001</v>
      </c>
    </row>
    <row r="5" spans="1:29" ht="16" thickBot="1" x14ac:dyDescent="0.25">
      <c r="A5" s="16">
        <v>1.1354649999999999</v>
      </c>
      <c r="B5" s="17">
        <v>0.81273799999999996</v>
      </c>
      <c r="C5" s="17">
        <v>0.993344</v>
      </c>
      <c r="D5" s="18">
        <v>0.99045099999999997</v>
      </c>
      <c r="M5" s="16">
        <v>0.96289999999999998</v>
      </c>
      <c r="N5" s="17">
        <v>0.81842700000000002</v>
      </c>
      <c r="O5" s="18">
        <v>1.248669</v>
      </c>
      <c r="V5" s="5">
        <v>1.0202199999999999</v>
      </c>
      <c r="W5" s="6">
        <v>0.82149300000000003</v>
      </c>
    </row>
    <row r="7" spans="1:29" x14ac:dyDescent="0.2">
      <c r="A7" t="s">
        <v>41</v>
      </c>
      <c r="M7" t="s">
        <v>42</v>
      </c>
      <c r="V7" t="s">
        <v>43</v>
      </c>
    </row>
    <row r="8" spans="1:29" ht="16" thickBot="1" x14ac:dyDescent="0.25">
      <c r="B8" t="s">
        <v>40</v>
      </c>
      <c r="D8" t="s">
        <v>29</v>
      </c>
      <c r="F8" t="s">
        <v>52</v>
      </c>
      <c r="G8" t="s">
        <v>12</v>
      </c>
      <c r="N8" t="s">
        <v>40</v>
      </c>
      <c r="P8" t="s">
        <v>29</v>
      </c>
      <c r="Q8" t="s">
        <v>102</v>
      </c>
      <c r="R8" t="s">
        <v>103</v>
      </c>
      <c r="S8" t="s">
        <v>86</v>
      </c>
      <c r="T8" t="s">
        <v>87</v>
      </c>
      <c r="W8" t="s">
        <v>40</v>
      </c>
      <c r="Y8" t="s">
        <v>29</v>
      </c>
      <c r="Z8" t="s">
        <v>102</v>
      </c>
      <c r="AA8" s="10" t="s">
        <v>103</v>
      </c>
      <c r="AB8" t="s">
        <v>86</v>
      </c>
      <c r="AC8" t="s">
        <v>87</v>
      </c>
    </row>
    <row r="9" spans="1:29" x14ac:dyDescent="0.2">
      <c r="A9" t="s">
        <v>17</v>
      </c>
      <c r="B9">
        <v>18.680364608764648</v>
      </c>
      <c r="C9">
        <f>AVERAGE(B9:B11)</f>
        <v>18.613418579101562</v>
      </c>
      <c r="D9">
        <v>15.791857719421387</v>
      </c>
      <c r="E9">
        <f>AVERAGE(D9:D11)</f>
        <v>15.766387303670248</v>
      </c>
      <c r="F9">
        <f>2^-(C9-E9)</f>
        <v>0.1389818817414486</v>
      </c>
      <c r="G9">
        <f>F9/$I$9</f>
        <v>0.77447617843166772</v>
      </c>
      <c r="I9">
        <f>AVERAGE(F9:F15)</f>
        <v>0.17945275221103654</v>
      </c>
      <c r="J9" t="s">
        <v>98</v>
      </c>
      <c r="M9" t="s">
        <v>17</v>
      </c>
      <c r="N9">
        <v>14556.794</v>
      </c>
      <c r="O9">
        <v>1</v>
      </c>
      <c r="P9">
        <v>13529.116</v>
      </c>
      <c r="Q9">
        <f t="shared" ref="Q9:Q17" si="0">N9/P9</f>
        <v>1.0759604692575626</v>
      </c>
      <c r="R9" s="45">
        <f t="shared" ref="R9:R17" si="1">Q9/$Q$19</f>
        <v>0.91365638851491238</v>
      </c>
      <c r="S9">
        <f>AVERAGE(R9:R11)</f>
        <v>1</v>
      </c>
      <c r="T9">
        <f>STDEV(R9:R11)</f>
        <v>0.10970421179468311</v>
      </c>
      <c r="V9" t="s">
        <v>17</v>
      </c>
      <c r="W9">
        <v>11582.045</v>
      </c>
      <c r="X9">
        <v>7</v>
      </c>
      <c r="Y9">
        <v>9602.2960000000003</v>
      </c>
      <c r="Z9">
        <f t="shared" ref="Z9:Z14" si="2">W9/Y9</f>
        <v>1.2061745440882055</v>
      </c>
      <c r="AA9" s="45">
        <f t="shared" ref="AA9:AA14" si="3">Z9/$Z$16</f>
        <v>0.90014803133753585</v>
      </c>
      <c r="AB9">
        <f>AVERAGE(AA9:AA11)</f>
        <v>1</v>
      </c>
      <c r="AC9">
        <f>STDEV(AA9:AA11)</f>
        <v>9.1434446286272494E-2</v>
      </c>
    </row>
    <row r="10" spans="1:29" x14ac:dyDescent="0.2">
      <c r="B10">
        <v>18.603729248046875</v>
      </c>
      <c r="D10">
        <v>15.715243339538574</v>
      </c>
      <c r="N10">
        <v>19354.087</v>
      </c>
      <c r="O10">
        <v>2</v>
      </c>
      <c r="P10">
        <v>14628.772999999999</v>
      </c>
      <c r="Q10">
        <f t="shared" si="0"/>
        <v>1.3230150607983322</v>
      </c>
      <c r="R10" s="46">
        <f t="shared" si="1"/>
        <v>1.1234438410492238</v>
      </c>
      <c r="W10">
        <v>16520.823</v>
      </c>
      <c r="X10">
        <v>8</v>
      </c>
      <c r="Y10">
        <v>11419.832</v>
      </c>
      <c r="Z10">
        <f t="shared" si="2"/>
        <v>1.4466782873863644</v>
      </c>
      <c r="AA10" s="46">
        <f t="shared" si="3"/>
        <v>1.0796319809203041</v>
      </c>
    </row>
    <row r="11" spans="1:29" x14ac:dyDescent="0.2">
      <c r="B11">
        <v>18.556161880493164</v>
      </c>
      <c r="D11">
        <v>15.792060852050781</v>
      </c>
      <c r="N11">
        <v>18022.550999999999</v>
      </c>
      <c r="O11">
        <v>3</v>
      </c>
      <c r="P11">
        <v>15893.581</v>
      </c>
      <c r="Q11">
        <f t="shared" si="0"/>
        <v>1.1339515619544771</v>
      </c>
      <c r="R11" s="46">
        <f t="shared" si="1"/>
        <v>0.96289977043586394</v>
      </c>
      <c r="W11">
        <v>14333.945</v>
      </c>
      <c r="X11">
        <v>9</v>
      </c>
      <c r="Y11">
        <v>10485.174999999999</v>
      </c>
      <c r="Z11">
        <f t="shared" si="2"/>
        <v>1.367067788568145</v>
      </c>
      <c r="AA11" s="46">
        <f t="shared" si="3"/>
        <v>1.0202199877421601</v>
      </c>
    </row>
    <row r="12" spans="1:29" x14ac:dyDescent="0.2">
      <c r="B12">
        <v>18.611576080322266</v>
      </c>
      <c r="C12">
        <f>AVERAGE(B12:B14)</f>
        <v>18.639705022176106</v>
      </c>
      <c r="D12">
        <v>16.152191162109375</v>
      </c>
      <c r="E12">
        <f>AVERAGE(D12:D14)</f>
        <v>16.285787582397461</v>
      </c>
      <c r="F12">
        <f>2^-(C12-E12)</f>
        <v>0.19561413940381581</v>
      </c>
      <c r="G12">
        <f>F12/$I$9</f>
        <v>1.0900592885517491</v>
      </c>
      <c r="M12" t="s">
        <v>104</v>
      </c>
      <c r="N12">
        <v>20110.764999999999</v>
      </c>
      <c r="O12">
        <v>4</v>
      </c>
      <c r="P12">
        <v>20677.692999999999</v>
      </c>
      <c r="Q12">
        <f t="shared" si="0"/>
        <v>0.97258262805236539</v>
      </c>
      <c r="R12" s="46">
        <f t="shared" si="1"/>
        <v>0.8258726569125957</v>
      </c>
      <c r="S12">
        <f>AVERAGE(R12:R14)</f>
        <v>0.86057184585349278</v>
      </c>
      <c r="T12">
        <f>STDEV(R12:R14)</f>
        <v>6.6653251991541707E-2</v>
      </c>
      <c r="V12" t="s">
        <v>38</v>
      </c>
      <c r="W12">
        <v>11846.045</v>
      </c>
      <c r="X12">
        <v>10</v>
      </c>
      <c r="Y12">
        <v>10317.174999999999</v>
      </c>
      <c r="Z12">
        <f t="shared" si="2"/>
        <v>1.1481868825526369</v>
      </c>
      <c r="AA12" s="46">
        <f t="shared" si="3"/>
        <v>0.85687280253342646</v>
      </c>
      <c r="AB12">
        <f>AVERAGE(AA12:AA14)</f>
        <v>0.85661208505594688</v>
      </c>
      <c r="AC12">
        <f>STDEV(AA12:AA14)</f>
        <v>3.4989541117143447E-2</v>
      </c>
    </row>
    <row r="13" spans="1:29" x14ac:dyDescent="0.2">
      <c r="B13">
        <v>18.79908561706543</v>
      </c>
      <c r="D13">
        <v>16.400114059448242</v>
      </c>
      <c r="N13">
        <v>18460.743999999999</v>
      </c>
      <c r="O13">
        <v>5</v>
      </c>
      <c r="P13">
        <v>16722.580999999998</v>
      </c>
      <c r="Q13">
        <f t="shared" si="0"/>
        <v>1.1039410722543368</v>
      </c>
      <c r="R13" s="46">
        <f t="shared" si="1"/>
        <v>0.9374162360306324</v>
      </c>
      <c r="W13">
        <v>12883.338</v>
      </c>
      <c r="X13">
        <v>11</v>
      </c>
      <c r="Y13">
        <v>10785.125</v>
      </c>
      <c r="Z13">
        <f t="shared" si="2"/>
        <v>1.1945469338556576</v>
      </c>
      <c r="AA13" s="46">
        <f t="shared" si="3"/>
        <v>0.89147053892046602</v>
      </c>
    </row>
    <row r="14" spans="1:29" ht="16" thickBot="1" x14ac:dyDescent="0.25">
      <c r="B14">
        <v>18.508453369140625</v>
      </c>
      <c r="D14">
        <v>16.305057525634766</v>
      </c>
      <c r="N14">
        <v>15992.772999999999</v>
      </c>
      <c r="O14">
        <v>6</v>
      </c>
      <c r="P14">
        <v>16593.217000000001</v>
      </c>
      <c r="Q14">
        <f t="shared" si="0"/>
        <v>0.963813888530476</v>
      </c>
      <c r="R14" s="46">
        <f t="shared" si="1"/>
        <v>0.81842664461725034</v>
      </c>
      <c r="W14">
        <v>13953.388000000001</v>
      </c>
      <c r="X14">
        <v>12</v>
      </c>
      <c r="Y14">
        <v>12675.924000000001</v>
      </c>
      <c r="Z14">
        <f t="shared" si="2"/>
        <v>1.1007787676858902</v>
      </c>
      <c r="AA14" s="47">
        <f t="shared" si="3"/>
        <v>0.82149291371394806</v>
      </c>
    </row>
    <row r="15" spans="1:29" x14ac:dyDescent="0.2">
      <c r="B15">
        <v>18.328927993774414</v>
      </c>
      <c r="C15">
        <f>AVERAGE(B15:B17)</f>
        <v>18.15561803181966</v>
      </c>
      <c r="D15">
        <v>15.791304588317871</v>
      </c>
      <c r="E15">
        <f>AVERAGE(D15:D17)</f>
        <v>15.860576629638672</v>
      </c>
      <c r="F15">
        <f>2^-(C15-E15)</f>
        <v>0.20376223548784525</v>
      </c>
      <c r="G15">
        <f>F15/$I$9</f>
        <v>1.1354645330165833</v>
      </c>
      <c r="M15" t="s">
        <v>145</v>
      </c>
      <c r="N15">
        <v>16612.472000000002</v>
      </c>
      <c r="O15">
        <v>7</v>
      </c>
      <c r="P15">
        <v>12497.196</v>
      </c>
      <c r="Q15">
        <f t="shared" si="0"/>
        <v>1.3292959476669808</v>
      </c>
      <c r="R15" s="46">
        <f t="shared" si="1"/>
        <v>1.1287772827295115</v>
      </c>
      <c r="S15">
        <f>AVERAGE(R15:R17)</f>
        <v>1.1844061136557504</v>
      </c>
      <c r="T15">
        <f>STDEV(R15:R17)</f>
        <v>6.0410530600684346E-2</v>
      </c>
    </row>
    <row r="16" spans="1:29" x14ac:dyDescent="0.2">
      <c r="B16">
        <v>18.168830871582031</v>
      </c>
      <c r="D16">
        <v>15.946074485778809</v>
      </c>
      <c r="N16">
        <v>19023.179</v>
      </c>
      <c r="O16">
        <v>8</v>
      </c>
      <c r="P16">
        <v>13738.731</v>
      </c>
      <c r="Q16">
        <f t="shared" si="0"/>
        <v>1.384638726822732</v>
      </c>
      <c r="R16" s="46">
        <f t="shared" si="1"/>
        <v>1.1757718379929707</v>
      </c>
      <c r="Z16">
        <f>AVERAGE(Z9:Z11)</f>
        <v>1.3399735400142383</v>
      </c>
      <c r="AA16" t="s">
        <v>101</v>
      </c>
    </row>
    <row r="17" spans="1:18" ht="16" thickBot="1" x14ac:dyDescent="0.25">
      <c r="B17">
        <v>17.969095230102539</v>
      </c>
      <c r="D17">
        <v>15.844350814819336</v>
      </c>
      <c r="N17">
        <v>16716.844000000001</v>
      </c>
      <c r="O17">
        <v>9</v>
      </c>
      <c r="P17">
        <v>11368.245999999999</v>
      </c>
      <c r="Q17">
        <f t="shared" si="0"/>
        <v>1.4704857723874027</v>
      </c>
      <c r="R17" s="47">
        <f t="shared" si="1"/>
        <v>1.2486692202447685</v>
      </c>
    </row>
    <row r="18" spans="1:18" x14ac:dyDescent="0.2">
      <c r="A18" t="s">
        <v>83</v>
      </c>
      <c r="B18">
        <v>18.830942153930664</v>
      </c>
      <c r="C18">
        <f>AVERAGE(B18:B20)</f>
        <v>18.771485646565754</v>
      </c>
      <c r="D18">
        <v>16.054885864257812</v>
      </c>
      <c r="E18">
        <f>AVERAGE(D18:D20)</f>
        <v>16.226514180501301</v>
      </c>
      <c r="F18">
        <f>2^-(C18-E18)</f>
        <v>0.17135123961094467</v>
      </c>
      <c r="G18">
        <f>F18/$I$9</f>
        <v>0.95485434187955787</v>
      </c>
    </row>
    <row r="19" spans="1:18" x14ac:dyDescent="0.2">
      <c r="B19">
        <v>18.79176139831543</v>
      </c>
      <c r="D19">
        <v>16.510030746459961</v>
      </c>
      <c r="Q19">
        <f>AVERAGE(Q9:Q11)</f>
        <v>1.1776423640034572</v>
      </c>
      <c r="R19" t="s">
        <v>101</v>
      </c>
    </row>
    <row r="20" spans="1:18" x14ac:dyDescent="0.2">
      <c r="B20">
        <v>18.691753387451172</v>
      </c>
      <c r="D20">
        <v>16.114625930786133</v>
      </c>
    </row>
    <row r="21" spans="1:18" x14ac:dyDescent="0.2">
      <c r="B21">
        <v>18.700654983520508</v>
      </c>
      <c r="C21">
        <f>AVERAGE(B21:B23)</f>
        <v>18.699913024902344</v>
      </c>
      <c r="D21">
        <v>16.027053833007812</v>
      </c>
      <c r="E21">
        <f>AVERAGE(D21:D23)</f>
        <v>16.006649653116863</v>
      </c>
      <c r="F21">
        <f>2^-(C21-E21)</f>
        <v>0.15461333175912592</v>
      </c>
      <c r="G21">
        <f>F21/$I$9</f>
        <v>0.86158239343858345</v>
      </c>
    </row>
    <row r="22" spans="1:18" x14ac:dyDescent="0.2">
      <c r="B22">
        <v>18.766458511352539</v>
      </c>
      <c r="D22">
        <v>16.013837814331055</v>
      </c>
    </row>
    <row r="23" spans="1:18" x14ac:dyDescent="0.2">
      <c r="B23">
        <v>18.632625579833984</v>
      </c>
      <c r="D23">
        <v>15.979057312011719</v>
      </c>
    </row>
    <row r="24" spans="1:18" x14ac:dyDescent="0.2">
      <c r="B24">
        <v>18.745138168334961</v>
      </c>
      <c r="C24">
        <f>AVERAGE(B24:B26)</f>
        <v>18.813435872395832</v>
      </c>
      <c r="D24">
        <v>16.107185363769531</v>
      </c>
      <c r="E24">
        <f>AVERAGE(D24:D26)</f>
        <v>16.03597354888916</v>
      </c>
      <c r="F24">
        <f>2^-(C24-E24)</f>
        <v>0.14584801703954664</v>
      </c>
      <c r="G24">
        <f>F24/$I$9</f>
        <v>0.81273769971512777</v>
      </c>
    </row>
    <row r="25" spans="1:18" x14ac:dyDescent="0.2">
      <c r="B25">
        <v>18.956499099731445</v>
      </c>
      <c r="D25">
        <v>16.116489410400391</v>
      </c>
    </row>
    <row r="26" spans="1:18" x14ac:dyDescent="0.2">
      <c r="B26">
        <v>18.738670349121094</v>
      </c>
      <c r="D26">
        <v>15.884245872497559</v>
      </c>
    </row>
    <row r="27" spans="1:18" x14ac:dyDescent="0.2">
      <c r="A27" t="s">
        <v>84</v>
      </c>
      <c r="B27">
        <v>18.412143707275391</v>
      </c>
      <c r="C27">
        <f>AVERAGE(B27:B29)</f>
        <v>18.311365127563477</v>
      </c>
      <c r="D27">
        <v>15.812875747680664</v>
      </c>
      <c r="E27">
        <f>AVERAGE(D27:D29)</f>
        <v>15.850435256958008</v>
      </c>
      <c r="F27">
        <f>2^-(C27-E27)</f>
        <v>0.18162945998844976</v>
      </c>
      <c r="G27">
        <f>F27/$I$9</f>
        <v>1.0121296984894019</v>
      </c>
    </row>
    <row r="28" spans="1:18" x14ac:dyDescent="0.2">
      <c r="B28">
        <v>18.271509170532227</v>
      </c>
      <c r="D28">
        <v>15.956197738647461</v>
      </c>
    </row>
    <row r="29" spans="1:18" x14ac:dyDescent="0.2">
      <c r="B29">
        <v>18.250442504882812</v>
      </c>
      <c r="D29">
        <v>15.782232284545898</v>
      </c>
    </row>
    <row r="30" spans="1:18" x14ac:dyDescent="0.2">
      <c r="B30">
        <v>18.834394454956055</v>
      </c>
      <c r="C30">
        <f>AVERAGE(B30:B32)</f>
        <v>18.664306640625</v>
      </c>
      <c r="D30">
        <v>15.935444831848145</v>
      </c>
      <c r="E30">
        <f>AVERAGE(D30:D32)</f>
        <v>15.978549003601074</v>
      </c>
      <c r="F30">
        <f>2^-(C30-E30)</f>
        <v>0.15541981589432757</v>
      </c>
      <c r="G30">
        <f>F30/$I$9</f>
        <v>0.86607652420707248</v>
      </c>
    </row>
    <row r="31" spans="1:18" x14ac:dyDescent="0.2">
      <c r="B31">
        <v>18.631446838378906</v>
      </c>
      <c r="D31">
        <v>15.970664978027344</v>
      </c>
    </row>
    <row r="32" spans="1:18" x14ac:dyDescent="0.2">
      <c r="B32">
        <v>18.527078628540039</v>
      </c>
      <c r="D32">
        <v>16.029537200927734</v>
      </c>
    </row>
    <row r="33" spans="1:7" x14ac:dyDescent="0.2">
      <c r="B33">
        <v>18.702676773071289</v>
      </c>
      <c r="C33">
        <f>AVERAGE(B33:B35)</f>
        <v>18.649525960286457</v>
      </c>
      <c r="D33">
        <v>16.178438186645508</v>
      </c>
      <c r="E33">
        <f>AVERAGE(D33:D35)</f>
        <v>16.161567052205402</v>
      </c>
      <c r="F33">
        <f>2^-(C33-E33)</f>
        <v>0.17825829188417475</v>
      </c>
      <c r="G33">
        <f>F33/$I$9</f>
        <v>0.99334387290166992</v>
      </c>
    </row>
    <row r="34" spans="1:7" x14ac:dyDescent="0.2">
      <c r="B34">
        <v>18.8272705078125</v>
      </c>
      <c r="D34">
        <v>16.063190460205078</v>
      </c>
    </row>
    <row r="35" spans="1:7" x14ac:dyDescent="0.2">
      <c r="B35">
        <v>18.418630599975586</v>
      </c>
      <c r="D35">
        <v>16.243072509765625</v>
      </c>
    </row>
    <row r="36" spans="1:7" x14ac:dyDescent="0.2">
      <c r="A36" t="s">
        <v>85</v>
      </c>
      <c r="B36">
        <v>18.147218704223633</v>
      </c>
      <c r="C36">
        <f>AVERAGE(B36:B38)</f>
        <v>18.210254669189453</v>
      </c>
      <c r="D36">
        <v>15.662221908569336</v>
      </c>
      <c r="E36">
        <f>AVERAGE(D36:D38)</f>
        <v>15.618391354878744</v>
      </c>
      <c r="F36">
        <f>2^-(C36-E36)</f>
        <v>0.16587135702997999</v>
      </c>
      <c r="G36">
        <f>F36/$I$9</f>
        <v>0.92431771029577281</v>
      </c>
    </row>
    <row r="37" spans="1:7" x14ac:dyDescent="0.2">
      <c r="B37">
        <v>18.173797607421875</v>
      </c>
      <c r="D37">
        <v>15.546629905700684</v>
      </c>
    </row>
    <row r="38" spans="1:7" x14ac:dyDescent="0.2">
      <c r="B38">
        <v>18.309747695922852</v>
      </c>
      <c r="D38">
        <v>15.646322250366211</v>
      </c>
    </row>
    <row r="39" spans="1:7" x14ac:dyDescent="0.2">
      <c r="B39">
        <v>19.005510330200195</v>
      </c>
      <c r="C39">
        <f>AVERAGE(B39:B41)</f>
        <v>18.769614537556965</v>
      </c>
      <c r="D39">
        <v>16.022401809692383</v>
      </c>
      <c r="E39">
        <f>AVERAGE(D39:D41)</f>
        <v>16.142816543579102</v>
      </c>
      <c r="F39">
        <f>2^-(C39-E39)</f>
        <v>0.16190304291841628</v>
      </c>
      <c r="G39">
        <f>F39/$I$9</f>
        <v>0.9022042901187618</v>
      </c>
    </row>
    <row r="40" spans="1:7" x14ac:dyDescent="0.2">
      <c r="B40">
        <v>18.869306564331055</v>
      </c>
      <c r="D40">
        <v>16.231988906860352</v>
      </c>
    </row>
    <row r="41" spans="1:7" x14ac:dyDescent="0.2">
      <c r="B41">
        <v>18.434026718139648</v>
      </c>
      <c r="D41">
        <v>16.17405891418457</v>
      </c>
    </row>
    <row r="42" spans="1:7" x14ac:dyDescent="0.2">
      <c r="B42">
        <v>19.19099235534668</v>
      </c>
      <c r="C42">
        <f>AVERAGE(B42:B44)</f>
        <v>18.991051991780598</v>
      </c>
      <c r="D42">
        <v>16.488122940063477</v>
      </c>
      <c r="E42">
        <f>AVERAGE(D42:D44)</f>
        <v>16.498884836832683</v>
      </c>
      <c r="F42">
        <f>2^-(C42-E42)</f>
        <v>0.17773908175053052</v>
      </c>
      <c r="G42">
        <f>F42/$I$9</f>
        <v>0.99045057576776119</v>
      </c>
    </row>
    <row r="43" spans="1:7" x14ac:dyDescent="0.2">
      <c r="B43">
        <v>19.193069458007812</v>
      </c>
      <c r="D43">
        <v>16.5145263671875</v>
      </c>
    </row>
    <row r="44" spans="1:7" x14ac:dyDescent="0.2">
      <c r="B44">
        <v>18.589094161987305</v>
      </c>
      <c r="D44">
        <v>16.49400520324707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3"/>
  <sheetViews>
    <sheetView workbookViewId="0">
      <selection activeCell="M8" sqref="M8"/>
    </sheetView>
  </sheetViews>
  <sheetFormatPr baseColWidth="10" defaultColWidth="8.83203125" defaultRowHeight="15" x14ac:dyDescent="0.2"/>
  <cols>
    <col min="1" max="1" width="13.5" customWidth="1"/>
    <col min="6" max="6" width="24.83203125" bestFit="1" customWidth="1"/>
    <col min="7" max="7" width="14" bestFit="1" customWidth="1"/>
  </cols>
  <sheetData>
    <row r="1" spans="1:10" ht="16" customHeight="1" thickBot="1" x14ac:dyDescent="0.25"/>
    <row r="2" spans="1:10" x14ac:dyDescent="0.2">
      <c r="B2" s="56">
        <v>0.88816799999999996</v>
      </c>
      <c r="C2" s="12">
        <v>0.61986200000000002</v>
      </c>
      <c r="D2" s="53">
        <v>1.0093810000000001</v>
      </c>
      <c r="E2" s="65">
        <v>1.129589</v>
      </c>
    </row>
    <row r="3" spans="1:10" x14ac:dyDescent="0.2">
      <c r="B3" s="57">
        <v>0.98664499999999999</v>
      </c>
      <c r="C3" s="10">
        <v>0.61742699999999995</v>
      </c>
      <c r="D3" s="54">
        <v>0.92435100000000003</v>
      </c>
      <c r="E3" s="66">
        <v>1.204699</v>
      </c>
    </row>
    <row r="4" spans="1:10" ht="16" thickBot="1" x14ac:dyDescent="0.25">
      <c r="B4" s="58">
        <v>1.1251869999999999</v>
      </c>
      <c r="C4" s="17">
        <v>0.58433500000000005</v>
      </c>
      <c r="D4" s="55">
        <v>1.066268</v>
      </c>
      <c r="E4" s="67">
        <v>1.1244689999999999</v>
      </c>
    </row>
    <row r="7" spans="1:10" x14ac:dyDescent="0.2">
      <c r="B7" t="s">
        <v>62</v>
      </c>
      <c r="D7" t="s">
        <v>63</v>
      </c>
      <c r="F7" t="s">
        <v>52</v>
      </c>
      <c r="G7" t="s">
        <v>53</v>
      </c>
    </row>
    <row r="8" spans="1:10" x14ac:dyDescent="0.2">
      <c r="A8" s="166" t="s">
        <v>105</v>
      </c>
      <c r="B8" s="74">
        <v>20.978872299194336</v>
      </c>
      <c r="C8" s="74">
        <f>AVERAGE(B8:B10)</f>
        <v>20.887724558512371</v>
      </c>
      <c r="D8" s="74">
        <v>14.646121978759766</v>
      </c>
      <c r="E8" s="74">
        <f>AVERAGE(D8:D10)</f>
        <v>14.672378222147623</v>
      </c>
      <c r="F8" s="74">
        <f>2^-(C8-E8)</f>
        <v>1.3458427499637556E-2</v>
      </c>
      <c r="G8" s="75">
        <f>F8/$I$14</f>
        <v>1.0093809950257608</v>
      </c>
    </row>
    <row r="9" spans="1:10" x14ac:dyDescent="0.2">
      <c r="A9" s="167"/>
      <c r="B9" s="52">
        <v>20.857841491699219</v>
      </c>
      <c r="C9" s="52"/>
      <c r="D9" s="52">
        <v>14.922382354736328</v>
      </c>
      <c r="E9" s="52"/>
      <c r="F9" s="52"/>
      <c r="G9" s="76"/>
    </row>
    <row r="10" spans="1:10" x14ac:dyDescent="0.2">
      <c r="A10" s="167"/>
      <c r="B10" s="52">
        <v>20.826459884643555</v>
      </c>
      <c r="C10" s="52"/>
      <c r="D10" s="52">
        <v>14.448630332946777</v>
      </c>
      <c r="E10" s="52"/>
      <c r="F10" s="52"/>
      <c r="G10" s="76"/>
    </row>
    <row r="11" spans="1:10" x14ac:dyDescent="0.2">
      <c r="A11" s="167"/>
      <c r="B11" s="52">
        <v>20.4433784484863</v>
      </c>
      <c r="C11" s="52">
        <f>AVERAGE(B11:B13)</f>
        <v>20.665304819742829</v>
      </c>
      <c r="D11" s="52">
        <v>14.299999237060547</v>
      </c>
      <c r="E11" s="52">
        <f>AVERAGE(D11:D13)</f>
        <v>14.323000272115072</v>
      </c>
      <c r="F11" s="52">
        <f>2^-(C11-E11)</f>
        <v>1.2324692416364443E-2</v>
      </c>
      <c r="G11" s="76">
        <f>F11/$I$14</f>
        <v>0.92435095370179143</v>
      </c>
    </row>
    <row r="12" spans="1:10" x14ac:dyDescent="0.2">
      <c r="A12" s="167"/>
      <c r="B12" s="52">
        <v>20.891302108764648</v>
      </c>
      <c r="C12" s="52"/>
      <c r="D12" s="52">
        <v>14.451557159423828</v>
      </c>
      <c r="E12" s="52"/>
      <c r="F12" s="52"/>
      <c r="G12" s="76"/>
    </row>
    <row r="13" spans="1:10" x14ac:dyDescent="0.2">
      <c r="A13" s="167"/>
      <c r="B13" s="52">
        <v>20.661233901977539</v>
      </c>
      <c r="C13" s="52"/>
      <c r="D13" s="52">
        <v>14.21744441986084</v>
      </c>
      <c r="E13" s="52"/>
      <c r="F13" s="52"/>
      <c r="G13" s="76"/>
    </row>
    <row r="14" spans="1:10" x14ac:dyDescent="0.2">
      <c r="A14" s="167"/>
      <c r="B14" s="52">
        <v>20.608366012573242</v>
      </c>
      <c r="C14" s="52">
        <f>AVERAGE(B14:B16)</f>
        <v>20.667986551920571</v>
      </c>
      <c r="D14" s="52">
        <v>14.759031295776367</v>
      </c>
      <c r="E14" s="52">
        <f>AVERAGE(D14:D16)</f>
        <v>14.531739552815736</v>
      </c>
      <c r="F14" s="52">
        <f>2^-(C14-E14)</f>
        <v>1.4216922385054238E-2</v>
      </c>
      <c r="G14" s="76">
        <f>F14/$I$14</f>
        <v>1.0662680512724481</v>
      </c>
      <c r="I14">
        <f>AVERAGE(F8:F14)</f>
        <v>1.3333347433685411E-2</v>
      </c>
      <c r="J14" t="s">
        <v>106</v>
      </c>
    </row>
    <row r="15" spans="1:10" x14ac:dyDescent="0.2">
      <c r="A15" s="167"/>
      <c r="B15" s="52">
        <v>20.483879089355469</v>
      </c>
      <c r="C15" s="52"/>
      <c r="D15" s="52">
        <v>14.125520706176699</v>
      </c>
      <c r="E15" s="52"/>
      <c r="F15" s="52"/>
      <c r="G15" s="76"/>
    </row>
    <row r="16" spans="1:10" x14ac:dyDescent="0.2">
      <c r="A16" s="168"/>
      <c r="B16" s="77">
        <v>20.911714553833001</v>
      </c>
      <c r="C16" s="77"/>
      <c r="D16" s="77">
        <v>14.710666656494141</v>
      </c>
      <c r="E16" s="77"/>
      <c r="F16" s="77"/>
      <c r="G16" s="78"/>
    </row>
    <row r="17" spans="1:10" x14ac:dyDescent="0.2">
      <c r="A17" s="169" t="s">
        <v>72</v>
      </c>
      <c r="B17" s="68">
        <v>19.800853729248047</v>
      </c>
      <c r="C17" s="68">
        <f>AVERAGE(B17:B19)</f>
        <v>19.612863540649414</v>
      </c>
      <c r="D17" s="68">
        <v>15.016853332519531</v>
      </c>
      <c r="E17" s="68">
        <f>AVERAGE(D17:D19)</f>
        <v>14.995866457621256</v>
      </c>
      <c r="F17" s="68">
        <f>2^-(C17-E17)</f>
        <v>4.0751667872169398E-2</v>
      </c>
      <c r="G17" s="69">
        <f>F17/$I$23</f>
        <v>0.88816801718597338</v>
      </c>
    </row>
    <row r="18" spans="1:10" x14ac:dyDescent="0.2">
      <c r="A18" s="170"/>
      <c r="B18" s="70">
        <v>19.682126998901367</v>
      </c>
      <c r="C18" s="70"/>
      <c r="D18" s="70">
        <v>15.026093482971191</v>
      </c>
      <c r="E18" s="70"/>
      <c r="F18" s="70"/>
      <c r="G18" s="71"/>
    </row>
    <row r="19" spans="1:10" x14ac:dyDescent="0.2">
      <c r="A19" s="170"/>
      <c r="B19" s="70">
        <v>19.355609893798828</v>
      </c>
      <c r="C19" s="70"/>
      <c r="D19" s="70">
        <v>14.944652557373047</v>
      </c>
      <c r="E19" s="70"/>
      <c r="F19" s="70"/>
      <c r="G19" s="71"/>
    </row>
    <row r="20" spans="1:10" x14ac:dyDescent="0.2">
      <c r="A20" s="170"/>
      <c r="B20" s="70">
        <v>20.269193649291992</v>
      </c>
      <c r="C20" s="70">
        <f>AVERAGE(B20:B22)</f>
        <v>20.370838801066082</v>
      </c>
      <c r="D20" s="70">
        <v>15.995387077331543</v>
      </c>
      <c r="E20" s="70">
        <f>AVERAGE(D20:D22)</f>
        <v>15.905540148417154</v>
      </c>
      <c r="F20" s="70">
        <f>2^-(C20-E20)</f>
        <v>4.5270069991663539E-2</v>
      </c>
      <c r="G20" s="71">
        <f>F20/$I$23</f>
        <v>0.9866449743477852</v>
      </c>
    </row>
    <row r="21" spans="1:10" x14ac:dyDescent="0.2">
      <c r="A21" s="170"/>
      <c r="B21" s="70">
        <v>20.573692321777344</v>
      </c>
      <c r="C21" s="70"/>
      <c r="D21" s="70">
        <v>15.969220161437988</v>
      </c>
      <c r="E21" s="70"/>
      <c r="F21" s="70"/>
      <c r="G21" s="71"/>
    </row>
    <row r="22" spans="1:10" x14ac:dyDescent="0.2">
      <c r="A22" s="170"/>
      <c r="B22" s="70">
        <v>20.269630432128906</v>
      </c>
      <c r="C22" s="70"/>
      <c r="D22" s="70">
        <v>15.752013206481934</v>
      </c>
      <c r="E22" s="70"/>
      <c r="F22" s="70"/>
      <c r="G22" s="71"/>
    </row>
    <row r="23" spans="1:10" x14ac:dyDescent="0.2">
      <c r="A23" s="170"/>
      <c r="B23" s="70">
        <v>19.755916595458984</v>
      </c>
      <c r="C23" s="70">
        <f>AVERAGE(B23:B25)</f>
        <v>19.327721277872723</v>
      </c>
      <c r="D23" s="70">
        <v>15.097012519836426</v>
      </c>
      <c r="E23" s="70">
        <f>AVERAGE(D23:D25)</f>
        <v>15.051984469095865</v>
      </c>
      <c r="F23" s="70">
        <f>2^-(C23-E23)</f>
        <v>5.1626771484493704E-2</v>
      </c>
      <c r="G23" s="71">
        <f>F23/$I$23</f>
        <v>1.1251870084662412</v>
      </c>
      <c r="I23">
        <f>AVERAGE(F17:F23)</f>
        <v>4.5882836449442216E-2</v>
      </c>
      <c r="J23" t="s">
        <v>107</v>
      </c>
    </row>
    <row r="24" spans="1:10" x14ac:dyDescent="0.2">
      <c r="A24" s="170"/>
      <c r="B24" s="70">
        <v>19.844213485717773</v>
      </c>
      <c r="C24" s="70"/>
      <c r="D24" s="70">
        <v>15.054402351379395</v>
      </c>
      <c r="E24" s="70"/>
      <c r="F24" s="70"/>
      <c r="G24" s="71"/>
    </row>
    <row r="25" spans="1:10" x14ac:dyDescent="0.2">
      <c r="A25" s="171"/>
      <c r="B25" s="72">
        <v>18.383033752441406</v>
      </c>
      <c r="C25" s="72"/>
      <c r="D25" s="72">
        <v>15.004538536071777</v>
      </c>
      <c r="E25" s="72"/>
      <c r="F25" s="72"/>
      <c r="G25" s="73"/>
    </row>
    <row r="26" spans="1:10" x14ac:dyDescent="0.2">
      <c r="A26" s="172" t="s">
        <v>110</v>
      </c>
      <c r="B26" s="59">
        <v>20.7013435363769</v>
      </c>
      <c r="C26" s="59">
        <f>AVERAGE(B26:B28)</f>
        <v>20.276028315226217</v>
      </c>
      <c r="D26" s="59">
        <v>14.250127792358398</v>
      </c>
      <c r="E26" s="59">
        <f>AVERAGE(D26:D28)</f>
        <v>14.22300942738851</v>
      </c>
      <c r="F26" s="59">
        <f>2^-(C26-E26)</f>
        <v>1.5061206062572059E-2</v>
      </c>
      <c r="G26" s="60">
        <f>F26/$I$14</f>
        <v>1.1295892601224342</v>
      </c>
    </row>
    <row r="27" spans="1:10" x14ac:dyDescent="0.2">
      <c r="A27" s="173"/>
      <c r="B27" s="61">
        <v>20.169713973999023</v>
      </c>
      <c r="C27" s="61"/>
      <c r="D27" s="61">
        <v>14.268466949462891</v>
      </c>
      <c r="E27" s="61"/>
      <c r="F27" s="61"/>
      <c r="G27" s="62"/>
    </row>
    <row r="28" spans="1:10" x14ac:dyDescent="0.2">
      <c r="A28" s="173"/>
      <c r="B28" s="61">
        <v>19.957027435302734</v>
      </c>
      <c r="C28" s="61"/>
      <c r="D28" s="61">
        <v>14.150433540344238</v>
      </c>
      <c r="E28" s="61"/>
      <c r="F28" s="61"/>
      <c r="G28" s="62"/>
    </row>
    <row r="29" spans="1:10" x14ac:dyDescent="0.2">
      <c r="A29" s="173"/>
      <c r="B29" s="61">
        <v>20.618070602416992</v>
      </c>
      <c r="C29" s="61">
        <f>AVERAGE(B29:B31)</f>
        <v>21.302441279093362</v>
      </c>
      <c r="D29" s="61">
        <v>15.526811599731445</v>
      </c>
      <c r="E29" s="61">
        <f>AVERAGE(D29:D31)</f>
        <v>15.342296600341797</v>
      </c>
      <c r="F29" s="61">
        <f>2^-(C29-E29)</f>
        <v>1.6062667637488367E-2</v>
      </c>
      <c r="G29" s="62">
        <f>F29/$I$14</f>
        <v>1.2046987988108366</v>
      </c>
    </row>
    <row r="30" spans="1:10" x14ac:dyDescent="0.2">
      <c r="A30" s="173"/>
      <c r="B30" s="61">
        <v>21.409685134887599</v>
      </c>
      <c r="C30" s="61"/>
      <c r="D30" s="61">
        <v>15.44534969329834</v>
      </c>
      <c r="E30" s="61"/>
      <c r="F30" s="61"/>
      <c r="G30" s="62"/>
      <c r="H30" t="s">
        <v>108</v>
      </c>
    </row>
    <row r="31" spans="1:10" x14ac:dyDescent="0.2">
      <c r="A31" s="173"/>
      <c r="B31" s="61">
        <v>21.879568099975501</v>
      </c>
      <c r="C31" s="61"/>
      <c r="D31" s="61">
        <v>15.054728507995605</v>
      </c>
      <c r="E31" s="61"/>
      <c r="F31" s="61"/>
      <c r="G31" s="62"/>
    </row>
    <row r="32" spans="1:10" x14ac:dyDescent="0.2">
      <c r="A32" s="173"/>
      <c r="B32" s="61">
        <v>20.143657684326172</v>
      </c>
      <c r="C32" s="61">
        <f>AVERAGE(B32:B34)</f>
        <v>20.976417541503892</v>
      </c>
      <c r="D32" s="61">
        <v>15.080507278442383</v>
      </c>
      <c r="E32" s="61">
        <f>AVERAGE(D32:D34)</f>
        <v>14.916844050089518</v>
      </c>
      <c r="F32" s="61">
        <f>2^-(C32-E32)</f>
        <v>1.4992933618635159E-2</v>
      </c>
      <c r="G32" s="62">
        <f>F32/$I$14</f>
        <v>1.1244688322421543</v>
      </c>
    </row>
    <row r="33" spans="1:8" x14ac:dyDescent="0.2">
      <c r="A33" s="173"/>
      <c r="B33" s="61">
        <v>21.223518371581999</v>
      </c>
      <c r="C33" s="61"/>
      <c r="D33" s="61">
        <v>14.92744255065918</v>
      </c>
      <c r="E33" s="61"/>
      <c r="F33" s="61"/>
      <c r="G33" s="62"/>
    </row>
    <row r="34" spans="1:8" x14ac:dyDescent="0.2">
      <c r="A34" s="174"/>
      <c r="B34" s="63">
        <v>21.562076568603501</v>
      </c>
      <c r="C34" s="63"/>
      <c r="D34" s="63">
        <v>14.742582321166992</v>
      </c>
      <c r="E34" s="63"/>
      <c r="F34" s="63"/>
      <c r="G34" s="64"/>
    </row>
    <row r="35" spans="1:8" x14ac:dyDescent="0.2">
      <c r="A35" s="175" t="s">
        <v>73</v>
      </c>
      <c r="B35" s="48">
        <v>20.064628601074219</v>
      </c>
      <c r="C35" s="48">
        <f>AVERAGE(B35:B37)</f>
        <v>19.974660237630207</v>
      </c>
      <c r="D35" s="48">
        <v>14.4378662109375</v>
      </c>
      <c r="E35" s="48">
        <f>AVERAGE(D35:D37)</f>
        <v>14.838778495788574</v>
      </c>
      <c r="F35" s="48">
        <f>2^-(C35-E35)</f>
        <v>2.8441044478186735E-2</v>
      </c>
      <c r="G35" s="49">
        <f>F35/$I$23</f>
        <v>0.61986238600409116</v>
      </c>
    </row>
    <row r="36" spans="1:8" x14ac:dyDescent="0.2">
      <c r="A36" s="176"/>
      <c r="B36">
        <v>20.176351547241211</v>
      </c>
      <c r="D36">
        <v>15.128429412841797</v>
      </c>
      <c r="G36" s="44"/>
    </row>
    <row r="37" spans="1:8" x14ac:dyDescent="0.2">
      <c r="A37" s="176"/>
      <c r="B37">
        <v>19.683000564575195</v>
      </c>
      <c r="D37">
        <v>14.950039863586426</v>
      </c>
      <c r="G37" s="44"/>
    </row>
    <row r="38" spans="1:8" x14ac:dyDescent="0.2">
      <c r="A38" s="176"/>
      <c r="B38">
        <v>19.489105224609375</v>
      </c>
      <c r="C38">
        <f>AVERAGE(B38:B40)</f>
        <v>19.430724461873371</v>
      </c>
      <c r="D38">
        <v>14.289806365966797</v>
      </c>
      <c r="E38">
        <f>AVERAGE(D38:D40)</f>
        <v>14.289163907368978</v>
      </c>
      <c r="F38">
        <f>2^-(C38-E38)</f>
        <v>2.8329313377135436E-2</v>
      </c>
      <c r="G38" s="44">
        <f>F38/$I$23</f>
        <v>0.61742724664267845</v>
      </c>
    </row>
    <row r="39" spans="1:8" x14ac:dyDescent="0.2">
      <c r="A39" s="176"/>
      <c r="B39">
        <v>19.667488098144531</v>
      </c>
      <c r="D39">
        <v>14.277336120605469</v>
      </c>
      <c r="G39" s="44"/>
      <c r="H39" t="s">
        <v>109</v>
      </c>
    </row>
    <row r="40" spans="1:8" x14ac:dyDescent="0.2">
      <c r="A40" s="176"/>
      <c r="B40">
        <v>19.135580062866211</v>
      </c>
      <c r="D40">
        <v>14.300349235534668</v>
      </c>
      <c r="G40" s="44"/>
    </row>
    <row r="41" spans="1:8" x14ac:dyDescent="0.2">
      <c r="A41" s="176"/>
      <c r="B41">
        <v>19.999042510986328</v>
      </c>
      <c r="C41">
        <f>AVERAGE(B41:B43)</f>
        <v>19.940352121988933</v>
      </c>
      <c r="D41">
        <v>14.749811172485352</v>
      </c>
      <c r="E41">
        <f>AVERAGE(D41:D43)</f>
        <v>14.719318707784018</v>
      </c>
      <c r="F41">
        <f>2^-(C41-E41)</f>
        <v>2.68109581011256E-2</v>
      </c>
      <c r="G41" s="44">
        <f>F41/$I$23</f>
        <v>0.58433523678659871</v>
      </c>
    </row>
    <row r="42" spans="1:8" x14ac:dyDescent="0.2">
      <c r="A42" s="176"/>
      <c r="B42">
        <v>20.342660903930664</v>
      </c>
      <c r="D42">
        <v>14.988378524780273</v>
      </c>
      <c r="G42" s="44"/>
    </row>
    <row r="43" spans="1:8" x14ac:dyDescent="0.2">
      <c r="A43" s="177"/>
      <c r="B43" s="50">
        <v>19.479352951049805</v>
      </c>
      <c r="C43" s="50"/>
      <c r="D43" s="50">
        <v>14.419766426086426</v>
      </c>
      <c r="E43" s="50"/>
      <c r="F43" s="50"/>
      <c r="G43" s="51"/>
    </row>
  </sheetData>
  <mergeCells count="4">
    <mergeCell ref="A8:A16"/>
    <mergeCell ref="A17:A25"/>
    <mergeCell ref="A26:A34"/>
    <mergeCell ref="A35:A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2"/>
  <sheetViews>
    <sheetView topLeftCell="I1" workbookViewId="0">
      <selection activeCell="L22" sqref="L22"/>
    </sheetView>
  </sheetViews>
  <sheetFormatPr baseColWidth="10" defaultColWidth="8.83203125" defaultRowHeight="15" x14ac:dyDescent="0.2"/>
  <cols>
    <col min="1" max="1" width="12" bestFit="1" customWidth="1"/>
    <col min="10" max="10" width="13.1640625" bestFit="1" customWidth="1"/>
  </cols>
  <sheetData>
    <row r="1" spans="1:17" x14ac:dyDescent="0.2">
      <c r="A1" s="10" t="s">
        <v>18</v>
      </c>
      <c r="J1" s="10" t="s">
        <v>19</v>
      </c>
    </row>
    <row r="2" spans="1:17" x14ac:dyDescent="0.2">
      <c r="C2" t="s">
        <v>16</v>
      </c>
      <c r="F2" t="s">
        <v>8</v>
      </c>
      <c r="L2" t="s">
        <v>16</v>
      </c>
      <c r="O2" t="s">
        <v>8</v>
      </c>
    </row>
    <row r="3" spans="1:17" x14ac:dyDescent="0.2">
      <c r="B3" t="s">
        <v>17</v>
      </c>
      <c r="C3">
        <v>0.1</v>
      </c>
      <c r="D3">
        <v>1</v>
      </c>
      <c r="E3">
        <v>10</v>
      </c>
      <c r="F3">
        <v>0.1</v>
      </c>
      <c r="G3">
        <v>1</v>
      </c>
      <c r="H3">
        <v>10</v>
      </c>
      <c r="K3" t="s">
        <v>17</v>
      </c>
      <c r="L3">
        <v>0.1</v>
      </c>
      <c r="M3">
        <v>1</v>
      </c>
      <c r="N3">
        <v>10</v>
      </c>
      <c r="O3">
        <v>0.1</v>
      </c>
      <c r="P3">
        <v>1</v>
      </c>
      <c r="Q3">
        <v>10</v>
      </c>
    </row>
    <row r="4" spans="1:17" x14ac:dyDescent="0.2">
      <c r="B4">
        <v>3.3279999999999998</v>
      </c>
      <c r="C4">
        <v>2.359</v>
      </c>
      <c r="D4">
        <v>1.859</v>
      </c>
      <c r="E4">
        <v>0.90200000000000002</v>
      </c>
      <c r="F4">
        <v>3.613</v>
      </c>
      <c r="G4">
        <v>2.411</v>
      </c>
      <c r="H4" t="s">
        <v>20</v>
      </c>
      <c r="K4">
        <v>3032.6930000000002</v>
      </c>
      <c r="L4">
        <v>2504.672</v>
      </c>
      <c r="M4">
        <v>3622.578</v>
      </c>
      <c r="N4">
        <v>4220.4560000000001</v>
      </c>
      <c r="O4">
        <v>2933.2269999999999</v>
      </c>
      <c r="P4">
        <v>3063.527</v>
      </c>
      <c r="Q4" t="s">
        <v>20</v>
      </c>
    </row>
    <row r="5" spans="1:17" x14ac:dyDescent="0.2">
      <c r="B5">
        <v>3.75</v>
      </c>
      <c r="C5">
        <v>2.5249999999999999</v>
      </c>
      <c r="D5">
        <v>0.89700000000000002</v>
      </c>
      <c r="E5">
        <v>1.129</v>
      </c>
      <c r="F5">
        <v>3.8250000000000002</v>
      </c>
      <c r="G5">
        <v>2.4</v>
      </c>
      <c r="K5">
        <v>3024.53</v>
      </c>
      <c r="L5">
        <v>2981.777</v>
      </c>
      <c r="M5">
        <v>3582.1089999999999</v>
      </c>
      <c r="N5">
        <v>4436.7910000000002</v>
      </c>
      <c r="O5">
        <v>3109.4059999999999</v>
      </c>
      <c r="P5">
        <v>2194.2620000000002</v>
      </c>
    </row>
    <row r="6" spans="1:17" x14ac:dyDescent="0.2">
      <c r="B6">
        <v>2.9529999999999998</v>
      </c>
      <c r="C6">
        <v>2.831</v>
      </c>
      <c r="D6">
        <v>1.2969999999999999</v>
      </c>
      <c r="E6">
        <v>1.7829999999999999</v>
      </c>
      <c r="F6">
        <v>3.7250000000000001</v>
      </c>
      <c r="G6">
        <v>2.4790000000000001</v>
      </c>
      <c r="K6">
        <v>2885.7489999999998</v>
      </c>
      <c r="L6">
        <v>3165.4180000000001</v>
      </c>
      <c r="M6">
        <v>3720.6559999999999</v>
      </c>
      <c r="N6">
        <v>4922.5240000000003</v>
      </c>
      <c r="O6">
        <v>2806.8049999999998</v>
      </c>
      <c r="P6">
        <v>3565.9380000000001</v>
      </c>
    </row>
    <row r="8" spans="1:17" x14ac:dyDescent="0.2">
      <c r="A8" t="s">
        <v>111</v>
      </c>
      <c r="B8">
        <f>AVERAGE(B4:B6)</f>
        <v>3.3436666666666661</v>
      </c>
      <c r="J8" t="s">
        <v>111</v>
      </c>
      <c r="K8">
        <f>AVERAGE(K4:K6)</f>
        <v>2980.9906666666666</v>
      </c>
    </row>
    <row r="9" spans="1:17" ht="16" thickBot="1" x14ac:dyDescent="0.25"/>
    <row r="10" spans="1:17" x14ac:dyDescent="0.2">
      <c r="B10" s="11">
        <f t="shared" ref="B10:G12" si="0">B4/$B$8</f>
        <v>0.9953145249725851</v>
      </c>
      <c r="C10" s="12">
        <f t="shared" si="0"/>
        <v>0.70551290997906502</v>
      </c>
      <c r="D10" s="12">
        <f t="shared" si="0"/>
        <v>0.55597647293390495</v>
      </c>
      <c r="E10" s="12">
        <f t="shared" si="0"/>
        <v>0.26976373242946872</v>
      </c>
      <c r="F10" s="12">
        <f t="shared" si="0"/>
        <v>1.0805502940883263</v>
      </c>
      <c r="G10" s="13">
        <f t="shared" si="0"/>
        <v>0.72106469943176166</v>
      </c>
      <c r="K10" s="11">
        <f>K4/$K$8</f>
        <v>1.0173440104698976</v>
      </c>
      <c r="L10" s="12">
        <f t="shared" ref="L10:P10" si="1">L4/$K$8</f>
        <v>0.84021464005478275</v>
      </c>
      <c r="M10" s="12">
        <f t="shared" si="1"/>
        <v>1.2152262133885692</v>
      </c>
      <c r="N10" s="12">
        <f t="shared" si="1"/>
        <v>1.415789739697273</v>
      </c>
      <c r="O10" s="12">
        <f t="shared" si="1"/>
        <v>0.98397725051582408</v>
      </c>
      <c r="P10" s="13">
        <f t="shared" si="1"/>
        <v>1.0276875517445432</v>
      </c>
    </row>
    <row r="11" spans="1:17" x14ac:dyDescent="0.2">
      <c r="B11" s="14">
        <f t="shared" si="0"/>
        <v>1.1215232778387003</v>
      </c>
      <c r="C11" s="10">
        <f t="shared" si="0"/>
        <v>0.75515900707805816</v>
      </c>
      <c r="D11" s="10">
        <f t="shared" si="0"/>
        <v>0.2682683680590171</v>
      </c>
      <c r="E11" s="10">
        <f t="shared" si="0"/>
        <v>0.33765327484797136</v>
      </c>
      <c r="F11" s="10">
        <f t="shared" si="0"/>
        <v>1.1439537433954743</v>
      </c>
      <c r="G11" s="15">
        <f t="shared" si="0"/>
        <v>0.71777489781676806</v>
      </c>
      <c r="K11" s="14">
        <f>K5/$K$8</f>
        <v>1.0146056590583086</v>
      </c>
      <c r="L11" s="10">
        <f t="shared" ref="L11:P11" si="2">L5/$K$8</f>
        <v>1.0002637825546139</v>
      </c>
      <c r="M11" s="10">
        <f t="shared" si="2"/>
        <v>1.201650525127441</v>
      </c>
      <c r="N11" s="10">
        <f t="shared" si="2"/>
        <v>1.4883612517181091</v>
      </c>
      <c r="O11" s="10">
        <f t="shared" si="2"/>
        <v>1.0430780729269866</v>
      </c>
      <c r="P11" s="15">
        <f t="shared" si="2"/>
        <v>0.73608482728113211</v>
      </c>
    </row>
    <row r="12" spans="1:17" ht="16" thickBot="1" x14ac:dyDescent="0.25">
      <c r="B12" s="16">
        <f t="shared" si="0"/>
        <v>0.88316219718871514</v>
      </c>
      <c r="C12" s="17">
        <f t="shared" si="0"/>
        <v>0.84667530654969603</v>
      </c>
      <c r="D12" s="17">
        <f t="shared" si="0"/>
        <v>0.38789751769514508</v>
      </c>
      <c r="E12" s="17">
        <f t="shared" si="0"/>
        <v>0.53324693450304061</v>
      </c>
      <c r="F12" s="17">
        <f t="shared" si="0"/>
        <v>1.1140464559864423</v>
      </c>
      <c r="G12" s="18">
        <f t="shared" si="0"/>
        <v>0.7414016548699035</v>
      </c>
      <c r="K12" s="16">
        <f>K6/$K$8</f>
        <v>0.9680503304717939</v>
      </c>
      <c r="L12" s="17">
        <f t="shared" ref="L12:P12" si="3">L6/$K$8</f>
        <v>1.0618677996531802</v>
      </c>
      <c r="M12" s="17">
        <f t="shared" si="3"/>
        <v>1.2481273563195769</v>
      </c>
      <c r="N12" s="17">
        <f t="shared" si="3"/>
        <v>1.6513047340414351</v>
      </c>
      <c r="O12" s="17">
        <f t="shared" si="3"/>
        <v>0.9415678590965062</v>
      </c>
      <c r="P12" s="18">
        <f t="shared" si="3"/>
        <v>1.1962258184415651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4"/>
  <sheetViews>
    <sheetView topLeftCell="A2" workbookViewId="0">
      <selection activeCell="E2" sqref="E2"/>
    </sheetView>
  </sheetViews>
  <sheetFormatPr baseColWidth="10" defaultColWidth="8.83203125" defaultRowHeight="15" x14ac:dyDescent="0.2"/>
  <cols>
    <col min="3" max="4" width="16.83203125" bestFit="1" customWidth="1"/>
    <col min="5" max="5" width="17.83203125" bestFit="1" customWidth="1"/>
    <col min="6" max="6" width="24.83203125" bestFit="1" customWidth="1"/>
    <col min="14" max="14" width="7.83203125" bestFit="1" customWidth="1"/>
    <col min="15" max="15" width="17.33203125" bestFit="1" customWidth="1"/>
    <col min="16" max="16" width="18.33203125" bestFit="1" customWidth="1"/>
    <col min="17" max="17" width="35.33203125" bestFit="1" customWidth="1"/>
    <col min="18" max="18" width="14" bestFit="1" customWidth="1"/>
    <col min="20" max="20" width="14.83203125" bestFit="1" customWidth="1"/>
  </cols>
  <sheetData>
    <row r="1" spans="1:26" x14ac:dyDescent="0.2">
      <c r="A1" s="10" t="s">
        <v>2</v>
      </c>
      <c r="N1" s="10" t="s">
        <v>14</v>
      </c>
      <c r="T1" s="10" t="s">
        <v>3</v>
      </c>
    </row>
    <row r="2" spans="1:26" ht="16" thickBot="1" x14ac:dyDescent="0.25">
      <c r="A2" s="10"/>
      <c r="B2" s="10" t="s">
        <v>17</v>
      </c>
      <c r="C2" s="10" t="s">
        <v>146</v>
      </c>
      <c r="D2" s="10" t="s">
        <v>147</v>
      </c>
      <c r="E2" s="10" t="s">
        <v>148</v>
      </c>
      <c r="N2" s="10" t="s">
        <v>17</v>
      </c>
      <c r="O2" s="10" t="s">
        <v>146</v>
      </c>
      <c r="P2" s="10" t="s">
        <v>148</v>
      </c>
      <c r="T2" s="10"/>
    </row>
    <row r="3" spans="1:26" ht="16" thickBot="1" x14ac:dyDescent="0.25">
      <c r="B3" s="1">
        <v>1.0411870000000001</v>
      </c>
      <c r="C3" s="7">
        <v>0.99676200000000004</v>
      </c>
      <c r="D3" s="7">
        <v>0.83911000000000002</v>
      </c>
      <c r="E3" s="2">
        <v>0.61713099999999999</v>
      </c>
      <c r="F3" s="8"/>
      <c r="G3" s="8"/>
      <c r="H3" s="8"/>
      <c r="I3" s="8"/>
      <c r="J3" s="8"/>
      <c r="K3" s="8"/>
      <c r="L3" s="8"/>
      <c r="M3" s="8"/>
      <c r="N3" s="1">
        <v>1.0775840000000001</v>
      </c>
      <c r="O3" s="7">
        <v>0.72652499999999998</v>
      </c>
      <c r="P3" s="2">
        <v>0.52173099999999994</v>
      </c>
      <c r="U3" s="155" t="s">
        <v>22</v>
      </c>
      <c r="V3" s="155"/>
      <c r="W3" s="155"/>
      <c r="X3" s="155" t="s">
        <v>15</v>
      </c>
      <c r="Y3" s="155"/>
      <c r="Z3" s="155"/>
    </row>
    <row r="4" spans="1:26" x14ac:dyDescent="0.2">
      <c r="B4" s="3">
        <v>1.047785</v>
      </c>
      <c r="C4" s="8">
        <v>0.88694700000000004</v>
      </c>
      <c r="D4" s="8">
        <v>0.84179899999999996</v>
      </c>
      <c r="E4" s="4">
        <v>0.55751300000000004</v>
      </c>
      <c r="F4" s="8"/>
      <c r="G4" s="8"/>
      <c r="H4" s="8"/>
      <c r="I4" s="8"/>
      <c r="J4" s="8"/>
      <c r="K4" s="8"/>
      <c r="L4" s="8"/>
      <c r="M4" s="8"/>
      <c r="N4" s="3">
        <v>0.92241600000000001</v>
      </c>
      <c r="O4" s="8">
        <v>0.68070600000000003</v>
      </c>
      <c r="P4" s="4">
        <v>0.46641500000000002</v>
      </c>
      <c r="T4" s="10" t="s">
        <v>21</v>
      </c>
      <c r="U4" s="11">
        <v>1.0281009999999999</v>
      </c>
      <c r="V4" s="12">
        <v>0.98062000000000005</v>
      </c>
      <c r="W4" s="13">
        <v>0.99127900000000002</v>
      </c>
      <c r="X4" s="12">
        <v>1.0281009999999999</v>
      </c>
      <c r="Y4" s="12">
        <v>0.98062000000000005</v>
      </c>
      <c r="Z4" s="13">
        <v>0.99127900000000002</v>
      </c>
    </row>
    <row r="5" spans="1:26" ht="16" thickBot="1" x14ac:dyDescent="0.25">
      <c r="B5" s="5">
        <v>0.91102799999999995</v>
      </c>
      <c r="C5" s="9">
        <v>0.787551</v>
      </c>
      <c r="D5" s="9">
        <v>0.76854500000000003</v>
      </c>
      <c r="E5" s="6">
        <v>0.63501700000000005</v>
      </c>
      <c r="F5" s="8"/>
      <c r="G5" s="8"/>
      <c r="H5" s="8"/>
      <c r="I5" s="8"/>
      <c r="J5" s="8"/>
      <c r="K5" s="8"/>
      <c r="L5" s="8"/>
      <c r="M5" s="8"/>
      <c r="N5" s="5"/>
      <c r="O5" s="9">
        <v>0.537323</v>
      </c>
      <c r="P5" s="6">
        <v>0.51446000000000003</v>
      </c>
      <c r="T5" s="10" t="s">
        <v>39</v>
      </c>
      <c r="U5" s="16">
        <v>1.042788</v>
      </c>
      <c r="V5" s="17">
        <v>0.99271299999999996</v>
      </c>
      <c r="W5" s="18">
        <v>0.964499</v>
      </c>
      <c r="X5" s="17">
        <v>0.79134400000000005</v>
      </c>
      <c r="Y5" s="17">
        <v>0.83527099999999999</v>
      </c>
      <c r="Z5" s="18">
        <v>0.80620199999999997</v>
      </c>
    </row>
    <row r="6" spans="1:26" x14ac:dyDescent="0.2">
      <c r="R6" s="43"/>
    </row>
    <row r="7" spans="1:26" x14ac:dyDescent="0.2">
      <c r="O7" s="155" t="s">
        <v>59</v>
      </c>
      <c r="P7" s="155"/>
      <c r="T7" t="s">
        <v>58</v>
      </c>
      <c r="U7" s="155" t="s">
        <v>22</v>
      </c>
      <c r="V7" s="155"/>
      <c r="W7" s="178"/>
      <c r="X7" s="155" t="s">
        <v>15</v>
      </c>
      <c r="Y7" s="155"/>
      <c r="Z7" s="155"/>
    </row>
    <row r="8" spans="1:26" x14ac:dyDescent="0.2">
      <c r="B8" t="s">
        <v>48</v>
      </c>
      <c r="D8" t="s">
        <v>29</v>
      </c>
      <c r="F8" t="s">
        <v>52</v>
      </c>
      <c r="G8" t="s">
        <v>53</v>
      </c>
      <c r="O8" t="s">
        <v>48</v>
      </c>
      <c r="P8" t="s">
        <v>29</v>
      </c>
      <c r="Q8" t="s">
        <v>54</v>
      </c>
      <c r="R8" t="s">
        <v>53</v>
      </c>
      <c r="T8" t="s">
        <v>21</v>
      </c>
      <c r="U8">
        <v>0.31830000000000003</v>
      </c>
      <c r="V8">
        <v>0.30359999999999998</v>
      </c>
      <c r="W8" s="79">
        <v>0.30690000000000001</v>
      </c>
      <c r="X8">
        <v>0.31830000000000003</v>
      </c>
      <c r="Y8">
        <v>0.30359999999999998</v>
      </c>
      <c r="Z8">
        <v>0.30690000000000001</v>
      </c>
    </row>
    <row r="9" spans="1:26" x14ac:dyDescent="0.2">
      <c r="A9" s="157" t="s">
        <v>17</v>
      </c>
      <c r="B9">
        <v>21.034891128540039</v>
      </c>
      <c r="C9">
        <f>AVERAGE(B9:B11)</f>
        <v>20.992922465006512</v>
      </c>
      <c r="D9">
        <v>21.693178176879883</v>
      </c>
      <c r="E9">
        <f>AVERAGE(D9:D11)</f>
        <v>21.75816535949707</v>
      </c>
      <c r="F9">
        <f>2^-(C9-E9)</f>
        <v>1.699656131068616</v>
      </c>
      <c r="G9">
        <f>F9/$I$15</f>
        <v>1.0411871931660279</v>
      </c>
      <c r="N9" s="157" t="s">
        <v>17</v>
      </c>
      <c r="O9">
        <v>22417.856</v>
      </c>
      <c r="P9">
        <v>17906.309000000001</v>
      </c>
      <c r="Q9">
        <f>O9/P9</f>
        <v>1.2519529289927924</v>
      </c>
      <c r="R9">
        <f>Q9/$Q$19</f>
        <v>1.0775836475321097</v>
      </c>
      <c r="T9" t="s">
        <v>39</v>
      </c>
      <c r="U9">
        <v>0.32284709420572494</v>
      </c>
      <c r="V9">
        <v>0.30734387759568371</v>
      </c>
      <c r="W9" s="79">
        <v>0.29860882510570463</v>
      </c>
      <c r="X9">
        <v>0.245</v>
      </c>
      <c r="Y9">
        <v>0.2586</v>
      </c>
      <c r="Z9">
        <v>0.24959999999999999</v>
      </c>
    </row>
    <row r="10" spans="1:26" x14ac:dyDescent="0.2">
      <c r="A10" s="157"/>
      <c r="B10">
        <v>20.975673675537109</v>
      </c>
      <c r="D10">
        <v>21.772134780883789</v>
      </c>
      <c r="N10" s="157"/>
      <c r="O10">
        <v>18988.2</v>
      </c>
      <c r="P10">
        <v>17718.207999999999</v>
      </c>
      <c r="Q10">
        <f>O10/P10</f>
        <v>1.0716772260490453</v>
      </c>
      <c r="R10">
        <f>Q10/$Q$19</f>
        <v>0.92241635246789033</v>
      </c>
      <c r="T10" t="s">
        <v>111</v>
      </c>
      <c r="U10">
        <f>AVERAGE(U8:W8)</f>
        <v>0.30960000000000004</v>
      </c>
      <c r="W10" s="79"/>
      <c r="X10">
        <f>AVERAGE(X8:Z8)</f>
        <v>0.30960000000000004</v>
      </c>
    </row>
    <row r="11" spans="1:26" x14ac:dyDescent="0.2">
      <c r="A11" s="157"/>
      <c r="B11">
        <v>20.968202590942383</v>
      </c>
      <c r="D11">
        <v>21.809183120727539</v>
      </c>
      <c r="N11" s="157"/>
      <c r="U11">
        <f>U8/$U$10</f>
        <v>1.0281007751937985</v>
      </c>
      <c r="V11">
        <f t="shared" ref="V11:W12" si="0">V8/$U$10</f>
        <v>0.98062015503875954</v>
      </c>
      <c r="W11" s="79">
        <f t="shared" si="0"/>
        <v>0.99127906976744173</v>
      </c>
      <c r="X11">
        <f>X8/$X$10</f>
        <v>1.0281007751937985</v>
      </c>
      <c r="Y11">
        <f t="shared" ref="Y11:Z11" si="1">Y8/$X$10</f>
        <v>0.98062015503875954</v>
      </c>
      <c r="Z11">
        <f t="shared" si="1"/>
        <v>0.99127906976744173</v>
      </c>
    </row>
    <row r="12" spans="1:26" x14ac:dyDescent="0.2">
      <c r="A12" s="157"/>
      <c r="B12">
        <v>20.968269348144531</v>
      </c>
      <c r="C12">
        <f>AVERAGE(B12:B14)</f>
        <v>20.833844502766926</v>
      </c>
      <c r="D12">
        <v>21.644662857055664</v>
      </c>
      <c r="E12">
        <f>AVERAGE(D12:D14)</f>
        <v>21.608200709025066</v>
      </c>
      <c r="F12">
        <f>2^-(C12-E12)</f>
        <v>1.7104266137373452</v>
      </c>
      <c r="G12">
        <f>F12/$I$15</f>
        <v>1.047785050470168</v>
      </c>
      <c r="N12" s="161" t="s">
        <v>60</v>
      </c>
      <c r="O12">
        <v>12997.621999999999</v>
      </c>
      <c r="P12">
        <v>15398.43</v>
      </c>
      <c r="Q12">
        <f t="shared" ref="Q12:Q17" si="2">O12/P12</f>
        <v>0.84408748164585601</v>
      </c>
      <c r="R12">
        <f t="shared" ref="R12:R17" si="3">Q12/$Q$19</f>
        <v>0.72652481274986547</v>
      </c>
      <c r="U12">
        <f>U9/$U$10</f>
        <v>1.0427877719823155</v>
      </c>
      <c r="V12">
        <f t="shared" si="0"/>
        <v>0.99271278293179477</v>
      </c>
      <c r="W12" s="79">
        <f t="shared" si="0"/>
        <v>0.96449878910111297</v>
      </c>
      <c r="X12">
        <f>X9/$X$10</f>
        <v>0.79134366925064592</v>
      </c>
      <c r="Y12">
        <f t="shared" ref="Y12:Z12" si="4">Y9/$X$10</f>
        <v>0.83527131782945729</v>
      </c>
      <c r="Z12">
        <f t="shared" si="4"/>
        <v>0.80620155038759678</v>
      </c>
    </row>
    <row r="13" spans="1:26" x14ac:dyDescent="0.2">
      <c r="A13" s="157"/>
      <c r="B13">
        <v>20.903270721435547</v>
      </c>
      <c r="D13">
        <v>21.719263076782227</v>
      </c>
      <c r="N13" s="157"/>
      <c r="O13">
        <v>13391.450999999999</v>
      </c>
      <c r="P13">
        <v>16932.894</v>
      </c>
      <c r="Q13">
        <f t="shared" si="2"/>
        <v>0.79085423909226615</v>
      </c>
      <c r="R13">
        <f t="shared" si="3"/>
        <v>0.68070578045844532</v>
      </c>
    </row>
    <row r="14" spans="1:26" x14ac:dyDescent="0.2">
      <c r="A14" s="157"/>
      <c r="B14">
        <v>20.629993438720703</v>
      </c>
      <c r="D14">
        <v>21.460676193237305</v>
      </c>
      <c r="N14" s="157"/>
      <c r="O14">
        <v>9648.6020000000008</v>
      </c>
      <c r="P14">
        <v>15455.823</v>
      </c>
      <c r="Q14">
        <f t="shared" si="2"/>
        <v>0.62426970081114419</v>
      </c>
      <c r="R14">
        <f t="shared" si="3"/>
        <v>0.53732277441536647</v>
      </c>
    </row>
    <row r="15" spans="1:26" x14ac:dyDescent="0.2">
      <c r="A15" s="157"/>
      <c r="B15">
        <v>20.504976272583001</v>
      </c>
      <c r="C15">
        <f>AVERAGE(B15:B17)</f>
        <v>20.90533955891927</v>
      </c>
      <c r="D15">
        <v>21.610616683959961</v>
      </c>
      <c r="E15">
        <f>AVERAGE(D15:D17)</f>
        <v>21.477919896443684</v>
      </c>
      <c r="F15">
        <f>2^-(C15-E15)</f>
        <v>1.4871810965797303</v>
      </c>
      <c r="G15">
        <f>F15/$I$15</f>
        <v>0.91102775636380406</v>
      </c>
      <c r="I15">
        <f>AVERAGE(F9:F15)</f>
        <v>1.6324212804618972</v>
      </c>
      <c r="J15" t="s">
        <v>112</v>
      </c>
      <c r="N15" s="161" t="s">
        <v>61</v>
      </c>
      <c r="O15">
        <v>11896.550999999999</v>
      </c>
      <c r="P15">
        <v>19626.258000000002</v>
      </c>
      <c r="Q15">
        <f t="shared" si="2"/>
        <v>0.60615482584606795</v>
      </c>
      <c r="R15">
        <f t="shared" si="3"/>
        <v>0.52173089984292609</v>
      </c>
    </row>
    <row r="16" spans="1:26" x14ac:dyDescent="0.2">
      <c r="A16" s="157"/>
      <c r="B16">
        <v>21.271791458129883</v>
      </c>
      <c r="D16">
        <v>21.53898811340332</v>
      </c>
      <c r="N16" s="157"/>
      <c r="O16">
        <v>10297.894</v>
      </c>
      <c r="P16">
        <v>19003.723000000002</v>
      </c>
      <c r="Q16">
        <f t="shared" si="2"/>
        <v>0.54188823947812748</v>
      </c>
      <c r="R16">
        <f t="shared" si="3"/>
        <v>0.46641522387057388</v>
      </c>
    </row>
    <row r="17" spans="1:18" x14ac:dyDescent="0.2">
      <c r="A17" s="157"/>
      <c r="B17">
        <v>20.939250946044922</v>
      </c>
      <c r="D17">
        <v>21.284154891967773</v>
      </c>
      <c r="N17" s="157"/>
      <c r="O17">
        <v>9359.723</v>
      </c>
      <c r="P17">
        <v>15659.359</v>
      </c>
      <c r="Q17">
        <f t="shared" si="2"/>
        <v>0.59770792661436523</v>
      </c>
      <c r="R17">
        <f t="shared" si="3"/>
        <v>0.51446046636763787</v>
      </c>
    </row>
    <row r="18" spans="1:18" x14ac:dyDescent="0.2">
      <c r="A18" s="161" t="s">
        <v>55</v>
      </c>
      <c r="B18">
        <v>21.3160285949707</v>
      </c>
      <c r="C18">
        <f>AVERAGE(B18:B20)</f>
        <v>21.1732872009277</v>
      </c>
      <c r="D18">
        <v>21.962059020996094</v>
      </c>
      <c r="E18">
        <f>AVERAGE(D18:D20)</f>
        <v>21.875621159871418</v>
      </c>
      <c r="F18">
        <f>2^-(C18-E18)</f>
        <v>1.6271350062781615</v>
      </c>
      <c r="G18">
        <f>F18/$I$15</f>
        <v>0.99676169733450193</v>
      </c>
    </row>
    <row r="19" spans="1:18" x14ac:dyDescent="0.2">
      <c r="A19" s="157"/>
      <c r="B19">
        <v>21.162825775146398</v>
      </c>
      <c r="D19">
        <v>21.951906204223633</v>
      </c>
      <c r="Q19">
        <f>AVERAGE(Q9:Q10)</f>
        <v>1.1618150775209188</v>
      </c>
      <c r="R19" t="s">
        <v>101</v>
      </c>
    </row>
    <row r="20" spans="1:18" x14ac:dyDescent="0.2">
      <c r="A20" s="157"/>
      <c r="B20">
        <v>21.041007232666001</v>
      </c>
      <c r="D20">
        <v>21.712898254394531</v>
      </c>
    </row>
    <row r="21" spans="1:18" x14ac:dyDescent="0.2">
      <c r="A21" s="157"/>
      <c r="B21">
        <v>21.429868698120117</v>
      </c>
      <c r="C21">
        <f>AVERAGE(B21:B23)</f>
        <v>21.074495315551758</v>
      </c>
      <c r="D21">
        <v>21.631631851196289</v>
      </c>
      <c r="E21">
        <f>AVERAGE(D21:D23)</f>
        <v>21.608428955078125</v>
      </c>
      <c r="F21">
        <f>2^-(C21-E21)</f>
        <v>1.4478715722663247</v>
      </c>
      <c r="G21">
        <f>F21/$I$15</f>
        <v>0.88694725411607367</v>
      </c>
    </row>
    <row r="22" spans="1:18" x14ac:dyDescent="0.2">
      <c r="A22" s="157"/>
      <c r="B22">
        <v>21.117034912109375</v>
      </c>
      <c r="D22">
        <v>21.765459060668945</v>
      </c>
    </row>
    <row r="23" spans="1:18" x14ac:dyDescent="0.2">
      <c r="A23" s="157"/>
      <c r="B23">
        <v>20.676582336425781</v>
      </c>
      <c r="D23">
        <v>21.428195953369141</v>
      </c>
    </row>
    <row r="24" spans="1:18" x14ac:dyDescent="0.2">
      <c r="A24" s="157"/>
      <c r="B24">
        <v>21.733053207397461</v>
      </c>
      <c r="C24">
        <f>AVERAGE(B24:B26)</f>
        <v>21.17994499206543</v>
      </c>
      <c r="D24">
        <v>21.56536865234375</v>
      </c>
      <c r="E24">
        <f>AVERAGE(D24:D26)</f>
        <v>21.542404174804688</v>
      </c>
      <c r="F24">
        <f>2^-(C24-E24)</f>
        <v>1.2856154596162948</v>
      </c>
      <c r="G24">
        <f>F24/$I$15</f>
        <v>0.78755127429637961</v>
      </c>
    </row>
    <row r="25" spans="1:18" x14ac:dyDescent="0.2">
      <c r="A25" s="157"/>
      <c r="B25">
        <v>21.043746948242188</v>
      </c>
      <c r="D25">
        <v>21.570398330688477</v>
      </c>
    </row>
    <row r="26" spans="1:18" x14ac:dyDescent="0.2">
      <c r="A26" s="157"/>
      <c r="B26">
        <v>20.763034820556641</v>
      </c>
      <c r="D26">
        <v>21.491445541381836</v>
      </c>
    </row>
    <row r="27" spans="1:18" x14ac:dyDescent="0.2">
      <c r="A27" s="161" t="s">
        <v>57</v>
      </c>
      <c r="B27">
        <v>21.180248260498047</v>
      </c>
      <c r="C27">
        <f>AVERAGE(B27:B29)</f>
        <v>21.105703353881836</v>
      </c>
      <c r="D27">
        <v>21.671833038330078</v>
      </c>
      <c r="E27">
        <f>AVERAGE(D27:D29)</f>
        <v>21.559649149576824</v>
      </c>
      <c r="F27">
        <f>2^-(C27-E27)</f>
        <v>1.3697815141687659</v>
      </c>
      <c r="G27">
        <f>F27/$I$15</f>
        <v>0.83911030232415451</v>
      </c>
    </row>
    <row r="28" spans="1:18" x14ac:dyDescent="0.2">
      <c r="A28" s="157"/>
      <c r="B28">
        <v>21.115240097045898</v>
      </c>
      <c r="D28">
        <v>21.5570068359375</v>
      </c>
    </row>
    <row r="29" spans="1:18" x14ac:dyDescent="0.2">
      <c r="A29" s="157"/>
      <c r="B29">
        <v>21.021621704101562</v>
      </c>
      <c r="D29">
        <v>21.450107574462891</v>
      </c>
    </row>
    <row r="30" spans="1:18" x14ac:dyDescent="0.2">
      <c r="A30" s="157"/>
      <c r="B30">
        <v>21.564443588256836</v>
      </c>
      <c r="C30">
        <f>AVERAGE(B30:B32)</f>
        <v>21.078916549682617</v>
      </c>
      <c r="D30">
        <v>21.611732482910156</v>
      </c>
      <c r="E30">
        <f>AVERAGE(D30:D32)</f>
        <v>21.537478129069012</v>
      </c>
      <c r="F30">
        <f>2^-(C30-E30)</f>
        <v>1.3741710352611467</v>
      </c>
      <c r="G30">
        <f>F30/$I$15</f>
        <v>0.84179926573385644</v>
      </c>
    </row>
    <row r="31" spans="1:18" x14ac:dyDescent="0.2">
      <c r="A31" s="157"/>
      <c r="B31">
        <v>20.957195281982422</v>
      </c>
      <c r="D31">
        <v>21.584659576416016</v>
      </c>
    </row>
    <row r="32" spans="1:18" x14ac:dyDescent="0.2">
      <c r="A32" s="157"/>
      <c r="B32">
        <v>20.715110778808594</v>
      </c>
      <c r="D32">
        <v>21.416042327880859</v>
      </c>
    </row>
    <row r="33" spans="1:7" x14ac:dyDescent="0.2">
      <c r="A33" s="157"/>
      <c r="B33">
        <v>21.150192260742188</v>
      </c>
      <c r="C33">
        <f>AVERAGE(B33:B35)</f>
        <v>21.075838724772137</v>
      </c>
      <c r="D33">
        <v>21.505167007446289</v>
      </c>
      <c r="E33">
        <f>AVERAGE(D33:D35)</f>
        <v>21.403053283691406</v>
      </c>
      <c r="F33">
        <f>2^-(C33-E33)</f>
        <v>1.2545887742313664</v>
      </c>
      <c r="G33">
        <f>F33/$I$15</f>
        <v>0.76854473122059386</v>
      </c>
    </row>
    <row r="34" spans="1:7" x14ac:dyDescent="0.2">
      <c r="A34" s="157"/>
      <c r="B34">
        <v>21.149171829223633</v>
      </c>
      <c r="D34">
        <v>21.520008087158203</v>
      </c>
    </row>
    <row r="35" spans="1:7" x14ac:dyDescent="0.2">
      <c r="A35" s="157"/>
      <c r="B35">
        <v>20.928152084350586</v>
      </c>
      <c r="D35">
        <v>21.183984756469727</v>
      </c>
    </row>
    <row r="36" spans="1:7" x14ac:dyDescent="0.2">
      <c r="A36" s="161" t="s">
        <v>56</v>
      </c>
      <c r="B36">
        <v>21.541833877563477</v>
      </c>
      <c r="C36">
        <f>AVERAGE(B36:B38)</f>
        <v>21.512250900268555</v>
      </c>
      <c r="D36">
        <v>21.526775360107422</v>
      </c>
      <c r="E36">
        <f>AVERAGE(D36:D38)</f>
        <v>21.522913614908855</v>
      </c>
      <c r="F36">
        <f>2^-(C36-E36)</f>
        <v>1.0074182101895408</v>
      </c>
      <c r="G36">
        <f>F36/$I$15</f>
        <v>0.61713126522369866</v>
      </c>
    </row>
    <row r="37" spans="1:7" x14ac:dyDescent="0.2">
      <c r="A37" s="157"/>
      <c r="B37">
        <v>21.553264617919922</v>
      </c>
      <c r="D37">
        <v>21.558603286743164</v>
      </c>
    </row>
    <row r="38" spans="1:7" x14ac:dyDescent="0.2">
      <c r="A38" s="157"/>
      <c r="B38">
        <v>21.441654205322266</v>
      </c>
      <c r="D38">
        <v>21.483362197875977</v>
      </c>
    </row>
    <row r="39" spans="1:7" x14ac:dyDescent="0.2">
      <c r="A39" s="157"/>
      <c r="B39">
        <v>21.742074966430664</v>
      </c>
      <c r="C39">
        <f>AVERAGE(B39:B41)</f>
        <v>21.629959742228191</v>
      </c>
      <c r="D39">
        <v>21.679418563842773</v>
      </c>
      <c r="E39">
        <f>AVERAGE(D39:D41)</f>
        <v>21.494051615397137</v>
      </c>
      <c r="F39">
        <f>2^-(C39-E39)</f>
        <v>0.91009677868008332</v>
      </c>
      <c r="G39">
        <f>F39/$I$15</f>
        <v>0.55751342473467969</v>
      </c>
    </row>
    <row r="40" spans="1:7" x14ac:dyDescent="0.2">
      <c r="A40" s="157"/>
      <c r="B40">
        <v>21.576875686645508</v>
      </c>
      <c r="D40">
        <v>21.496694564819336</v>
      </c>
    </row>
    <row r="41" spans="1:7" x14ac:dyDescent="0.2">
      <c r="A41" s="157"/>
      <c r="B41">
        <v>21.570928573608398</v>
      </c>
      <c r="D41">
        <v>21.306041717529297</v>
      </c>
    </row>
    <row r="42" spans="1:7" x14ac:dyDescent="0.2">
      <c r="A42" s="157"/>
      <c r="B42">
        <v>21.700593948364258</v>
      </c>
      <c r="C42">
        <f>AVERAGE(B42:B44)</f>
        <v>21.625714619954426</v>
      </c>
      <c r="D42">
        <v>21.672813415527344</v>
      </c>
      <c r="E42">
        <f>AVERAGE(D42:D44)</f>
        <v>21.677594502766926</v>
      </c>
      <c r="F42">
        <f>2^-(C42-E42)</f>
        <v>1.0366147900300695</v>
      </c>
      <c r="G42">
        <f>F42/$I$15</f>
        <v>0.63501670949594402</v>
      </c>
    </row>
    <row r="43" spans="1:7" x14ac:dyDescent="0.2">
      <c r="A43" s="157"/>
      <c r="B43">
        <v>21.590179443359375</v>
      </c>
      <c r="D43">
        <v>21.802688598632812</v>
      </c>
    </row>
    <row r="44" spans="1:7" x14ac:dyDescent="0.2">
      <c r="A44" s="157"/>
      <c r="B44">
        <v>21.586370468139648</v>
      </c>
      <c r="D44">
        <v>21.557281494140625</v>
      </c>
    </row>
  </sheetData>
  <mergeCells count="12">
    <mergeCell ref="A36:A44"/>
    <mergeCell ref="U7:W7"/>
    <mergeCell ref="X7:Z7"/>
    <mergeCell ref="N9:N11"/>
    <mergeCell ref="N12:N14"/>
    <mergeCell ref="N15:N17"/>
    <mergeCell ref="O7:P7"/>
    <mergeCell ref="U3:W3"/>
    <mergeCell ref="X3:Z3"/>
    <mergeCell ref="A9:A17"/>
    <mergeCell ref="A18:A26"/>
    <mergeCell ref="A27:A3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0"/>
  <sheetViews>
    <sheetView workbookViewId="0">
      <selection activeCell="P42" sqref="P42"/>
    </sheetView>
  </sheetViews>
  <sheetFormatPr baseColWidth="10" defaultColWidth="8.6640625" defaultRowHeight="15" x14ac:dyDescent="0.2"/>
  <cols>
    <col min="1" max="1" width="8.6640625" style="22"/>
    <col min="2" max="2" width="8.83203125" style="22" bestFit="1" customWidth="1"/>
    <col min="3" max="3" width="18.33203125" style="22" bestFit="1" customWidth="1"/>
    <col min="4" max="4" width="8.83203125" style="22" bestFit="1" customWidth="1"/>
    <col min="5" max="5" width="9.1640625" style="22" bestFit="1" customWidth="1"/>
    <col min="6" max="6" width="24.83203125" style="22" bestFit="1" customWidth="1"/>
    <col min="7" max="7" width="8.83203125" style="22" bestFit="1" customWidth="1"/>
    <col min="8" max="11" width="8.6640625" style="22"/>
    <col min="12" max="15" width="8.83203125" style="22" bestFit="1" customWidth="1"/>
    <col min="16" max="16" width="24.83203125" style="22" bestFit="1" customWidth="1"/>
    <col min="17" max="17" width="8.83203125" style="22" bestFit="1" customWidth="1"/>
    <col min="18" max="16384" width="8.6640625" style="22"/>
  </cols>
  <sheetData>
    <row r="1" spans="1:17" ht="31.25" customHeight="1" x14ac:dyDescent="0.2">
      <c r="B1" s="182" t="s">
        <v>115</v>
      </c>
      <c r="C1" s="181"/>
      <c r="D1" s="180" t="s">
        <v>114</v>
      </c>
      <c r="E1" s="181"/>
    </row>
    <row r="2" spans="1:17" ht="15" customHeight="1" x14ac:dyDescent="0.2">
      <c r="B2" s="152" t="s">
        <v>27</v>
      </c>
      <c r="C2" s="10" t="s">
        <v>148</v>
      </c>
      <c r="D2" s="153" t="s">
        <v>27</v>
      </c>
      <c r="E2" s="10" t="s">
        <v>148</v>
      </c>
    </row>
    <row r="3" spans="1:17" x14ac:dyDescent="0.2">
      <c r="B3" s="23">
        <v>0.89004465263209964</v>
      </c>
      <c r="C3" s="23">
        <v>0.58498589758228192</v>
      </c>
      <c r="D3" s="80">
        <v>0.95830099999999996</v>
      </c>
      <c r="E3" s="23">
        <v>0.97316499999999995</v>
      </c>
    </row>
    <row r="4" spans="1:17" x14ac:dyDescent="0.2">
      <c r="B4" s="23">
        <v>1.034740941466207</v>
      </c>
      <c r="C4" s="23">
        <v>0.67641505517759148</v>
      </c>
      <c r="D4" s="80">
        <v>1.0500290000000001</v>
      </c>
      <c r="E4" s="23">
        <v>0.87597700000000001</v>
      </c>
    </row>
    <row r="5" spans="1:17" x14ac:dyDescent="0.2">
      <c r="B5" s="23">
        <v>1.0752144059016937</v>
      </c>
      <c r="C5" s="23">
        <v>0.63409452251326215</v>
      </c>
      <c r="D5" s="80">
        <v>0.99167000000000005</v>
      </c>
      <c r="E5" s="23">
        <v>0.862456</v>
      </c>
    </row>
    <row r="8" spans="1:17" ht="27" customHeight="1" x14ac:dyDescent="0.2">
      <c r="A8" s="182" t="s">
        <v>115</v>
      </c>
      <c r="B8" s="181"/>
      <c r="K8" s="180" t="s">
        <v>114</v>
      </c>
      <c r="L8" s="181"/>
    </row>
    <row r="9" spans="1:17" x14ac:dyDescent="0.2">
      <c r="F9" s="22" t="s">
        <v>52</v>
      </c>
      <c r="G9" s="22" t="s">
        <v>53</v>
      </c>
      <c r="K9" s="154"/>
    </row>
    <row r="10" spans="1:17" x14ac:dyDescent="0.2">
      <c r="B10" s="22" t="s">
        <v>62</v>
      </c>
      <c r="D10" s="22" t="s">
        <v>63</v>
      </c>
      <c r="K10" s="154"/>
      <c r="L10" s="22" t="s">
        <v>62</v>
      </c>
      <c r="N10" s="22" t="s">
        <v>63</v>
      </c>
      <c r="P10" s="22" t="s">
        <v>52</v>
      </c>
      <c r="Q10" s="22" t="s">
        <v>53</v>
      </c>
    </row>
    <row r="11" spans="1:17" x14ac:dyDescent="0.2">
      <c r="A11" s="184" t="s">
        <v>27</v>
      </c>
      <c r="B11" s="22">
        <v>19.886363983154297</v>
      </c>
      <c r="C11" s="22">
        <f>AVERAGE(B11:B13)</f>
        <v>20.005103429158506</v>
      </c>
      <c r="D11" s="22">
        <v>16.924939537048299</v>
      </c>
      <c r="E11" s="22">
        <f>AVERAGE(D11:D13)</f>
        <v>16.887752024332631</v>
      </c>
      <c r="F11" s="22">
        <f>2^-(C11-E11)</f>
        <v>0.11523481796918099</v>
      </c>
      <c r="G11" s="22">
        <f>F11/$F$30</f>
        <v>0.89004465263209964</v>
      </c>
      <c r="K11" s="183" t="s">
        <v>27</v>
      </c>
      <c r="L11" s="22">
        <v>20.794916152954102</v>
      </c>
      <c r="M11" s="22">
        <f>AVERAGE(L11:L13)</f>
        <v>20.786884943644207</v>
      </c>
      <c r="N11" s="22">
        <v>16.492420196533203</v>
      </c>
      <c r="O11" s="22">
        <f>AVERAGE(N11:N13)</f>
        <v>16.48417027791341</v>
      </c>
      <c r="P11" s="22">
        <f>2^-(M11-O11)</f>
        <v>5.0670340513125314E-2</v>
      </c>
      <c r="Q11" s="22">
        <v>0.95830060600063083</v>
      </c>
    </row>
    <row r="12" spans="1:17" x14ac:dyDescent="0.2">
      <c r="A12" s="184"/>
      <c r="B12" s="22">
        <v>19.862939834594727</v>
      </c>
      <c r="D12" s="22">
        <v>16.847547340393</v>
      </c>
      <c r="K12" s="183"/>
      <c r="L12" s="22">
        <v>20.793659210205078</v>
      </c>
      <c r="N12" s="22">
        <v>16.666299819946289</v>
      </c>
    </row>
    <row r="13" spans="1:17" x14ac:dyDescent="0.2">
      <c r="A13" s="184"/>
      <c r="B13" s="22">
        <v>20.266006469726499</v>
      </c>
      <c r="D13" s="22">
        <v>16.890769195556601</v>
      </c>
      <c r="K13" s="183"/>
      <c r="L13" s="22">
        <v>20.772079467773438</v>
      </c>
      <c r="N13" s="22">
        <v>16.293790817260742</v>
      </c>
    </row>
    <row r="14" spans="1:17" x14ac:dyDescent="0.2">
      <c r="A14" s="184"/>
      <c r="B14" s="22">
        <v>19.537557601928711</v>
      </c>
      <c r="C14" s="22">
        <f>AVERAGE(B14:B16)</f>
        <v>19.478464762369793</v>
      </c>
      <c r="D14" s="22">
        <v>16.631406784057617</v>
      </c>
      <c r="E14" s="22">
        <f>AVERAGE(D14:D16)</f>
        <v>16.578433354695637</v>
      </c>
      <c r="F14" s="22">
        <f>2^-(C14-E14)</f>
        <v>0.13396876626638696</v>
      </c>
      <c r="G14" s="22">
        <f>F14/$F$30</f>
        <v>1.034740941466207</v>
      </c>
      <c r="K14" s="183"/>
      <c r="L14" s="22">
        <v>19.986913681030273</v>
      </c>
      <c r="M14" s="22">
        <f>AVERAGE(L14:L16)</f>
        <v>19.843105951944988</v>
      </c>
      <c r="N14" s="22">
        <v>15.817270278930664</v>
      </c>
      <c r="O14" s="22">
        <f>AVERAGE(N14:N16)</f>
        <v>15.672270456949869</v>
      </c>
      <c r="P14" s="22">
        <f>2^-(M14-O14)</f>
        <v>5.5520505170360154E-2</v>
      </c>
      <c r="Q14" s="22">
        <v>1.0500291336395369</v>
      </c>
    </row>
    <row r="15" spans="1:17" ht="14.5" customHeight="1" x14ac:dyDescent="0.2">
      <c r="A15" s="184"/>
      <c r="B15" s="22">
        <v>19.538520812988281</v>
      </c>
      <c r="D15" s="22">
        <v>16.743610382080078</v>
      </c>
      <c r="K15" s="183"/>
      <c r="L15" s="22">
        <v>19.821840286254883</v>
      </c>
      <c r="N15" s="22">
        <v>15.59566593170166</v>
      </c>
    </row>
    <row r="16" spans="1:17" x14ac:dyDescent="0.2">
      <c r="A16" s="184"/>
      <c r="B16" s="22">
        <v>19.359315872192383</v>
      </c>
      <c r="D16" s="22">
        <v>16.360282897949219</v>
      </c>
      <c r="K16" s="183"/>
      <c r="L16" s="22">
        <v>19.720563888549805</v>
      </c>
      <c r="N16" s="22">
        <v>15.603875160217285</v>
      </c>
    </row>
    <row r="17" spans="1:17" x14ac:dyDescent="0.2">
      <c r="A17" s="184"/>
      <c r="B17" s="22">
        <v>19.525806427001953</v>
      </c>
      <c r="C17" s="22">
        <f>AVERAGE(B17:B19)</f>
        <v>19.401294072469074</v>
      </c>
      <c r="D17" s="22">
        <v>16.2460470199584</v>
      </c>
      <c r="E17" s="22">
        <f>AVERAGE(D17:D19)</f>
        <v>16.556617418924933</v>
      </c>
      <c r="F17" s="22">
        <f>2^-(C17-E17)</f>
        <v>0.13920889921141716</v>
      </c>
      <c r="G17" s="22">
        <f>F17/$F$30</f>
        <v>1.0752144059016937</v>
      </c>
      <c r="K17" s="183"/>
      <c r="L17" s="22">
        <v>19.664714813232422</v>
      </c>
      <c r="M17" s="22">
        <f>AVERAGE(L17:L19)</f>
        <v>19.582293192545574</v>
      </c>
      <c r="N17" s="22">
        <v>15.32020092010498</v>
      </c>
      <c r="O17" s="22">
        <f>AVERAGE(N17:N19)</f>
        <v>15.328960736592611</v>
      </c>
      <c r="P17" s="22">
        <f>2^-(M17-O17)</f>
        <v>5.2434767811405575E-2</v>
      </c>
      <c r="Q17" s="22">
        <v>0.99167026035983219</v>
      </c>
    </row>
    <row r="18" spans="1:17" x14ac:dyDescent="0.2">
      <c r="A18" s="184"/>
      <c r="B18" s="22">
        <v>19.501235961914062</v>
      </c>
      <c r="D18" s="22">
        <v>16.4603271484375</v>
      </c>
      <c r="K18" s="183"/>
      <c r="L18" s="22">
        <v>19.506023406982422</v>
      </c>
      <c r="N18" s="22">
        <v>15.439521789550781</v>
      </c>
    </row>
    <row r="19" spans="1:17" x14ac:dyDescent="0.2">
      <c r="A19" s="184"/>
      <c r="B19" s="22">
        <v>19.176839828491211</v>
      </c>
      <c r="D19" s="22">
        <v>16.963478088378906</v>
      </c>
      <c r="K19" s="183"/>
      <c r="L19" s="22">
        <v>19.576141357421875</v>
      </c>
      <c r="N19" s="22">
        <v>15.22715950012207</v>
      </c>
    </row>
    <row r="20" spans="1:17" x14ac:dyDescent="0.2">
      <c r="A20" s="185" t="s">
        <v>61</v>
      </c>
      <c r="B20" s="22">
        <v>20.012922286987305</v>
      </c>
      <c r="C20" s="22">
        <f>AVERAGE(B20:B22)</f>
        <v>20.313402811686185</v>
      </c>
      <c r="D20" s="22">
        <v>16.832500457763672</v>
      </c>
      <c r="E20" s="22">
        <f>AVERAGE(D20:D22)</f>
        <v>16.590575536092121</v>
      </c>
      <c r="F20" s="22">
        <f>2^-(C20-E20)</f>
        <v>7.5738608420465925E-2</v>
      </c>
      <c r="G20" s="22">
        <f>F20/$F$30</f>
        <v>0.58498589758228192</v>
      </c>
      <c r="K20" s="179" t="s">
        <v>61</v>
      </c>
      <c r="L20" s="22">
        <v>20.537805557250977</v>
      </c>
      <c r="M20" s="22">
        <f>AVERAGE(L20:L22)</f>
        <v>20.364044825236004</v>
      </c>
      <c r="N20" s="22">
        <v>16.135881423950195</v>
      </c>
      <c r="O20" s="22">
        <f>AVERAGE(N20:N22)</f>
        <v>16.083536783854168</v>
      </c>
      <c r="P20" s="22">
        <f>2^-(M20-O20)</f>
        <v>5.1456315178106039E-2</v>
      </c>
      <c r="Q20" s="22">
        <v>0.97316531758781799</v>
      </c>
    </row>
    <row r="21" spans="1:17" x14ac:dyDescent="0.2">
      <c r="A21" s="185"/>
      <c r="B21" s="22">
        <v>20.088590621948242</v>
      </c>
      <c r="D21" s="22">
        <v>16.862140655517578</v>
      </c>
      <c r="K21" s="179"/>
      <c r="L21" s="22">
        <v>20.389200210571289</v>
      </c>
      <c r="N21" s="22">
        <v>16.115556716918945</v>
      </c>
    </row>
    <row r="22" spans="1:17" x14ac:dyDescent="0.2">
      <c r="A22" s="185"/>
      <c r="B22" s="22">
        <v>20.838695526123001</v>
      </c>
      <c r="D22" s="22">
        <v>16.077085494995117</v>
      </c>
      <c r="K22" s="179"/>
      <c r="L22" s="22">
        <v>20.165128707885742</v>
      </c>
      <c r="N22" s="22">
        <v>15.999172210693359</v>
      </c>
    </row>
    <row r="23" spans="1:17" x14ac:dyDescent="0.2">
      <c r="A23" s="185"/>
      <c r="B23" s="22">
        <v>20.074050140380859</v>
      </c>
      <c r="C23" s="22">
        <f>AVERAGE(B23:B25)</f>
        <v>20.039361699422194</v>
      </c>
      <c r="D23" s="22">
        <v>16.462756156921387</v>
      </c>
      <c r="E23" s="22">
        <f>AVERAGE(D23:D25)</f>
        <v>16.526041348775227</v>
      </c>
      <c r="F23" s="22">
        <f>2^-(C23-E23)</f>
        <v>8.7576017140819251E-2</v>
      </c>
      <c r="G23" s="22">
        <f>F23/$F$30</f>
        <v>0.67641505517759148</v>
      </c>
      <c r="K23" s="179"/>
      <c r="L23" s="22">
        <v>20.861085891723633</v>
      </c>
      <c r="M23" s="22">
        <f>AVERAGE(L23:L25)</f>
        <v>20.853961944580078</v>
      </c>
      <c r="N23" s="22">
        <v>16.550601959228516</v>
      </c>
      <c r="O23" s="22">
        <f>AVERAGE(N23:N25)</f>
        <v>16.421662012736004</v>
      </c>
      <c r="P23" s="22">
        <f>2^-(M23-O23)</f>
        <v>4.6317463797623845E-2</v>
      </c>
      <c r="Q23" s="22">
        <v>0.87597701488068225</v>
      </c>
    </row>
    <row r="24" spans="1:17" x14ac:dyDescent="0.2">
      <c r="A24" s="185"/>
      <c r="B24" s="22">
        <v>19.867633056640624</v>
      </c>
      <c r="D24" s="22">
        <v>16.697208404541016</v>
      </c>
      <c r="K24" s="179"/>
      <c r="L24" s="22">
        <v>20.922727584838867</v>
      </c>
      <c r="N24" s="22">
        <v>16.369403839111328</v>
      </c>
    </row>
    <row r="25" spans="1:17" x14ac:dyDescent="0.2">
      <c r="A25" s="185"/>
      <c r="B25" s="22">
        <v>20.1764019012451</v>
      </c>
      <c r="D25" s="22">
        <v>16.418159484863281</v>
      </c>
      <c r="K25" s="179"/>
      <c r="L25" s="22">
        <v>20.778072357177734</v>
      </c>
      <c r="N25" s="22">
        <v>16.344980239868164</v>
      </c>
    </row>
    <row r="26" spans="1:17" x14ac:dyDescent="0.2">
      <c r="A26" s="185"/>
      <c r="B26" s="22">
        <v>20.613472366333006</v>
      </c>
      <c r="C26" s="22">
        <f>AVERAGE(B26:B28)</f>
        <v>20.570493443806964</v>
      </c>
      <c r="D26" s="22">
        <v>17.140015602111816</v>
      </c>
      <c r="E26" s="22">
        <f>AVERAGE(D26:D28)</f>
        <v>16.963962237040203</v>
      </c>
      <c r="F26" s="22">
        <f>2^-(C26-E26)</f>
        <v>8.2096742743168777E-2</v>
      </c>
      <c r="G26" s="22">
        <f>F26/$F$30</f>
        <v>0.63409452251326215</v>
      </c>
      <c r="K26" s="179"/>
      <c r="L26" s="22">
        <v>20.989028930664062</v>
      </c>
      <c r="M26" s="22">
        <f>AVERAGE(L26:L28)</f>
        <v>20.578163782755528</v>
      </c>
      <c r="N26" s="22">
        <v>16.061372756958008</v>
      </c>
      <c r="O26" s="22">
        <f>AVERAGE(N26:N28)</f>
        <v>16.12342135111491</v>
      </c>
      <c r="P26" s="22">
        <f>2^-(M26-O26)</f>
        <v>4.5602526576723167E-2</v>
      </c>
      <c r="Q26" s="22">
        <v>0.86245579585780918</v>
      </c>
    </row>
    <row r="27" spans="1:17" x14ac:dyDescent="0.2">
      <c r="A27" s="185"/>
      <c r="B27" s="22">
        <v>20.558151626586913</v>
      </c>
      <c r="D27" s="22">
        <v>17.345368385314941</v>
      </c>
      <c r="K27" s="179"/>
      <c r="L27" s="22">
        <v>20.0598964691162</v>
      </c>
      <c r="N27" s="22">
        <v>16.199863433837891</v>
      </c>
    </row>
    <row r="28" spans="1:17" x14ac:dyDescent="0.2">
      <c r="A28" s="185"/>
      <c r="B28" s="22">
        <v>20.539856338500975</v>
      </c>
      <c r="D28" s="22">
        <v>16.406502723693848</v>
      </c>
      <c r="K28" s="179"/>
      <c r="L28" s="22">
        <v>20.685565948486328</v>
      </c>
      <c r="N28" s="22">
        <v>16.109027862548828</v>
      </c>
    </row>
    <row r="29" spans="1:17" x14ac:dyDescent="0.2">
      <c r="K29" s="154"/>
    </row>
    <row r="30" spans="1:17" x14ac:dyDescent="0.2">
      <c r="F30" s="22">
        <f>AVERAGE(F11:F19)</f>
        <v>0.12947082781566169</v>
      </c>
      <c r="G30" s="22" t="s">
        <v>113</v>
      </c>
      <c r="K30" s="154"/>
      <c r="P30" s="22">
        <f>AVERAGE(P11:P19)</f>
        <v>5.2875204498297017E-2</v>
      </c>
      <c r="Q30" s="22" t="s">
        <v>113</v>
      </c>
    </row>
  </sheetData>
  <mergeCells count="8">
    <mergeCell ref="K20:K28"/>
    <mergeCell ref="D1:E1"/>
    <mergeCell ref="B1:C1"/>
    <mergeCell ref="K8:L8"/>
    <mergeCell ref="K11:K19"/>
    <mergeCell ref="A8:B8"/>
    <mergeCell ref="A11:A19"/>
    <mergeCell ref="A20:A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Panel a</vt:lpstr>
      <vt:lpstr>Panel b</vt:lpstr>
      <vt:lpstr>Panel c</vt:lpstr>
      <vt:lpstr>Panel d</vt:lpstr>
      <vt:lpstr>Panel f</vt:lpstr>
      <vt:lpstr>Panel g</vt:lpstr>
      <vt:lpstr>Panel h</vt:lpstr>
      <vt:lpstr>Panel i</vt:lpstr>
      <vt:lpstr>Panel j</vt:lpstr>
      <vt:lpstr>Panel k</vt:lpstr>
      <vt:lpstr>Panel l,m</vt:lpstr>
      <vt:lpstr>Panel 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Yuquan Tong</dc:creator>
  <cp:lastModifiedBy>Microsoft Office User</cp:lastModifiedBy>
  <dcterms:created xsi:type="dcterms:W3CDTF">2015-06-05T18:17:20Z</dcterms:created>
  <dcterms:modified xsi:type="dcterms:W3CDTF">2023-02-05T18:47:37Z</dcterms:modified>
</cp:coreProperties>
</file>