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2O DTA ID__Abx MCP 70006_zosurabalpin\Project documents\External Presentations and Publications\2023\Final Nature submission_2023\Source Data\"/>
    </mc:Choice>
  </mc:AlternateContent>
  <bookViews>
    <workbookView xWindow="-20" yWindow="-20" windowWidth="28830" windowHeight="7310" activeTab="2"/>
  </bookViews>
  <sheets>
    <sheet name="Fig. 3 a_TK_ACC01073" sheetId="19" r:id="rId1"/>
    <sheet name="Fig. 3b_Survivors" sheetId="11" r:id="rId2"/>
    <sheet name="Fig. 3c_CFU thigh" sheetId="15" r:id="rId3"/>
  </sheets>
  <externalReferences>
    <externalReference r:id="rId4"/>
    <externalReference r:id="rId5"/>
  </externalReferences>
  <definedNames>
    <definedName name="Availability">[1]Dictionary!$K$2:$K$29</definedName>
    <definedName name="Box">[1]Dictionary!$I$2:$I$30</definedName>
    <definedName name="ccc">[1]Dictionary!$D$2:$D$146</definedName>
    <definedName name="Drawer">[1]Dictionary!$H$2:$H$9</definedName>
    <definedName name="Format">[1]Dictionary!$G$2:$G$4</definedName>
    <definedName name="Genotype">[2]Dictionary!$D$2:$D$81</definedName>
    <definedName name="Organism">[1]Dictionary!$A$2:$A$99</definedName>
    <definedName name="Organism_Type">[1]Dictionary!$F$2:$F$4</definedName>
    <definedName name="Phenotype">[1]Dictionary!$C$2:$C$100</definedName>
    <definedName name="Position">[1]Dictionary!$J$2:$J$100</definedName>
    <definedName name="Restrictions">[1]Dictionary!$E$2:$E$5</definedName>
    <definedName name="Strain">[1]Dictionary!$B$2:$B$99</definedName>
    <definedName name="Users">[1]Dictionary!$L$2:$L$8</definedName>
  </definedNames>
  <calcPr calcId="162913"/>
</workbook>
</file>

<file path=xl/calcChain.xml><?xml version="1.0" encoding="utf-8"?>
<calcChain xmlns="http://schemas.openxmlformats.org/spreadsheetml/2006/main">
  <c r="A8" i="15" l="1"/>
  <c r="F8" i="15"/>
  <c r="A9" i="15"/>
  <c r="F9" i="15"/>
  <c r="P9" i="15"/>
  <c r="A10" i="15"/>
  <c r="F10" i="15"/>
  <c r="P10" i="15"/>
  <c r="A11" i="15"/>
  <c r="F11" i="15"/>
  <c r="P11" i="15"/>
  <c r="A12" i="15"/>
  <c r="F12" i="15"/>
  <c r="P12" i="15"/>
  <c r="A13" i="15"/>
  <c r="F13" i="15"/>
  <c r="P13" i="15"/>
  <c r="A14" i="15"/>
  <c r="F14" i="15"/>
  <c r="P14" i="15"/>
  <c r="A15" i="15"/>
  <c r="F15" i="15"/>
  <c r="P15" i="15"/>
  <c r="E16" i="15"/>
  <c r="H16" i="15"/>
  <c r="P16" i="15"/>
  <c r="E17" i="15"/>
  <c r="E18" i="15" s="1"/>
  <c r="H17" i="15"/>
  <c r="H18" i="15" s="1"/>
  <c r="P17" i="15"/>
  <c r="P18" i="15"/>
  <c r="A19" i="15"/>
  <c r="F19" i="15"/>
  <c r="A20" i="15"/>
  <c r="F20" i="15"/>
  <c r="A21" i="15"/>
  <c r="F21" i="15"/>
  <c r="A22" i="15"/>
  <c r="F22" i="15"/>
  <c r="A23" i="15"/>
  <c r="F23" i="15"/>
  <c r="A24" i="15"/>
  <c r="F24" i="15"/>
  <c r="A25" i="15"/>
  <c r="F25" i="15"/>
  <c r="A26" i="15"/>
  <c r="F26" i="15"/>
  <c r="E27" i="15"/>
  <c r="H27" i="15"/>
  <c r="E28" i="15"/>
  <c r="E29" i="15" s="1"/>
  <c r="H28" i="15"/>
  <c r="H29" i="15" s="1"/>
  <c r="A30" i="15"/>
  <c r="F30" i="15"/>
  <c r="A31" i="15"/>
  <c r="F31" i="15"/>
  <c r="A32" i="15"/>
  <c r="F32" i="15"/>
  <c r="A33" i="15"/>
  <c r="F33" i="15"/>
  <c r="A34" i="15"/>
  <c r="F34" i="15"/>
  <c r="A35" i="15"/>
  <c r="F35" i="15"/>
  <c r="A36" i="15"/>
  <c r="F36" i="15"/>
  <c r="A37" i="15"/>
  <c r="F37" i="15"/>
  <c r="E38" i="15"/>
  <c r="H38" i="15"/>
  <c r="E39" i="15"/>
  <c r="E40" i="15" s="1"/>
  <c r="H39" i="15"/>
  <c r="H40" i="15" s="1"/>
  <c r="A41" i="15"/>
  <c r="F41" i="15"/>
  <c r="A42" i="15"/>
  <c r="F42" i="15"/>
  <c r="A43" i="15"/>
  <c r="F43" i="15"/>
  <c r="A44" i="15"/>
  <c r="F44" i="15"/>
  <c r="A45" i="15"/>
  <c r="F45" i="15"/>
  <c r="A46" i="15"/>
  <c r="F46" i="15"/>
  <c r="A47" i="15"/>
  <c r="F47" i="15"/>
  <c r="A48" i="15"/>
  <c r="F48" i="15"/>
  <c r="E49" i="15"/>
  <c r="H49" i="15"/>
  <c r="E50" i="15"/>
  <c r="E51" i="15" s="1"/>
  <c r="H50" i="15"/>
  <c r="H51" i="15" s="1"/>
  <c r="A52" i="15"/>
  <c r="F52" i="15"/>
  <c r="A53" i="15"/>
  <c r="F53" i="15"/>
  <c r="A54" i="15"/>
  <c r="F54" i="15"/>
  <c r="A55" i="15"/>
  <c r="F55" i="15"/>
  <c r="A56" i="15"/>
  <c r="F56" i="15"/>
  <c r="A57" i="15"/>
  <c r="F57" i="15"/>
  <c r="A58" i="15"/>
  <c r="F58" i="15"/>
  <c r="A59" i="15"/>
  <c r="F59" i="15"/>
  <c r="E60" i="15"/>
  <c r="H60" i="15"/>
  <c r="E61" i="15"/>
  <c r="E62" i="15" s="1"/>
  <c r="H61" i="15"/>
  <c r="H62" i="15" s="1"/>
  <c r="A63" i="15"/>
  <c r="F63" i="15"/>
  <c r="A64" i="15"/>
  <c r="F64" i="15"/>
  <c r="A65" i="15"/>
  <c r="F65" i="15"/>
  <c r="A66" i="15"/>
  <c r="F66" i="15"/>
  <c r="A67" i="15"/>
  <c r="F67" i="15"/>
  <c r="A68" i="15"/>
  <c r="F68" i="15"/>
  <c r="A69" i="15"/>
  <c r="F69" i="15"/>
  <c r="A70" i="15"/>
  <c r="F70" i="15"/>
  <c r="E71" i="15"/>
  <c r="H71" i="15"/>
  <c r="E72" i="15"/>
  <c r="E73" i="15" s="1"/>
  <c r="H72" i="15"/>
  <c r="H73" i="15" s="1"/>
  <c r="A74" i="15"/>
  <c r="F74" i="15"/>
  <c r="A75" i="15"/>
  <c r="F75" i="15"/>
  <c r="A76" i="15"/>
  <c r="F76" i="15"/>
  <c r="A77" i="15"/>
  <c r="F77" i="15"/>
  <c r="A78" i="15"/>
  <c r="F78" i="15"/>
  <c r="A79" i="15"/>
  <c r="F79" i="15"/>
  <c r="A80" i="15"/>
  <c r="F80" i="15"/>
  <c r="A81" i="15"/>
  <c r="F81" i="15"/>
  <c r="E82" i="15"/>
  <c r="H82" i="15"/>
  <c r="E83" i="15"/>
  <c r="E84" i="15" s="1"/>
  <c r="H83" i="15"/>
  <c r="H84" i="15" s="1"/>
  <c r="A85" i="15"/>
  <c r="F85" i="15"/>
  <c r="A86" i="15"/>
  <c r="F86" i="15"/>
  <c r="A87" i="15"/>
  <c r="F87" i="15"/>
  <c r="A88" i="15"/>
  <c r="F88" i="15"/>
  <c r="A89" i="15"/>
  <c r="F89" i="15"/>
  <c r="A90" i="15"/>
  <c r="F90" i="15"/>
  <c r="A91" i="15"/>
  <c r="F91" i="15"/>
  <c r="A92" i="15"/>
  <c r="F92" i="15"/>
  <c r="E93" i="15"/>
  <c r="H93" i="15"/>
  <c r="E94" i="15"/>
  <c r="E95" i="15" s="1"/>
  <c r="H94" i="15"/>
  <c r="H95" i="15" s="1"/>
  <c r="A96" i="15"/>
  <c r="F96" i="15"/>
  <c r="A97" i="15"/>
  <c r="F97" i="15"/>
  <c r="A98" i="15"/>
  <c r="F98" i="15"/>
  <c r="A99" i="15"/>
  <c r="F99" i="15"/>
  <c r="A100" i="15"/>
  <c r="F100" i="15"/>
  <c r="A101" i="15"/>
  <c r="F101" i="15"/>
  <c r="A102" i="15"/>
  <c r="F102" i="15"/>
  <c r="A103" i="15"/>
  <c r="F103" i="15"/>
  <c r="E104" i="15"/>
  <c r="H104" i="15"/>
  <c r="E105" i="15"/>
  <c r="E106" i="15" s="1"/>
  <c r="H105" i="15"/>
  <c r="H106" i="15" s="1"/>
  <c r="A107" i="15"/>
  <c r="F107" i="15"/>
  <c r="A108" i="15"/>
  <c r="F108" i="15"/>
  <c r="A109" i="15"/>
  <c r="F109" i="15"/>
  <c r="A110" i="15"/>
  <c r="F110" i="15"/>
  <c r="A111" i="15"/>
  <c r="F111" i="15"/>
  <c r="A112" i="15"/>
  <c r="F112" i="15"/>
  <c r="A113" i="15"/>
  <c r="F113" i="15"/>
  <c r="A114" i="15"/>
  <c r="F114" i="15"/>
  <c r="E115" i="15"/>
  <c r="H115" i="15"/>
  <c r="E116" i="15"/>
  <c r="E117" i="15" s="1"/>
  <c r="H116" i="15"/>
  <c r="H117" i="15" s="1"/>
  <c r="F104" i="15" l="1"/>
  <c r="F28" i="15"/>
  <c r="F29" i="15" s="1"/>
  <c r="F93" i="15"/>
  <c r="F39" i="15"/>
  <c r="F40" i="15" s="1"/>
  <c r="F72" i="15"/>
  <c r="F73" i="15" s="1"/>
  <c r="F50" i="15"/>
  <c r="F51" i="15" s="1"/>
  <c r="F94" i="15"/>
  <c r="F95" i="15" s="1"/>
  <c r="F82" i="15"/>
  <c r="F27" i="15"/>
  <c r="F60" i="15"/>
  <c r="F105" i="15"/>
  <c r="F106" i="15" s="1"/>
  <c r="F38" i="15"/>
  <c r="F115" i="15"/>
  <c r="F71" i="15"/>
  <c r="F49" i="15"/>
  <c r="F17" i="15"/>
  <c r="F18" i="15" s="1"/>
  <c r="F83" i="15"/>
  <c r="F84" i="15" s="1"/>
  <c r="F61" i="15"/>
  <c r="F62" i="15" s="1"/>
  <c r="F116" i="15"/>
  <c r="F117" i="15" s="1"/>
  <c r="F16" i="15"/>
  <c r="A71" i="11" l="1"/>
  <c r="A72" i="11"/>
  <c r="A73" i="11"/>
  <c r="A74" i="11"/>
  <c r="A75" i="11"/>
  <c r="A76" i="11"/>
  <c r="A77" i="11"/>
  <c r="A78" i="11"/>
  <c r="A79" i="11"/>
  <c r="A70" i="11"/>
  <c r="A61" i="11"/>
  <c r="A62" i="11"/>
  <c r="A63" i="11"/>
  <c r="A64" i="11"/>
  <c r="A65" i="11"/>
  <c r="A66" i="11"/>
  <c r="A67" i="11"/>
  <c r="A68" i="11"/>
  <c r="A69" i="11"/>
  <c r="A60" i="11"/>
  <c r="A51" i="11"/>
  <c r="A52" i="11"/>
  <c r="A53" i="11"/>
  <c r="A54" i="11"/>
  <c r="A55" i="11"/>
  <c r="A56" i="11"/>
  <c r="A57" i="11"/>
  <c r="A58" i="11"/>
  <c r="A59" i="11"/>
  <c r="A50" i="11"/>
  <c r="A41" i="11"/>
  <c r="A42" i="11"/>
  <c r="A43" i="11"/>
  <c r="A44" i="11"/>
  <c r="A45" i="11"/>
  <c r="A46" i="11"/>
  <c r="A47" i="11"/>
  <c r="A48" i="11"/>
  <c r="A49" i="11"/>
  <c r="A40" i="11"/>
  <c r="A31" i="11"/>
  <c r="A32" i="11"/>
  <c r="A33" i="11"/>
  <c r="A34" i="11"/>
  <c r="A35" i="11"/>
  <c r="A36" i="11"/>
  <c r="A37" i="11"/>
  <c r="A38" i="11"/>
  <c r="A39" i="11"/>
  <c r="A30" i="11"/>
  <c r="A21" i="11"/>
  <c r="A22" i="11"/>
  <c r="A23" i="11"/>
  <c r="A24" i="11"/>
  <c r="A25" i="11"/>
  <c r="A26" i="11"/>
  <c r="A27" i="11"/>
  <c r="A28" i="11"/>
  <c r="A29" i="11"/>
  <c r="A20" i="11"/>
  <c r="A11" i="11"/>
  <c r="A12" i="11"/>
  <c r="A13" i="11"/>
  <c r="A14" i="11"/>
  <c r="A15" i="11"/>
  <c r="A16" i="11"/>
  <c r="A17" i="11"/>
  <c r="A18" i="11"/>
  <c r="A19" i="11"/>
  <c r="A10" i="11"/>
</calcChain>
</file>

<file path=xl/sharedStrings.xml><?xml version="1.0" encoding="utf-8"?>
<sst xmlns="http://schemas.openxmlformats.org/spreadsheetml/2006/main" count="188" uniqueCount="97">
  <si>
    <t>A</t>
  </si>
  <si>
    <t>Mouse ID</t>
  </si>
  <si>
    <t>Vehicle</t>
  </si>
  <si>
    <t>Dose (mg/kg)</t>
  </si>
  <si>
    <t>Alive</t>
  </si>
  <si>
    <t>Dead</t>
  </si>
  <si>
    <t>Survivors</t>
  </si>
  <si>
    <t>Group</t>
  </si>
  <si>
    <t>-</t>
  </si>
  <si>
    <t>ID NR</t>
  </si>
  <si>
    <t>B</t>
  </si>
  <si>
    <t>C</t>
  </si>
  <si>
    <t>RO7223280_@30</t>
  </si>
  <si>
    <t>RO7223280_@10</t>
  </si>
  <si>
    <t>D</t>
  </si>
  <si>
    <t>RO7223280_@3</t>
  </si>
  <si>
    <t>E</t>
  </si>
  <si>
    <t>F</t>
  </si>
  <si>
    <t>G</t>
  </si>
  <si>
    <t>MERO_@80</t>
  </si>
  <si>
    <t>RO7223280_@1</t>
  </si>
  <si>
    <t>RO7223280_@0.3</t>
  </si>
  <si>
    <t xml:space="preserve">Day 1 </t>
  </si>
  <si>
    <t>Day 2</t>
  </si>
  <si>
    <t>Day 7</t>
  </si>
  <si>
    <t>Day 0                (6 h post infection)</t>
  </si>
  <si>
    <t>Day 6</t>
  </si>
  <si>
    <t>Efficacy evaluation of RO7223280 in a murine septicaemia model induced by A.baumannii ACC00445</t>
  </si>
  <si>
    <t>Day 5</t>
  </si>
  <si>
    <t>VDD7315</t>
  </si>
  <si>
    <t>N/A</t>
  </si>
  <si>
    <t>VDD9596</t>
  </si>
  <si>
    <t>found dead 24h post first-treatment</t>
  </si>
  <si>
    <t>#</t>
  </si>
  <si>
    <r>
      <rPr>
        <sz val="10"/>
        <rFont val="Calibri"/>
        <family val="2"/>
      </rPr>
      <t>˂</t>
    </r>
    <r>
      <rPr>
        <sz val="10"/>
        <rFont val="Arial"/>
        <family val="2"/>
      </rPr>
      <t xml:space="preserve"> Limit of detection</t>
    </r>
  </si>
  <si>
    <t>*</t>
  </si>
  <si>
    <t>SEM</t>
  </si>
  <si>
    <t>SD</t>
  </si>
  <si>
    <t>AVERAGE</t>
  </si>
  <si>
    <t>Colistin (60)</t>
  </si>
  <si>
    <t>I/24</t>
  </si>
  <si>
    <t>RO7223280 (360)</t>
  </si>
  <si>
    <t>H/24</t>
  </si>
  <si>
    <t>RO7223280 (240)</t>
  </si>
  <si>
    <t>G/24</t>
  </si>
  <si>
    <t>RO7223280 (160)</t>
  </si>
  <si>
    <t>F/24</t>
  </si>
  <si>
    <t>RO7223280 (100)</t>
  </si>
  <si>
    <t>E/24</t>
  </si>
  <si>
    <t>RO7223280 (60)</t>
  </si>
  <si>
    <t>D/24</t>
  </si>
  <si>
    <t>RO7223280 (20)</t>
  </si>
  <si>
    <t>C/24</t>
  </si>
  <si>
    <t>RO7223280 (6)</t>
  </si>
  <si>
    <t>B/24</t>
  </si>
  <si>
    <t>Vehicle (N/A)</t>
  </si>
  <si>
    <t>A/24</t>
  </si>
  <si>
    <t>q8h</t>
  </si>
  <si>
    <t>Colistin</t>
  </si>
  <si>
    <t>I</t>
  </si>
  <si>
    <t>H</t>
  </si>
  <si>
    <t xml:space="preserve">G </t>
  </si>
  <si>
    <t>RO7223280</t>
  </si>
  <si>
    <t>q6h</t>
  </si>
  <si>
    <t>A/0</t>
  </si>
  <si>
    <t>(mg/kg/day)</t>
  </si>
  <si>
    <t>Δ Log CFU/Thigh 
vs A/0h*</t>
  </si>
  <si>
    <t>Bacterial Load (average)</t>
  </si>
  <si>
    <t>Regimen</t>
  </si>
  <si>
    <t xml:space="preserve">Dose </t>
  </si>
  <si>
    <t>Treatment</t>
  </si>
  <si>
    <t>CFU/mL (blood)</t>
  </si>
  <si>
    <t>Log CFU/Thigh</t>
  </si>
  <si>
    <t>CFU/Thigh</t>
  </si>
  <si>
    <t>Mouse No.</t>
  </si>
  <si>
    <t>Treatment (mg/kg/day)</t>
  </si>
  <si>
    <t>Group/Hours</t>
  </si>
  <si>
    <t>Roche No.</t>
  </si>
  <si>
    <t>&lt; 5.00E+01</t>
  </si>
  <si>
    <t xml:space="preserve">  0.25xMIC (0.5µg/mL)</t>
  </si>
  <si>
    <t xml:space="preserve"> 0.5xMIC (1µg/mL) </t>
  </si>
  <si>
    <t xml:space="preserve">  1xMIC (2µg/mL)</t>
  </si>
  <si>
    <t xml:space="preserve">  2xMIC (4µg/mL)</t>
  </si>
  <si>
    <t xml:space="preserve">  4xMIC (8µg/mL)</t>
  </si>
  <si>
    <t xml:space="preserve"> 8xMIC (16µg/mL) </t>
  </si>
  <si>
    <t xml:space="preserve"> 16xMIC (32µg/mL) </t>
  </si>
  <si>
    <t xml:space="preserve"> 32xMIC (64µg/mL) </t>
  </si>
  <si>
    <t xml:space="preserve"> 64xMIC (128µg/mL) </t>
  </si>
  <si>
    <t xml:space="preserve"> 128xMIC (256µg/mL) </t>
  </si>
  <si>
    <t>Time (H)</t>
  </si>
  <si>
    <t>4xMIC (64µg/mL)</t>
  </si>
  <si>
    <t>Growth Control</t>
  </si>
  <si>
    <t xml:space="preserve">Colistin </t>
  </si>
  <si>
    <t>Bacterial count on MHA plates</t>
  </si>
  <si>
    <t>Efficacy of RO7223280 in a thigh infection model in neutropenic mice induced by A. baumannii ACC01085</t>
  </si>
  <si>
    <r>
      <t xml:space="preserve">Killing Curve of RO7223280 against </t>
    </r>
    <r>
      <rPr>
        <b/>
        <i/>
        <sz val="11"/>
        <rFont val="Arial"/>
        <family val="2"/>
      </rPr>
      <t xml:space="preserve">A. baumannii </t>
    </r>
    <r>
      <rPr>
        <b/>
        <sz val="11"/>
        <rFont val="Arial"/>
        <family val="2"/>
      </rPr>
      <t>ACC01073 in CAMHB + 20% HS (Human Serum) in Ambient Air (100rpm) - CFU/mL</t>
    </r>
  </si>
  <si>
    <t>VDD8075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</si>
</sst>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rgb="FFFA7D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Arial"/>
      <family val="2"/>
    </font>
    <font>
      <sz val="10"/>
      <color theme="3" tint="0.39997558519241921"/>
      <name val="Arial"/>
      <family val="2"/>
    </font>
    <font>
      <b/>
      <sz val="10"/>
      <color theme="3" tint="0.39997558519241921"/>
      <name val="Arial"/>
      <family val="2"/>
    </font>
    <font>
      <sz val="11"/>
      <color theme="3" tint="0.39997558519241921"/>
      <name val="Arial"/>
      <family val="2"/>
    </font>
    <font>
      <b/>
      <sz val="11"/>
      <color theme="3" tint="0.3999755851924192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5" fillId="3" borderId="10" applyNumberFormat="0" applyAlignment="0" applyProtection="0"/>
  </cellStyleXfs>
  <cellXfs count="9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11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1" fontId="6" fillId="0" borderId="1" xfId="0" applyNumberFormat="1" applyFont="1" applyFill="1" applyBorder="1" applyAlignment="1">
      <alignment horizontal="center" vertical="center"/>
    </xf>
    <xf numFmtId="11" fontId="6" fillId="0" borderId="0" xfId="0" applyNumberFormat="1" applyFont="1" applyFill="1" applyAlignment="1">
      <alignment horizontal="center" vertical="center"/>
    </xf>
    <xf numFmtId="11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1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1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1" fontId="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left" vertical="center"/>
    </xf>
    <xf numFmtId="0" fontId="14" fillId="0" borderId="0" xfId="0" applyFont="1"/>
    <xf numFmtId="0" fontId="4" fillId="0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1" fontId="8" fillId="0" borderId="2" xfId="0" applyNumberFormat="1" applyFont="1" applyBorder="1" applyAlignment="1">
      <alignment horizontal="center" vertical="center" wrapText="1"/>
    </xf>
    <xf numFmtId="11" fontId="8" fillId="0" borderId="6" xfId="0" applyNumberFormat="1" applyFont="1" applyBorder="1" applyAlignment="1">
      <alignment horizontal="center" vertical="center" wrapText="1"/>
    </xf>
    <xf numFmtId="11" fontId="8" fillId="0" borderId="3" xfId="0" applyNumberFormat="1" applyFont="1" applyBorder="1" applyAlignment="1">
      <alignment horizontal="center" vertical="center" wrapText="1"/>
    </xf>
    <xf numFmtId="11" fontId="8" fillId="0" borderId="4" xfId="0" applyNumberFormat="1" applyFont="1" applyBorder="1" applyAlignment="1">
      <alignment horizontal="center" vertical="center" wrapText="1"/>
    </xf>
    <xf numFmtId="11" fontId="8" fillId="0" borderId="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1" fontId="6" fillId="0" borderId="4" xfId="0" applyNumberFormat="1" applyFont="1" applyFill="1" applyBorder="1" applyAlignment="1">
      <alignment horizontal="center" vertical="center"/>
    </xf>
    <xf numFmtId="11" fontId="6" fillId="0" borderId="5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11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_IN%20VITRO\Ceppi%20batterici\Bacterial%20Strain%20database\Microbiology%20DB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ICROBIOLOGIA\IN%20VITRO\Ceppi%20batterici\Bacterial%20Strain%20database\Microbiology%20D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ppi"/>
      <sheetName val="Print"/>
      <sheetName val="Dictionary"/>
    </sheetNames>
    <sheetDataSet>
      <sheetData sheetId="0" refreshError="1"/>
      <sheetData sheetId="1" refreshError="1"/>
      <sheetData sheetId="2">
        <row r="2">
          <cell r="A2" t="str">
            <v>Staphylococcus</v>
          </cell>
          <cell r="B2" t="str">
            <v>aureus</v>
          </cell>
          <cell r="C2" t="str">
            <v>Amp-S</v>
          </cell>
          <cell r="D2" t="str">
            <v>aadA2</v>
          </cell>
          <cell r="E2" t="str">
            <v>Class 2</v>
          </cell>
          <cell r="F2" t="str">
            <v>Bacterium</v>
          </cell>
          <cell r="G2" t="str">
            <v>Frozen</v>
          </cell>
          <cell r="H2">
            <v>1</v>
          </cell>
          <cell r="I2" t="str">
            <v>A</v>
          </cell>
          <cell r="J2">
            <v>1</v>
          </cell>
          <cell r="K2">
            <v>25</v>
          </cell>
          <cell r="L2" t="str">
            <v>Daniela Sabatini</v>
          </cell>
        </row>
        <row r="3">
          <cell r="A3" t="str">
            <v>Acinetobacter</v>
          </cell>
          <cell r="B3" t="str">
            <v>aerogenes</v>
          </cell>
          <cell r="C3" t="str">
            <v>Carbapen-R</v>
          </cell>
          <cell r="D3" t="str">
            <v>adeABC-</v>
          </cell>
          <cell r="E3" t="str">
            <v>Class 1</v>
          </cell>
          <cell r="F3" t="str">
            <v>Fungii</v>
          </cell>
          <cell r="G3" t="str">
            <v>Liofilizzato</v>
          </cell>
          <cell r="H3">
            <v>2</v>
          </cell>
          <cell r="I3" t="str">
            <v>B</v>
          </cell>
          <cell r="J3">
            <v>2</v>
          </cell>
          <cell r="K3">
            <v>24</v>
          </cell>
          <cell r="L3" t="str">
            <v>Marinella Antolini</v>
          </cell>
        </row>
        <row r="4">
          <cell r="A4" t="str">
            <v>Bacillus</v>
          </cell>
          <cell r="B4" t="str">
            <v>aeruginosa</v>
          </cell>
          <cell r="C4" t="str">
            <v>Ery-R</v>
          </cell>
          <cell r="D4" t="str">
            <v>adeIJK-</v>
          </cell>
          <cell r="E4" t="str">
            <v>BSL 1</v>
          </cell>
          <cell r="F4" t="str">
            <v>Yeast</v>
          </cell>
          <cell r="G4" t="str">
            <v>Kwik-Stik</v>
          </cell>
          <cell r="H4">
            <v>3</v>
          </cell>
          <cell r="I4" t="str">
            <v>C</v>
          </cell>
          <cell r="J4">
            <v>3</v>
          </cell>
          <cell r="K4">
            <v>23</v>
          </cell>
          <cell r="L4" t="str">
            <v>Livia ferrari</v>
          </cell>
        </row>
        <row r="5">
          <cell r="A5" t="str">
            <v>Bacteroides</v>
          </cell>
          <cell r="B5" t="str">
            <v>agalactiae</v>
          </cell>
          <cell r="C5" t="str">
            <v>Ery-S</v>
          </cell>
          <cell r="D5" t="str">
            <v>Acr A-</v>
          </cell>
          <cell r="E5" t="str">
            <v>BSL 2</v>
          </cell>
          <cell r="H5">
            <v>4</v>
          </cell>
          <cell r="I5" t="str">
            <v>D</v>
          </cell>
          <cell r="J5">
            <v>4</v>
          </cell>
          <cell r="K5">
            <v>22</v>
          </cell>
          <cell r="L5" t="str">
            <v>Laura Piccoli</v>
          </cell>
        </row>
        <row r="6">
          <cell r="A6" t="str">
            <v>Candida</v>
          </cell>
          <cell r="B6" t="str">
            <v>albicans</v>
          </cell>
          <cell r="C6" t="str">
            <v>ESBL</v>
          </cell>
          <cell r="D6" t="str">
            <v>AIM</v>
          </cell>
          <cell r="H6">
            <v>5</v>
          </cell>
          <cell r="I6" t="str">
            <v>E</v>
          </cell>
          <cell r="J6">
            <v>5</v>
          </cell>
          <cell r="K6">
            <v>21</v>
          </cell>
          <cell r="L6" t="str">
            <v>Michele Negri</v>
          </cell>
        </row>
        <row r="7">
          <cell r="A7" t="str">
            <v>Clostridium</v>
          </cell>
          <cell r="B7" t="str">
            <v>baumannii</v>
          </cell>
          <cell r="C7" t="str">
            <v>iMLS</v>
          </cell>
          <cell r="D7" t="str">
            <v>AmpC</v>
          </cell>
          <cell r="H7">
            <v>6</v>
          </cell>
          <cell r="I7" t="str">
            <v>F</v>
          </cell>
          <cell r="J7">
            <v>6</v>
          </cell>
          <cell r="K7">
            <v>20</v>
          </cell>
          <cell r="L7" t="str">
            <v>Isabelle Erbetti</v>
          </cell>
        </row>
        <row r="8">
          <cell r="A8" t="str">
            <v>Citrobacter</v>
          </cell>
          <cell r="B8" t="str">
            <v>calcoaceticus</v>
          </cell>
          <cell r="C8" t="str">
            <v>iMLS-A</v>
          </cell>
          <cell r="D8" t="str">
            <v>AmpC overexp</v>
          </cell>
          <cell r="H8">
            <v>7</v>
          </cell>
          <cell r="I8" t="str">
            <v>G</v>
          </cell>
          <cell r="J8">
            <v>7</v>
          </cell>
          <cell r="K8">
            <v>19</v>
          </cell>
          <cell r="L8" t="str">
            <v>Vivian Costantini</v>
          </cell>
        </row>
        <row r="9">
          <cell r="A9" t="str">
            <v>Enterobacter</v>
          </cell>
          <cell r="B9" t="str">
            <v>catarrhalis</v>
          </cell>
          <cell r="C9" t="str">
            <v>iMLS-B</v>
          </cell>
          <cell r="D9" t="str">
            <v>AmpC w.t.</v>
          </cell>
          <cell r="H9" t="str">
            <v>Fridge</v>
          </cell>
          <cell r="I9" t="str">
            <v>H</v>
          </cell>
          <cell r="J9">
            <v>8</v>
          </cell>
          <cell r="K9">
            <v>18</v>
          </cell>
        </row>
        <row r="10">
          <cell r="A10" t="str">
            <v>Enterococcus</v>
          </cell>
          <cell r="B10" t="str">
            <v>cepacia</v>
          </cell>
          <cell r="C10" t="str">
            <v>LCM-R</v>
          </cell>
          <cell r="D10" t="str">
            <v>ampD</v>
          </cell>
          <cell r="I10" t="str">
            <v>I</v>
          </cell>
          <cell r="J10">
            <v>9</v>
          </cell>
          <cell r="K10">
            <v>17</v>
          </cell>
        </row>
        <row r="11">
          <cell r="A11" t="str">
            <v>Escherichia</v>
          </cell>
          <cell r="B11" t="str">
            <v>cerevisiae</v>
          </cell>
          <cell r="C11" t="str">
            <v>LCM-S</v>
          </cell>
          <cell r="D11" t="str">
            <v>ArmA</v>
          </cell>
          <cell r="I11" t="str">
            <v>J</v>
          </cell>
          <cell r="J11">
            <v>10</v>
          </cell>
          <cell r="K11">
            <v>16</v>
          </cell>
        </row>
        <row r="12">
          <cell r="A12" t="str">
            <v>Fusobacterium</v>
          </cell>
          <cell r="B12" t="str">
            <v>cloacae</v>
          </cell>
          <cell r="C12" t="str">
            <v>M</v>
          </cell>
          <cell r="D12" t="str">
            <v>arr-2</v>
          </cell>
          <cell r="I12" t="str">
            <v>K</v>
          </cell>
          <cell r="J12">
            <v>11</v>
          </cell>
          <cell r="K12">
            <v>15</v>
          </cell>
        </row>
        <row r="13">
          <cell r="A13" t="str">
            <v>Haemophilus</v>
          </cell>
          <cell r="B13" t="str">
            <v>coli</v>
          </cell>
          <cell r="C13" t="str">
            <v>MDR</v>
          </cell>
          <cell r="D13" t="str">
            <v>BLSE</v>
          </cell>
          <cell r="I13" t="str">
            <v>L</v>
          </cell>
          <cell r="J13">
            <v>12</v>
          </cell>
          <cell r="K13">
            <v>14</v>
          </cell>
        </row>
        <row r="14">
          <cell r="A14" t="str">
            <v>Klebsiella</v>
          </cell>
          <cell r="B14" t="str">
            <v>difficile</v>
          </cell>
          <cell r="C14" t="str">
            <v>Metallo-ß-Lact</v>
          </cell>
          <cell r="D14" t="str">
            <v>CMY-2</v>
          </cell>
          <cell r="I14" t="str">
            <v>M</v>
          </cell>
          <cell r="J14">
            <v>13</v>
          </cell>
          <cell r="K14">
            <v>13</v>
          </cell>
        </row>
        <row r="15">
          <cell r="A15" t="str">
            <v>Legionella</v>
          </cell>
          <cell r="B15" t="str">
            <v>epidermidis</v>
          </cell>
          <cell r="C15" t="str">
            <v>Met-R</v>
          </cell>
          <cell r="D15" t="str">
            <v>CMY-79</v>
          </cell>
          <cell r="I15" t="str">
            <v>N</v>
          </cell>
          <cell r="J15">
            <v>14</v>
          </cell>
          <cell r="K15">
            <v>12</v>
          </cell>
        </row>
        <row r="16">
          <cell r="A16" t="str">
            <v>Moraxella</v>
          </cell>
          <cell r="B16" t="str">
            <v>faecalis</v>
          </cell>
          <cell r="C16" t="str">
            <v>Met-S</v>
          </cell>
          <cell r="D16" t="str">
            <v>CMY-M-16</v>
          </cell>
          <cell r="I16" t="str">
            <v>O</v>
          </cell>
          <cell r="J16">
            <v>15</v>
          </cell>
          <cell r="K16">
            <v>11</v>
          </cell>
        </row>
        <row r="17">
          <cell r="A17" t="str">
            <v>Morganella</v>
          </cell>
          <cell r="B17" t="str">
            <v>faecium</v>
          </cell>
          <cell r="C17" t="str">
            <v>MLS</v>
          </cell>
          <cell r="D17" t="str">
            <v>CTX-M</v>
          </cell>
          <cell r="I17" t="str">
            <v>P</v>
          </cell>
          <cell r="J17">
            <v>16</v>
          </cell>
          <cell r="K17">
            <v>10</v>
          </cell>
        </row>
        <row r="18">
          <cell r="A18" t="str">
            <v>Neisseria</v>
          </cell>
          <cell r="B18" t="str">
            <v>fragilis</v>
          </cell>
          <cell r="C18" t="str">
            <v>MLS-B</v>
          </cell>
          <cell r="D18" t="str">
            <v>CTX-M-1</v>
          </cell>
          <cell r="I18" t="str">
            <v>Q</v>
          </cell>
          <cell r="J18">
            <v>17</v>
          </cell>
          <cell r="K18">
            <v>9</v>
          </cell>
        </row>
        <row r="19">
          <cell r="A19" t="str">
            <v>Pasteurella</v>
          </cell>
          <cell r="B19" t="str">
            <v>freundii</v>
          </cell>
          <cell r="C19" t="str">
            <v>AmpC</v>
          </cell>
          <cell r="D19" t="str">
            <v>CTX-M-14</v>
          </cell>
          <cell r="I19" t="str">
            <v>R</v>
          </cell>
          <cell r="J19">
            <v>18</v>
          </cell>
          <cell r="K19">
            <v>8</v>
          </cell>
        </row>
        <row r="20">
          <cell r="A20" t="str">
            <v>Propionibacterium</v>
          </cell>
          <cell r="B20" t="str">
            <v>glabrata</v>
          </cell>
          <cell r="C20" t="str">
            <v>AmpC ↑</v>
          </cell>
          <cell r="D20" t="str">
            <v>CTX-M-15</v>
          </cell>
          <cell r="I20" t="str">
            <v>S</v>
          </cell>
          <cell r="J20">
            <v>19</v>
          </cell>
          <cell r="K20">
            <v>7</v>
          </cell>
        </row>
        <row r="21">
          <cell r="A21" t="str">
            <v>Proteus</v>
          </cell>
          <cell r="B21" t="str">
            <v>gonorrhoeae</v>
          </cell>
          <cell r="C21" t="str">
            <v>CAZ-S</v>
          </cell>
          <cell r="D21" t="str">
            <v>CTX-M-2</v>
          </cell>
          <cell r="I21" t="str">
            <v>T</v>
          </cell>
          <cell r="J21">
            <v>20</v>
          </cell>
          <cell r="K21">
            <v>6</v>
          </cell>
        </row>
        <row r="22">
          <cell r="A22" t="str">
            <v>Providencia</v>
          </cell>
          <cell r="B22" t="str">
            <v>guillouiae</v>
          </cell>
          <cell r="C22" t="str">
            <v>Colistin-R</v>
          </cell>
          <cell r="D22" t="str">
            <v>CTX-M-27</v>
          </cell>
          <cell r="I22" t="str">
            <v>U</v>
          </cell>
          <cell r="J22">
            <v>21</v>
          </cell>
          <cell r="K22">
            <v>5</v>
          </cell>
        </row>
        <row r="23">
          <cell r="A23" t="str">
            <v>Pseudomonas</v>
          </cell>
          <cell r="B23" t="str">
            <v>haemolyticus</v>
          </cell>
          <cell r="C23" t="str">
            <v>FEP-R</v>
          </cell>
          <cell r="D23" t="str">
            <v>CTX-M-3</v>
          </cell>
          <cell r="I23" t="str">
            <v>V</v>
          </cell>
          <cell r="J23">
            <v>22</v>
          </cell>
          <cell r="K23">
            <v>4</v>
          </cell>
        </row>
        <row r="24">
          <cell r="A24" t="str">
            <v>Saccharomyces</v>
          </cell>
          <cell r="B24" t="str">
            <v>influenzae</v>
          </cell>
          <cell r="C24" t="str">
            <v>FLQ-R</v>
          </cell>
          <cell r="D24" t="str">
            <v>dfrA12</v>
          </cell>
          <cell r="I24" t="str">
            <v>W</v>
          </cell>
          <cell r="J24">
            <v>23</v>
          </cell>
          <cell r="K24">
            <v>3</v>
          </cell>
        </row>
        <row r="25">
          <cell r="A25" t="str">
            <v>Salmonella</v>
          </cell>
          <cell r="B25" t="str">
            <v>junii</v>
          </cell>
          <cell r="C25" t="str">
            <v>MexAB-OprM ↑</v>
          </cell>
          <cell r="D25" t="str">
            <v>DHA-6</v>
          </cell>
          <cell r="I25" t="str">
            <v>X</v>
          </cell>
          <cell r="J25">
            <v>24</v>
          </cell>
          <cell r="K25">
            <v>2</v>
          </cell>
        </row>
        <row r="26">
          <cell r="A26" t="str">
            <v>Serratia</v>
          </cell>
          <cell r="B26" t="str">
            <v>krusei</v>
          </cell>
          <cell r="C26" t="str">
            <v>MexCD-OprJ ↑</v>
          </cell>
          <cell r="D26" t="str">
            <v>ereA</v>
          </cell>
          <cell r="I26" t="str">
            <v>Y</v>
          </cell>
          <cell r="J26">
            <v>25</v>
          </cell>
          <cell r="K26">
            <v>1</v>
          </cell>
        </row>
        <row r="27">
          <cell r="A27" t="str">
            <v>Stenotrophomonas</v>
          </cell>
          <cell r="B27" t="str">
            <v>maltophilia</v>
          </cell>
          <cell r="C27" t="str">
            <v>MexXY-OprM ↑</v>
          </cell>
          <cell r="D27" t="str">
            <v>ereB</v>
          </cell>
          <cell r="I27" t="str">
            <v>Z</v>
          </cell>
          <cell r="J27">
            <v>26</v>
          </cell>
          <cell r="K27">
            <v>0</v>
          </cell>
        </row>
        <row r="28">
          <cell r="A28" t="str">
            <v>Streptococcus</v>
          </cell>
          <cell r="B28" t="str">
            <v>marcescens</v>
          </cell>
          <cell r="C28" t="str">
            <v>MLSc</v>
          </cell>
          <cell r="D28" t="str">
            <v>erm</v>
          </cell>
          <cell r="I28" t="str">
            <v>C10</v>
          </cell>
          <cell r="J28">
            <v>27</v>
          </cell>
          <cell r="K28" t="str">
            <v>glycerol/MHB</v>
          </cell>
        </row>
        <row r="29">
          <cell r="A29" t="str">
            <v>Vibrio</v>
          </cell>
          <cell r="B29" t="str">
            <v>mirabilis</v>
          </cell>
          <cell r="C29" t="str">
            <v>MRSA</v>
          </cell>
          <cell r="D29" t="str">
            <v>ermA</v>
          </cell>
          <cell r="I29" t="str">
            <v>CT</v>
          </cell>
          <cell r="J29">
            <v>28</v>
          </cell>
          <cell r="K29" t="str">
            <v>glycerol/TSB</v>
          </cell>
        </row>
        <row r="30">
          <cell r="A30" t="str">
            <v>Shigella</v>
          </cell>
          <cell r="B30" t="str">
            <v>morganii</v>
          </cell>
          <cell r="C30" t="str">
            <v>MRSE</v>
          </cell>
          <cell r="D30" t="str">
            <v>ermAM</v>
          </cell>
          <cell r="I30" t="str">
            <v>GSK</v>
          </cell>
          <cell r="J30">
            <v>29</v>
          </cell>
        </row>
        <row r="31">
          <cell r="A31" t="str">
            <v>Campylobacter</v>
          </cell>
          <cell r="B31" t="str">
            <v>multocida</v>
          </cell>
          <cell r="C31" t="str">
            <v>MSSA</v>
          </cell>
          <cell r="D31" t="str">
            <v>ermB</v>
          </cell>
          <cell r="J31">
            <v>30</v>
          </cell>
        </row>
        <row r="32">
          <cell r="A32" t="str">
            <v>Helicobacter</v>
          </cell>
          <cell r="B32" t="str">
            <v>parapsilosis</v>
          </cell>
          <cell r="C32" t="str">
            <v>MSSE</v>
          </cell>
          <cell r="D32" t="str">
            <v>ermC</v>
          </cell>
          <cell r="J32">
            <v>31</v>
          </cell>
        </row>
        <row r="33">
          <cell r="A33" t="str">
            <v>Corynebacterium</v>
          </cell>
          <cell r="B33" t="str">
            <v>parvus</v>
          </cell>
          <cell r="C33" t="str">
            <v>OXA</v>
          </cell>
          <cell r="D33" t="str">
            <v>ermTR</v>
          </cell>
          <cell r="J33">
            <v>32</v>
          </cell>
        </row>
        <row r="34">
          <cell r="A34">
            <v>0</v>
          </cell>
          <cell r="B34" t="str">
            <v>perfrigens</v>
          </cell>
          <cell r="C34" t="str">
            <v>Pen-R</v>
          </cell>
          <cell r="D34" t="str">
            <v>ESAC</v>
          </cell>
          <cell r="J34">
            <v>33</v>
          </cell>
        </row>
        <row r="35">
          <cell r="A35">
            <v>0</v>
          </cell>
          <cell r="B35" t="str">
            <v>pittii</v>
          </cell>
          <cell r="C35" t="str">
            <v>Pen-S</v>
          </cell>
          <cell r="D35" t="str">
            <v>GES-11(e)</v>
          </cell>
          <cell r="J35">
            <v>34</v>
          </cell>
        </row>
        <row r="36">
          <cell r="A36">
            <v>0</v>
          </cell>
          <cell r="B36" t="str">
            <v>pneumoniae</v>
          </cell>
          <cell r="C36" t="str">
            <v>porin deficiency (OmpC+OmpF)</v>
          </cell>
          <cell r="D36" t="str">
            <v>GES-12</v>
          </cell>
          <cell r="J36">
            <v>35</v>
          </cell>
        </row>
        <row r="37">
          <cell r="A37">
            <v>0</v>
          </cell>
          <cell r="B37" t="str">
            <v>pneumophila</v>
          </cell>
          <cell r="C37" t="str">
            <v>Resistant</v>
          </cell>
          <cell r="D37" t="str">
            <v>GES-5</v>
          </cell>
          <cell r="J37">
            <v>36</v>
          </cell>
        </row>
        <row r="38">
          <cell r="A38">
            <v>0</v>
          </cell>
          <cell r="B38" t="str">
            <v>pyogenes</v>
          </cell>
          <cell r="C38" t="str">
            <v>Sensible</v>
          </cell>
          <cell r="D38" t="str">
            <v>GES-5</v>
          </cell>
          <cell r="J38">
            <v>37</v>
          </cell>
        </row>
        <row r="39">
          <cell r="A39">
            <v>0</v>
          </cell>
          <cell r="B39" t="str">
            <v>rettgeri</v>
          </cell>
          <cell r="C39" t="str">
            <v>serogroup 1</v>
          </cell>
          <cell r="D39" t="str">
            <v>iAmpC</v>
          </cell>
          <cell r="J39">
            <v>38</v>
          </cell>
        </row>
        <row r="40">
          <cell r="A40">
            <v>0</v>
          </cell>
          <cell r="B40" t="str">
            <v>spp.</v>
          </cell>
          <cell r="C40" t="str">
            <v>serogroup 5</v>
          </cell>
          <cell r="D40" t="str">
            <v>IMI</v>
          </cell>
          <cell r="J40">
            <v>39</v>
          </cell>
        </row>
        <row r="41">
          <cell r="A41">
            <v>0</v>
          </cell>
          <cell r="B41" t="str">
            <v>stuartii</v>
          </cell>
          <cell r="C41" t="str">
            <v>serogroup 7</v>
          </cell>
          <cell r="D41" t="str">
            <v>IMI-1</v>
          </cell>
          <cell r="J41">
            <v>40</v>
          </cell>
        </row>
        <row r="42">
          <cell r="A42">
            <v>0</v>
          </cell>
          <cell r="B42" t="str">
            <v>subtilis</v>
          </cell>
          <cell r="C42" t="str">
            <v>ß-lact -</v>
          </cell>
          <cell r="D42" t="str">
            <v>IMI-2</v>
          </cell>
          <cell r="J42">
            <v>41</v>
          </cell>
        </row>
        <row r="43">
          <cell r="A43">
            <v>0</v>
          </cell>
          <cell r="B43" t="str">
            <v>tropicalis</v>
          </cell>
          <cell r="C43" t="str">
            <v>ß-lact +</v>
          </cell>
          <cell r="D43" t="str">
            <v>IMI-3</v>
          </cell>
          <cell r="J43">
            <v>42</v>
          </cell>
        </row>
        <row r="44">
          <cell r="A44">
            <v>0</v>
          </cell>
          <cell r="B44" t="str">
            <v>typhimurium</v>
          </cell>
          <cell r="C44" t="str">
            <v>Tet-R</v>
          </cell>
          <cell r="D44" t="str">
            <v>IMP</v>
          </cell>
          <cell r="J44">
            <v>43</v>
          </cell>
        </row>
        <row r="45">
          <cell r="A45">
            <v>0</v>
          </cell>
          <cell r="B45" t="str">
            <v>ursingii</v>
          </cell>
          <cell r="C45" t="str">
            <v>Tet-S</v>
          </cell>
          <cell r="D45" t="str">
            <v>IMP-1</v>
          </cell>
          <cell r="J45">
            <v>44</v>
          </cell>
        </row>
        <row r="46">
          <cell r="A46">
            <v>0</v>
          </cell>
          <cell r="B46" t="str">
            <v>vulgaris</v>
          </cell>
          <cell r="C46" t="str">
            <v>Van-R</v>
          </cell>
          <cell r="D46" t="str">
            <v>IMP-11</v>
          </cell>
          <cell r="J46">
            <v>45</v>
          </cell>
        </row>
        <row r="47">
          <cell r="A47">
            <v>0</v>
          </cell>
          <cell r="B47" t="str">
            <v>putida</v>
          </cell>
          <cell r="C47" t="str">
            <v>Van-S</v>
          </cell>
          <cell r="D47" t="str">
            <v>IMP-13</v>
          </cell>
          <cell r="J47">
            <v>46</v>
          </cell>
        </row>
        <row r="48">
          <cell r="A48">
            <v>0</v>
          </cell>
          <cell r="B48" t="str">
            <v>flexneri</v>
          </cell>
          <cell r="C48" t="str">
            <v>wild type</v>
          </cell>
          <cell r="D48" t="str">
            <v>IMP-15</v>
          </cell>
          <cell r="J48">
            <v>47</v>
          </cell>
        </row>
        <row r="49">
          <cell r="A49">
            <v>0</v>
          </cell>
          <cell r="B49" t="str">
            <v>jejuni</v>
          </cell>
          <cell r="C49" t="str">
            <v>ΔEfflux</v>
          </cell>
          <cell r="D49" t="str">
            <v>IMP-19</v>
          </cell>
          <cell r="J49">
            <v>48</v>
          </cell>
        </row>
        <row r="50">
          <cell r="A50">
            <v>0</v>
          </cell>
          <cell r="B50" t="str">
            <v>pylori</v>
          </cell>
          <cell r="C50" t="str">
            <v>ΔMvfR</v>
          </cell>
          <cell r="D50" t="str">
            <v>IMP-2</v>
          </cell>
          <cell r="J50">
            <v>49</v>
          </cell>
        </row>
        <row r="51">
          <cell r="A51">
            <v>0</v>
          </cell>
          <cell r="B51" t="str">
            <v>sonnei</v>
          </cell>
          <cell r="C51" t="str">
            <v xml:space="preserve">porin deficiency </v>
          </cell>
          <cell r="D51" t="str">
            <v>IMP-29</v>
          </cell>
          <cell r="J51">
            <v>50</v>
          </cell>
        </row>
        <row r="52">
          <cell r="A52">
            <v>0</v>
          </cell>
          <cell r="B52" t="str">
            <v>acnes</v>
          </cell>
          <cell r="C52" t="str">
            <v>Teico-R</v>
          </cell>
          <cell r="D52" t="str">
            <v>IMP-4</v>
          </cell>
          <cell r="J52">
            <v>51</v>
          </cell>
        </row>
        <row r="53">
          <cell r="A53">
            <v>0</v>
          </cell>
          <cell r="B53">
            <v>0</v>
          </cell>
          <cell r="C53">
            <v>0</v>
          </cell>
          <cell r="D53" t="str">
            <v>imp4213</v>
          </cell>
          <cell r="J53">
            <v>52</v>
          </cell>
        </row>
        <row r="54">
          <cell r="A54">
            <v>0</v>
          </cell>
          <cell r="B54">
            <v>0</v>
          </cell>
          <cell r="C54">
            <v>0</v>
          </cell>
          <cell r="D54" t="str">
            <v>IMP-8</v>
          </cell>
          <cell r="J54">
            <v>53</v>
          </cell>
        </row>
        <row r="55">
          <cell r="A55">
            <v>0</v>
          </cell>
          <cell r="B55">
            <v>0</v>
          </cell>
          <cell r="C55">
            <v>0</v>
          </cell>
          <cell r="D55" t="str">
            <v>KPC-</v>
          </cell>
          <cell r="J55">
            <v>0</v>
          </cell>
        </row>
        <row r="56">
          <cell r="A56">
            <v>0</v>
          </cell>
          <cell r="B56">
            <v>0</v>
          </cell>
          <cell r="C56">
            <v>0</v>
          </cell>
          <cell r="D56" t="str">
            <v>KPC</v>
          </cell>
          <cell r="J56">
            <v>54</v>
          </cell>
        </row>
        <row r="57">
          <cell r="A57">
            <v>0</v>
          </cell>
          <cell r="B57">
            <v>0</v>
          </cell>
          <cell r="C57">
            <v>0</v>
          </cell>
          <cell r="D57" t="str">
            <v>KPC-11</v>
          </cell>
          <cell r="J57">
            <v>55</v>
          </cell>
        </row>
        <row r="58">
          <cell r="A58">
            <v>0</v>
          </cell>
          <cell r="B58">
            <v>0</v>
          </cell>
          <cell r="C58">
            <v>0</v>
          </cell>
          <cell r="D58" t="str">
            <v>KPC-2</v>
          </cell>
          <cell r="J58">
            <v>56</v>
          </cell>
        </row>
        <row r="59">
          <cell r="A59">
            <v>0</v>
          </cell>
          <cell r="B59">
            <v>0</v>
          </cell>
          <cell r="C59">
            <v>0</v>
          </cell>
          <cell r="D59" t="str">
            <v>KPC-3</v>
          </cell>
          <cell r="J59">
            <v>57</v>
          </cell>
        </row>
        <row r="60">
          <cell r="A60">
            <v>0</v>
          </cell>
          <cell r="B60">
            <v>0</v>
          </cell>
          <cell r="C60">
            <v>0</v>
          </cell>
          <cell r="D60" t="str">
            <v>mef</v>
          </cell>
          <cell r="J60">
            <v>58</v>
          </cell>
        </row>
        <row r="61">
          <cell r="A61">
            <v>0</v>
          </cell>
          <cell r="B61">
            <v>0</v>
          </cell>
          <cell r="C61">
            <v>0</v>
          </cell>
          <cell r="D61" t="str">
            <v>mefA</v>
          </cell>
          <cell r="J61">
            <v>59</v>
          </cell>
        </row>
        <row r="62">
          <cell r="A62">
            <v>0</v>
          </cell>
          <cell r="B62">
            <v>0</v>
          </cell>
          <cell r="C62">
            <v>0</v>
          </cell>
          <cell r="D62" t="str">
            <v>mefE</v>
          </cell>
          <cell r="J62">
            <v>60</v>
          </cell>
        </row>
        <row r="63">
          <cell r="A63">
            <v>0</v>
          </cell>
          <cell r="B63">
            <v>0</v>
          </cell>
          <cell r="C63">
            <v>0</v>
          </cell>
          <cell r="D63" t="str">
            <v>mexR</v>
          </cell>
          <cell r="J63">
            <v>61</v>
          </cell>
        </row>
        <row r="64">
          <cell r="A64">
            <v>0</v>
          </cell>
          <cell r="B64">
            <v>0</v>
          </cell>
          <cell r="C64">
            <v>0</v>
          </cell>
          <cell r="D64" t="str">
            <v>mexXY</v>
          </cell>
          <cell r="J64">
            <v>62</v>
          </cell>
        </row>
        <row r="65">
          <cell r="A65">
            <v>0</v>
          </cell>
          <cell r="B65">
            <v>0</v>
          </cell>
          <cell r="C65">
            <v>0</v>
          </cell>
          <cell r="D65" t="str">
            <v>msrA</v>
          </cell>
          <cell r="J65">
            <v>63</v>
          </cell>
        </row>
        <row r="66">
          <cell r="A66">
            <v>0</v>
          </cell>
          <cell r="B66">
            <v>0</v>
          </cell>
          <cell r="C66">
            <v>0</v>
          </cell>
          <cell r="D66" t="str">
            <v>msrB</v>
          </cell>
          <cell r="J66">
            <v>64</v>
          </cell>
        </row>
        <row r="67">
          <cell r="A67">
            <v>0</v>
          </cell>
          <cell r="B67">
            <v>0</v>
          </cell>
          <cell r="C67">
            <v>0</v>
          </cell>
          <cell r="D67" t="str">
            <v>NMD+</v>
          </cell>
          <cell r="J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 t="str">
            <v>NDM-1</v>
          </cell>
          <cell r="J68">
            <v>65</v>
          </cell>
        </row>
        <row r="69">
          <cell r="A69">
            <v>0</v>
          </cell>
          <cell r="B69">
            <v>0</v>
          </cell>
          <cell r="C69">
            <v>0</v>
          </cell>
          <cell r="D69" t="str">
            <v>NDM-2</v>
          </cell>
          <cell r="J69">
            <v>66</v>
          </cell>
        </row>
        <row r="70">
          <cell r="A70">
            <v>0</v>
          </cell>
          <cell r="B70">
            <v>0</v>
          </cell>
          <cell r="C70">
            <v>0</v>
          </cell>
          <cell r="D70" t="str">
            <v>NDM-4</v>
          </cell>
          <cell r="J70">
            <v>67</v>
          </cell>
        </row>
        <row r="71">
          <cell r="A71">
            <v>0</v>
          </cell>
          <cell r="B71">
            <v>0</v>
          </cell>
          <cell r="C71">
            <v>0</v>
          </cell>
          <cell r="D71" t="str">
            <v>NDM-5</v>
          </cell>
          <cell r="J71">
            <v>68</v>
          </cell>
        </row>
        <row r="72">
          <cell r="A72">
            <v>0</v>
          </cell>
          <cell r="B72">
            <v>0</v>
          </cell>
          <cell r="C72">
            <v>0</v>
          </cell>
          <cell r="D72" t="str">
            <v>NDM-7</v>
          </cell>
          <cell r="J72">
            <v>69</v>
          </cell>
        </row>
        <row r="73">
          <cell r="A73">
            <v>0</v>
          </cell>
          <cell r="B73">
            <v>0</v>
          </cell>
          <cell r="C73">
            <v>0</v>
          </cell>
          <cell r="D73" t="str">
            <v>nfxB</v>
          </cell>
          <cell r="J73">
            <v>70</v>
          </cell>
        </row>
        <row r="74">
          <cell r="A74">
            <v>0</v>
          </cell>
          <cell r="B74">
            <v>0</v>
          </cell>
          <cell r="C74">
            <v>0</v>
          </cell>
          <cell r="D74" t="str">
            <v>NmcA</v>
          </cell>
          <cell r="J74">
            <v>71</v>
          </cell>
        </row>
        <row r="75">
          <cell r="A75">
            <v>0</v>
          </cell>
          <cell r="B75">
            <v>0</v>
          </cell>
          <cell r="C75">
            <v>0</v>
          </cell>
          <cell r="D75" t="str">
            <v>OMP defic</v>
          </cell>
          <cell r="J75">
            <v>72</v>
          </cell>
        </row>
        <row r="76">
          <cell r="A76">
            <v>0</v>
          </cell>
          <cell r="B76">
            <v>0</v>
          </cell>
          <cell r="C76">
            <v>0</v>
          </cell>
          <cell r="D76" t="str">
            <v>OprD-</v>
          </cell>
          <cell r="J76">
            <v>73</v>
          </cell>
        </row>
        <row r="77">
          <cell r="A77">
            <v>0</v>
          </cell>
          <cell r="B77">
            <v>0</v>
          </cell>
          <cell r="C77">
            <v>0</v>
          </cell>
          <cell r="D77" t="str">
            <v>OprM</v>
          </cell>
          <cell r="J77">
            <v>74</v>
          </cell>
        </row>
        <row r="78">
          <cell r="A78">
            <v>0</v>
          </cell>
          <cell r="B78">
            <v>0</v>
          </cell>
          <cell r="C78">
            <v>0</v>
          </cell>
          <cell r="D78" t="str">
            <v>OXA-1</v>
          </cell>
          <cell r="J78">
            <v>75</v>
          </cell>
        </row>
        <row r="79">
          <cell r="A79">
            <v>0</v>
          </cell>
          <cell r="B79">
            <v>0</v>
          </cell>
          <cell r="C79">
            <v>0</v>
          </cell>
          <cell r="D79" t="str">
            <v>OXA-10</v>
          </cell>
          <cell r="J79">
            <v>76</v>
          </cell>
        </row>
        <row r="80">
          <cell r="A80">
            <v>0</v>
          </cell>
          <cell r="B80">
            <v>0</v>
          </cell>
          <cell r="C80">
            <v>0</v>
          </cell>
          <cell r="D80" t="str">
            <v>OXA-143</v>
          </cell>
          <cell r="J80">
            <v>77</v>
          </cell>
        </row>
        <row r="81">
          <cell r="A81">
            <v>0</v>
          </cell>
          <cell r="B81">
            <v>0</v>
          </cell>
          <cell r="C81">
            <v>0</v>
          </cell>
          <cell r="D81" t="str">
            <v>OXA-161</v>
          </cell>
          <cell r="J81">
            <v>78</v>
          </cell>
        </row>
        <row r="82">
          <cell r="A82">
            <v>0</v>
          </cell>
          <cell r="B82">
            <v>0</v>
          </cell>
          <cell r="C82">
            <v>0</v>
          </cell>
          <cell r="D82" t="str">
            <v>OXA-162</v>
          </cell>
          <cell r="J82">
            <v>79</v>
          </cell>
        </row>
        <row r="83">
          <cell r="A83">
            <v>0</v>
          </cell>
          <cell r="B83">
            <v>0</v>
          </cell>
          <cell r="C83">
            <v>0</v>
          </cell>
          <cell r="D83" t="str">
            <v>OXA-181</v>
          </cell>
          <cell r="J83">
            <v>80</v>
          </cell>
        </row>
        <row r="84">
          <cell r="A84">
            <v>0</v>
          </cell>
          <cell r="B84">
            <v>0</v>
          </cell>
          <cell r="C84">
            <v>0</v>
          </cell>
          <cell r="D84" t="str">
            <v>OXA-198</v>
          </cell>
          <cell r="J84">
            <v>81</v>
          </cell>
        </row>
        <row r="85">
          <cell r="A85">
            <v>0</v>
          </cell>
          <cell r="B85">
            <v>0</v>
          </cell>
          <cell r="C85">
            <v>0</v>
          </cell>
          <cell r="D85" t="str">
            <v>OXA-204</v>
          </cell>
          <cell r="J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D86" t="str">
            <v>OXA-23</v>
          </cell>
          <cell r="J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D87" t="str">
            <v>OXA-232</v>
          </cell>
          <cell r="J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D88" t="str">
            <v>OXA-24</v>
          </cell>
          <cell r="J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D89" t="str">
            <v>OXA-366</v>
          </cell>
          <cell r="J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D90" t="str">
            <v>OXA-40</v>
          </cell>
          <cell r="J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D91" t="str">
            <v>OXA-48</v>
          </cell>
          <cell r="J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D92" t="str">
            <v>OXA-50</v>
          </cell>
          <cell r="J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D93" t="str">
            <v>OXA-51 overproducer</v>
          </cell>
          <cell r="J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D94" t="str">
            <v>OXA-58</v>
          </cell>
          <cell r="J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D95" t="str">
            <v>OXA-64</v>
          </cell>
          <cell r="J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D96" t="str">
            <v>OXA-69</v>
          </cell>
          <cell r="J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 t="str">
            <v>OXA-72</v>
          </cell>
          <cell r="J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 t="str">
            <v>OXA-97</v>
          </cell>
          <cell r="J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 t="str">
            <v>PER</v>
          </cell>
          <cell r="J99">
            <v>0</v>
          </cell>
        </row>
        <row r="100">
          <cell r="C100">
            <v>0</v>
          </cell>
          <cell r="D100" t="str">
            <v>PER-1</v>
          </cell>
          <cell r="J100">
            <v>0</v>
          </cell>
        </row>
        <row r="101">
          <cell r="D101" t="str">
            <v>PER-2</v>
          </cell>
        </row>
        <row r="102">
          <cell r="D102" t="str">
            <v>pqsABCD</v>
          </cell>
        </row>
        <row r="103">
          <cell r="D103" t="str">
            <v>PSE-1</v>
          </cell>
        </row>
        <row r="104">
          <cell r="D104" t="str">
            <v>SHV-1</v>
          </cell>
        </row>
        <row r="105">
          <cell r="D105" t="str">
            <v>SHV-1/Tem-1</v>
          </cell>
        </row>
        <row r="106">
          <cell r="D106" t="str">
            <v>SHV-11</v>
          </cell>
        </row>
        <row r="107">
          <cell r="D107" t="str">
            <v>SHV-12</v>
          </cell>
        </row>
        <row r="108">
          <cell r="D108" t="str">
            <v>SHV-18</v>
          </cell>
        </row>
        <row r="109">
          <cell r="D109" t="str">
            <v>SHV-28</v>
          </cell>
        </row>
        <row r="110">
          <cell r="D110" t="str">
            <v>SHV-2A</v>
          </cell>
        </row>
        <row r="111">
          <cell r="D111" t="str">
            <v>SIM</v>
          </cell>
        </row>
        <row r="112">
          <cell r="D112" t="str">
            <v>Sme-1</v>
          </cell>
        </row>
        <row r="113">
          <cell r="D113" t="str">
            <v>Sme-2</v>
          </cell>
        </row>
        <row r="114">
          <cell r="D114" t="str">
            <v>smpA</v>
          </cell>
        </row>
        <row r="115">
          <cell r="D115" t="str">
            <v>SPM-1</v>
          </cell>
        </row>
        <row r="116">
          <cell r="D116" t="str">
            <v>TEM</v>
          </cell>
        </row>
        <row r="117">
          <cell r="D117" t="str">
            <v>Tem-1</v>
          </cell>
        </row>
        <row r="118">
          <cell r="D118" t="str">
            <v>Tem-2</v>
          </cell>
        </row>
        <row r="119">
          <cell r="D119" t="str">
            <v>Tem-4</v>
          </cell>
        </row>
        <row r="120">
          <cell r="D120" t="str">
            <v>TEM-52</v>
          </cell>
        </row>
        <row r="121">
          <cell r="D121" t="str">
            <v>tet-K</v>
          </cell>
        </row>
        <row r="122">
          <cell r="D122" t="str">
            <v>tet-M</v>
          </cell>
        </row>
        <row r="123">
          <cell r="D123" t="str">
            <v>tolC-</v>
          </cell>
        </row>
        <row r="124">
          <cell r="D124" t="str">
            <v>VEB-1</v>
          </cell>
        </row>
        <row r="125">
          <cell r="D125" t="str">
            <v>VIM</v>
          </cell>
        </row>
        <row r="126">
          <cell r="D126" t="str">
            <v>VIM-1</v>
          </cell>
        </row>
        <row r="127">
          <cell r="D127" t="str">
            <v>VIM-19</v>
          </cell>
        </row>
        <row r="128">
          <cell r="D128" t="str">
            <v>VIM-2</v>
          </cell>
        </row>
        <row r="129">
          <cell r="D129" t="str">
            <v>VIM-4</v>
          </cell>
        </row>
        <row r="130">
          <cell r="D130" t="str">
            <v>VIM-5</v>
          </cell>
        </row>
        <row r="131">
          <cell r="D131" t="str">
            <v>ΔacrAB</v>
          </cell>
        </row>
        <row r="132">
          <cell r="D132" t="str">
            <v>ΔmexAB-oprM</v>
          </cell>
        </row>
        <row r="133">
          <cell r="D133" t="str">
            <v>ΔmexEF-oprN</v>
          </cell>
        </row>
        <row r="134">
          <cell r="D134" t="str">
            <v>ΔmexCD-oprJ</v>
          </cell>
        </row>
        <row r="135">
          <cell r="D135" t="str">
            <v>ΔbamB</v>
          </cell>
        </row>
        <row r="136">
          <cell r="D136" t="str">
            <v>ΔbamC</v>
          </cell>
        </row>
        <row r="137">
          <cell r="D137" t="str">
            <v>ΔbamE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ppi"/>
      <sheetName val="Print"/>
      <sheetName val="Dictionary"/>
    </sheetNames>
    <sheetDataSet>
      <sheetData sheetId="0" refreshError="1"/>
      <sheetData sheetId="1" refreshError="1"/>
      <sheetData sheetId="2">
        <row r="2">
          <cell r="A2" t="str">
            <v>Staphylococcus</v>
          </cell>
          <cell r="D2" t="str">
            <v>adeABC-</v>
          </cell>
        </row>
        <row r="3">
          <cell r="D3" t="str">
            <v>adeIJK-</v>
          </cell>
        </row>
        <row r="4">
          <cell r="D4" t="str">
            <v>AmpC</v>
          </cell>
        </row>
        <row r="5">
          <cell r="D5" t="str">
            <v>ampD</v>
          </cell>
        </row>
        <row r="6">
          <cell r="D6" t="str">
            <v>CMY-2</v>
          </cell>
        </row>
        <row r="7">
          <cell r="D7" t="str">
            <v>CMY-79</v>
          </cell>
        </row>
        <row r="8">
          <cell r="D8" t="str">
            <v>CTX-M</v>
          </cell>
        </row>
        <row r="9">
          <cell r="D9" t="str">
            <v>CTX-M-1</v>
          </cell>
        </row>
        <row r="10">
          <cell r="D10" t="str">
            <v>CTX-M-14</v>
          </cell>
        </row>
        <row r="11">
          <cell r="D11" t="str">
            <v>CTX-M-15</v>
          </cell>
        </row>
        <row r="12">
          <cell r="D12" t="str">
            <v>CTX-M-27</v>
          </cell>
        </row>
        <row r="13">
          <cell r="D13" t="str">
            <v>CTX-M-3</v>
          </cell>
        </row>
        <row r="14">
          <cell r="D14" t="str">
            <v>DHA-6</v>
          </cell>
        </row>
        <row r="15">
          <cell r="D15" t="str">
            <v>ereA</v>
          </cell>
        </row>
        <row r="16">
          <cell r="D16" t="str">
            <v>ereB</v>
          </cell>
        </row>
        <row r="17">
          <cell r="D17" t="str">
            <v>erm</v>
          </cell>
        </row>
        <row r="18">
          <cell r="D18" t="str">
            <v>ermA</v>
          </cell>
        </row>
        <row r="19">
          <cell r="D19" t="str">
            <v>ermAM</v>
          </cell>
        </row>
        <row r="20">
          <cell r="D20" t="str">
            <v>ermB</v>
          </cell>
        </row>
        <row r="21">
          <cell r="D21" t="str">
            <v>ermC</v>
          </cell>
        </row>
        <row r="22">
          <cell r="D22" t="str">
            <v>ermTR</v>
          </cell>
        </row>
        <row r="23">
          <cell r="D23" t="str">
            <v>GES-11(e)</v>
          </cell>
        </row>
        <row r="24">
          <cell r="D24" t="str">
            <v>GES-12</v>
          </cell>
        </row>
        <row r="25">
          <cell r="D25" t="str">
            <v>GES-5</v>
          </cell>
        </row>
        <row r="26">
          <cell r="D26" t="str">
            <v>GES-5</v>
          </cell>
        </row>
        <row r="27">
          <cell r="D27" t="str">
            <v>iAmpC</v>
          </cell>
        </row>
        <row r="28">
          <cell r="D28" t="str">
            <v>IMP</v>
          </cell>
        </row>
        <row r="29">
          <cell r="D29" t="str">
            <v>IMP-1</v>
          </cell>
        </row>
        <row r="30">
          <cell r="D30" t="str">
            <v>IMP-13</v>
          </cell>
        </row>
        <row r="31">
          <cell r="D31" t="str">
            <v>IMP-15</v>
          </cell>
        </row>
        <row r="32">
          <cell r="D32" t="str">
            <v>IMP-19</v>
          </cell>
        </row>
        <row r="33">
          <cell r="D33" t="str">
            <v>IMP-2</v>
          </cell>
        </row>
        <row r="34">
          <cell r="D34" t="str">
            <v>IMP-29</v>
          </cell>
        </row>
        <row r="35">
          <cell r="D35" t="str">
            <v>imp4213</v>
          </cell>
        </row>
        <row r="36">
          <cell r="D36" t="str">
            <v>IMP-8</v>
          </cell>
        </row>
        <row r="37">
          <cell r="D37" t="str">
            <v>KPC</v>
          </cell>
        </row>
        <row r="38">
          <cell r="D38" t="str">
            <v>KPC-2</v>
          </cell>
        </row>
        <row r="39">
          <cell r="D39" t="str">
            <v>KPC-3</v>
          </cell>
        </row>
        <row r="40">
          <cell r="D40" t="str">
            <v>mef</v>
          </cell>
        </row>
        <row r="41">
          <cell r="D41" t="str">
            <v>mefA</v>
          </cell>
        </row>
        <row r="42">
          <cell r="D42" t="str">
            <v>mefE</v>
          </cell>
        </row>
        <row r="43">
          <cell r="D43" t="str">
            <v>mexR</v>
          </cell>
        </row>
        <row r="44">
          <cell r="D44" t="str">
            <v>msrA</v>
          </cell>
        </row>
        <row r="45">
          <cell r="D45" t="str">
            <v>msrB</v>
          </cell>
        </row>
        <row r="46">
          <cell r="D46" t="str">
            <v>NDM-1</v>
          </cell>
        </row>
        <row r="47">
          <cell r="D47" t="str">
            <v>NDM-2</v>
          </cell>
        </row>
        <row r="48">
          <cell r="D48" t="str">
            <v>NDM-4</v>
          </cell>
        </row>
        <row r="49">
          <cell r="D49" t="str">
            <v>NDM-7</v>
          </cell>
        </row>
        <row r="50">
          <cell r="D50" t="str">
            <v>nfxB</v>
          </cell>
        </row>
        <row r="51">
          <cell r="D51" t="str">
            <v>OMP defic</v>
          </cell>
        </row>
        <row r="52">
          <cell r="D52" t="str">
            <v>OprD-</v>
          </cell>
        </row>
        <row r="53">
          <cell r="D53" t="str">
            <v>OXA-161</v>
          </cell>
        </row>
        <row r="54">
          <cell r="D54" t="str">
            <v>OXA-23</v>
          </cell>
        </row>
        <row r="55">
          <cell r="D55" t="str">
            <v>OXA-24</v>
          </cell>
        </row>
        <row r="56">
          <cell r="D56" t="str">
            <v>OXA-366</v>
          </cell>
        </row>
        <row r="57">
          <cell r="D57" t="str">
            <v>OXA-48</v>
          </cell>
        </row>
        <row r="58">
          <cell r="D58" t="str">
            <v>OXA-58</v>
          </cell>
        </row>
        <row r="59">
          <cell r="D59" t="str">
            <v>OXA-72</v>
          </cell>
        </row>
        <row r="60">
          <cell r="D60" t="str">
            <v>PER</v>
          </cell>
        </row>
        <row r="61">
          <cell r="D61" t="str">
            <v>PER-1</v>
          </cell>
        </row>
        <row r="62">
          <cell r="D62" t="str">
            <v>pqsABCD</v>
          </cell>
        </row>
        <row r="63">
          <cell r="D63" t="str">
            <v>PSE-1</v>
          </cell>
        </row>
        <row r="64">
          <cell r="D64" t="str">
            <v>SHV-1/Tem-1</v>
          </cell>
        </row>
        <row r="65">
          <cell r="D65" t="str">
            <v>SHV-11</v>
          </cell>
        </row>
        <row r="66">
          <cell r="D66" t="str">
            <v>SHV-12</v>
          </cell>
        </row>
        <row r="67">
          <cell r="D67" t="str">
            <v>SHV-18</v>
          </cell>
        </row>
        <row r="68">
          <cell r="D68" t="str">
            <v>SHV-2A</v>
          </cell>
        </row>
        <row r="69">
          <cell r="D69" t="str">
            <v>smpA</v>
          </cell>
        </row>
        <row r="70">
          <cell r="D70" t="str">
            <v>Tem-1</v>
          </cell>
        </row>
        <row r="71">
          <cell r="D71" t="str">
            <v>Tem-2</v>
          </cell>
        </row>
        <row r="72">
          <cell r="D72" t="str">
            <v>TEM-52</v>
          </cell>
        </row>
        <row r="73">
          <cell r="D73" t="str">
            <v>tet-K</v>
          </cell>
        </row>
        <row r="74">
          <cell r="D74" t="str">
            <v>tet-M</v>
          </cell>
        </row>
        <row r="75">
          <cell r="D75" t="str">
            <v>VIM</v>
          </cell>
        </row>
        <row r="76">
          <cell r="D76" t="str">
            <v>VIM-1</v>
          </cell>
        </row>
        <row r="77">
          <cell r="D77" t="str">
            <v>VIM-19</v>
          </cell>
        </row>
        <row r="78">
          <cell r="D78" t="str">
            <v>VIM-2</v>
          </cell>
        </row>
        <row r="79">
          <cell r="D79" t="str">
            <v>VIM-4</v>
          </cell>
        </row>
        <row r="80">
          <cell r="D80" t="str">
            <v>ΔacrAB</v>
          </cell>
        </row>
        <row r="81">
          <cell r="D81" t="str">
            <v>Tem-1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showGridLines="0" zoomScaleNormal="100" workbookViewId="0">
      <selection activeCell="C23" sqref="C23"/>
    </sheetView>
  </sheetViews>
  <sheetFormatPr defaultColWidth="10.7265625" defaultRowHeight="12.5" x14ac:dyDescent="0.35"/>
  <cols>
    <col min="1" max="1" width="10.81640625" style="44" customWidth="1"/>
    <col min="2" max="11" width="13.1796875" style="45" customWidth="1"/>
    <col min="12" max="13" width="13.1796875" style="44" customWidth="1"/>
    <col min="14" max="16384" width="10.7265625" style="44"/>
  </cols>
  <sheetData>
    <row r="1" spans="1:13" s="58" customFormat="1" ht="14" x14ac:dyDescent="0.35">
      <c r="A1" s="61" t="s">
        <v>95</v>
      </c>
      <c r="B1" s="60"/>
      <c r="C1" s="60"/>
      <c r="D1" s="60"/>
      <c r="E1" s="60"/>
      <c r="F1" s="59"/>
      <c r="G1" s="59"/>
      <c r="H1" s="59"/>
      <c r="I1" s="59"/>
      <c r="J1" s="59"/>
      <c r="K1" s="59"/>
    </row>
    <row r="2" spans="1:13" s="58" customFormat="1" ht="14.25" customHeight="1" x14ac:dyDescent="0.35">
      <c r="A2" s="61" t="s">
        <v>96</v>
      </c>
      <c r="B2" s="60"/>
      <c r="C2" s="60"/>
      <c r="D2" s="60"/>
      <c r="E2" s="60"/>
      <c r="F2" s="59"/>
      <c r="G2" s="59"/>
      <c r="H2" s="59"/>
      <c r="I2" s="59"/>
      <c r="J2" s="59"/>
      <c r="K2" s="59"/>
    </row>
    <row r="3" spans="1:13" s="58" customFormat="1" ht="14.25" customHeight="1" x14ac:dyDescent="0.35">
      <c r="A3" s="61"/>
      <c r="B3" s="60"/>
      <c r="C3" s="60"/>
      <c r="D3" s="60"/>
      <c r="E3" s="60"/>
      <c r="F3" s="59"/>
      <c r="G3" s="59"/>
      <c r="H3" s="59"/>
      <c r="I3" s="59"/>
      <c r="J3" s="59"/>
      <c r="K3" s="59"/>
    </row>
    <row r="4" spans="1:13" s="56" customFormat="1" ht="14" x14ac:dyDescent="0.35">
      <c r="A4" s="61" t="s">
        <v>93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3" s="53" customFormat="1" ht="12.75" customHeight="1" x14ac:dyDescent="0.35">
      <c r="A5" s="55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s="50" customFormat="1" ht="14" x14ac:dyDescent="0.35">
      <c r="A6" s="49"/>
      <c r="B6" s="66" t="s">
        <v>62</v>
      </c>
      <c r="C6" s="67"/>
      <c r="D6" s="67"/>
      <c r="E6" s="67"/>
      <c r="F6" s="67"/>
      <c r="G6" s="67"/>
      <c r="H6" s="67"/>
      <c r="I6" s="67"/>
      <c r="J6" s="67"/>
      <c r="K6" s="68"/>
      <c r="L6" s="48" t="s">
        <v>92</v>
      </c>
      <c r="M6" s="69" t="s">
        <v>91</v>
      </c>
    </row>
    <row r="7" spans="1:13" s="50" customFormat="1" ht="28" x14ac:dyDescent="0.35">
      <c r="A7" s="49" t="s">
        <v>89</v>
      </c>
      <c r="B7" s="48" t="s">
        <v>88</v>
      </c>
      <c r="C7" s="48" t="s">
        <v>87</v>
      </c>
      <c r="D7" s="48" t="s">
        <v>86</v>
      </c>
      <c r="E7" s="48" t="s">
        <v>85</v>
      </c>
      <c r="F7" s="48" t="s">
        <v>84</v>
      </c>
      <c r="G7" s="48" t="s">
        <v>83</v>
      </c>
      <c r="H7" s="48" t="s">
        <v>82</v>
      </c>
      <c r="I7" s="48" t="s">
        <v>81</v>
      </c>
      <c r="J7" s="48" t="s">
        <v>80</v>
      </c>
      <c r="K7" s="48" t="s">
        <v>79</v>
      </c>
      <c r="L7" s="48" t="s">
        <v>90</v>
      </c>
      <c r="M7" s="70"/>
    </row>
    <row r="8" spans="1:13" s="50" customFormat="1" ht="14" x14ac:dyDescent="0.3">
      <c r="A8" s="47">
        <v>0</v>
      </c>
      <c r="B8" s="46">
        <v>625000</v>
      </c>
      <c r="C8" s="46">
        <v>825000</v>
      </c>
      <c r="D8" s="46">
        <v>675000</v>
      </c>
      <c r="E8" s="46">
        <v>650000</v>
      </c>
      <c r="F8" s="46">
        <v>675000</v>
      </c>
      <c r="G8" s="46">
        <v>725000</v>
      </c>
      <c r="H8" s="46">
        <v>712500</v>
      </c>
      <c r="I8" s="46">
        <v>600000</v>
      </c>
      <c r="J8" s="46">
        <v>750000</v>
      </c>
      <c r="K8" s="46">
        <v>525000</v>
      </c>
      <c r="L8" s="46">
        <v>787500</v>
      </c>
      <c r="M8" s="46">
        <v>712500</v>
      </c>
    </row>
    <row r="9" spans="1:13" s="50" customFormat="1" ht="14" x14ac:dyDescent="0.3">
      <c r="A9" s="47">
        <v>2</v>
      </c>
      <c r="B9" s="46">
        <v>1150000</v>
      </c>
      <c r="C9" s="46">
        <v>1150000</v>
      </c>
      <c r="D9" s="46">
        <v>1587500</v>
      </c>
      <c r="E9" s="46">
        <v>1600000</v>
      </c>
      <c r="F9" s="46">
        <v>1012500</v>
      </c>
      <c r="G9" s="46">
        <v>2500000</v>
      </c>
      <c r="H9" s="46">
        <v>1475000</v>
      </c>
      <c r="I9" s="46">
        <v>1250000</v>
      </c>
      <c r="J9" s="46">
        <v>3000000</v>
      </c>
      <c r="K9" s="46">
        <v>2750000</v>
      </c>
      <c r="L9" s="46" t="s">
        <v>78</v>
      </c>
      <c r="M9" s="46">
        <v>4250000</v>
      </c>
    </row>
    <row r="10" spans="1:13" s="50" customFormat="1" ht="14" x14ac:dyDescent="0.3">
      <c r="A10" s="47">
        <v>4</v>
      </c>
      <c r="B10" s="46">
        <v>30000</v>
      </c>
      <c r="C10" s="46">
        <v>1250000</v>
      </c>
      <c r="D10" s="46">
        <v>2500000</v>
      </c>
      <c r="E10" s="46">
        <v>1500000</v>
      </c>
      <c r="F10" s="46">
        <v>3250000</v>
      </c>
      <c r="G10" s="46">
        <v>2500000</v>
      </c>
      <c r="H10" s="46">
        <v>4000000</v>
      </c>
      <c r="I10" s="46">
        <v>27500000</v>
      </c>
      <c r="J10" s="46">
        <v>27500000</v>
      </c>
      <c r="K10" s="46">
        <v>35000000</v>
      </c>
      <c r="L10" s="46" t="s">
        <v>78</v>
      </c>
      <c r="M10" s="46">
        <v>27500000</v>
      </c>
    </row>
    <row r="11" spans="1:13" s="50" customFormat="1" ht="14" x14ac:dyDescent="0.3">
      <c r="A11" s="47">
        <v>8</v>
      </c>
      <c r="B11" s="46" t="s">
        <v>78</v>
      </c>
      <c r="C11" s="46">
        <v>17500</v>
      </c>
      <c r="D11" s="46">
        <v>15000</v>
      </c>
      <c r="E11" s="46">
        <v>15000</v>
      </c>
      <c r="F11" s="46">
        <v>15000</v>
      </c>
      <c r="G11" s="46">
        <v>250000</v>
      </c>
      <c r="H11" s="46">
        <v>2750000</v>
      </c>
      <c r="I11" s="46">
        <v>58750000</v>
      </c>
      <c r="J11" s="46">
        <v>675000000</v>
      </c>
      <c r="K11" s="46">
        <v>725000000</v>
      </c>
      <c r="L11" s="46" t="s">
        <v>78</v>
      </c>
      <c r="M11" s="46">
        <v>750000000</v>
      </c>
    </row>
    <row r="12" spans="1:13" s="50" customFormat="1" ht="14" x14ac:dyDescent="0.3">
      <c r="A12" s="47">
        <v>12</v>
      </c>
      <c r="B12" s="46" t="s">
        <v>78</v>
      </c>
      <c r="C12" s="46" t="s">
        <v>78</v>
      </c>
      <c r="D12" s="46" t="s">
        <v>78</v>
      </c>
      <c r="E12" s="46">
        <v>100</v>
      </c>
      <c r="F12" s="46">
        <v>750</v>
      </c>
      <c r="G12" s="46">
        <v>25000</v>
      </c>
      <c r="H12" s="46">
        <v>750000</v>
      </c>
      <c r="I12" s="46">
        <v>22500000</v>
      </c>
      <c r="J12" s="46">
        <v>1250000000</v>
      </c>
      <c r="K12" s="46">
        <v>1250000000</v>
      </c>
      <c r="L12" s="46" t="s">
        <v>78</v>
      </c>
      <c r="M12" s="46">
        <v>1000000000</v>
      </c>
    </row>
    <row r="13" spans="1:13" s="50" customFormat="1" ht="14" x14ac:dyDescent="0.3">
      <c r="A13" s="47">
        <v>16</v>
      </c>
      <c r="B13" s="46" t="s">
        <v>78</v>
      </c>
      <c r="C13" s="46" t="s">
        <v>78</v>
      </c>
      <c r="D13" s="46" t="s">
        <v>78</v>
      </c>
      <c r="E13" s="46" t="s">
        <v>78</v>
      </c>
      <c r="F13" s="46">
        <v>250</v>
      </c>
      <c r="G13" s="46">
        <v>2750</v>
      </c>
      <c r="H13" s="46">
        <v>250000</v>
      </c>
      <c r="I13" s="46">
        <v>675000</v>
      </c>
      <c r="J13" s="46">
        <v>1250000000</v>
      </c>
      <c r="K13" s="46">
        <v>1250000000</v>
      </c>
      <c r="L13" s="46" t="s">
        <v>78</v>
      </c>
      <c r="M13" s="46">
        <v>1500000000</v>
      </c>
    </row>
    <row r="14" spans="1:13" s="50" customFormat="1" ht="14" x14ac:dyDescent="0.3">
      <c r="A14" s="47">
        <v>20</v>
      </c>
      <c r="B14" s="46" t="s">
        <v>78</v>
      </c>
      <c r="C14" s="46" t="s">
        <v>78</v>
      </c>
      <c r="D14" s="46" t="s">
        <v>78</v>
      </c>
      <c r="E14" s="46" t="s">
        <v>78</v>
      </c>
      <c r="F14" s="46" t="s">
        <v>78</v>
      </c>
      <c r="G14" s="46">
        <v>775</v>
      </c>
      <c r="H14" s="46">
        <v>775000</v>
      </c>
      <c r="I14" s="46">
        <v>475000000</v>
      </c>
      <c r="J14" s="46">
        <v>2500000000</v>
      </c>
      <c r="K14" s="46">
        <v>2500000000</v>
      </c>
      <c r="L14" s="46" t="s">
        <v>78</v>
      </c>
      <c r="M14" s="46">
        <v>2000000000</v>
      </c>
    </row>
    <row r="15" spans="1:13" s="50" customFormat="1" ht="14" x14ac:dyDescent="0.3">
      <c r="A15" s="47">
        <v>24</v>
      </c>
      <c r="B15" s="46" t="s">
        <v>78</v>
      </c>
      <c r="C15" s="46" t="s">
        <v>78</v>
      </c>
      <c r="D15" s="46" t="s">
        <v>78</v>
      </c>
      <c r="E15" s="46" t="s">
        <v>78</v>
      </c>
      <c r="F15" s="46" t="s">
        <v>78</v>
      </c>
      <c r="G15" s="46">
        <v>1025</v>
      </c>
      <c r="H15" s="46">
        <v>750000</v>
      </c>
      <c r="I15" s="46">
        <v>1750000000</v>
      </c>
      <c r="J15" s="46">
        <v>2250000000</v>
      </c>
      <c r="K15" s="46">
        <v>1750000000</v>
      </c>
      <c r="L15" s="46" t="s">
        <v>78</v>
      </c>
      <c r="M15" s="46">
        <v>1750000000</v>
      </c>
    </row>
    <row r="16" spans="1:13" s="50" customFormat="1" ht="14" x14ac:dyDescent="0.3">
      <c r="A16" s="52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</sheetData>
  <mergeCells count="2">
    <mergeCell ref="B6:K6"/>
    <mergeCell ref="M6:M7"/>
  </mergeCells>
  <pageMargins left="0.25" right="0.25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workbookViewId="0">
      <selection sqref="A1:XFD1"/>
    </sheetView>
  </sheetViews>
  <sheetFormatPr defaultRowHeight="14.5" x14ac:dyDescent="0.35"/>
  <cols>
    <col min="1" max="1" width="13.1796875" bestFit="1" customWidth="1"/>
    <col min="2" max="2" width="17.81640625" bestFit="1" customWidth="1"/>
    <col min="3" max="3" width="15.7265625" bestFit="1" customWidth="1"/>
    <col min="4" max="4" width="9.26953125" bestFit="1" customWidth="1"/>
    <col min="5" max="5" width="14.26953125" bestFit="1" customWidth="1"/>
    <col min="6" max="10" width="6" bestFit="1" customWidth="1"/>
  </cols>
  <sheetData>
    <row r="1" spans="1:10" x14ac:dyDescent="0.35">
      <c r="A1" s="64" t="s">
        <v>27</v>
      </c>
      <c r="B1" s="62"/>
    </row>
    <row r="2" spans="1:10" x14ac:dyDescent="0.35">
      <c r="A2" s="65" t="s">
        <v>29</v>
      </c>
    </row>
    <row r="3" spans="1:10" x14ac:dyDescent="0.35">
      <c r="A3" s="4" t="s">
        <v>8</v>
      </c>
    </row>
    <row r="4" spans="1:10" x14ac:dyDescent="0.35">
      <c r="A4" s="4"/>
      <c r="B4" s="8"/>
      <c r="C4" s="8"/>
    </row>
    <row r="5" spans="1:10" x14ac:dyDescent="0.35">
      <c r="A5" s="5">
        <v>0</v>
      </c>
      <c r="B5" s="5" t="s">
        <v>4</v>
      </c>
      <c r="C5" s="8"/>
    </row>
    <row r="6" spans="1:10" x14ac:dyDescent="0.35">
      <c r="A6" s="5">
        <v>1</v>
      </c>
      <c r="B6" s="5" t="s">
        <v>5</v>
      </c>
    </row>
    <row r="8" spans="1:10" x14ac:dyDescent="0.35">
      <c r="B8" s="4"/>
      <c r="C8" s="4"/>
      <c r="D8" s="4"/>
      <c r="E8" s="77" t="s">
        <v>6</v>
      </c>
      <c r="F8" s="77"/>
      <c r="G8" s="77"/>
      <c r="H8" s="77"/>
      <c r="I8" s="77"/>
      <c r="J8" s="77"/>
    </row>
    <row r="9" spans="1:10" ht="39" x14ac:dyDescent="0.35">
      <c r="A9" s="1" t="s">
        <v>9</v>
      </c>
      <c r="B9" s="1" t="s">
        <v>7</v>
      </c>
      <c r="C9" s="1" t="s">
        <v>3</v>
      </c>
      <c r="D9" s="1" t="s">
        <v>1</v>
      </c>
      <c r="E9" s="2" t="s">
        <v>25</v>
      </c>
      <c r="F9" s="2" t="s">
        <v>22</v>
      </c>
      <c r="G9" s="2" t="s">
        <v>23</v>
      </c>
      <c r="H9" s="2" t="s">
        <v>28</v>
      </c>
      <c r="I9" s="2" t="s">
        <v>26</v>
      </c>
      <c r="J9" s="2" t="s">
        <v>24</v>
      </c>
    </row>
    <row r="10" spans="1:10" x14ac:dyDescent="0.35">
      <c r="A10" s="7" t="str">
        <f>CONCATENATE($A$2,$A$3,$B$10,$A$3,D10)</f>
        <v>VDD7315-A-1</v>
      </c>
      <c r="B10" s="75" t="s">
        <v>0</v>
      </c>
      <c r="C10" s="78" t="s">
        <v>2</v>
      </c>
      <c r="D10" s="3">
        <v>1</v>
      </c>
      <c r="E10" s="6"/>
      <c r="F10" s="9">
        <v>1</v>
      </c>
      <c r="G10" s="9"/>
      <c r="H10" s="9"/>
      <c r="I10" s="9"/>
      <c r="J10" s="9"/>
    </row>
    <row r="11" spans="1:10" x14ac:dyDescent="0.35">
      <c r="A11" s="7" t="str">
        <f t="shared" ref="A11:A19" si="0">CONCATENATE($A$2,$A$3,$B$10,$A$3,D11)</f>
        <v>VDD7315-A-2</v>
      </c>
      <c r="B11" s="75"/>
      <c r="C11" s="78"/>
      <c r="D11" s="3">
        <v>2</v>
      </c>
      <c r="E11" s="6"/>
      <c r="F11" s="9">
        <v>1</v>
      </c>
      <c r="G11" s="9"/>
      <c r="H11" s="9"/>
      <c r="I11" s="9"/>
      <c r="J11" s="9"/>
    </row>
    <row r="12" spans="1:10" x14ac:dyDescent="0.35">
      <c r="A12" s="7" t="str">
        <f t="shared" si="0"/>
        <v>VDD7315-A-3</v>
      </c>
      <c r="B12" s="75"/>
      <c r="C12" s="78"/>
      <c r="D12" s="3">
        <v>3</v>
      </c>
      <c r="E12" s="6"/>
      <c r="F12" s="9">
        <v>1</v>
      </c>
      <c r="G12" s="9"/>
      <c r="H12" s="9"/>
      <c r="I12" s="9"/>
      <c r="J12" s="9"/>
    </row>
    <row r="13" spans="1:10" x14ac:dyDescent="0.35">
      <c r="A13" s="7" t="str">
        <f t="shared" si="0"/>
        <v>VDD7315-A-4</v>
      </c>
      <c r="B13" s="75"/>
      <c r="C13" s="78"/>
      <c r="D13" s="3">
        <v>4</v>
      </c>
      <c r="E13" s="6"/>
      <c r="F13" s="9">
        <v>1</v>
      </c>
      <c r="G13" s="9"/>
      <c r="H13" s="9"/>
      <c r="I13" s="9"/>
      <c r="J13" s="9"/>
    </row>
    <row r="14" spans="1:10" x14ac:dyDescent="0.35">
      <c r="A14" s="7" t="str">
        <f t="shared" si="0"/>
        <v>VDD7315-A-5</v>
      </c>
      <c r="B14" s="75"/>
      <c r="C14" s="78"/>
      <c r="D14" s="3">
        <v>5</v>
      </c>
      <c r="E14" s="9"/>
      <c r="F14" s="9">
        <v>1</v>
      </c>
      <c r="G14" s="9"/>
      <c r="H14" s="9"/>
      <c r="I14" s="9"/>
      <c r="J14" s="9"/>
    </row>
    <row r="15" spans="1:10" x14ac:dyDescent="0.35">
      <c r="A15" s="7" t="str">
        <f t="shared" si="0"/>
        <v>VDD7315-A-6</v>
      </c>
      <c r="B15" s="75"/>
      <c r="C15" s="78"/>
      <c r="D15" s="3">
        <v>6</v>
      </c>
      <c r="E15" s="9"/>
      <c r="F15" s="9">
        <v>1</v>
      </c>
      <c r="G15" s="9"/>
      <c r="H15" s="9"/>
      <c r="I15" s="9"/>
      <c r="J15" s="9"/>
    </row>
    <row r="16" spans="1:10" x14ac:dyDescent="0.35">
      <c r="A16" s="7" t="str">
        <f t="shared" si="0"/>
        <v>VDD7315-A-7</v>
      </c>
      <c r="B16" s="75"/>
      <c r="C16" s="78"/>
      <c r="D16" s="3">
        <v>7</v>
      </c>
      <c r="E16" s="9"/>
      <c r="F16" s="9">
        <v>1</v>
      </c>
      <c r="G16" s="9"/>
      <c r="H16" s="9"/>
      <c r="I16" s="9"/>
      <c r="J16" s="9"/>
    </row>
    <row r="17" spans="1:10" x14ac:dyDescent="0.35">
      <c r="A17" s="7" t="str">
        <f t="shared" si="0"/>
        <v>VDD7315-A-8</v>
      </c>
      <c r="B17" s="75"/>
      <c r="C17" s="78"/>
      <c r="D17" s="3">
        <v>8</v>
      </c>
      <c r="E17" s="11"/>
      <c r="F17" s="9">
        <v>1</v>
      </c>
      <c r="G17" s="9"/>
      <c r="H17" s="9"/>
      <c r="I17" s="9"/>
      <c r="J17" s="9"/>
    </row>
    <row r="18" spans="1:10" x14ac:dyDescent="0.35">
      <c r="A18" s="7" t="str">
        <f t="shared" si="0"/>
        <v>VDD7315-A-9</v>
      </c>
      <c r="B18" s="75"/>
      <c r="C18" s="78"/>
      <c r="D18" s="3">
        <v>9</v>
      </c>
      <c r="E18" s="11"/>
      <c r="F18" s="9">
        <v>1</v>
      </c>
      <c r="G18" s="9"/>
      <c r="H18" s="9"/>
      <c r="I18" s="9"/>
      <c r="J18" s="9"/>
    </row>
    <row r="19" spans="1:10" x14ac:dyDescent="0.35">
      <c r="A19" s="7" t="str">
        <f t="shared" si="0"/>
        <v>VDD7315-A-10</v>
      </c>
      <c r="B19" s="75"/>
      <c r="C19" s="78"/>
      <c r="D19" s="3">
        <v>10</v>
      </c>
      <c r="E19" s="11"/>
      <c r="F19" s="9">
        <v>1</v>
      </c>
      <c r="G19" s="9"/>
      <c r="H19" s="9"/>
      <c r="I19" s="9"/>
      <c r="J19" s="9"/>
    </row>
    <row r="20" spans="1:10" x14ac:dyDescent="0.35">
      <c r="A20" s="7" t="str">
        <f>CONCATENATE($A$2,$A$3,$B$20,$A$3,D20)</f>
        <v>VDD7315-B-1</v>
      </c>
      <c r="B20" s="71" t="s">
        <v>10</v>
      </c>
      <c r="C20" s="73" t="s">
        <v>12</v>
      </c>
      <c r="D20" s="3">
        <v>1</v>
      </c>
      <c r="E20" s="6"/>
      <c r="F20" s="10"/>
      <c r="G20" s="10"/>
      <c r="H20" s="10"/>
      <c r="I20" s="10"/>
      <c r="J20" s="10"/>
    </row>
    <row r="21" spans="1:10" x14ac:dyDescent="0.35">
      <c r="A21" s="7" t="str">
        <f t="shared" ref="A21:A29" si="1">CONCATENATE($A$2,$A$3,$B$20,$A$3,D21)</f>
        <v>VDD7315-B-2</v>
      </c>
      <c r="B21" s="72"/>
      <c r="C21" s="74"/>
      <c r="D21" s="3">
        <v>2</v>
      </c>
      <c r="E21" s="6"/>
      <c r="F21" s="10"/>
      <c r="G21" s="10"/>
      <c r="H21" s="10"/>
      <c r="I21" s="10"/>
      <c r="J21" s="10"/>
    </row>
    <row r="22" spans="1:10" x14ac:dyDescent="0.35">
      <c r="A22" s="7" t="str">
        <f t="shared" si="1"/>
        <v>VDD7315-B-3</v>
      </c>
      <c r="B22" s="72"/>
      <c r="C22" s="74"/>
      <c r="D22" s="3">
        <v>3</v>
      </c>
      <c r="E22" s="6"/>
      <c r="F22" s="10"/>
      <c r="G22" s="10"/>
      <c r="H22" s="10"/>
      <c r="I22" s="10"/>
      <c r="J22" s="10"/>
    </row>
    <row r="23" spans="1:10" x14ac:dyDescent="0.35">
      <c r="A23" s="7" t="str">
        <f t="shared" si="1"/>
        <v>VDD7315-B-4</v>
      </c>
      <c r="B23" s="72"/>
      <c r="C23" s="74"/>
      <c r="D23" s="3">
        <v>4</v>
      </c>
      <c r="E23" s="6"/>
      <c r="F23" s="10"/>
      <c r="G23" s="10"/>
      <c r="H23" s="10"/>
      <c r="I23" s="10"/>
      <c r="J23" s="10"/>
    </row>
    <row r="24" spans="1:10" x14ac:dyDescent="0.35">
      <c r="A24" s="7" t="str">
        <f t="shared" si="1"/>
        <v>VDD7315-B-5</v>
      </c>
      <c r="B24" s="72"/>
      <c r="C24" s="74"/>
      <c r="D24" s="3">
        <v>5</v>
      </c>
      <c r="E24" s="7"/>
      <c r="F24" s="10"/>
      <c r="G24" s="10"/>
      <c r="H24" s="10"/>
      <c r="I24" s="10"/>
      <c r="J24" s="10"/>
    </row>
    <row r="25" spans="1:10" x14ac:dyDescent="0.35">
      <c r="A25" s="7" t="str">
        <f t="shared" si="1"/>
        <v>VDD7315-B-6</v>
      </c>
      <c r="B25" s="72"/>
      <c r="C25" s="74"/>
      <c r="D25" s="3">
        <v>6</v>
      </c>
      <c r="E25" s="7"/>
      <c r="F25" s="10"/>
      <c r="G25" s="10"/>
      <c r="H25" s="10"/>
      <c r="I25" s="10"/>
      <c r="J25" s="10"/>
    </row>
    <row r="26" spans="1:10" x14ac:dyDescent="0.35">
      <c r="A26" s="7" t="str">
        <f t="shared" si="1"/>
        <v>VDD7315-B-7</v>
      </c>
      <c r="B26" s="72"/>
      <c r="C26" s="74"/>
      <c r="D26" s="3">
        <v>7</v>
      </c>
      <c r="E26" s="7"/>
      <c r="F26" s="10"/>
      <c r="G26" s="10"/>
      <c r="H26" s="10"/>
      <c r="I26" s="10"/>
      <c r="J26" s="10"/>
    </row>
    <row r="27" spans="1:10" x14ac:dyDescent="0.35">
      <c r="A27" s="7" t="str">
        <f t="shared" si="1"/>
        <v>VDD7315-B-8</v>
      </c>
      <c r="B27" s="72"/>
      <c r="C27" s="74"/>
      <c r="D27" s="3">
        <v>8</v>
      </c>
      <c r="E27" s="10"/>
      <c r="F27" s="10"/>
      <c r="G27" s="10"/>
      <c r="H27" s="10"/>
      <c r="I27" s="10"/>
      <c r="J27" s="10"/>
    </row>
    <row r="28" spans="1:10" x14ac:dyDescent="0.35">
      <c r="A28" s="7" t="str">
        <f t="shared" si="1"/>
        <v>VDD7315-B-9</v>
      </c>
      <c r="B28" s="72"/>
      <c r="C28" s="74"/>
      <c r="D28" s="3">
        <v>9</v>
      </c>
      <c r="E28" s="10"/>
      <c r="F28" s="10"/>
      <c r="G28" s="10"/>
      <c r="H28" s="10"/>
      <c r="I28" s="10"/>
      <c r="J28" s="10"/>
    </row>
    <row r="29" spans="1:10" x14ac:dyDescent="0.35">
      <c r="A29" s="7" t="str">
        <f t="shared" si="1"/>
        <v>VDD7315-B-10</v>
      </c>
      <c r="B29" s="72"/>
      <c r="C29" s="74"/>
      <c r="D29" s="3">
        <v>10</v>
      </c>
      <c r="E29" s="10"/>
      <c r="F29" s="10"/>
      <c r="G29" s="10"/>
      <c r="H29" s="10"/>
      <c r="I29" s="10"/>
      <c r="J29" s="10"/>
    </row>
    <row r="30" spans="1:10" x14ac:dyDescent="0.35">
      <c r="A30" s="7" t="str">
        <f>CONCATENATE($A$2,$A$3,$B$30,$A$3,D30)</f>
        <v>VDD7315-C-1</v>
      </c>
      <c r="B30" s="71" t="s">
        <v>11</v>
      </c>
      <c r="C30" s="73" t="s">
        <v>13</v>
      </c>
      <c r="D30" s="3">
        <v>1</v>
      </c>
      <c r="E30" s="6"/>
      <c r="F30" s="10"/>
      <c r="G30" s="10"/>
      <c r="H30" s="10"/>
      <c r="I30" s="10"/>
      <c r="J30" s="10"/>
    </row>
    <row r="31" spans="1:10" x14ac:dyDescent="0.35">
      <c r="A31" s="7" t="str">
        <f t="shared" ref="A31:A39" si="2">CONCATENATE($A$2,$A$3,$B$30,$A$3,D31)</f>
        <v>VDD7315-C-2</v>
      </c>
      <c r="B31" s="72"/>
      <c r="C31" s="74"/>
      <c r="D31" s="3">
        <v>2</v>
      </c>
      <c r="E31" s="6"/>
      <c r="F31" s="10"/>
      <c r="G31" s="10"/>
      <c r="H31" s="10"/>
      <c r="I31" s="10"/>
      <c r="J31" s="10"/>
    </row>
    <row r="32" spans="1:10" x14ac:dyDescent="0.35">
      <c r="A32" s="7" t="str">
        <f t="shared" si="2"/>
        <v>VDD7315-C-3</v>
      </c>
      <c r="B32" s="72"/>
      <c r="C32" s="74"/>
      <c r="D32" s="3">
        <v>3</v>
      </c>
      <c r="E32" s="6"/>
      <c r="F32" s="10"/>
      <c r="G32" s="10"/>
      <c r="H32" s="10"/>
      <c r="I32" s="10"/>
      <c r="J32" s="10"/>
    </row>
    <row r="33" spans="1:10" x14ac:dyDescent="0.35">
      <c r="A33" s="7" t="str">
        <f t="shared" si="2"/>
        <v>VDD7315-C-4</v>
      </c>
      <c r="B33" s="72"/>
      <c r="C33" s="74"/>
      <c r="D33" s="3">
        <v>4</v>
      </c>
      <c r="E33" s="6"/>
      <c r="F33" s="10"/>
      <c r="G33" s="10"/>
      <c r="H33" s="10"/>
      <c r="I33" s="10"/>
      <c r="J33" s="10"/>
    </row>
    <row r="34" spans="1:10" x14ac:dyDescent="0.35">
      <c r="A34" s="7" t="str">
        <f t="shared" si="2"/>
        <v>VDD7315-C-5</v>
      </c>
      <c r="B34" s="72"/>
      <c r="C34" s="74"/>
      <c r="D34" s="3">
        <v>5</v>
      </c>
      <c r="E34" s="7"/>
      <c r="F34" s="10"/>
      <c r="G34" s="10"/>
      <c r="H34" s="10"/>
      <c r="I34" s="10"/>
      <c r="J34" s="10"/>
    </row>
    <row r="35" spans="1:10" x14ac:dyDescent="0.35">
      <c r="A35" s="7" t="str">
        <f t="shared" si="2"/>
        <v>VDD7315-C-6</v>
      </c>
      <c r="B35" s="72"/>
      <c r="C35" s="74"/>
      <c r="D35" s="3">
        <v>6</v>
      </c>
      <c r="E35" s="7"/>
      <c r="F35" s="10"/>
      <c r="G35" s="10"/>
      <c r="H35" s="10"/>
      <c r="I35" s="10"/>
      <c r="J35" s="10"/>
    </row>
    <row r="36" spans="1:10" x14ac:dyDescent="0.35">
      <c r="A36" s="7" t="str">
        <f t="shared" si="2"/>
        <v>VDD7315-C-7</v>
      </c>
      <c r="B36" s="72"/>
      <c r="C36" s="74"/>
      <c r="D36" s="3">
        <v>7</v>
      </c>
      <c r="E36" s="7"/>
      <c r="F36" s="10"/>
      <c r="G36" s="10"/>
      <c r="H36" s="10"/>
      <c r="I36" s="10"/>
      <c r="J36" s="10"/>
    </row>
    <row r="37" spans="1:10" x14ac:dyDescent="0.35">
      <c r="A37" s="7" t="str">
        <f t="shared" si="2"/>
        <v>VDD7315-C-8</v>
      </c>
      <c r="B37" s="72"/>
      <c r="C37" s="74"/>
      <c r="D37" s="3">
        <v>8</v>
      </c>
      <c r="E37" s="10"/>
      <c r="F37" s="10"/>
      <c r="G37" s="10"/>
      <c r="H37" s="10"/>
      <c r="I37" s="10"/>
      <c r="J37" s="10"/>
    </row>
    <row r="38" spans="1:10" x14ac:dyDescent="0.35">
      <c r="A38" s="7" t="str">
        <f t="shared" si="2"/>
        <v>VDD7315-C-9</v>
      </c>
      <c r="B38" s="72"/>
      <c r="C38" s="74"/>
      <c r="D38" s="3">
        <v>9</v>
      </c>
      <c r="E38" s="10"/>
      <c r="F38" s="10"/>
      <c r="G38" s="10"/>
      <c r="H38" s="10"/>
      <c r="I38" s="10"/>
      <c r="J38" s="10"/>
    </row>
    <row r="39" spans="1:10" x14ac:dyDescent="0.35">
      <c r="A39" s="7" t="str">
        <f t="shared" si="2"/>
        <v>VDD7315-C-10</v>
      </c>
      <c r="B39" s="72"/>
      <c r="C39" s="74"/>
      <c r="D39" s="3">
        <v>10</v>
      </c>
      <c r="E39" s="10"/>
      <c r="F39" s="10"/>
      <c r="G39" s="10"/>
      <c r="H39" s="10"/>
      <c r="I39" s="10"/>
      <c r="J39" s="10"/>
    </row>
    <row r="40" spans="1:10" x14ac:dyDescent="0.35">
      <c r="A40" s="7" t="str">
        <f>CONCATENATE($A$2,$A$3,$B$40,$A$3,D40)</f>
        <v>VDD7315-D-1</v>
      </c>
      <c r="B40" s="71" t="s">
        <v>14</v>
      </c>
      <c r="C40" s="73" t="s">
        <v>15</v>
      </c>
      <c r="D40" s="3">
        <v>1</v>
      </c>
      <c r="E40" s="6"/>
      <c r="F40" s="10"/>
      <c r="G40" s="10"/>
      <c r="H40" s="10"/>
      <c r="I40" s="10"/>
      <c r="J40" s="10"/>
    </row>
    <row r="41" spans="1:10" x14ac:dyDescent="0.35">
      <c r="A41" s="7" t="str">
        <f t="shared" ref="A41:A49" si="3">CONCATENATE($A$2,$A$3,$B$40,$A$3,D41)</f>
        <v>VDD7315-D-2</v>
      </c>
      <c r="B41" s="72"/>
      <c r="C41" s="74"/>
      <c r="D41" s="3">
        <v>2</v>
      </c>
      <c r="E41" s="6"/>
      <c r="F41" s="10"/>
      <c r="G41" s="10"/>
      <c r="H41" s="10"/>
      <c r="I41" s="10"/>
      <c r="J41" s="10"/>
    </row>
    <row r="42" spans="1:10" x14ac:dyDescent="0.35">
      <c r="A42" s="7" t="str">
        <f t="shared" si="3"/>
        <v>VDD7315-D-3</v>
      </c>
      <c r="B42" s="72"/>
      <c r="C42" s="74"/>
      <c r="D42" s="3">
        <v>3</v>
      </c>
      <c r="E42" s="6"/>
      <c r="F42" s="10"/>
      <c r="G42" s="10"/>
      <c r="H42" s="10"/>
      <c r="I42" s="10"/>
      <c r="J42" s="10"/>
    </row>
    <row r="43" spans="1:10" x14ac:dyDescent="0.35">
      <c r="A43" s="7" t="str">
        <f t="shared" si="3"/>
        <v>VDD7315-D-4</v>
      </c>
      <c r="B43" s="72"/>
      <c r="C43" s="74"/>
      <c r="D43" s="3">
        <v>4</v>
      </c>
      <c r="E43" s="6"/>
      <c r="F43" s="10"/>
      <c r="G43" s="10"/>
      <c r="H43" s="10"/>
      <c r="I43" s="10"/>
      <c r="J43" s="10"/>
    </row>
    <row r="44" spans="1:10" x14ac:dyDescent="0.35">
      <c r="A44" s="7" t="str">
        <f t="shared" si="3"/>
        <v>VDD7315-D-5</v>
      </c>
      <c r="B44" s="72"/>
      <c r="C44" s="74"/>
      <c r="D44" s="3">
        <v>5</v>
      </c>
      <c r="E44" s="7"/>
      <c r="F44" s="10"/>
      <c r="G44" s="10"/>
      <c r="H44" s="10"/>
      <c r="I44" s="10"/>
      <c r="J44" s="10"/>
    </row>
    <row r="45" spans="1:10" x14ac:dyDescent="0.35">
      <c r="A45" s="7" t="str">
        <f t="shared" si="3"/>
        <v>VDD7315-D-6</v>
      </c>
      <c r="B45" s="72"/>
      <c r="C45" s="74"/>
      <c r="D45" s="3">
        <v>6</v>
      </c>
      <c r="E45" s="7"/>
      <c r="F45" s="10"/>
      <c r="G45" s="10"/>
      <c r="H45" s="10"/>
      <c r="I45" s="10"/>
      <c r="J45" s="10"/>
    </row>
    <row r="46" spans="1:10" x14ac:dyDescent="0.35">
      <c r="A46" s="7" t="str">
        <f t="shared" si="3"/>
        <v>VDD7315-D-7</v>
      </c>
      <c r="B46" s="72"/>
      <c r="C46" s="74"/>
      <c r="D46" s="3">
        <v>7</v>
      </c>
      <c r="E46" s="7"/>
      <c r="F46" s="10"/>
      <c r="G46" s="10"/>
      <c r="H46" s="10"/>
      <c r="I46" s="10"/>
      <c r="J46" s="10"/>
    </row>
    <row r="47" spans="1:10" x14ac:dyDescent="0.35">
      <c r="A47" s="7" t="str">
        <f t="shared" si="3"/>
        <v>VDD7315-D-8</v>
      </c>
      <c r="B47" s="72"/>
      <c r="C47" s="74"/>
      <c r="D47" s="3">
        <v>8</v>
      </c>
      <c r="E47" s="10"/>
      <c r="F47" s="10"/>
      <c r="G47" s="10"/>
      <c r="H47" s="10"/>
      <c r="I47" s="10"/>
      <c r="J47" s="10"/>
    </row>
    <row r="48" spans="1:10" x14ac:dyDescent="0.35">
      <c r="A48" s="7" t="str">
        <f t="shared" si="3"/>
        <v>VDD7315-D-9</v>
      </c>
      <c r="B48" s="72"/>
      <c r="C48" s="74"/>
      <c r="D48" s="3">
        <v>9</v>
      </c>
      <c r="E48" s="10"/>
      <c r="F48" s="10"/>
      <c r="G48" s="10"/>
      <c r="H48" s="10"/>
      <c r="I48" s="10"/>
      <c r="J48" s="10"/>
    </row>
    <row r="49" spans="1:10" x14ac:dyDescent="0.35">
      <c r="A49" s="7" t="str">
        <f t="shared" si="3"/>
        <v>VDD7315-D-10</v>
      </c>
      <c r="B49" s="72"/>
      <c r="C49" s="74"/>
      <c r="D49" s="3">
        <v>10</v>
      </c>
      <c r="E49" s="10"/>
      <c r="F49" s="10"/>
      <c r="G49" s="10"/>
      <c r="H49" s="10"/>
      <c r="I49" s="10"/>
      <c r="J49" s="10"/>
    </row>
    <row r="50" spans="1:10" x14ac:dyDescent="0.35">
      <c r="A50" s="7" t="str">
        <f>CONCATENATE($A$2,$A$3,$B$50,$A$3,D50)</f>
        <v>VDD7315-E-1</v>
      </c>
      <c r="B50" s="71" t="s">
        <v>16</v>
      </c>
      <c r="C50" s="73" t="s">
        <v>20</v>
      </c>
      <c r="D50" s="3">
        <v>1</v>
      </c>
      <c r="E50" s="6"/>
      <c r="F50" s="10"/>
      <c r="G50" s="10"/>
      <c r="H50" s="10"/>
      <c r="I50" s="10"/>
      <c r="J50" s="10"/>
    </row>
    <row r="51" spans="1:10" x14ac:dyDescent="0.35">
      <c r="A51" s="7" t="str">
        <f t="shared" ref="A51:A59" si="4">CONCATENATE($A$2,$A$3,$B$50,$A$3,D51)</f>
        <v>VDD7315-E-2</v>
      </c>
      <c r="B51" s="72"/>
      <c r="C51" s="74"/>
      <c r="D51" s="3">
        <v>2</v>
      </c>
      <c r="E51" s="6"/>
      <c r="F51" s="10"/>
      <c r="G51" s="10"/>
      <c r="H51" s="10"/>
      <c r="I51" s="10"/>
      <c r="J51" s="10"/>
    </row>
    <row r="52" spans="1:10" x14ac:dyDescent="0.35">
      <c r="A52" s="7" t="str">
        <f t="shared" si="4"/>
        <v>VDD7315-E-3</v>
      </c>
      <c r="B52" s="72"/>
      <c r="C52" s="74"/>
      <c r="D52" s="3">
        <v>3</v>
      </c>
      <c r="E52" s="6"/>
      <c r="F52" s="10"/>
      <c r="G52" s="10"/>
      <c r="H52" s="10"/>
      <c r="I52" s="10"/>
      <c r="J52" s="10"/>
    </row>
    <row r="53" spans="1:10" x14ac:dyDescent="0.35">
      <c r="A53" s="7" t="str">
        <f t="shared" si="4"/>
        <v>VDD7315-E-4</v>
      </c>
      <c r="B53" s="72"/>
      <c r="C53" s="74"/>
      <c r="D53" s="3">
        <v>4</v>
      </c>
      <c r="E53" s="6"/>
      <c r="F53" s="10"/>
      <c r="G53" s="10"/>
      <c r="H53" s="10"/>
      <c r="I53" s="10"/>
      <c r="J53" s="10"/>
    </row>
    <row r="54" spans="1:10" x14ac:dyDescent="0.35">
      <c r="A54" s="7" t="str">
        <f t="shared" si="4"/>
        <v>VDD7315-E-5</v>
      </c>
      <c r="B54" s="72"/>
      <c r="C54" s="74"/>
      <c r="D54" s="3">
        <v>5</v>
      </c>
      <c r="E54" s="7"/>
      <c r="F54" s="10"/>
      <c r="G54" s="10"/>
      <c r="H54" s="10"/>
      <c r="I54" s="10"/>
      <c r="J54" s="10"/>
    </row>
    <row r="55" spans="1:10" x14ac:dyDescent="0.35">
      <c r="A55" s="7" t="str">
        <f t="shared" si="4"/>
        <v>VDD7315-E-6</v>
      </c>
      <c r="B55" s="72"/>
      <c r="C55" s="74"/>
      <c r="D55" s="3">
        <v>6</v>
      </c>
      <c r="E55" s="7"/>
      <c r="F55" s="10"/>
      <c r="G55" s="10"/>
      <c r="H55" s="10"/>
      <c r="I55" s="10"/>
      <c r="J55" s="10"/>
    </row>
    <row r="56" spans="1:10" x14ac:dyDescent="0.35">
      <c r="A56" s="7" t="str">
        <f t="shared" si="4"/>
        <v>VDD7315-E-7</v>
      </c>
      <c r="B56" s="72"/>
      <c r="C56" s="74"/>
      <c r="D56" s="3">
        <v>7</v>
      </c>
      <c r="E56" s="7"/>
      <c r="F56" s="10"/>
      <c r="G56" s="10"/>
      <c r="H56" s="10"/>
      <c r="I56" s="10"/>
      <c r="J56" s="10"/>
    </row>
    <row r="57" spans="1:10" x14ac:dyDescent="0.35">
      <c r="A57" s="7" t="str">
        <f t="shared" si="4"/>
        <v>VDD7315-E-8</v>
      </c>
      <c r="B57" s="72"/>
      <c r="C57" s="74"/>
      <c r="D57" s="3">
        <v>8</v>
      </c>
      <c r="E57" s="10"/>
      <c r="F57" s="10"/>
      <c r="G57" s="10"/>
      <c r="H57" s="10"/>
      <c r="I57" s="10"/>
      <c r="J57" s="10"/>
    </row>
    <row r="58" spans="1:10" x14ac:dyDescent="0.35">
      <c r="A58" s="7" t="str">
        <f t="shared" si="4"/>
        <v>VDD7315-E-9</v>
      </c>
      <c r="B58" s="72"/>
      <c r="C58" s="74"/>
      <c r="D58" s="3">
        <v>9</v>
      </c>
      <c r="E58" s="10"/>
      <c r="F58" s="10"/>
      <c r="G58" s="10"/>
      <c r="H58" s="10"/>
      <c r="I58" s="10"/>
      <c r="J58" s="10"/>
    </row>
    <row r="59" spans="1:10" x14ac:dyDescent="0.35">
      <c r="A59" s="7" t="str">
        <f t="shared" si="4"/>
        <v>VDD7315-E-10</v>
      </c>
      <c r="B59" s="72"/>
      <c r="C59" s="74"/>
      <c r="D59" s="3">
        <v>10</v>
      </c>
      <c r="E59" s="10"/>
      <c r="F59" s="10"/>
      <c r="G59" s="10"/>
      <c r="H59" s="10"/>
      <c r="I59" s="10"/>
      <c r="J59" s="10"/>
    </row>
    <row r="60" spans="1:10" x14ac:dyDescent="0.35">
      <c r="A60" s="7" t="str">
        <f>CONCATENATE($A$2,$A$3,$B$60,$A$3,D60)</f>
        <v>VDD7315-F-1</v>
      </c>
      <c r="B60" s="71" t="s">
        <v>17</v>
      </c>
      <c r="C60" s="73" t="s">
        <v>21</v>
      </c>
      <c r="D60" s="3">
        <v>1</v>
      </c>
      <c r="E60" s="6"/>
      <c r="F60" s="9"/>
      <c r="G60" s="9"/>
      <c r="H60" s="9"/>
      <c r="I60" s="9"/>
      <c r="J60" s="9"/>
    </row>
    <row r="61" spans="1:10" x14ac:dyDescent="0.35">
      <c r="A61" s="7" t="str">
        <f t="shared" ref="A61:A69" si="5">CONCATENATE($A$2,$A$3,$B$60,$A$3,D61)</f>
        <v>VDD7315-F-2</v>
      </c>
      <c r="B61" s="72"/>
      <c r="C61" s="74"/>
      <c r="D61" s="3">
        <v>2</v>
      </c>
      <c r="E61" s="6"/>
      <c r="F61" s="9">
        <v>1</v>
      </c>
      <c r="G61" s="9"/>
      <c r="H61" s="9"/>
      <c r="I61" s="9"/>
      <c r="J61" s="9"/>
    </row>
    <row r="62" spans="1:10" x14ac:dyDescent="0.35">
      <c r="A62" s="7" t="str">
        <f t="shared" si="5"/>
        <v>VDD7315-F-3</v>
      </c>
      <c r="B62" s="72"/>
      <c r="C62" s="74"/>
      <c r="D62" s="3">
        <v>3</v>
      </c>
      <c r="E62" s="6"/>
      <c r="F62" s="9">
        <v>1</v>
      </c>
      <c r="G62" s="9"/>
      <c r="H62" s="9"/>
      <c r="I62" s="9"/>
      <c r="J62" s="9"/>
    </row>
    <row r="63" spans="1:10" x14ac:dyDescent="0.35">
      <c r="A63" s="7" t="str">
        <f t="shared" si="5"/>
        <v>VDD7315-F-4</v>
      </c>
      <c r="B63" s="72"/>
      <c r="C63" s="74"/>
      <c r="D63" s="3">
        <v>4</v>
      </c>
      <c r="E63" s="6"/>
      <c r="F63" s="9">
        <v>1</v>
      </c>
      <c r="G63" s="9"/>
      <c r="H63" s="9"/>
      <c r="I63" s="9"/>
      <c r="J63" s="9"/>
    </row>
    <row r="64" spans="1:10" x14ac:dyDescent="0.35">
      <c r="A64" s="7" t="str">
        <f t="shared" si="5"/>
        <v>VDD7315-F-5</v>
      </c>
      <c r="B64" s="72"/>
      <c r="C64" s="74"/>
      <c r="D64" s="3">
        <v>5</v>
      </c>
      <c r="E64" s="9"/>
      <c r="F64" s="9">
        <v>1</v>
      </c>
      <c r="G64" s="9"/>
      <c r="H64" s="9"/>
      <c r="I64" s="9"/>
      <c r="J64" s="9"/>
    </row>
    <row r="65" spans="1:10" x14ac:dyDescent="0.35">
      <c r="A65" s="7" t="str">
        <f t="shared" si="5"/>
        <v>VDD7315-F-6</v>
      </c>
      <c r="B65" s="72"/>
      <c r="C65" s="74"/>
      <c r="D65" s="3">
        <v>6</v>
      </c>
      <c r="E65" s="9"/>
      <c r="F65" s="9">
        <v>1</v>
      </c>
      <c r="G65" s="9"/>
      <c r="H65" s="9"/>
      <c r="I65" s="9"/>
      <c r="J65" s="9"/>
    </row>
    <row r="66" spans="1:10" x14ac:dyDescent="0.35">
      <c r="A66" s="7" t="str">
        <f t="shared" si="5"/>
        <v>VDD7315-F-7</v>
      </c>
      <c r="B66" s="72"/>
      <c r="C66" s="74"/>
      <c r="D66" s="3">
        <v>7</v>
      </c>
      <c r="E66" s="9"/>
      <c r="F66" s="9">
        <v>1</v>
      </c>
      <c r="G66" s="9"/>
      <c r="H66" s="9"/>
      <c r="I66" s="9"/>
      <c r="J66" s="9"/>
    </row>
    <row r="67" spans="1:10" x14ac:dyDescent="0.35">
      <c r="A67" s="7" t="str">
        <f t="shared" si="5"/>
        <v>VDD7315-F-8</v>
      </c>
      <c r="B67" s="72"/>
      <c r="C67" s="74"/>
      <c r="D67" s="3">
        <v>8</v>
      </c>
      <c r="E67" s="9"/>
      <c r="F67" s="9">
        <v>1</v>
      </c>
      <c r="G67" s="9"/>
      <c r="H67" s="9"/>
      <c r="I67" s="9"/>
      <c r="J67" s="9"/>
    </row>
    <row r="68" spans="1:10" x14ac:dyDescent="0.35">
      <c r="A68" s="7" t="str">
        <f t="shared" si="5"/>
        <v>VDD7315-F-9</v>
      </c>
      <c r="B68" s="72"/>
      <c r="C68" s="74"/>
      <c r="D68" s="3">
        <v>9</v>
      </c>
      <c r="E68" s="9"/>
      <c r="F68" s="9">
        <v>1</v>
      </c>
      <c r="G68" s="9"/>
      <c r="H68" s="9"/>
      <c r="I68" s="9"/>
      <c r="J68" s="9"/>
    </row>
    <row r="69" spans="1:10" x14ac:dyDescent="0.35">
      <c r="A69" s="7" t="str">
        <f t="shared" si="5"/>
        <v>VDD7315-F-10</v>
      </c>
      <c r="B69" s="72"/>
      <c r="C69" s="74"/>
      <c r="D69" s="3">
        <v>10</v>
      </c>
      <c r="E69" s="9"/>
      <c r="F69" s="9">
        <v>1</v>
      </c>
      <c r="G69" s="9"/>
      <c r="H69" s="9"/>
      <c r="I69" s="9"/>
      <c r="J69" s="9"/>
    </row>
    <row r="70" spans="1:10" x14ac:dyDescent="0.35">
      <c r="A70" s="7" t="str">
        <f>CONCATENATE($A$2,$A$3,$B$70,$A$3,D70)</f>
        <v>VDD7315-G-1</v>
      </c>
      <c r="B70" s="75" t="s">
        <v>18</v>
      </c>
      <c r="C70" s="76" t="s">
        <v>19</v>
      </c>
      <c r="D70" s="3">
        <v>1</v>
      </c>
      <c r="E70" s="6"/>
      <c r="F70" s="9">
        <v>1</v>
      </c>
      <c r="G70" s="9"/>
      <c r="H70" s="9"/>
      <c r="I70" s="9"/>
      <c r="J70" s="9"/>
    </row>
    <row r="71" spans="1:10" x14ac:dyDescent="0.35">
      <c r="A71" s="7" t="str">
        <f t="shared" ref="A71:A79" si="6">CONCATENATE($A$2,$A$3,$B$70,$A$3,D71)</f>
        <v>VDD7315-G-2</v>
      </c>
      <c r="B71" s="75"/>
      <c r="C71" s="76"/>
      <c r="D71" s="3">
        <v>2</v>
      </c>
      <c r="E71" s="6"/>
      <c r="F71" s="9"/>
      <c r="G71" s="9"/>
      <c r="H71" s="9"/>
      <c r="I71" s="9"/>
      <c r="J71" s="9"/>
    </row>
    <row r="72" spans="1:10" x14ac:dyDescent="0.35">
      <c r="A72" s="7" t="str">
        <f t="shared" si="6"/>
        <v>VDD7315-G-3</v>
      </c>
      <c r="B72" s="75"/>
      <c r="C72" s="76"/>
      <c r="D72" s="3">
        <v>3</v>
      </c>
      <c r="E72" s="6"/>
      <c r="F72" s="9">
        <v>1</v>
      </c>
      <c r="G72" s="9"/>
      <c r="H72" s="9"/>
      <c r="I72" s="9"/>
      <c r="J72" s="9"/>
    </row>
    <row r="73" spans="1:10" x14ac:dyDescent="0.35">
      <c r="A73" s="7" t="str">
        <f t="shared" si="6"/>
        <v>VDD7315-G-4</v>
      </c>
      <c r="B73" s="75"/>
      <c r="C73" s="76"/>
      <c r="D73" s="3">
        <v>4</v>
      </c>
      <c r="E73" s="6"/>
      <c r="F73" s="9">
        <v>1</v>
      </c>
      <c r="G73" s="9"/>
      <c r="H73" s="9"/>
      <c r="I73" s="9"/>
      <c r="J73" s="9"/>
    </row>
    <row r="74" spans="1:10" x14ac:dyDescent="0.35">
      <c r="A74" s="7" t="str">
        <f t="shared" si="6"/>
        <v>VDD7315-G-5</v>
      </c>
      <c r="B74" s="75"/>
      <c r="C74" s="76"/>
      <c r="D74" s="3">
        <v>5</v>
      </c>
      <c r="E74" s="9"/>
      <c r="F74" s="9"/>
      <c r="G74" s="9"/>
      <c r="H74" s="9"/>
      <c r="I74" s="9"/>
      <c r="J74" s="9"/>
    </row>
    <row r="75" spans="1:10" x14ac:dyDescent="0.35">
      <c r="A75" s="7" t="str">
        <f t="shared" si="6"/>
        <v>VDD7315-G-6</v>
      </c>
      <c r="B75" s="75"/>
      <c r="C75" s="76"/>
      <c r="D75" s="3">
        <v>6</v>
      </c>
      <c r="E75" s="9"/>
      <c r="F75" s="9">
        <v>1</v>
      </c>
      <c r="G75" s="9"/>
      <c r="H75" s="9"/>
      <c r="I75" s="9"/>
      <c r="J75" s="9"/>
    </row>
    <row r="76" spans="1:10" x14ac:dyDescent="0.35">
      <c r="A76" s="7" t="str">
        <f t="shared" si="6"/>
        <v>VDD7315-G-7</v>
      </c>
      <c r="B76" s="75"/>
      <c r="C76" s="76"/>
      <c r="D76" s="3">
        <v>7</v>
      </c>
      <c r="E76" s="9"/>
      <c r="F76" s="9"/>
      <c r="G76" s="9">
        <v>1</v>
      </c>
      <c r="H76" s="9"/>
      <c r="I76" s="9"/>
      <c r="J76" s="9"/>
    </row>
    <row r="77" spans="1:10" x14ac:dyDescent="0.35">
      <c r="A77" s="7" t="str">
        <f t="shared" si="6"/>
        <v>VDD7315-G-8</v>
      </c>
      <c r="B77" s="75"/>
      <c r="C77" s="76"/>
      <c r="D77" s="3">
        <v>8</v>
      </c>
      <c r="E77" s="9"/>
      <c r="F77" s="9">
        <v>1</v>
      </c>
      <c r="G77" s="9"/>
      <c r="H77" s="9"/>
      <c r="I77" s="9"/>
      <c r="J77" s="9"/>
    </row>
    <row r="78" spans="1:10" x14ac:dyDescent="0.35">
      <c r="A78" s="7" t="str">
        <f t="shared" si="6"/>
        <v>VDD7315-G-9</v>
      </c>
      <c r="B78" s="75"/>
      <c r="C78" s="76"/>
      <c r="D78" s="3">
        <v>9</v>
      </c>
      <c r="E78" s="9"/>
      <c r="F78" s="9">
        <v>1</v>
      </c>
      <c r="G78" s="9"/>
      <c r="H78" s="9"/>
      <c r="I78" s="9"/>
      <c r="J78" s="9"/>
    </row>
    <row r="79" spans="1:10" x14ac:dyDescent="0.35">
      <c r="A79" s="7" t="str">
        <f t="shared" si="6"/>
        <v>VDD7315-G-10</v>
      </c>
      <c r="B79" s="75"/>
      <c r="C79" s="76"/>
      <c r="D79" s="3">
        <v>10</v>
      </c>
      <c r="E79" s="9"/>
      <c r="F79" s="9">
        <v>1</v>
      </c>
      <c r="G79" s="9"/>
      <c r="H79" s="9"/>
      <c r="I79" s="9"/>
      <c r="J79" s="9"/>
    </row>
  </sheetData>
  <mergeCells count="15">
    <mergeCell ref="E8:J8"/>
    <mergeCell ref="B10:B19"/>
    <mergeCell ref="C10:C19"/>
    <mergeCell ref="B20:B29"/>
    <mergeCell ref="C20:C29"/>
    <mergeCell ref="B60:B69"/>
    <mergeCell ref="C60:C69"/>
    <mergeCell ref="B70:B79"/>
    <mergeCell ref="C70:C79"/>
    <mergeCell ref="B30:B39"/>
    <mergeCell ref="C30:C39"/>
    <mergeCell ref="B40:B49"/>
    <mergeCell ref="C40:C49"/>
    <mergeCell ref="B50:B59"/>
    <mergeCell ref="C50:C59"/>
  </mergeCells>
  <pageMargins left="0.7" right="0.7" top="0.75" bottom="0.75" header="0.3" footer="0.3"/>
  <pageSetup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22"/>
  <sheetViews>
    <sheetView tabSelected="1" topLeftCell="C1" zoomScaleNormal="100" workbookViewId="0">
      <selection activeCell="C1" sqref="A1:XFD1"/>
    </sheetView>
  </sheetViews>
  <sheetFormatPr defaultColWidth="9.1796875" defaultRowHeight="12.5" x14ac:dyDescent="0.35"/>
  <cols>
    <col min="1" max="1" width="15.1796875" style="12" bestFit="1" customWidth="1"/>
    <col min="2" max="2" width="17.81640625" style="12" bestFit="1" customWidth="1"/>
    <col min="3" max="3" width="22" style="14" bestFit="1" customWidth="1"/>
    <col min="4" max="4" width="10.453125" style="12" bestFit="1" customWidth="1"/>
    <col min="5" max="5" width="12" style="12" bestFit="1" customWidth="1"/>
    <col min="6" max="6" width="14" style="13" bestFit="1" customWidth="1"/>
    <col min="7" max="7" width="1.54296875" style="12" customWidth="1"/>
    <col min="8" max="8" width="15.1796875" style="12" bestFit="1" customWidth="1"/>
    <col min="9" max="9" width="1.54296875" style="12" customWidth="1"/>
    <col min="10" max="10" width="37.54296875" style="12" bestFit="1" customWidth="1"/>
    <col min="11" max="11" width="9.1796875" style="12"/>
    <col min="12" max="12" width="10.7265625" style="12" bestFit="1" customWidth="1"/>
    <col min="13" max="13" width="14" style="12" bestFit="1" customWidth="1"/>
    <col min="14" max="14" width="9.1796875" style="12" bestFit="1" customWidth="1"/>
    <col min="15" max="15" width="16.81640625" style="12" customWidth="1"/>
    <col min="16" max="16" width="16.453125" style="12" customWidth="1"/>
    <col min="17" max="16384" width="9.1796875" style="12"/>
  </cols>
  <sheetData>
    <row r="2" spans="1:16" ht="13" x14ac:dyDescent="0.35">
      <c r="C2" s="63" t="s">
        <v>94</v>
      </c>
      <c r="D2" s="63"/>
    </row>
    <row r="3" spans="1:16" ht="13" x14ac:dyDescent="0.35">
      <c r="A3" s="12" t="s">
        <v>31</v>
      </c>
      <c r="C3" s="63" t="s">
        <v>31</v>
      </c>
      <c r="D3" s="63"/>
    </row>
    <row r="4" spans="1:16" x14ac:dyDescent="0.35">
      <c r="A4" s="12" t="s">
        <v>8</v>
      </c>
    </row>
    <row r="7" spans="1:16" ht="13" customHeight="1" x14ac:dyDescent="0.35">
      <c r="A7" s="40" t="s">
        <v>77</v>
      </c>
      <c r="B7" s="40" t="s">
        <v>76</v>
      </c>
      <c r="C7" s="41" t="s">
        <v>75</v>
      </c>
      <c r="D7" s="40" t="s">
        <v>74</v>
      </c>
      <c r="E7" s="38" t="s">
        <v>73</v>
      </c>
      <c r="F7" s="39" t="s">
        <v>72</v>
      </c>
      <c r="G7" s="38"/>
      <c r="H7" s="38" t="s">
        <v>71</v>
      </c>
      <c r="I7" s="38"/>
      <c r="K7" s="89" t="s">
        <v>7</v>
      </c>
      <c r="L7" s="90" t="s">
        <v>70</v>
      </c>
      <c r="M7" s="37" t="s">
        <v>69</v>
      </c>
      <c r="N7" s="90" t="s">
        <v>68</v>
      </c>
      <c r="O7" s="92" t="s">
        <v>67</v>
      </c>
      <c r="P7" s="92" t="s">
        <v>66</v>
      </c>
    </row>
    <row r="8" spans="1:16" ht="13" x14ac:dyDescent="0.35">
      <c r="A8" s="16" t="str">
        <f t="shared" ref="A8:A15" si="0">CONCATENATE($A$3,$A$4,$B$8,$A$4,D8)</f>
        <v>VDD9596-A/0-1</v>
      </c>
      <c r="B8" s="80" t="s">
        <v>64</v>
      </c>
      <c r="C8" s="88" t="s">
        <v>30</v>
      </c>
      <c r="D8" s="16">
        <v>1</v>
      </c>
      <c r="E8" s="22">
        <v>9500000</v>
      </c>
      <c r="F8" s="21">
        <f t="shared" ref="F8:F15" si="1">LOG(E8)</f>
        <v>6.9777236052888476</v>
      </c>
      <c r="G8" s="21"/>
      <c r="H8" s="84">
        <v>120</v>
      </c>
      <c r="I8" s="86"/>
      <c r="K8" s="89"/>
      <c r="L8" s="91"/>
      <c r="M8" s="36" t="s">
        <v>65</v>
      </c>
      <c r="N8" s="91"/>
      <c r="O8" s="92"/>
      <c r="P8" s="92"/>
    </row>
    <row r="9" spans="1:16" x14ac:dyDescent="0.35">
      <c r="A9" s="16" t="str">
        <f t="shared" si="0"/>
        <v>VDD9596-A/0-1</v>
      </c>
      <c r="B9" s="80"/>
      <c r="C9" s="88"/>
      <c r="D9" s="16">
        <v>1</v>
      </c>
      <c r="E9" s="22">
        <v>6670000</v>
      </c>
      <c r="F9" s="21">
        <f t="shared" si="1"/>
        <v>6.8241258339165487</v>
      </c>
      <c r="G9" s="21"/>
      <c r="H9" s="85"/>
      <c r="I9" s="87"/>
      <c r="K9" s="34" t="s">
        <v>64</v>
      </c>
      <c r="L9" s="34" t="s">
        <v>30</v>
      </c>
      <c r="M9" s="34" t="s">
        <v>30</v>
      </c>
      <c r="N9" s="34" t="s">
        <v>30</v>
      </c>
      <c r="O9" s="33">
        <v>6.9229717131606128</v>
      </c>
      <c r="P9" s="32">
        <f t="shared" ref="P9:P18" si="2">O9-$O$9</f>
        <v>0</v>
      </c>
    </row>
    <row r="10" spans="1:16" x14ac:dyDescent="0.35">
      <c r="A10" s="16" t="str">
        <f t="shared" si="0"/>
        <v>VDD9596-A/0-2</v>
      </c>
      <c r="B10" s="80"/>
      <c r="C10" s="88"/>
      <c r="D10" s="16">
        <v>2</v>
      </c>
      <c r="E10" s="22">
        <v>6500000</v>
      </c>
      <c r="F10" s="21">
        <f t="shared" si="1"/>
        <v>6.8129133566428557</v>
      </c>
      <c r="G10" s="21"/>
      <c r="H10" s="84">
        <v>15</v>
      </c>
      <c r="I10" s="86"/>
      <c r="K10" s="34" t="s">
        <v>56</v>
      </c>
      <c r="L10" s="34" t="s">
        <v>2</v>
      </c>
      <c r="M10" s="34" t="s">
        <v>30</v>
      </c>
      <c r="N10" s="81" t="s">
        <v>63</v>
      </c>
      <c r="O10" s="33">
        <v>9.1106557320120132</v>
      </c>
      <c r="P10" s="32">
        <f t="shared" si="2"/>
        <v>2.1876840188514004</v>
      </c>
    </row>
    <row r="11" spans="1:16" x14ac:dyDescent="0.35">
      <c r="A11" s="16" t="str">
        <f t="shared" si="0"/>
        <v>VDD9596-A/0-2</v>
      </c>
      <c r="B11" s="80"/>
      <c r="C11" s="88"/>
      <c r="D11" s="16">
        <v>2</v>
      </c>
      <c r="E11" s="22">
        <v>6670000</v>
      </c>
      <c r="F11" s="21">
        <f t="shared" si="1"/>
        <v>6.8241258339165487</v>
      </c>
      <c r="G11" s="21"/>
      <c r="H11" s="85"/>
      <c r="I11" s="87"/>
      <c r="K11" s="34" t="s">
        <v>10</v>
      </c>
      <c r="L11" s="81" t="s">
        <v>62</v>
      </c>
      <c r="M11" s="35">
        <v>6</v>
      </c>
      <c r="N11" s="82"/>
      <c r="O11" s="33">
        <v>8.7515776887093857</v>
      </c>
      <c r="P11" s="32">
        <f t="shared" si="2"/>
        <v>1.8286059755487729</v>
      </c>
    </row>
    <row r="12" spans="1:16" x14ac:dyDescent="0.35">
      <c r="A12" s="16" t="str">
        <f t="shared" si="0"/>
        <v>VDD9596-A/0-3</v>
      </c>
      <c r="B12" s="80"/>
      <c r="C12" s="88"/>
      <c r="D12" s="16">
        <v>3</v>
      </c>
      <c r="E12" s="22">
        <v>8670000</v>
      </c>
      <c r="F12" s="21">
        <f t="shared" si="1"/>
        <v>6.9380190974762099</v>
      </c>
      <c r="G12" s="21"/>
      <c r="H12" s="84">
        <v>820</v>
      </c>
      <c r="I12" s="86"/>
      <c r="K12" s="34" t="s">
        <v>11</v>
      </c>
      <c r="L12" s="82"/>
      <c r="M12" s="34">
        <v>20</v>
      </c>
      <c r="N12" s="82"/>
      <c r="O12" s="33">
        <v>7.8491095204414307</v>
      </c>
      <c r="P12" s="32">
        <f t="shared" si="2"/>
        <v>0.92613780728081796</v>
      </c>
    </row>
    <row r="13" spans="1:16" x14ac:dyDescent="0.35">
      <c r="A13" s="16" t="str">
        <f t="shared" si="0"/>
        <v>VDD9596-A/0-3</v>
      </c>
      <c r="B13" s="80"/>
      <c r="C13" s="88"/>
      <c r="D13" s="16">
        <v>3</v>
      </c>
      <c r="E13" s="22">
        <v>13300000</v>
      </c>
      <c r="F13" s="21">
        <f t="shared" si="1"/>
        <v>7.1238516409670858</v>
      </c>
      <c r="G13" s="21"/>
      <c r="H13" s="85"/>
      <c r="I13" s="87"/>
      <c r="K13" s="34" t="s">
        <v>14</v>
      </c>
      <c r="L13" s="82"/>
      <c r="M13" s="16">
        <v>60</v>
      </c>
      <c r="N13" s="82"/>
      <c r="O13" s="33">
        <v>7.4071421104701765</v>
      </c>
      <c r="P13" s="32">
        <f t="shared" si="2"/>
        <v>0.48417039730956368</v>
      </c>
    </row>
    <row r="14" spans="1:16" x14ac:dyDescent="0.35">
      <c r="A14" s="16" t="str">
        <f t="shared" si="0"/>
        <v>VDD9596-A/0-4</v>
      </c>
      <c r="B14" s="80"/>
      <c r="C14" s="88"/>
      <c r="D14" s="16">
        <v>4</v>
      </c>
      <c r="E14" s="22">
        <v>8330000</v>
      </c>
      <c r="F14" s="21">
        <f t="shared" si="1"/>
        <v>6.920645001406788</v>
      </c>
      <c r="G14" s="21"/>
      <c r="H14" s="84">
        <v>205</v>
      </c>
      <c r="I14" s="86"/>
      <c r="K14" s="34" t="s">
        <v>16</v>
      </c>
      <c r="L14" s="82"/>
      <c r="M14" s="34">
        <v>100</v>
      </c>
      <c r="N14" s="82"/>
      <c r="O14" s="33">
        <v>6.2102306730816066</v>
      </c>
      <c r="P14" s="32">
        <f t="shared" si="2"/>
        <v>-0.71274104007900618</v>
      </c>
    </row>
    <row r="15" spans="1:16" x14ac:dyDescent="0.35">
      <c r="A15" s="16" t="str">
        <f t="shared" si="0"/>
        <v>VDD9596-A/0-4</v>
      </c>
      <c r="B15" s="80"/>
      <c r="C15" s="88"/>
      <c r="D15" s="16">
        <v>4</v>
      </c>
      <c r="E15" s="22">
        <v>9170000</v>
      </c>
      <c r="F15" s="21">
        <f t="shared" si="1"/>
        <v>6.9623693356700214</v>
      </c>
      <c r="G15" s="21"/>
      <c r="H15" s="85"/>
      <c r="I15" s="87"/>
      <c r="K15" s="34" t="s">
        <v>17</v>
      </c>
      <c r="L15" s="82"/>
      <c r="M15" s="34">
        <v>160</v>
      </c>
      <c r="N15" s="82"/>
      <c r="O15" s="33">
        <v>4.1038959044404439</v>
      </c>
      <c r="P15" s="32">
        <f t="shared" si="2"/>
        <v>-2.8190758087201688</v>
      </c>
    </row>
    <row r="16" spans="1:16" ht="13" x14ac:dyDescent="0.35">
      <c r="A16" s="80"/>
      <c r="B16" s="80"/>
      <c r="C16" s="88"/>
      <c r="D16" s="20" t="s">
        <v>38</v>
      </c>
      <c r="E16" s="19">
        <f>AVERAGE(E8:E15)</f>
        <v>8601250</v>
      </c>
      <c r="F16" s="18">
        <f>AVERAGE(F8:F15)</f>
        <v>6.9229717131606128</v>
      </c>
      <c r="G16" s="18"/>
      <c r="H16" s="19">
        <f>AVERAGE(H8:H15)</f>
        <v>290</v>
      </c>
      <c r="I16" s="18"/>
      <c r="K16" s="34" t="s">
        <v>61</v>
      </c>
      <c r="L16" s="82"/>
      <c r="M16" s="34">
        <v>240</v>
      </c>
      <c r="N16" s="82"/>
      <c r="O16" s="33">
        <v>3.3688311932559794</v>
      </c>
      <c r="P16" s="32">
        <f t="shared" si="2"/>
        <v>-3.5541405199046334</v>
      </c>
    </row>
    <row r="17" spans="1:19" ht="13" x14ac:dyDescent="0.35">
      <c r="A17" s="80"/>
      <c r="B17" s="80"/>
      <c r="C17" s="88"/>
      <c r="D17" s="20" t="s">
        <v>37</v>
      </c>
      <c r="E17" s="19">
        <f>STDEV(E8:E15)</f>
        <v>2241252.4400432897</v>
      </c>
      <c r="F17" s="18">
        <f>STDEV(F8:F15)</f>
        <v>0.10473666477363265</v>
      </c>
      <c r="G17" s="18"/>
      <c r="H17" s="19">
        <f>STDEV(H8:H15)</f>
        <v>361.77801665293777</v>
      </c>
      <c r="I17" s="18"/>
      <c r="K17" s="34" t="s">
        <v>60</v>
      </c>
      <c r="L17" s="83"/>
      <c r="M17" s="34">
        <v>360</v>
      </c>
      <c r="N17" s="83"/>
      <c r="O17" s="33">
        <v>3.0851531226388293</v>
      </c>
      <c r="P17" s="32">
        <f t="shared" si="2"/>
        <v>-3.8378185905217834</v>
      </c>
    </row>
    <row r="18" spans="1:19" ht="13" x14ac:dyDescent="0.35">
      <c r="A18" s="80"/>
      <c r="B18" s="80"/>
      <c r="C18" s="88"/>
      <c r="D18" s="20" t="s">
        <v>36</v>
      </c>
      <c r="E18" s="19">
        <f>E17/SQRT(8)</f>
        <v>792402.39935275307</v>
      </c>
      <c r="F18" s="18">
        <f>F17/SQRT(8)</f>
        <v>3.7030002950148917E-2</v>
      </c>
      <c r="G18" s="18"/>
      <c r="H18" s="19">
        <f>H17/SQRT(4)</f>
        <v>180.88900832646888</v>
      </c>
      <c r="I18" s="18"/>
      <c r="K18" s="34" t="s">
        <v>59</v>
      </c>
      <c r="L18" s="34" t="s">
        <v>58</v>
      </c>
      <c r="M18" s="34">
        <v>60</v>
      </c>
      <c r="N18" s="34" t="s">
        <v>57</v>
      </c>
      <c r="O18" s="33">
        <v>3.3858724824971893</v>
      </c>
      <c r="P18" s="32">
        <f t="shared" si="2"/>
        <v>-3.5370992306634235</v>
      </c>
    </row>
    <row r="19" spans="1:19" x14ac:dyDescent="0.35">
      <c r="A19" s="16" t="str">
        <f t="shared" ref="A19:A26" si="3">CONCATENATE($A$3,$A$4,$B$19,$A$4,D19)</f>
        <v>VDD9596-A/24-5</v>
      </c>
      <c r="B19" s="80" t="s">
        <v>56</v>
      </c>
      <c r="C19" s="88" t="s">
        <v>55</v>
      </c>
      <c r="D19" s="16">
        <v>5</v>
      </c>
      <c r="E19" s="22">
        <v>200000000</v>
      </c>
      <c r="F19" s="21">
        <f t="shared" ref="F19:F26" si="4">LOG(E19)</f>
        <v>8.3010299956639813</v>
      </c>
      <c r="G19" s="21"/>
      <c r="H19" s="84">
        <v>334</v>
      </c>
      <c r="I19" s="86"/>
    </row>
    <row r="20" spans="1:19" x14ac:dyDescent="0.35">
      <c r="A20" s="16" t="str">
        <f t="shared" si="3"/>
        <v>VDD9596-A/24-5</v>
      </c>
      <c r="B20" s="80"/>
      <c r="C20" s="88"/>
      <c r="D20" s="16">
        <v>5</v>
      </c>
      <c r="E20" s="22">
        <v>216000000</v>
      </c>
      <c r="F20" s="21">
        <f t="shared" si="4"/>
        <v>8.3344537511509316</v>
      </c>
      <c r="G20" s="21"/>
      <c r="H20" s="85"/>
      <c r="I20" s="87"/>
    </row>
    <row r="21" spans="1:19" x14ac:dyDescent="0.35">
      <c r="A21" s="16" t="str">
        <f t="shared" si="3"/>
        <v>VDD9596-A/24-6</v>
      </c>
      <c r="B21" s="80"/>
      <c r="C21" s="88"/>
      <c r="D21" s="16">
        <v>6</v>
      </c>
      <c r="E21" s="22">
        <v>2000000000</v>
      </c>
      <c r="F21" s="21">
        <f t="shared" si="4"/>
        <v>9.3010299956639813</v>
      </c>
      <c r="G21" s="21"/>
      <c r="H21" s="84">
        <v>150000</v>
      </c>
      <c r="I21" s="86"/>
    </row>
    <row r="22" spans="1:19" x14ac:dyDescent="0.35">
      <c r="A22" s="16" t="str">
        <f t="shared" si="3"/>
        <v>VDD9596-A/24-6</v>
      </c>
      <c r="B22" s="80"/>
      <c r="C22" s="88"/>
      <c r="D22" s="16">
        <v>6</v>
      </c>
      <c r="E22" s="22">
        <v>3000000000</v>
      </c>
      <c r="F22" s="21">
        <f t="shared" si="4"/>
        <v>9.4771212547196626</v>
      </c>
      <c r="G22" s="21"/>
      <c r="H22" s="85"/>
      <c r="I22" s="87"/>
    </row>
    <row r="23" spans="1:19" x14ac:dyDescent="0.35">
      <c r="A23" s="16" t="str">
        <f t="shared" si="3"/>
        <v>VDD9596-A/24-7</v>
      </c>
      <c r="B23" s="80"/>
      <c r="C23" s="88"/>
      <c r="D23" s="16">
        <v>7</v>
      </c>
      <c r="E23" s="22">
        <v>4800000000</v>
      </c>
      <c r="F23" s="21">
        <f t="shared" si="4"/>
        <v>9.6812412373755876</v>
      </c>
      <c r="G23" s="21"/>
      <c r="H23" s="84">
        <v>11600</v>
      </c>
      <c r="I23" s="86" t="s">
        <v>33</v>
      </c>
    </row>
    <row r="24" spans="1:19" x14ac:dyDescent="0.35">
      <c r="A24" s="16" t="str">
        <f t="shared" si="3"/>
        <v>VDD9596-A/24-7</v>
      </c>
      <c r="B24" s="80"/>
      <c r="C24" s="88"/>
      <c r="D24" s="16">
        <v>7</v>
      </c>
      <c r="E24" s="22">
        <v>4000000000</v>
      </c>
      <c r="F24" s="21">
        <f t="shared" si="4"/>
        <v>9.6020599913279625</v>
      </c>
      <c r="G24" s="21"/>
      <c r="H24" s="85"/>
      <c r="I24" s="87"/>
    </row>
    <row r="25" spans="1:19" x14ac:dyDescent="0.35">
      <c r="A25" s="16" t="str">
        <f t="shared" si="3"/>
        <v>VDD9596-A/24-8</v>
      </c>
      <c r="B25" s="80"/>
      <c r="C25" s="88"/>
      <c r="D25" s="16">
        <v>8</v>
      </c>
      <c r="E25" s="22">
        <v>1160000000</v>
      </c>
      <c r="F25" s="21">
        <f t="shared" si="4"/>
        <v>9.0644579892269181</v>
      </c>
      <c r="G25" s="21"/>
      <c r="H25" s="84">
        <v>166000</v>
      </c>
      <c r="I25" s="86"/>
    </row>
    <row r="26" spans="1:19" x14ac:dyDescent="0.35">
      <c r="A26" s="16" t="str">
        <f t="shared" si="3"/>
        <v>VDD9596-A/24-8</v>
      </c>
      <c r="B26" s="80"/>
      <c r="C26" s="88"/>
      <c r="D26" s="16">
        <v>8</v>
      </c>
      <c r="E26" s="22">
        <v>1330000000</v>
      </c>
      <c r="F26" s="21">
        <f t="shared" si="4"/>
        <v>9.1238516409670858</v>
      </c>
      <c r="G26" s="21"/>
      <c r="H26" s="85"/>
      <c r="I26" s="87"/>
    </row>
    <row r="27" spans="1:19" ht="13" x14ac:dyDescent="0.35">
      <c r="A27" s="80"/>
      <c r="B27" s="80"/>
      <c r="C27" s="88"/>
      <c r="D27" s="20" t="s">
        <v>38</v>
      </c>
      <c r="E27" s="19">
        <f>AVERAGE(E19:E26)</f>
        <v>2088250000</v>
      </c>
      <c r="F27" s="18">
        <f>AVERAGE(F19:F26)</f>
        <v>9.1106557320120132</v>
      </c>
      <c r="G27" s="18"/>
      <c r="H27" s="19">
        <f>AVERAGE(H19:H26)</f>
        <v>81983.5</v>
      </c>
      <c r="I27" s="18"/>
    </row>
    <row r="28" spans="1:19" ht="13" x14ac:dyDescent="0.35">
      <c r="A28" s="80"/>
      <c r="B28" s="80"/>
      <c r="C28" s="88"/>
      <c r="D28" s="20" t="s">
        <v>37</v>
      </c>
      <c r="E28" s="19">
        <f>STDEV(E19:E26)</f>
        <v>1705237792.3830533</v>
      </c>
      <c r="F28" s="18">
        <f>STDEV(F19:F26)</f>
        <v>0.53423871284294822</v>
      </c>
      <c r="G28" s="18"/>
      <c r="H28" s="19">
        <f>STDEV(H19:H26)</f>
        <v>88139.084154912038</v>
      </c>
      <c r="I28" s="18"/>
      <c r="K28" s="31"/>
      <c r="L28" s="31"/>
      <c r="M28" s="31"/>
      <c r="N28" s="31"/>
      <c r="O28" s="29"/>
      <c r="P28" s="30"/>
      <c r="Q28" s="28"/>
      <c r="R28" s="17"/>
      <c r="S28" s="17"/>
    </row>
    <row r="29" spans="1:19" ht="13" x14ac:dyDescent="0.35">
      <c r="A29" s="80"/>
      <c r="B29" s="80"/>
      <c r="C29" s="88"/>
      <c r="D29" s="20" t="s">
        <v>36</v>
      </c>
      <c r="E29" s="19">
        <f>E28/SQRT(8)</f>
        <v>602892603.26481748</v>
      </c>
      <c r="F29" s="18">
        <f>F28/SQRT(8)</f>
        <v>0.18888190831181068</v>
      </c>
      <c r="G29" s="18"/>
      <c r="H29" s="19">
        <f>H28/SQRT(4)</f>
        <v>44069.542077456019</v>
      </c>
      <c r="I29" s="18"/>
    </row>
    <row r="30" spans="1:19" x14ac:dyDescent="0.35">
      <c r="A30" s="16" t="str">
        <f t="shared" ref="A30:A37" si="5">CONCATENATE($A$3,$A$4,$B$30,$A$4,D30)</f>
        <v>VDD9596-B/24-1</v>
      </c>
      <c r="B30" s="80" t="s">
        <v>54</v>
      </c>
      <c r="C30" s="79" t="s">
        <v>53</v>
      </c>
      <c r="D30" s="16">
        <v>1</v>
      </c>
      <c r="E30" s="22">
        <v>200000000</v>
      </c>
      <c r="F30" s="21">
        <f t="shared" ref="F30:F37" si="6">LOG(E30)</f>
        <v>8.3010299956639813</v>
      </c>
      <c r="G30" s="21"/>
      <c r="H30" s="84">
        <v>16</v>
      </c>
      <c r="I30" s="86" t="s">
        <v>35</v>
      </c>
    </row>
    <row r="31" spans="1:19" x14ac:dyDescent="0.35">
      <c r="A31" s="16" t="str">
        <f t="shared" si="5"/>
        <v>VDD9596-B/24-1</v>
      </c>
      <c r="B31" s="80"/>
      <c r="C31" s="79"/>
      <c r="D31" s="16">
        <v>1</v>
      </c>
      <c r="E31" s="22">
        <v>250000000</v>
      </c>
      <c r="F31" s="21">
        <f t="shared" si="6"/>
        <v>8.3979400086720375</v>
      </c>
      <c r="G31" s="21"/>
      <c r="H31" s="85"/>
      <c r="I31" s="87"/>
    </row>
    <row r="32" spans="1:19" x14ac:dyDescent="0.35">
      <c r="A32" s="16" t="str">
        <f t="shared" si="5"/>
        <v>VDD9596-B/24-2</v>
      </c>
      <c r="B32" s="80"/>
      <c r="C32" s="79"/>
      <c r="D32" s="16">
        <v>2</v>
      </c>
      <c r="E32" s="22">
        <v>1830000000</v>
      </c>
      <c r="F32" s="21">
        <f t="shared" si="6"/>
        <v>9.2624510897304297</v>
      </c>
      <c r="G32" s="21"/>
      <c r="H32" s="84">
        <v>133000</v>
      </c>
      <c r="I32" s="86"/>
    </row>
    <row r="33" spans="1:9" x14ac:dyDescent="0.35">
      <c r="A33" s="16" t="str">
        <f t="shared" si="5"/>
        <v>VDD9596-B/24-2</v>
      </c>
      <c r="B33" s="80"/>
      <c r="C33" s="79"/>
      <c r="D33" s="16">
        <v>2</v>
      </c>
      <c r="E33" s="22">
        <v>4330000000</v>
      </c>
      <c r="F33" s="21">
        <f t="shared" si="6"/>
        <v>9.6364878963533656</v>
      </c>
      <c r="G33" s="21"/>
      <c r="H33" s="85"/>
      <c r="I33" s="87"/>
    </row>
    <row r="34" spans="1:9" x14ac:dyDescent="0.35">
      <c r="A34" s="16" t="str">
        <f t="shared" si="5"/>
        <v>VDD9596-B/24-3</v>
      </c>
      <c r="B34" s="80"/>
      <c r="C34" s="79"/>
      <c r="D34" s="16">
        <v>3</v>
      </c>
      <c r="E34" s="22">
        <v>366000000</v>
      </c>
      <c r="F34" s="21">
        <f t="shared" si="6"/>
        <v>8.563481085394411</v>
      </c>
      <c r="G34" s="21"/>
      <c r="H34" s="84">
        <v>16</v>
      </c>
      <c r="I34" s="86" t="s">
        <v>35</v>
      </c>
    </row>
    <row r="35" spans="1:9" x14ac:dyDescent="0.35">
      <c r="A35" s="16" t="str">
        <f t="shared" si="5"/>
        <v>VDD9596-B/24-3</v>
      </c>
      <c r="B35" s="80"/>
      <c r="C35" s="79"/>
      <c r="D35" s="16">
        <v>3</v>
      </c>
      <c r="E35" s="22">
        <v>533000000</v>
      </c>
      <c r="F35" s="21">
        <f t="shared" si="6"/>
        <v>8.7267272090265724</v>
      </c>
      <c r="G35" s="21"/>
      <c r="H35" s="85"/>
      <c r="I35" s="87"/>
    </row>
    <row r="36" spans="1:9" x14ac:dyDescent="0.35">
      <c r="A36" s="16" t="str">
        <f t="shared" si="5"/>
        <v>VDD9596-B/24-4</v>
      </c>
      <c r="B36" s="80"/>
      <c r="C36" s="79"/>
      <c r="D36" s="16">
        <v>4</v>
      </c>
      <c r="E36" s="22">
        <v>400000000</v>
      </c>
      <c r="F36" s="21">
        <f t="shared" si="6"/>
        <v>8.6020599913279625</v>
      </c>
      <c r="G36" s="21"/>
      <c r="H36" s="84">
        <v>66</v>
      </c>
      <c r="I36" s="86"/>
    </row>
    <row r="37" spans="1:9" x14ac:dyDescent="0.35">
      <c r="A37" s="16" t="str">
        <f t="shared" si="5"/>
        <v>VDD9596-B/24-4</v>
      </c>
      <c r="B37" s="80"/>
      <c r="C37" s="79"/>
      <c r="D37" s="16">
        <v>4</v>
      </c>
      <c r="E37" s="22">
        <v>333000000</v>
      </c>
      <c r="F37" s="21">
        <f t="shared" si="6"/>
        <v>8.5224442335063202</v>
      </c>
      <c r="G37" s="21"/>
      <c r="H37" s="85"/>
      <c r="I37" s="87"/>
    </row>
    <row r="38" spans="1:9" ht="13" x14ac:dyDescent="0.35">
      <c r="A38" s="80"/>
      <c r="B38" s="80"/>
      <c r="C38" s="79"/>
      <c r="D38" s="20" t="s">
        <v>38</v>
      </c>
      <c r="E38" s="19">
        <f>AVERAGE(E30:E37)</f>
        <v>1030250000</v>
      </c>
      <c r="F38" s="18">
        <f>AVERAGE(F30:F37)</f>
        <v>8.7515776887093857</v>
      </c>
      <c r="G38" s="18"/>
      <c r="H38" s="19">
        <f>AVERAGE(H30:H37)</f>
        <v>33274.5</v>
      </c>
      <c r="I38" s="18"/>
    </row>
    <row r="39" spans="1:9" ht="13" x14ac:dyDescent="0.35">
      <c r="A39" s="80"/>
      <c r="B39" s="80"/>
      <c r="C39" s="79"/>
      <c r="D39" s="20" t="s">
        <v>37</v>
      </c>
      <c r="E39" s="19">
        <f>STDEV(E30:E37)</f>
        <v>1434170417.2497375</v>
      </c>
      <c r="F39" s="18">
        <f>STDEV(F30:F37)</f>
        <v>0.46027415751867601</v>
      </c>
      <c r="G39" s="18"/>
      <c r="H39" s="19">
        <f>STDEV(H30:H37)</f>
        <v>66483.670844802182</v>
      </c>
      <c r="I39" s="18"/>
    </row>
    <row r="40" spans="1:9" ht="13" x14ac:dyDescent="0.35">
      <c r="A40" s="80"/>
      <c r="B40" s="80"/>
      <c r="C40" s="79"/>
      <c r="D40" s="20" t="s">
        <v>36</v>
      </c>
      <c r="E40" s="19">
        <f>E39/SQRT(8)</f>
        <v>507055813.70721483</v>
      </c>
      <c r="F40" s="18">
        <f>F39/SQRT(8)</f>
        <v>0.16273148899319045</v>
      </c>
      <c r="G40" s="18"/>
      <c r="H40" s="19">
        <f>H39/SQRT(4)</f>
        <v>33241.835422401091</v>
      </c>
      <c r="I40" s="18"/>
    </row>
    <row r="41" spans="1:9" x14ac:dyDescent="0.35">
      <c r="A41" s="16" t="str">
        <f t="shared" ref="A41:A48" si="7">CONCATENATE($A$3,$A$4,$B$41,$A$4,D41)</f>
        <v>VDD9596-C/24-1</v>
      </c>
      <c r="B41" s="80" t="s">
        <v>52</v>
      </c>
      <c r="C41" s="79" t="s">
        <v>51</v>
      </c>
      <c r="D41" s="16">
        <v>1</v>
      </c>
      <c r="E41" s="22">
        <v>100000000</v>
      </c>
      <c r="F41" s="21">
        <f t="shared" ref="F41:F48" si="8">LOG(E41)</f>
        <v>8</v>
      </c>
      <c r="G41" s="21"/>
      <c r="H41" s="84">
        <v>16</v>
      </c>
      <c r="I41" s="86" t="s">
        <v>35</v>
      </c>
    </row>
    <row r="42" spans="1:9" x14ac:dyDescent="0.35">
      <c r="A42" s="16" t="str">
        <f t="shared" si="7"/>
        <v>VDD9596-C/24-1</v>
      </c>
      <c r="B42" s="80"/>
      <c r="C42" s="79"/>
      <c r="D42" s="16">
        <v>1</v>
      </c>
      <c r="E42" s="22">
        <v>66000000</v>
      </c>
      <c r="F42" s="21">
        <f t="shared" si="8"/>
        <v>7.8195439355418683</v>
      </c>
      <c r="G42" s="21"/>
      <c r="H42" s="85"/>
      <c r="I42" s="87"/>
    </row>
    <row r="43" spans="1:9" x14ac:dyDescent="0.35">
      <c r="A43" s="16" t="str">
        <f t="shared" si="7"/>
        <v>VDD9596-C/24-2</v>
      </c>
      <c r="B43" s="80"/>
      <c r="C43" s="79"/>
      <c r="D43" s="16">
        <v>2</v>
      </c>
      <c r="E43" s="22">
        <v>150000000</v>
      </c>
      <c r="F43" s="21">
        <f t="shared" si="8"/>
        <v>8.1760912590556813</v>
      </c>
      <c r="G43" s="21"/>
      <c r="H43" s="84">
        <v>16</v>
      </c>
      <c r="I43" s="86" t="s">
        <v>35</v>
      </c>
    </row>
    <row r="44" spans="1:9" x14ac:dyDescent="0.35">
      <c r="A44" s="16" t="str">
        <f t="shared" si="7"/>
        <v>VDD9596-C/24-2</v>
      </c>
      <c r="B44" s="80"/>
      <c r="C44" s="79"/>
      <c r="D44" s="16">
        <v>2</v>
      </c>
      <c r="E44" s="22">
        <v>133000000</v>
      </c>
      <c r="F44" s="21">
        <f t="shared" si="8"/>
        <v>8.1238516409670858</v>
      </c>
      <c r="G44" s="21"/>
      <c r="H44" s="85"/>
      <c r="I44" s="87"/>
    </row>
    <row r="45" spans="1:9" x14ac:dyDescent="0.35">
      <c r="A45" s="16" t="str">
        <f t="shared" si="7"/>
        <v>VDD9596-C/24-3</v>
      </c>
      <c r="B45" s="80"/>
      <c r="C45" s="79"/>
      <c r="D45" s="16">
        <v>3</v>
      </c>
      <c r="E45" s="22">
        <v>66600000</v>
      </c>
      <c r="F45" s="21">
        <f t="shared" si="8"/>
        <v>7.8234742291703014</v>
      </c>
      <c r="G45" s="21"/>
      <c r="H45" s="84">
        <v>16</v>
      </c>
      <c r="I45" s="86" t="s">
        <v>35</v>
      </c>
    </row>
    <row r="46" spans="1:9" x14ac:dyDescent="0.35">
      <c r="A46" s="16" t="str">
        <f t="shared" si="7"/>
        <v>VDD9596-C/24-3</v>
      </c>
      <c r="B46" s="80"/>
      <c r="C46" s="79"/>
      <c r="D46" s="16">
        <v>3</v>
      </c>
      <c r="E46" s="22">
        <v>166000000</v>
      </c>
      <c r="F46" s="21">
        <f t="shared" si="8"/>
        <v>8.220108088040055</v>
      </c>
      <c r="G46" s="21"/>
      <c r="H46" s="85"/>
      <c r="I46" s="87"/>
    </row>
    <row r="47" spans="1:9" x14ac:dyDescent="0.35">
      <c r="A47" s="16" t="str">
        <f t="shared" si="7"/>
        <v>VDD9596-C/24-4</v>
      </c>
      <c r="B47" s="80"/>
      <c r="C47" s="79"/>
      <c r="D47" s="16">
        <v>4</v>
      </c>
      <c r="E47" s="22">
        <v>18300000</v>
      </c>
      <c r="F47" s="21">
        <f t="shared" si="8"/>
        <v>7.2624510897304297</v>
      </c>
      <c r="G47" s="21"/>
      <c r="H47" s="84">
        <v>33</v>
      </c>
      <c r="I47" s="86"/>
    </row>
    <row r="48" spans="1:9" x14ac:dyDescent="0.35">
      <c r="A48" s="16" t="str">
        <f t="shared" si="7"/>
        <v>VDD9596-C/24-4</v>
      </c>
      <c r="B48" s="80"/>
      <c r="C48" s="79"/>
      <c r="D48" s="16">
        <v>4</v>
      </c>
      <c r="E48" s="22">
        <v>23300000</v>
      </c>
      <c r="F48" s="21">
        <f t="shared" si="8"/>
        <v>7.3673559210260189</v>
      </c>
      <c r="G48" s="21"/>
      <c r="H48" s="85"/>
      <c r="I48" s="87"/>
    </row>
    <row r="49" spans="1:10" ht="13" x14ac:dyDescent="0.35">
      <c r="A49" s="80"/>
      <c r="B49" s="80"/>
      <c r="C49" s="79"/>
      <c r="D49" s="20" t="s">
        <v>38</v>
      </c>
      <c r="E49" s="19">
        <f>AVERAGE(E41:E48)</f>
        <v>90400000</v>
      </c>
      <c r="F49" s="18">
        <f>AVERAGE(F41:F48)</f>
        <v>7.8491095204414307</v>
      </c>
      <c r="G49" s="18"/>
      <c r="H49" s="19">
        <f>AVERAGE(H41:H48)</f>
        <v>20.25</v>
      </c>
      <c r="I49" s="18"/>
    </row>
    <row r="50" spans="1:10" ht="13" x14ac:dyDescent="0.35">
      <c r="A50" s="80"/>
      <c r="B50" s="80"/>
      <c r="C50" s="79"/>
      <c r="D50" s="20" t="s">
        <v>37</v>
      </c>
      <c r="E50" s="19">
        <f>STDEV(E41:E48)</f>
        <v>56108390.001598053</v>
      </c>
      <c r="F50" s="18">
        <f>STDEV(F41:F48)</f>
        <v>0.36264782227444575</v>
      </c>
      <c r="G50" s="18"/>
      <c r="H50" s="19">
        <f>STDEV(H41:H48)</f>
        <v>8.5</v>
      </c>
      <c r="I50" s="18"/>
    </row>
    <row r="51" spans="1:10" ht="13" x14ac:dyDescent="0.35">
      <c r="A51" s="80"/>
      <c r="B51" s="80"/>
      <c r="C51" s="79"/>
      <c r="D51" s="20" t="s">
        <v>36</v>
      </c>
      <c r="E51" s="19">
        <f>E50/SQRT(8)</f>
        <v>19837311.52579473</v>
      </c>
      <c r="F51" s="18">
        <f>F50/SQRT(8)</f>
        <v>0.12821536715639723</v>
      </c>
      <c r="G51" s="18"/>
      <c r="H51" s="19">
        <f>H50/SQRT(4)</f>
        <v>4.25</v>
      </c>
      <c r="I51" s="18"/>
    </row>
    <row r="52" spans="1:10" x14ac:dyDescent="0.35">
      <c r="A52" s="16" t="str">
        <f t="shared" ref="A52:A59" si="9">CONCATENATE($A$3,$A$4,$B$52,$A$4,D52)</f>
        <v>VDD9596-D/24-1</v>
      </c>
      <c r="B52" s="80" t="s">
        <v>50</v>
      </c>
      <c r="C52" s="79" t="s">
        <v>49</v>
      </c>
      <c r="D52" s="16">
        <v>1</v>
      </c>
      <c r="E52" s="22">
        <v>50000000</v>
      </c>
      <c r="F52" s="21">
        <f t="shared" ref="F52:F59" si="10">LOG(E52)</f>
        <v>7.6989700043360187</v>
      </c>
      <c r="G52" s="21"/>
      <c r="H52" s="84">
        <v>5</v>
      </c>
      <c r="I52" s="86"/>
    </row>
    <row r="53" spans="1:10" x14ac:dyDescent="0.35">
      <c r="A53" s="16" t="str">
        <f t="shared" si="9"/>
        <v>VDD9596-D/24-1</v>
      </c>
      <c r="B53" s="80"/>
      <c r="C53" s="79"/>
      <c r="D53" s="16">
        <v>1</v>
      </c>
      <c r="E53" s="22">
        <v>83000000</v>
      </c>
      <c r="F53" s="21">
        <f t="shared" si="10"/>
        <v>7.9190780923760737</v>
      </c>
      <c r="G53" s="21"/>
      <c r="H53" s="85"/>
      <c r="I53" s="87"/>
    </row>
    <row r="54" spans="1:10" x14ac:dyDescent="0.35">
      <c r="A54" s="16" t="str">
        <f t="shared" si="9"/>
        <v>VDD9596-D/24-2</v>
      </c>
      <c r="B54" s="80"/>
      <c r="C54" s="79"/>
      <c r="D54" s="16">
        <v>2</v>
      </c>
      <c r="E54" s="22">
        <v>66000000</v>
      </c>
      <c r="F54" s="21">
        <f t="shared" si="10"/>
        <v>7.8195439355418683</v>
      </c>
      <c r="G54" s="21"/>
      <c r="H54" s="84">
        <v>5</v>
      </c>
      <c r="I54" s="86"/>
      <c r="J54" s="23"/>
    </row>
    <row r="55" spans="1:10" x14ac:dyDescent="0.35">
      <c r="A55" s="16" t="str">
        <f t="shared" si="9"/>
        <v>VDD9596-D/24-2</v>
      </c>
      <c r="B55" s="80"/>
      <c r="C55" s="79"/>
      <c r="D55" s="16">
        <v>2</v>
      </c>
      <c r="E55" s="22">
        <v>316000</v>
      </c>
      <c r="F55" s="21">
        <f t="shared" si="10"/>
        <v>5.4996870826184034</v>
      </c>
      <c r="G55" s="21"/>
      <c r="H55" s="85"/>
      <c r="I55" s="87"/>
      <c r="J55" s="23"/>
    </row>
    <row r="56" spans="1:10" x14ac:dyDescent="0.35">
      <c r="A56" s="16" t="str">
        <f t="shared" si="9"/>
        <v>VDD9596-D/24-3</v>
      </c>
      <c r="B56" s="80"/>
      <c r="C56" s="79"/>
      <c r="D56" s="16">
        <v>3</v>
      </c>
      <c r="E56" s="22">
        <v>23300000</v>
      </c>
      <c r="F56" s="21">
        <f t="shared" si="10"/>
        <v>7.3673559210260189</v>
      </c>
      <c r="G56" s="21"/>
      <c r="H56" s="84">
        <v>5</v>
      </c>
      <c r="I56" s="86" t="s">
        <v>35</v>
      </c>
      <c r="J56" s="23"/>
    </row>
    <row r="57" spans="1:10" x14ac:dyDescent="0.35">
      <c r="A57" s="16" t="str">
        <f t="shared" si="9"/>
        <v>VDD9596-D/24-3</v>
      </c>
      <c r="B57" s="80"/>
      <c r="C57" s="79"/>
      <c r="D57" s="16">
        <v>3</v>
      </c>
      <c r="E57" s="22">
        <v>21600000</v>
      </c>
      <c r="F57" s="21">
        <f t="shared" si="10"/>
        <v>7.3344537511509307</v>
      </c>
      <c r="G57" s="21"/>
      <c r="H57" s="85"/>
      <c r="I57" s="87"/>
      <c r="J57" s="23"/>
    </row>
    <row r="58" spans="1:10" x14ac:dyDescent="0.35">
      <c r="A58" s="16" t="str">
        <f t="shared" si="9"/>
        <v>VDD9596-D/24-4</v>
      </c>
      <c r="B58" s="80"/>
      <c r="C58" s="79"/>
      <c r="D58" s="16">
        <v>4</v>
      </c>
      <c r="E58" s="22">
        <v>50000000</v>
      </c>
      <c r="F58" s="21">
        <f t="shared" si="10"/>
        <v>7.6989700043360187</v>
      </c>
      <c r="G58" s="21"/>
      <c r="H58" s="84">
        <v>25</v>
      </c>
      <c r="I58" s="86"/>
    </row>
    <row r="59" spans="1:10" x14ac:dyDescent="0.35">
      <c r="A59" s="16" t="str">
        <f t="shared" si="9"/>
        <v>VDD9596-D/24-4</v>
      </c>
      <c r="B59" s="80"/>
      <c r="C59" s="79"/>
      <c r="D59" s="16">
        <v>4</v>
      </c>
      <c r="E59" s="22">
        <v>83000000</v>
      </c>
      <c r="F59" s="21">
        <f t="shared" si="10"/>
        <v>7.9190780923760737</v>
      </c>
      <c r="G59" s="21"/>
      <c r="H59" s="85"/>
      <c r="I59" s="87"/>
    </row>
    <row r="60" spans="1:10" ht="13" x14ac:dyDescent="0.35">
      <c r="A60" s="80"/>
      <c r="B60" s="80"/>
      <c r="C60" s="79"/>
      <c r="D60" s="20" t="s">
        <v>38</v>
      </c>
      <c r="E60" s="19">
        <f>AVERAGE(E52:E59)</f>
        <v>47152000</v>
      </c>
      <c r="F60" s="18">
        <f>AVERAGE(F52:F59)</f>
        <v>7.4071421104701765</v>
      </c>
      <c r="G60" s="18"/>
      <c r="H60" s="19">
        <f>AVERAGE(H52:H59)</f>
        <v>10</v>
      </c>
      <c r="I60" s="18"/>
    </row>
    <row r="61" spans="1:10" ht="13" x14ac:dyDescent="0.35">
      <c r="A61" s="80"/>
      <c r="B61" s="80"/>
      <c r="C61" s="79"/>
      <c r="D61" s="20" t="s">
        <v>37</v>
      </c>
      <c r="E61" s="19">
        <f>STDEV(E52:E59)</f>
        <v>30135553.335838102</v>
      </c>
      <c r="F61" s="18">
        <f>STDEV(F52:F59)</f>
        <v>0.80265723207949724</v>
      </c>
      <c r="G61" s="18"/>
      <c r="H61" s="19">
        <f>STDEV(H52:H59)</f>
        <v>10</v>
      </c>
      <c r="I61" s="18"/>
    </row>
    <row r="62" spans="1:10" ht="13" x14ac:dyDescent="0.35">
      <c r="A62" s="80"/>
      <c r="B62" s="80"/>
      <c r="C62" s="79"/>
      <c r="D62" s="20" t="s">
        <v>36</v>
      </c>
      <c r="E62" s="19">
        <f>E61/SQRT(8)</f>
        <v>10654527.059290001</v>
      </c>
      <c r="F62" s="18">
        <f>F61/SQRT(8)</f>
        <v>0.28378218588591847</v>
      </c>
      <c r="G62" s="18"/>
      <c r="H62" s="19">
        <f>H61/SQRT(4)</f>
        <v>5</v>
      </c>
      <c r="I62" s="18"/>
    </row>
    <row r="63" spans="1:10" x14ac:dyDescent="0.35">
      <c r="A63" s="16" t="str">
        <f t="shared" ref="A63:A70" si="11">CONCATENATE($A$3,$A$4,$B$63,$A$4,D63)</f>
        <v>VDD9596-E/24-1</v>
      </c>
      <c r="B63" s="80" t="s">
        <v>48</v>
      </c>
      <c r="C63" s="79" t="s">
        <v>47</v>
      </c>
      <c r="D63" s="16">
        <v>1</v>
      </c>
      <c r="E63" s="22">
        <v>45000000</v>
      </c>
      <c r="F63" s="21">
        <f t="shared" ref="F63:F70" si="12">LOG(E63)</f>
        <v>7.653212513775344</v>
      </c>
      <c r="G63" s="21"/>
      <c r="H63" s="84">
        <v>15</v>
      </c>
      <c r="I63" s="86"/>
    </row>
    <row r="64" spans="1:10" x14ac:dyDescent="0.35">
      <c r="A64" s="16" t="str">
        <f t="shared" si="11"/>
        <v>VDD9596-E/24-1</v>
      </c>
      <c r="B64" s="80"/>
      <c r="C64" s="79"/>
      <c r="D64" s="16">
        <v>1</v>
      </c>
      <c r="E64" s="22">
        <v>20000000</v>
      </c>
      <c r="F64" s="21">
        <f t="shared" si="12"/>
        <v>7.3010299956639813</v>
      </c>
      <c r="G64" s="21"/>
      <c r="H64" s="85"/>
      <c r="I64" s="87"/>
    </row>
    <row r="65" spans="1:11" x14ac:dyDescent="0.35">
      <c r="A65" s="16" t="str">
        <f t="shared" si="11"/>
        <v>VDD9596-E/24-2</v>
      </c>
      <c r="B65" s="80"/>
      <c r="C65" s="79"/>
      <c r="D65" s="16">
        <v>2</v>
      </c>
      <c r="E65" s="22">
        <v>7330000</v>
      </c>
      <c r="F65" s="21">
        <f t="shared" si="12"/>
        <v>6.8651039746411282</v>
      </c>
      <c r="G65" s="21"/>
      <c r="H65" s="84">
        <v>5</v>
      </c>
      <c r="I65" s="86" t="s">
        <v>35</v>
      </c>
    </row>
    <row r="66" spans="1:11" x14ac:dyDescent="0.35">
      <c r="A66" s="16" t="str">
        <f t="shared" si="11"/>
        <v>VDD9596-E/24-2</v>
      </c>
      <c r="B66" s="80"/>
      <c r="C66" s="79"/>
      <c r="D66" s="16">
        <v>2</v>
      </c>
      <c r="E66" s="22">
        <v>6000000</v>
      </c>
      <c r="F66" s="21">
        <f t="shared" si="12"/>
        <v>6.7781512503836439</v>
      </c>
      <c r="G66" s="21"/>
      <c r="H66" s="85"/>
      <c r="I66" s="87"/>
      <c r="J66" s="23"/>
    </row>
    <row r="67" spans="1:11" x14ac:dyDescent="0.35">
      <c r="A67" s="16" t="str">
        <f t="shared" si="11"/>
        <v>VDD9596-E/24-3</v>
      </c>
      <c r="B67" s="80"/>
      <c r="C67" s="79"/>
      <c r="D67" s="16">
        <v>3</v>
      </c>
      <c r="E67" s="22">
        <v>5330000</v>
      </c>
      <c r="F67" s="21">
        <f t="shared" si="12"/>
        <v>6.7267272090265724</v>
      </c>
      <c r="G67" s="21"/>
      <c r="H67" s="84">
        <v>25</v>
      </c>
      <c r="I67" s="86"/>
      <c r="J67" s="23"/>
    </row>
    <row r="68" spans="1:11" x14ac:dyDescent="0.35">
      <c r="A68" s="16" t="str">
        <f t="shared" si="11"/>
        <v>VDD9596-E/24-3</v>
      </c>
      <c r="B68" s="80"/>
      <c r="C68" s="79"/>
      <c r="D68" s="16">
        <v>3</v>
      </c>
      <c r="E68" s="22">
        <v>83000000</v>
      </c>
      <c r="F68" s="21">
        <f t="shared" si="12"/>
        <v>7.9190780923760737</v>
      </c>
      <c r="G68" s="21"/>
      <c r="H68" s="85"/>
      <c r="I68" s="87"/>
      <c r="J68" s="23"/>
    </row>
    <row r="69" spans="1:11" x14ac:dyDescent="0.35">
      <c r="A69" s="16" t="str">
        <f t="shared" si="11"/>
        <v>VDD9596-E/24-4</v>
      </c>
      <c r="B69" s="80"/>
      <c r="C69" s="79"/>
      <c r="D69" s="16">
        <v>4</v>
      </c>
      <c r="E69" s="22">
        <v>1500</v>
      </c>
      <c r="F69" s="21">
        <f t="shared" si="12"/>
        <v>3.1760912590556813</v>
      </c>
      <c r="G69" s="21"/>
      <c r="H69" s="84">
        <v>5</v>
      </c>
      <c r="I69" s="86" t="s">
        <v>35</v>
      </c>
    </row>
    <row r="70" spans="1:11" x14ac:dyDescent="0.35">
      <c r="A70" s="16" t="str">
        <f t="shared" si="11"/>
        <v>VDD9596-E/24-4</v>
      </c>
      <c r="B70" s="80"/>
      <c r="C70" s="79"/>
      <c r="D70" s="16">
        <v>4</v>
      </c>
      <c r="E70" s="22">
        <v>1830</v>
      </c>
      <c r="F70" s="21">
        <f t="shared" si="12"/>
        <v>3.2624510897304293</v>
      </c>
      <c r="G70" s="21"/>
      <c r="H70" s="85"/>
      <c r="I70" s="87"/>
      <c r="J70" s="23"/>
    </row>
    <row r="71" spans="1:11" ht="13" x14ac:dyDescent="0.35">
      <c r="A71" s="80"/>
      <c r="B71" s="80"/>
      <c r="C71" s="79"/>
      <c r="D71" s="20" t="s">
        <v>38</v>
      </c>
      <c r="E71" s="19">
        <f>AVERAGE(E63:E70)</f>
        <v>20832916.25</v>
      </c>
      <c r="F71" s="18">
        <f>AVERAGE(F63:F70)</f>
        <v>6.2102306730816066</v>
      </c>
      <c r="G71" s="18"/>
      <c r="H71" s="19">
        <f>AVERAGE(H63:H70)</f>
        <v>12.5</v>
      </c>
      <c r="I71" s="18"/>
    </row>
    <row r="72" spans="1:11" ht="13" x14ac:dyDescent="0.35">
      <c r="A72" s="80"/>
      <c r="B72" s="80"/>
      <c r="C72" s="79"/>
      <c r="D72" s="20" t="s">
        <v>37</v>
      </c>
      <c r="E72" s="19">
        <f>STDEV(E63:E70)</f>
        <v>29179382.666932065</v>
      </c>
      <c r="F72" s="18">
        <f>STDEV(F63:F70)</f>
        <v>1.8938157704854883</v>
      </c>
      <c r="G72" s="18"/>
      <c r="H72" s="19">
        <f>STDEV(H63:H70)</f>
        <v>9.574271077563381</v>
      </c>
      <c r="I72" s="18"/>
    </row>
    <row r="73" spans="1:11" ht="14.5" x14ac:dyDescent="0.35">
      <c r="A73" s="80"/>
      <c r="B73" s="80"/>
      <c r="C73" s="79"/>
      <c r="D73" s="20" t="s">
        <v>36</v>
      </c>
      <c r="E73" s="19">
        <f>E72/SQRT(8)</f>
        <v>10316469.677312434</v>
      </c>
      <c r="F73" s="18">
        <f>F72/SQRT(8)</f>
        <v>0.66956498681415755</v>
      </c>
      <c r="G73" s="18"/>
      <c r="H73" s="19">
        <f>H72/SQRT(4)</f>
        <v>4.7871355387816905</v>
      </c>
      <c r="I73" s="18"/>
      <c r="K73" s="26"/>
    </row>
    <row r="74" spans="1:11" ht="14.5" x14ac:dyDescent="0.35">
      <c r="A74" s="16" t="str">
        <f t="shared" ref="A74:A81" si="13">CONCATENATE($A$3,$A$4,$B$74,$A$4,D74)</f>
        <v>VDD9596-F/24-1</v>
      </c>
      <c r="B74" s="80" t="s">
        <v>46</v>
      </c>
      <c r="C74" s="79" t="s">
        <v>45</v>
      </c>
      <c r="D74" s="16">
        <v>1</v>
      </c>
      <c r="E74" s="22">
        <v>50000</v>
      </c>
      <c r="F74" s="21">
        <f t="shared" ref="F74:F81" si="14">LOG(E74)</f>
        <v>4.6989700043360187</v>
      </c>
      <c r="G74" s="21"/>
      <c r="H74" s="84">
        <v>5</v>
      </c>
      <c r="I74" s="86" t="s">
        <v>35</v>
      </c>
      <c r="J74" s="25"/>
      <c r="K74" s="26"/>
    </row>
    <row r="75" spans="1:11" ht="14.5" x14ac:dyDescent="0.35">
      <c r="A75" s="16" t="str">
        <f t="shared" si="13"/>
        <v>VDD9596-F/24-1</v>
      </c>
      <c r="B75" s="80"/>
      <c r="C75" s="79"/>
      <c r="D75" s="16">
        <v>1</v>
      </c>
      <c r="E75" s="22">
        <v>5000</v>
      </c>
      <c r="F75" s="21">
        <f t="shared" si="14"/>
        <v>3.6989700043360187</v>
      </c>
      <c r="G75" s="21"/>
      <c r="H75" s="85"/>
      <c r="I75" s="87"/>
      <c r="J75" s="27"/>
      <c r="K75" s="26"/>
    </row>
    <row r="76" spans="1:11" ht="14.5" x14ac:dyDescent="0.35">
      <c r="A76" s="16" t="str">
        <f t="shared" si="13"/>
        <v>VDD9596-F/24-2</v>
      </c>
      <c r="B76" s="80"/>
      <c r="C76" s="79"/>
      <c r="D76" s="16">
        <v>2</v>
      </c>
      <c r="E76" s="22">
        <v>1500</v>
      </c>
      <c r="F76" s="21">
        <f t="shared" si="14"/>
        <v>3.1760912590556813</v>
      </c>
      <c r="G76" s="21"/>
      <c r="H76" s="84">
        <v>5</v>
      </c>
      <c r="I76" s="86" t="s">
        <v>35</v>
      </c>
      <c r="J76" s="25"/>
      <c r="K76" s="26"/>
    </row>
    <row r="77" spans="1:11" ht="14.5" x14ac:dyDescent="0.35">
      <c r="A77" s="16" t="str">
        <f t="shared" si="13"/>
        <v>VDD9596-F/24-2</v>
      </c>
      <c r="B77" s="80"/>
      <c r="C77" s="79"/>
      <c r="D77" s="16">
        <v>2</v>
      </c>
      <c r="E77" s="22">
        <v>830</v>
      </c>
      <c r="F77" s="21">
        <f t="shared" si="14"/>
        <v>2.9190780923760737</v>
      </c>
      <c r="G77" s="21"/>
      <c r="H77" s="85"/>
      <c r="I77" s="87"/>
      <c r="J77" s="25"/>
      <c r="K77" s="26"/>
    </row>
    <row r="78" spans="1:11" ht="14.5" x14ac:dyDescent="0.35">
      <c r="A78" s="16" t="str">
        <f t="shared" si="13"/>
        <v>VDD9596-F/24-3</v>
      </c>
      <c r="B78" s="80"/>
      <c r="C78" s="79"/>
      <c r="D78" s="16">
        <v>3</v>
      </c>
      <c r="E78" s="22">
        <v>660</v>
      </c>
      <c r="F78" s="21">
        <f t="shared" si="14"/>
        <v>2.8195439355418688</v>
      </c>
      <c r="G78" s="21"/>
      <c r="H78" s="84">
        <v>5</v>
      </c>
      <c r="I78" s="86" t="s">
        <v>35</v>
      </c>
      <c r="J78" s="25"/>
    </row>
    <row r="79" spans="1:11" ht="14.5" x14ac:dyDescent="0.35">
      <c r="A79" s="16" t="str">
        <f t="shared" si="13"/>
        <v>VDD9596-F/24-3</v>
      </c>
      <c r="B79" s="80"/>
      <c r="C79" s="79"/>
      <c r="D79" s="16">
        <v>3</v>
      </c>
      <c r="E79" s="22">
        <v>6600000</v>
      </c>
      <c r="F79" s="21">
        <f t="shared" si="14"/>
        <v>6.8195439355418683</v>
      </c>
      <c r="G79" s="21"/>
      <c r="H79" s="85"/>
      <c r="I79" s="87"/>
      <c r="J79" s="25"/>
    </row>
    <row r="80" spans="1:11" x14ac:dyDescent="0.35">
      <c r="A80" s="16" t="str">
        <f t="shared" si="13"/>
        <v>VDD9596-F/24-4</v>
      </c>
      <c r="B80" s="80"/>
      <c r="C80" s="79"/>
      <c r="D80" s="16">
        <v>4</v>
      </c>
      <c r="E80" s="22">
        <v>10000</v>
      </c>
      <c r="F80" s="21">
        <f t="shared" si="14"/>
        <v>4</v>
      </c>
      <c r="G80" s="21"/>
      <c r="H80" s="84">
        <v>5</v>
      </c>
      <c r="I80" s="86" t="s">
        <v>35</v>
      </c>
    </row>
    <row r="81" spans="1:11" x14ac:dyDescent="0.35">
      <c r="A81" s="16" t="str">
        <f t="shared" si="13"/>
        <v>VDD9596-F/24-4</v>
      </c>
      <c r="B81" s="80"/>
      <c r="C81" s="79"/>
      <c r="D81" s="16">
        <v>4</v>
      </c>
      <c r="E81" s="22">
        <v>50000</v>
      </c>
      <c r="F81" s="21">
        <f t="shared" si="14"/>
        <v>4.6989700043360187</v>
      </c>
      <c r="G81" s="21"/>
      <c r="H81" s="85"/>
      <c r="I81" s="87"/>
      <c r="J81" s="24"/>
    </row>
    <row r="82" spans="1:11" ht="13" x14ac:dyDescent="0.35">
      <c r="A82" s="80"/>
      <c r="B82" s="80"/>
      <c r="C82" s="79"/>
      <c r="D82" s="20" t="s">
        <v>38</v>
      </c>
      <c r="E82" s="19">
        <f>AVERAGE(E74:E81)</f>
        <v>839748.75</v>
      </c>
      <c r="F82" s="18">
        <f>AVERAGE(F74:F81)</f>
        <v>4.1038959044404439</v>
      </c>
      <c r="G82" s="18"/>
      <c r="H82" s="19">
        <f>AVERAGE(H74:H81)</f>
        <v>5</v>
      </c>
      <c r="I82" s="18"/>
      <c r="J82" s="17"/>
    </row>
    <row r="83" spans="1:11" ht="13" x14ac:dyDescent="0.35">
      <c r="A83" s="80"/>
      <c r="B83" s="80"/>
      <c r="C83" s="79"/>
      <c r="D83" s="20" t="s">
        <v>37</v>
      </c>
      <c r="E83" s="19">
        <f>STDEV(E74:E81)</f>
        <v>2327589.331398705</v>
      </c>
      <c r="F83" s="18">
        <f>STDEV(F74:F81)</f>
        <v>1.3186521597497705</v>
      </c>
      <c r="G83" s="18"/>
      <c r="H83" s="19">
        <f>STDEV(H74:H81)</f>
        <v>0</v>
      </c>
      <c r="I83" s="18"/>
      <c r="J83" s="17"/>
    </row>
    <row r="84" spans="1:11" ht="13" x14ac:dyDescent="0.35">
      <c r="A84" s="80"/>
      <c r="B84" s="80"/>
      <c r="C84" s="79"/>
      <c r="D84" s="20" t="s">
        <v>36</v>
      </c>
      <c r="E84" s="19">
        <f>E83/SQRT(8)</f>
        <v>822927.10002474324</v>
      </c>
      <c r="F84" s="18">
        <f>F83/SQRT(8)</f>
        <v>0.46621394209267458</v>
      </c>
      <c r="G84" s="18"/>
      <c r="H84" s="19">
        <f>H83/SQRT(4)</f>
        <v>0</v>
      </c>
      <c r="I84" s="18"/>
      <c r="J84" s="17"/>
    </row>
    <row r="85" spans="1:11" x14ac:dyDescent="0.35">
      <c r="A85" s="16" t="str">
        <f t="shared" ref="A85:A92" si="15">CONCATENATE($A$3,$A$4,$B$85,$A$4,D85)</f>
        <v>VDD9596-G/24-1</v>
      </c>
      <c r="B85" s="80" t="s">
        <v>44</v>
      </c>
      <c r="C85" s="79" t="s">
        <v>43</v>
      </c>
      <c r="D85" s="16">
        <v>1</v>
      </c>
      <c r="E85" s="22">
        <v>1160</v>
      </c>
      <c r="F85" s="21">
        <f t="shared" ref="F85:F92" si="16">LOG(E85)</f>
        <v>3.0644579892269186</v>
      </c>
      <c r="G85" s="21"/>
      <c r="H85" s="84">
        <v>5</v>
      </c>
      <c r="I85" s="86" t="s">
        <v>35</v>
      </c>
      <c r="J85" s="17"/>
    </row>
    <row r="86" spans="1:11" x14ac:dyDescent="0.35">
      <c r="A86" s="16" t="str">
        <f t="shared" si="15"/>
        <v>VDD9596-G/24-1</v>
      </c>
      <c r="B86" s="80"/>
      <c r="C86" s="79"/>
      <c r="D86" s="16">
        <v>1</v>
      </c>
      <c r="E86" s="22">
        <v>1160</v>
      </c>
      <c r="F86" s="21">
        <f t="shared" si="16"/>
        <v>3.0644579892269186</v>
      </c>
      <c r="G86" s="21"/>
      <c r="H86" s="85"/>
      <c r="I86" s="87"/>
      <c r="J86" s="17"/>
    </row>
    <row r="87" spans="1:11" x14ac:dyDescent="0.35">
      <c r="A87" s="16" t="str">
        <f t="shared" si="15"/>
        <v>VDD9596-G/24-2</v>
      </c>
      <c r="B87" s="80"/>
      <c r="C87" s="79"/>
      <c r="D87" s="16">
        <v>2</v>
      </c>
      <c r="E87" s="22">
        <v>1500</v>
      </c>
      <c r="F87" s="21">
        <f t="shared" si="16"/>
        <v>3.1760912590556813</v>
      </c>
      <c r="G87" s="21"/>
      <c r="H87" s="84">
        <v>5</v>
      </c>
      <c r="I87" s="86" t="s">
        <v>35</v>
      </c>
      <c r="J87" s="24"/>
    </row>
    <row r="88" spans="1:11" x14ac:dyDescent="0.35">
      <c r="A88" s="16" t="str">
        <f t="shared" si="15"/>
        <v>VDD9596-G/24-2</v>
      </c>
      <c r="B88" s="80"/>
      <c r="C88" s="79"/>
      <c r="D88" s="16">
        <v>2</v>
      </c>
      <c r="E88" s="22">
        <v>2000000</v>
      </c>
      <c r="F88" s="21">
        <f t="shared" si="16"/>
        <v>6.3010299956639813</v>
      </c>
      <c r="G88" s="21"/>
      <c r="H88" s="85"/>
      <c r="I88" s="87"/>
      <c r="J88" s="24"/>
    </row>
    <row r="89" spans="1:11" x14ac:dyDescent="0.35">
      <c r="A89" s="16" t="str">
        <f t="shared" si="15"/>
        <v>VDD9596-G/24-3</v>
      </c>
      <c r="B89" s="80"/>
      <c r="C89" s="79"/>
      <c r="D89" s="16">
        <v>3</v>
      </c>
      <c r="E89" s="22">
        <v>1600</v>
      </c>
      <c r="F89" s="21">
        <f t="shared" si="16"/>
        <v>3.2041199826559246</v>
      </c>
      <c r="G89" s="21"/>
      <c r="H89" s="84">
        <v>5</v>
      </c>
      <c r="I89" s="86"/>
      <c r="J89" s="24"/>
    </row>
    <row r="90" spans="1:11" x14ac:dyDescent="0.35">
      <c r="A90" s="16" t="str">
        <f t="shared" si="15"/>
        <v>VDD9596-G/24-3</v>
      </c>
      <c r="B90" s="80"/>
      <c r="C90" s="79"/>
      <c r="D90" s="16">
        <v>3</v>
      </c>
      <c r="E90" s="22">
        <v>500</v>
      </c>
      <c r="F90" s="21">
        <f t="shared" si="16"/>
        <v>2.6989700043360187</v>
      </c>
      <c r="G90" s="21"/>
      <c r="H90" s="85"/>
      <c r="I90" s="87"/>
      <c r="J90" s="24"/>
    </row>
    <row r="91" spans="1:11" x14ac:dyDescent="0.35">
      <c r="A91" s="16" t="str">
        <f t="shared" si="15"/>
        <v>VDD9596-G/24-4</v>
      </c>
      <c r="B91" s="80"/>
      <c r="C91" s="79"/>
      <c r="D91" s="16">
        <v>4</v>
      </c>
      <c r="E91" s="22">
        <v>830</v>
      </c>
      <c r="F91" s="21">
        <f t="shared" si="16"/>
        <v>2.9190780923760737</v>
      </c>
      <c r="G91" s="21"/>
      <c r="H91" s="84">
        <v>5</v>
      </c>
      <c r="I91" s="86" t="s">
        <v>35</v>
      </c>
      <c r="J91" s="24"/>
    </row>
    <row r="92" spans="1:11" x14ac:dyDescent="0.35">
      <c r="A92" s="16" t="str">
        <f t="shared" si="15"/>
        <v>VDD9596-G/24-4</v>
      </c>
      <c r="B92" s="80"/>
      <c r="C92" s="79"/>
      <c r="D92" s="16">
        <v>4</v>
      </c>
      <c r="E92" s="22">
        <v>333</v>
      </c>
      <c r="F92" s="21">
        <f t="shared" si="16"/>
        <v>2.5224442335063197</v>
      </c>
      <c r="G92" s="21"/>
      <c r="H92" s="85"/>
      <c r="I92" s="87"/>
      <c r="J92" s="23"/>
    </row>
    <row r="93" spans="1:11" ht="13" x14ac:dyDescent="0.35">
      <c r="A93" s="80"/>
      <c r="B93" s="80"/>
      <c r="C93" s="79"/>
      <c r="D93" s="20" t="s">
        <v>38</v>
      </c>
      <c r="E93" s="19">
        <f>AVERAGE(E85:E92)</f>
        <v>250885.375</v>
      </c>
      <c r="F93" s="18">
        <f>AVERAGE(F85:F92)</f>
        <v>3.3688311932559794</v>
      </c>
      <c r="G93" s="18"/>
      <c r="H93" s="19">
        <f>AVERAGE(H85:H92)</f>
        <v>5</v>
      </c>
      <c r="I93" s="18"/>
    </row>
    <row r="94" spans="1:11" ht="13" x14ac:dyDescent="0.35">
      <c r="A94" s="80"/>
      <c r="B94" s="80"/>
      <c r="C94" s="79"/>
      <c r="D94" s="20" t="s">
        <v>37</v>
      </c>
      <c r="E94" s="19">
        <f>STDEV(E85:E92)</f>
        <v>706749.17553925072</v>
      </c>
      <c r="F94" s="18">
        <f>STDEV(F85:F92)</f>
        <v>1.2079922614726275</v>
      </c>
      <c r="G94" s="18"/>
      <c r="H94" s="19">
        <f>STDEV(H85:H92)</f>
        <v>0</v>
      </c>
      <c r="I94" s="18"/>
    </row>
    <row r="95" spans="1:11" ht="13" x14ac:dyDescent="0.35">
      <c r="A95" s="80"/>
      <c r="B95" s="80"/>
      <c r="C95" s="79"/>
      <c r="D95" s="20" t="s">
        <v>36</v>
      </c>
      <c r="E95" s="19">
        <f>E94/SQRT(8)</f>
        <v>249873.5673109029</v>
      </c>
      <c r="F95" s="18">
        <f>F94/SQRT(8)</f>
        <v>0.42708975985408393</v>
      </c>
      <c r="G95" s="18"/>
      <c r="H95" s="19">
        <f>H94/SQRT(4)</f>
        <v>0</v>
      </c>
      <c r="I95" s="18"/>
      <c r="K95" s="23"/>
    </row>
    <row r="96" spans="1:11" x14ac:dyDescent="0.35">
      <c r="A96" s="16" t="str">
        <f t="shared" ref="A96:A103" si="17">CONCATENATE($A$3,$A$4,$B$96,$A$4,D96)</f>
        <v>VDD9596-H/24-1</v>
      </c>
      <c r="B96" s="80" t="s">
        <v>42</v>
      </c>
      <c r="C96" s="79" t="s">
        <v>41</v>
      </c>
      <c r="D96" s="16">
        <v>1</v>
      </c>
      <c r="E96" s="22">
        <v>333</v>
      </c>
      <c r="F96" s="21">
        <f t="shared" ref="F96:F103" si="18">LOG(E96)</f>
        <v>2.5224442335063197</v>
      </c>
      <c r="G96" s="21"/>
      <c r="H96" s="84">
        <v>5</v>
      </c>
      <c r="I96" s="86" t="s">
        <v>35</v>
      </c>
      <c r="J96" s="23"/>
    </row>
    <row r="97" spans="1:9" x14ac:dyDescent="0.35">
      <c r="A97" s="16" t="str">
        <f t="shared" si="17"/>
        <v>VDD9596-H/24-1</v>
      </c>
      <c r="B97" s="80"/>
      <c r="C97" s="79"/>
      <c r="D97" s="16">
        <v>1</v>
      </c>
      <c r="E97" s="22">
        <v>160</v>
      </c>
      <c r="F97" s="21">
        <f t="shared" si="18"/>
        <v>2.2041199826559246</v>
      </c>
      <c r="G97" s="21" t="s">
        <v>35</v>
      </c>
      <c r="H97" s="85"/>
      <c r="I97" s="87"/>
    </row>
    <row r="98" spans="1:9" x14ac:dyDescent="0.35">
      <c r="A98" s="16" t="str">
        <f t="shared" si="17"/>
        <v>VDD9596-H/24-2</v>
      </c>
      <c r="B98" s="80"/>
      <c r="C98" s="79"/>
      <c r="D98" s="16">
        <v>2</v>
      </c>
      <c r="E98" s="22">
        <v>660</v>
      </c>
      <c r="F98" s="21">
        <f t="shared" si="18"/>
        <v>2.8195439355418688</v>
      </c>
      <c r="G98" s="21"/>
      <c r="H98" s="84">
        <v>13</v>
      </c>
      <c r="I98" s="86"/>
    </row>
    <row r="99" spans="1:9" x14ac:dyDescent="0.35">
      <c r="A99" s="16" t="str">
        <f t="shared" si="17"/>
        <v>VDD9596-H/24-2</v>
      </c>
      <c r="B99" s="80"/>
      <c r="C99" s="79"/>
      <c r="D99" s="16">
        <v>2</v>
      </c>
      <c r="E99" s="22">
        <v>13300</v>
      </c>
      <c r="F99" s="21">
        <f t="shared" si="18"/>
        <v>4.1238516409670858</v>
      </c>
      <c r="G99" s="21"/>
      <c r="H99" s="85"/>
      <c r="I99" s="87"/>
    </row>
    <row r="100" spans="1:9" x14ac:dyDescent="0.35">
      <c r="A100" s="16" t="str">
        <f t="shared" si="17"/>
        <v>VDD9596-H/24-3</v>
      </c>
      <c r="B100" s="80"/>
      <c r="C100" s="79"/>
      <c r="D100" s="16">
        <v>3</v>
      </c>
      <c r="E100" s="22">
        <v>830</v>
      </c>
      <c r="F100" s="21">
        <f t="shared" si="18"/>
        <v>2.9190780923760737</v>
      </c>
      <c r="G100" s="21"/>
      <c r="H100" s="84">
        <v>5</v>
      </c>
      <c r="I100" s="86" t="s">
        <v>35</v>
      </c>
    </row>
    <row r="101" spans="1:9" x14ac:dyDescent="0.35">
      <c r="A101" s="16" t="str">
        <f t="shared" si="17"/>
        <v>VDD9596-H/24-3</v>
      </c>
      <c r="B101" s="80"/>
      <c r="C101" s="79"/>
      <c r="D101" s="16">
        <v>3</v>
      </c>
      <c r="E101" s="22">
        <v>1600</v>
      </c>
      <c r="F101" s="21">
        <f t="shared" si="18"/>
        <v>3.2041199826559246</v>
      </c>
      <c r="G101" s="21"/>
      <c r="H101" s="85"/>
      <c r="I101" s="87"/>
    </row>
    <row r="102" spans="1:9" x14ac:dyDescent="0.35">
      <c r="A102" s="16" t="str">
        <f t="shared" si="17"/>
        <v>VDD9596-H/24-4</v>
      </c>
      <c r="B102" s="80"/>
      <c r="C102" s="79"/>
      <c r="D102" s="16">
        <v>4</v>
      </c>
      <c r="E102" s="22">
        <v>160</v>
      </c>
      <c r="F102" s="21">
        <f t="shared" si="18"/>
        <v>2.2041199826559246</v>
      </c>
      <c r="G102" s="21"/>
      <c r="H102" s="84">
        <v>5</v>
      </c>
      <c r="I102" s="86" t="s">
        <v>35</v>
      </c>
    </row>
    <row r="103" spans="1:9" x14ac:dyDescent="0.35">
      <c r="A103" s="16" t="str">
        <f t="shared" si="17"/>
        <v>VDD9596-H/24-4</v>
      </c>
      <c r="B103" s="80"/>
      <c r="C103" s="79"/>
      <c r="D103" s="16">
        <v>4</v>
      </c>
      <c r="E103" s="22">
        <v>48300</v>
      </c>
      <c r="F103" s="21">
        <f t="shared" si="18"/>
        <v>4.6839471307515126</v>
      </c>
      <c r="G103" s="21"/>
      <c r="H103" s="85"/>
      <c r="I103" s="87"/>
    </row>
    <row r="104" spans="1:9" ht="13" x14ac:dyDescent="0.35">
      <c r="A104" s="80"/>
      <c r="B104" s="80"/>
      <c r="C104" s="79"/>
      <c r="D104" s="20" t="s">
        <v>38</v>
      </c>
      <c r="E104" s="19">
        <f>AVERAGE(E96:E103)</f>
        <v>8167.875</v>
      </c>
      <c r="F104" s="18">
        <f>AVERAGE(F96:F103)</f>
        <v>3.0851531226388293</v>
      </c>
      <c r="G104" s="18"/>
      <c r="H104" s="19">
        <f>AVERAGE(H96:H103)</f>
        <v>7</v>
      </c>
      <c r="I104" s="18"/>
    </row>
    <row r="105" spans="1:9" ht="13" x14ac:dyDescent="0.35">
      <c r="A105" s="80"/>
      <c r="B105" s="80"/>
      <c r="C105" s="79"/>
      <c r="D105" s="20" t="s">
        <v>37</v>
      </c>
      <c r="E105" s="19">
        <f>STDEV(E96:E103)</f>
        <v>16817.988383509401</v>
      </c>
      <c r="F105" s="18">
        <f>STDEV(F96:F103)</f>
        <v>0.89573587014801548</v>
      </c>
      <c r="G105" s="18"/>
      <c r="H105" s="19">
        <f>STDEV(H96:H103)</f>
        <v>4</v>
      </c>
      <c r="I105" s="18"/>
    </row>
    <row r="106" spans="1:9" ht="13" x14ac:dyDescent="0.35">
      <c r="A106" s="80"/>
      <c r="B106" s="80"/>
      <c r="C106" s="79"/>
      <c r="D106" s="20" t="s">
        <v>36</v>
      </c>
      <c r="E106" s="19">
        <f>E105/SQRT(8)</f>
        <v>5946.0568159480399</v>
      </c>
      <c r="F106" s="18">
        <f>F105/SQRT(8)</f>
        <v>0.31669045396684725</v>
      </c>
      <c r="G106" s="18"/>
      <c r="H106" s="19">
        <f>H105/SQRT(4)</f>
        <v>2</v>
      </c>
      <c r="I106" s="18"/>
    </row>
    <row r="107" spans="1:9" x14ac:dyDescent="0.35">
      <c r="A107" s="16" t="str">
        <f t="shared" ref="A107:A114" si="19">CONCATENATE($A$3,$A$4,$B$107,$A$4,D107)</f>
        <v>VDD9596-I/24-1</v>
      </c>
      <c r="B107" s="80" t="s">
        <v>40</v>
      </c>
      <c r="C107" s="79" t="s">
        <v>39</v>
      </c>
      <c r="D107" s="16">
        <v>1</v>
      </c>
      <c r="E107" s="22">
        <v>6600</v>
      </c>
      <c r="F107" s="21">
        <f t="shared" ref="F107:F114" si="20">LOG(E107)</f>
        <v>3.8195439355418688</v>
      </c>
      <c r="G107" s="21"/>
      <c r="H107" s="84">
        <v>5</v>
      </c>
      <c r="I107" s="86" t="s">
        <v>35</v>
      </c>
    </row>
    <row r="108" spans="1:9" x14ac:dyDescent="0.35">
      <c r="A108" s="16" t="str">
        <f t="shared" si="19"/>
        <v>VDD9596-I/24-1</v>
      </c>
      <c r="B108" s="80"/>
      <c r="C108" s="79"/>
      <c r="D108" s="16">
        <v>1</v>
      </c>
      <c r="E108" s="22">
        <v>16600</v>
      </c>
      <c r="F108" s="21">
        <f t="shared" si="20"/>
        <v>4.220108088040055</v>
      </c>
      <c r="G108" s="21"/>
      <c r="H108" s="85"/>
      <c r="I108" s="87"/>
    </row>
    <row r="109" spans="1:9" x14ac:dyDescent="0.35">
      <c r="A109" s="16" t="str">
        <f t="shared" si="19"/>
        <v>VDD9596-I/24-2</v>
      </c>
      <c r="B109" s="80"/>
      <c r="C109" s="79"/>
      <c r="D109" s="16">
        <v>2</v>
      </c>
      <c r="E109" s="23">
        <v>1600</v>
      </c>
      <c r="F109" s="21">
        <f t="shared" si="20"/>
        <v>3.2041199826559246</v>
      </c>
      <c r="G109" s="21"/>
      <c r="H109" s="84">
        <v>5</v>
      </c>
      <c r="I109" s="86" t="s">
        <v>35</v>
      </c>
    </row>
    <row r="110" spans="1:9" x14ac:dyDescent="0.35">
      <c r="A110" s="16" t="str">
        <f t="shared" si="19"/>
        <v>VDD9596-I/24-2</v>
      </c>
      <c r="B110" s="80"/>
      <c r="C110" s="79"/>
      <c r="D110" s="16">
        <v>2</v>
      </c>
      <c r="E110" s="22">
        <v>6600</v>
      </c>
      <c r="F110" s="21">
        <f t="shared" si="20"/>
        <v>3.8195439355418688</v>
      </c>
      <c r="G110" s="21"/>
      <c r="H110" s="85"/>
      <c r="I110" s="87"/>
    </row>
    <row r="111" spans="1:9" x14ac:dyDescent="0.35">
      <c r="A111" s="16" t="str">
        <f t="shared" si="19"/>
        <v>VDD9596-I/24-3</v>
      </c>
      <c r="B111" s="80"/>
      <c r="C111" s="79"/>
      <c r="D111" s="16">
        <v>3</v>
      </c>
      <c r="E111" s="22">
        <v>1000</v>
      </c>
      <c r="F111" s="21">
        <f t="shared" si="20"/>
        <v>3</v>
      </c>
      <c r="G111" s="21"/>
      <c r="H111" s="84">
        <v>5</v>
      </c>
      <c r="I111" s="86" t="s">
        <v>35</v>
      </c>
    </row>
    <row r="112" spans="1:9" x14ac:dyDescent="0.35">
      <c r="A112" s="16" t="str">
        <f t="shared" si="19"/>
        <v>VDD9596-I/24-3</v>
      </c>
      <c r="B112" s="80"/>
      <c r="C112" s="79"/>
      <c r="D112" s="16">
        <v>3</v>
      </c>
      <c r="E112" s="22">
        <v>3300</v>
      </c>
      <c r="F112" s="21">
        <f t="shared" si="20"/>
        <v>3.5185139398778875</v>
      </c>
      <c r="G112" s="21"/>
      <c r="H112" s="85"/>
      <c r="I112" s="87"/>
    </row>
    <row r="113" spans="1:9" x14ac:dyDescent="0.35">
      <c r="A113" s="16" t="str">
        <f t="shared" si="19"/>
        <v>VDD9596-I/24-4</v>
      </c>
      <c r="B113" s="80"/>
      <c r="C113" s="79"/>
      <c r="D113" s="16">
        <v>4</v>
      </c>
      <c r="E113" s="22">
        <v>160</v>
      </c>
      <c r="F113" s="21">
        <f t="shared" si="20"/>
        <v>2.2041199826559246</v>
      </c>
      <c r="G113" s="21"/>
      <c r="H113" s="84">
        <v>5</v>
      </c>
      <c r="I113" s="86" t="s">
        <v>35</v>
      </c>
    </row>
    <row r="114" spans="1:9" x14ac:dyDescent="0.35">
      <c r="A114" s="16" t="str">
        <f t="shared" si="19"/>
        <v>VDD9596-I/24-4</v>
      </c>
      <c r="B114" s="80"/>
      <c r="C114" s="79"/>
      <c r="D114" s="16">
        <v>4</v>
      </c>
      <c r="E114" s="22">
        <v>2000</v>
      </c>
      <c r="F114" s="21">
        <f t="shared" si="20"/>
        <v>3.3010299956639813</v>
      </c>
      <c r="G114" s="21"/>
      <c r="H114" s="85"/>
      <c r="I114" s="87"/>
    </row>
    <row r="115" spans="1:9" ht="13" x14ac:dyDescent="0.35">
      <c r="A115" s="80"/>
      <c r="B115" s="80"/>
      <c r="C115" s="79"/>
      <c r="D115" s="20" t="s">
        <v>38</v>
      </c>
      <c r="E115" s="19">
        <f>AVERAGE(E107:E114)</f>
        <v>4732.5</v>
      </c>
      <c r="F115" s="18">
        <f>AVERAGE(F107:F114)</f>
        <v>3.3858724824971893</v>
      </c>
      <c r="G115" s="18"/>
      <c r="H115" s="19">
        <f>AVERAGE(H107:H114)</f>
        <v>5</v>
      </c>
      <c r="I115" s="18"/>
    </row>
    <row r="116" spans="1:9" ht="13" x14ac:dyDescent="0.35">
      <c r="A116" s="80"/>
      <c r="B116" s="80"/>
      <c r="C116" s="79"/>
      <c r="D116" s="20" t="s">
        <v>37</v>
      </c>
      <c r="E116" s="19">
        <f>STDEV(E107:E114)</f>
        <v>5371.660424327446</v>
      </c>
      <c r="F116" s="18">
        <f>STDEV(F107:F114)</f>
        <v>0.61821787913133186</v>
      </c>
      <c r="G116" s="18"/>
      <c r="H116" s="19">
        <f>STDEV(H107:H114)</f>
        <v>0</v>
      </c>
      <c r="I116" s="18"/>
    </row>
    <row r="117" spans="1:9" ht="13" x14ac:dyDescent="0.35">
      <c r="A117" s="80"/>
      <c r="B117" s="80"/>
      <c r="C117" s="79"/>
      <c r="D117" s="20" t="s">
        <v>36</v>
      </c>
      <c r="E117" s="19">
        <f>E116/SQRT(8)</f>
        <v>1899.1687561366721</v>
      </c>
      <c r="F117" s="18">
        <f>F116/SQRT(8)</f>
        <v>0.21857302729226508</v>
      </c>
      <c r="G117" s="18"/>
      <c r="H117" s="19">
        <f>H116/SQRT(4)</f>
        <v>0</v>
      </c>
      <c r="I117" s="18"/>
    </row>
    <row r="119" spans="1:9" ht="13" x14ac:dyDescent="0.35">
      <c r="A119" s="17"/>
      <c r="G119" s="16" t="s">
        <v>35</v>
      </c>
      <c r="H119" s="42" t="s">
        <v>34</v>
      </c>
    </row>
    <row r="120" spans="1:9" x14ac:dyDescent="0.35">
      <c r="A120" s="17"/>
    </row>
    <row r="121" spans="1:9" x14ac:dyDescent="0.35">
      <c r="G121" s="16" t="s">
        <v>33</v>
      </c>
      <c r="H121" s="43" t="s">
        <v>32</v>
      </c>
    </row>
    <row r="122" spans="1:9" x14ac:dyDescent="0.35">
      <c r="H122" s="15"/>
    </row>
  </sheetData>
  <mergeCells count="117">
    <mergeCell ref="I98:I99"/>
    <mergeCell ref="H100:H101"/>
    <mergeCell ref="I100:I101"/>
    <mergeCell ref="H96:H97"/>
    <mergeCell ref="H102:H103"/>
    <mergeCell ref="I111:I112"/>
    <mergeCell ref="H113:H114"/>
    <mergeCell ref="I113:I114"/>
    <mergeCell ref="I102:I103"/>
    <mergeCell ref="H107:H108"/>
    <mergeCell ref="I107:I108"/>
    <mergeCell ref="H109:H110"/>
    <mergeCell ref="H111:H112"/>
    <mergeCell ref="A104:A106"/>
    <mergeCell ref="A115:A117"/>
    <mergeCell ref="A16:A18"/>
    <mergeCell ref="A27:A29"/>
    <mergeCell ref="A38:A40"/>
    <mergeCell ref="A49:A51"/>
    <mergeCell ref="A60:A62"/>
    <mergeCell ref="I47:I48"/>
    <mergeCell ref="C63:C73"/>
    <mergeCell ref="B63:B73"/>
    <mergeCell ref="C52:C62"/>
    <mergeCell ref="B52:B62"/>
    <mergeCell ref="C41:C51"/>
    <mergeCell ref="B41:B51"/>
    <mergeCell ref="H41:H42"/>
    <mergeCell ref="H52:H53"/>
    <mergeCell ref="I36:I37"/>
    <mergeCell ref="I52:I53"/>
    <mergeCell ref="H54:H55"/>
    <mergeCell ref="I54:I55"/>
    <mergeCell ref="H45:H46"/>
    <mergeCell ref="I67:I68"/>
    <mergeCell ref="H69:H70"/>
    <mergeCell ref="H78:H79"/>
    <mergeCell ref="O7:O8"/>
    <mergeCell ref="P7:P8"/>
    <mergeCell ref="A71:A73"/>
    <mergeCell ref="A82:A84"/>
    <mergeCell ref="A93:A95"/>
    <mergeCell ref="I45:I46"/>
    <mergeCell ref="H47:H48"/>
    <mergeCell ref="I41:I42"/>
    <mergeCell ref="H43:H44"/>
    <mergeCell ref="I43:I44"/>
    <mergeCell ref="H34:H35"/>
    <mergeCell ref="I34:I35"/>
    <mergeCell ref="H36:H37"/>
    <mergeCell ref="H56:H57"/>
    <mergeCell ref="I78:I79"/>
    <mergeCell ref="H80:H81"/>
    <mergeCell ref="I80:I81"/>
    <mergeCell ref="H85:H86"/>
    <mergeCell ref="I85:I86"/>
    <mergeCell ref="H87:H88"/>
    <mergeCell ref="I87:I88"/>
    <mergeCell ref="H89:H90"/>
    <mergeCell ref="I89:I90"/>
    <mergeCell ref="H91:H92"/>
    <mergeCell ref="N10:N17"/>
    <mergeCell ref="B19:B29"/>
    <mergeCell ref="C8:C18"/>
    <mergeCell ref="H32:H33"/>
    <mergeCell ref="I32:I33"/>
    <mergeCell ref="H23:H24"/>
    <mergeCell ref="I19:I20"/>
    <mergeCell ref="I21:I22"/>
    <mergeCell ref="I8:I9"/>
    <mergeCell ref="I10:I11"/>
    <mergeCell ref="I12:I13"/>
    <mergeCell ref="I14:I15"/>
    <mergeCell ref="H12:H13"/>
    <mergeCell ref="H14:H15"/>
    <mergeCell ref="K7:K8"/>
    <mergeCell ref="L7:L8"/>
    <mergeCell ref="N7:N8"/>
    <mergeCell ref="C107:C117"/>
    <mergeCell ref="B107:B117"/>
    <mergeCell ref="C96:C106"/>
    <mergeCell ref="B96:B106"/>
    <mergeCell ref="I23:I24"/>
    <mergeCell ref="I25:I26"/>
    <mergeCell ref="I30:I31"/>
    <mergeCell ref="C19:C29"/>
    <mergeCell ref="H19:H20"/>
    <mergeCell ref="H21:H22"/>
    <mergeCell ref="I56:I57"/>
    <mergeCell ref="H58:H59"/>
    <mergeCell ref="I58:I59"/>
    <mergeCell ref="I69:I70"/>
    <mergeCell ref="H74:H75"/>
    <mergeCell ref="I63:I64"/>
    <mergeCell ref="H65:H66"/>
    <mergeCell ref="I65:I66"/>
    <mergeCell ref="H25:H26"/>
    <mergeCell ref="H30:H31"/>
    <mergeCell ref="I91:I92"/>
    <mergeCell ref="I109:I110"/>
    <mergeCell ref="I96:I97"/>
    <mergeCell ref="H98:H99"/>
    <mergeCell ref="C74:C84"/>
    <mergeCell ref="B74:B84"/>
    <mergeCell ref="C30:C40"/>
    <mergeCell ref="B30:B40"/>
    <mergeCell ref="L11:L17"/>
    <mergeCell ref="C85:C95"/>
    <mergeCell ref="B85:B95"/>
    <mergeCell ref="B8:B18"/>
    <mergeCell ref="H8:H9"/>
    <mergeCell ref="H10:H11"/>
    <mergeCell ref="H63:H64"/>
    <mergeCell ref="I74:I75"/>
    <mergeCell ref="H76:H77"/>
    <mergeCell ref="I76:I77"/>
    <mergeCell ref="H67:H68"/>
  </mergeCells>
  <pageMargins left="0.7" right="0.7" top="0.75" bottom="0.75" header="0.3" footer="0.3"/>
  <pageSetup paperSize="8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 a_TK_ACC01073</vt:lpstr>
      <vt:lpstr>Fig. 3b_Survivors</vt:lpstr>
      <vt:lpstr>Fig. 3c_CFU thigh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A728639</dc:creator>
  <cp:lastModifiedBy>Zampaloni, Claudia {PIDC~Basel}</cp:lastModifiedBy>
  <cp:lastPrinted>2017-08-09T16:42:33Z</cp:lastPrinted>
  <dcterms:created xsi:type="dcterms:W3CDTF">2011-07-13T07:34:21Z</dcterms:created>
  <dcterms:modified xsi:type="dcterms:W3CDTF">2023-10-25T12:29:31Z</dcterms:modified>
</cp:coreProperties>
</file>