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SUS home 2020\Documents\Documents\GIGANTO\Demise Paper\R5 SUB\"/>
    </mc:Choice>
  </mc:AlternateContent>
  <xr:revisionPtr revIDLastSave="0" documentId="13_ncr:1_{8730E10D-F78A-4EC4-BF4C-9FA47602A2D6}" xr6:coauthVersionLast="36" xr6:coauthVersionMax="36" xr10:uidLastSave="{00000000-0000-0000-0000-000000000000}"/>
  <bookViews>
    <workbookView xWindow="0" yWindow="0" windowWidth="22464" windowHeight="8304" activeTab="4" xr2:uid="{922552DF-69F5-46FB-8A4D-F4BDDDBDD072}"/>
  </bookViews>
  <sheets>
    <sheet name="3a" sheetId="1" r:id="rId1"/>
    <sheet name="3b" sheetId="2" r:id="rId2"/>
    <sheet name="3c" sheetId="3" r:id="rId3"/>
    <sheet name="3d,e" sheetId="4" r:id="rId4"/>
    <sheet name="3f,g" sheetId="5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7" i="3" l="1"/>
  <c r="AH17" i="3"/>
  <c r="AG17" i="3"/>
  <c r="AA17" i="3"/>
  <c r="Z17" i="3"/>
  <c r="Y17" i="3"/>
  <c r="AJ17" i="3" s="1"/>
  <c r="AJ16" i="3"/>
  <c r="S16" i="3"/>
  <c r="AJ15" i="3"/>
  <c r="S15" i="3"/>
  <c r="AJ14" i="3"/>
  <c r="S14" i="3"/>
  <c r="AJ13" i="3"/>
  <c r="S13" i="3"/>
  <c r="AJ12" i="3"/>
  <c r="S12" i="3"/>
  <c r="AJ11" i="3"/>
  <c r="S11" i="3"/>
  <c r="AJ10" i="3"/>
  <c r="S10" i="3"/>
  <c r="S9" i="3"/>
  <c r="AJ8" i="3"/>
  <c r="S8" i="3"/>
  <c r="AJ7" i="3"/>
  <c r="S7" i="3"/>
  <c r="S6" i="3"/>
  <c r="AJ5" i="3"/>
  <c r="S5" i="3"/>
  <c r="AJ4" i="3"/>
  <c r="S4" i="3"/>
  <c r="S17" i="3" s="1"/>
  <c r="DV13" i="2" l="1"/>
  <c r="DQ13" i="2"/>
  <c r="DB13" i="2"/>
  <c r="CM13" i="2"/>
  <c r="CI13" i="2"/>
  <c r="BZ13" i="2"/>
  <c r="BW13" i="2"/>
  <c r="BU13" i="2"/>
  <c r="BO13" i="2"/>
  <c r="BB13" i="2"/>
  <c r="AU13" i="2"/>
  <c r="AV13" i="2" s="1"/>
  <c r="AR13" i="2"/>
  <c r="AF13" i="2"/>
  <c r="R13" i="2"/>
  <c r="N13" i="2"/>
  <c r="DV12" i="2"/>
  <c r="DQ12" i="2"/>
  <c r="DB12" i="2"/>
  <c r="CM12" i="2"/>
  <c r="CI12" i="2"/>
  <c r="BZ12" i="2"/>
  <c r="BW12" i="2"/>
  <c r="BU12" i="2"/>
  <c r="BO12" i="2"/>
  <c r="BB12" i="2"/>
  <c r="AU12" i="2"/>
  <c r="AV12" i="2" s="1"/>
  <c r="AR12" i="2"/>
  <c r="AF12" i="2"/>
  <c r="R12" i="2"/>
  <c r="N12" i="2"/>
  <c r="BC11" i="2"/>
  <c r="DV10" i="2"/>
  <c r="DQ10" i="2"/>
  <c r="DM10" i="2"/>
  <c r="DM13" i="2" s="1"/>
  <c r="DI10" i="2"/>
  <c r="DI13" i="2" s="1"/>
  <c r="DB10" i="2"/>
  <c r="CW10" i="2"/>
  <c r="CW13" i="2" s="1"/>
  <c r="CR10" i="2"/>
  <c r="CR13" i="2" s="1"/>
  <c r="CM10" i="2"/>
  <c r="CI10" i="2"/>
  <c r="CC10" i="2"/>
  <c r="CC13" i="2" s="1"/>
  <c r="BZ10" i="2"/>
  <c r="BW10" i="2"/>
  <c r="BU10" i="2"/>
  <c r="BO10" i="2"/>
  <c r="BM10" i="2"/>
  <c r="BM13" i="2" s="1"/>
  <c r="BB10" i="2"/>
  <c r="AY10" i="2"/>
  <c r="BC10" i="2" s="1"/>
  <c r="AV10" i="2"/>
  <c r="AU10" i="2"/>
  <c r="AR10" i="2"/>
  <c r="AO10" i="2"/>
  <c r="AO13" i="2" s="1"/>
  <c r="AL10" i="2"/>
  <c r="AL13" i="2" s="1"/>
  <c r="AF10" i="2"/>
  <c r="AA10" i="2"/>
  <c r="AA13" i="2" s="1"/>
  <c r="W10" i="2"/>
  <c r="W13" i="2" s="1"/>
  <c r="R10" i="2"/>
  <c r="N10" i="2"/>
  <c r="J10" i="2"/>
  <c r="J13" i="2" s="1"/>
  <c r="F10" i="2"/>
  <c r="F13" i="2" s="1"/>
  <c r="DV9" i="2"/>
  <c r="DQ9" i="2"/>
  <c r="DM9" i="2"/>
  <c r="DM12" i="2" s="1"/>
  <c r="DI9" i="2"/>
  <c r="DI12" i="2" s="1"/>
  <c r="DB9" i="2"/>
  <c r="CW9" i="2"/>
  <c r="CW12" i="2" s="1"/>
  <c r="CR9" i="2"/>
  <c r="CR12" i="2" s="1"/>
  <c r="CM9" i="2"/>
  <c r="CI9" i="2"/>
  <c r="CC9" i="2"/>
  <c r="CC12" i="2" s="1"/>
  <c r="BZ9" i="2"/>
  <c r="BW9" i="2"/>
  <c r="BU9" i="2"/>
  <c r="BO9" i="2"/>
  <c r="BM9" i="2"/>
  <c r="BM12" i="2" s="1"/>
  <c r="BB9" i="2"/>
  <c r="AY9" i="2"/>
  <c r="BC9" i="2" s="1"/>
  <c r="AV9" i="2"/>
  <c r="AU9" i="2"/>
  <c r="AR9" i="2"/>
  <c r="AO9" i="2"/>
  <c r="AO12" i="2" s="1"/>
  <c r="AL9" i="2"/>
  <c r="AL12" i="2" s="1"/>
  <c r="AF9" i="2"/>
  <c r="AA9" i="2"/>
  <c r="AA12" i="2" s="1"/>
  <c r="AB12" i="2" s="1"/>
  <c r="W9" i="2"/>
  <c r="W12" i="2" s="1"/>
  <c r="R9" i="2"/>
  <c r="N9" i="2"/>
  <c r="J9" i="2"/>
  <c r="J12" i="2" s="1"/>
  <c r="F9" i="2"/>
  <c r="F12" i="2" s="1"/>
  <c r="DV8" i="2"/>
  <c r="DQ8" i="2"/>
  <c r="DM8" i="2"/>
  <c r="DI8" i="2"/>
  <c r="DB8" i="2"/>
  <c r="CW8" i="2"/>
  <c r="CR8" i="2"/>
  <c r="CX8" i="2" s="1"/>
  <c r="CM8" i="2"/>
  <c r="CI8" i="2"/>
  <c r="CC8" i="2"/>
  <c r="BZ8" i="2"/>
  <c r="BW8" i="2"/>
  <c r="BU8" i="2"/>
  <c r="BO8" i="2"/>
  <c r="BM8" i="2"/>
  <c r="BB8" i="2"/>
  <c r="AY8" i="2"/>
  <c r="BC8" i="2" s="1"/>
  <c r="AV8" i="2"/>
  <c r="AU8" i="2"/>
  <c r="AR8" i="2"/>
  <c r="AO8" i="2"/>
  <c r="AL8" i="2"/>
  <c r="AF8" i="2"/>
  <c r="AA8" i="2"/>
  <c r="W8" i="2"/>
  <c r="AB8" i="2" s="1"/>
  <c r="R8" i="2"/>
  <c r="N8" i="2"/>
  <c r="J8" i="2"/>
  <c r="F8" i="2"/>
  <c r="DV7" i="2"/>
  <c r="DQ7" i="2"/>
  <c r="DM7" i="2"/>
  <c r="DI7" i="2"/>
  <c r="DB7" i="2"/>
  <c r="CW7" i="2"/>
  <c r="CR7" i="2"/>
  <c r="CX7" i="2" s="1"/>
  <c r="CM7" i="2"/>
  <c r="CI7" i="2"/>
  <c r="CC7" i="2"/>
  <c r="BZ7" i="2"/>
  <c r="BW7" i="2"/>
  <c r="BU7" i="2"/>
  <c r="BO7" i="2"/>
  <c r="BM7" i="2"/>
  <c r="BB7" i="2"/>
  <c r="AY7" i="2"/>
  <c r="BC7" i="2" s="1"/>
  <c r="AV7" i="2"/>
  <c r="AU7" i="2"/>
  <c r="AR7" i="2"/>
  <c r="AO7" i="2"/>
  <c r="AL7" i="2"/>
  <c r="AF7" i="2"/>
  <c r="AA7" i="2"/>
  <c r="W7" i="2"/>
  <c r="AB7" i="2" s="1"/>
  <c r="R7" i="2"/>
  <c r="N7" i="2"/>
  <c r="J7" i="2"/>
  <c r="F7" i="2"/>
  <c r="DV6" i="2"/>
  <c r="DQ6" i="2"/>
  <c r="DM6" i="2"/>
  <c r="DI6" i="2"/>
  <c r="DB6" i="2"/>
  <c r="CW6" i="2"/>
  <c r="CR6" i="2"/>
  <c r="CX6" i="2" s="1"/>
  <c r="CM6" i="2"/>
  <c r="CI6" i="2"/>
  <c r="CC6" i="2"/>
  <c r="BZ6" i="2"/>
  <c r="BW6" i="2"/>
  <c r="BU6" i="2"/>
  <c r="BO6" i="2"/>
  <c r="BM6" i="2"/>
  <c r="BB6" i="2"/>
  <c r="AY6" i="2"/>
  <c r="BC6" i="2" s="1"/>
  <c r="AV6" i="2"/>
  <c r="AU6" i="2"/>
  <c r="AR6" i="2"/>
  <c r="AO6" i="2"/>
  <c r="AL6" i="2"/>
  <c r="AF6" i="2"/>
  <c r="AA6" i="2"/>
  <c r="W6" i="2"/>
  <c r="AB6" i="2" s="1"/>
  <c r="R6" i="2"/>
  <c r="N6" i="2"/>
  <c r="J6" i="2"/>
  <c r="F6" i="2"/>
  <c r="DV5" i="2"/>
  <c r="DQ5" i="2"/>
  <c r="DM5" i="2"/>
  <c r="DI5" i="2"/>
  <c r="DB5" i="2"/>
  <c r="CW5" i="2"/>
  <c r="CR5" i="2"/>
  <c r="CX5" i="2" s="1"/>
  <c r="CM5" i="2"/>
  <c r="CI5" i="2"/>
  <c r="CC5" i="2"/>
  <c r="BZ5" i="2"/>
  <c r="BW5" i="2"/>
  <c r="BU5" i="2"/>
  <c r="BO5" i="2"/>
  <c r="BM5" i="2"/>
  <c r="BB5" i="2"/>
  <c r="AY5" i="2"/>
  <c r="BC5" i="2" s="1"/>
  <c r="AV5" i="2"/>
  <c r="AU5" i="2"/>
  <c r="AR5" i="2"/>
  <c r="AO5" i="2"/>
  <c r="AL5" i="2"/>
  <c r="AF5" i="2"/>
  <c r="AA5" i="2"/>
  <c r="W5" i="2"/>
  <c r="AB5" i="2" s="1"/>
  <c r="R5" i="2"/>
  <c r="N5" i="2"/>
  <c r="J5" i="2"/>
  <c r="F5" i="2"/>
  <c r="DV4" i="2"/>
  <c r="DM4" i="2"/>
  <c r="DQ4" i="2" s="1"/>
  <c r="DI4" i="2"/>
  <c r="DB4" i="2"/>
  <c r="CW4" i="2"/>
  <c r="CR4" i="2"/>
  <c r="CX4" i="2" s="1"/>
  <c r="CM4" i="2"/>
  <c r="CI4" i="2"/>
  <c r="CC4" i="2"/>
  <c r="BZ4" i="2"/>
  <c r="BW4" i="2"/>
  <c r="BU4" i="2"/>
  <c r="BO4" i="2"/>
  <c r="BM4" i="2"/>
  <c r="BB4" i="2"/>
  <c r="AY4" i="2"/>
  <c r="BC4" i="2" s="1"/>
  <c r="AV4" i="2"/>
  <c r="AU4" i="2"/>
  <c r="AR4" i="2"/>
  <c r="AO4" i="2"/>
  <c r="AL4" i="2"/>
  <c r="AF4" i="2"/>
  <c r="AA4" i="2"/>
  <c r="W4" i="2"/>
  <c r="AB4" i="2" s="1"/>
  <c r="R4" i="2"/>
  <c r="N4" i="2"/>
  <c r="J4" i="2"/>
  <c r="F4" i="2"/>
  <c r="AB13" i="2" l="1"/>
  <c r="AB9" i="2"/>
  <c r="CX9" i="2"/>
  <c r="CX12" i="2" s="1"/>
  <c r="AB10" i="2"/>
  <c r="CX10" i="2"/>
  <c r="CX13" i="2" s="1"/>
  <c r="AY12" i="2"/>
  <c r="BC12" i="2" s="1"/>
  <c r="AY13" i="2"/>
  <c r="BC13" i="2" s="1"/>
</calcChain>
</file>

<file path=xl/sharedStrings.xml><?xml version="1.0" encoding="utf-8"?>
<sst xmlns="http://schemas.openxmlformats.org/spreadsheetml/2006/main" count="502" uniqueCount="175">
  <si>
    <t>updated</t>
  </si>
  <si>
    <t>11-3-22 FINAL AGES</t>
  </si>
  <si>
    <t>BAIKONG</t>
  </si>
  <si>
    <t>CHIEFUNG</t>
  </si>
  <si>
    <t>QUE QUE</t>
  </si>
  <si>
    <t>SANHE</t>
  </si>
  <si>
    <t xml:space="preserve">ZHANG WANG </t>
  </si>
  <si>
    <t>YIXIANTIAN</t>
  </si>
  <si>
    <t>YANLIANG</t>
  </si>
  <si>
    <t>DAXIN</t>
  </si>
  <si>
    <t>BAPANG</t>
  </si>
  <si>
    <t>HEJIANG</t>
  </si>
  <si>
    <t>SHUANGTAN</t>
  </si>
  <si>
    <t>GONGJISHAN</t>
  </si>
  <si>
    <t>QUZAI</t>
  </si>
  <si>
    <t>BAXIAN</t>
  </si>
  <si>
    <t>ZHONG SAN</t>
  </si>
  <si>
    <t>MAFENG</t>
  </si>
  <si>
    <t>WUYUN</t>
  </si>
  <si>
    <t>UPPER PUBU</t>
  </si>
  <si>
    <t>XIAO KOU</t>
  </si>
  <si>
    <t>LOWER PUBU</t>
  </si>
  <si>
    <t>GANXIAN</t>
  </si>
  <si>
    <t>LUMEI</t>
  </si>
  <si>
    <t>For fig 3</t>
  </si>
  <si>
    <t>d13C</t>
  </si>
  <si>
    <t>d18O</t>
  </si>
  <si>
    <t>g</t>
  </si>
  <si>
    <t>early</t>
  </si>
  <si>
    <t>carbon</t>
  </si>
  <si>
    <t>p</t>
  </si>
  <si>
    <t xml:space="preserve">early </t>
  </si>
  <si>
    <t>young</t>
  </si>
  <si>
    <t>oxygen</t>
  </si>
  <si>
    <t>Site</t>
  </si>
  <si>
    <t>BAPENG</t>
  </si>
  <si>
    <t>Combined</t>
  </si>
  <si>
    <t>SHUANTANG</t>
  </si>
  <si>
    <t>SHUANGTANG</t>
  </si>
  <si>
    <t>ZHANG WANG</t>
  </si>
  <si>
    <t>QUEQUE</t>
  </si>
  <si>
    <t>Age</t>
  </si>
  <si>
    <t>Arboreal count</t>
  </si>
  <si>
    <t>Non-Arboreal count</t>
  </si>
  <si>
    <t>Spore count</t>
  </si>
  <si>
    <t>PollenSporeCountincIndet</t>
  </si>
  <si>
    <t>Dung fungi</t>
  </si>
  <si>
    <t>Microcharcoal conc.</t>
  </si>
  <si>
    <t>Macrocharcoal total</t>
  </si>
  <si>
    <t>Gigantopithecus</t>
    <phoneticPr fontId="0" type="noConversion"/>
  </si>
  <si>
    <t>Pongo</t>
    <phoneticPr fontId="0" type="noConversion"/>
  </si>
  <si>
    <t>i1</t>
    <phoneticPr fontId="0" type="noConversion"/>
  </si>
  <si>
    <t>i2</t>
    <phoneticPr fontId="0" type="noConversion"/>
  </si>
  <si>
    <t>c</t>
    <phoneticPr fontId="0" type="noConversion"/>
  </si>
  <si>
    <t>p3</t>
    <phoneticPr fontId="0" type="noConversion"/>
  </si>
  <si>
    <t>p4</t>
    <phoneticPr fontId="0" type="noConversion"/>
  </si>
  <si>
    <t>m1</t>
    <phoneticPr fontId="0" type="noConversion"/>
  </si>
  <si>
    <t>m2</t>
    <phoneticPr fontId="0" type="noConversion"/>
  </si>
  <si>
    <t>m3</t>
    <phoneticPr fontId="0" type="noConversion"/>
  </si>
  <si>
    <t>I1</t>
    <phoneticPr fontId="0" type="noConversion"/>
  </si>
  <si>
    <t>I2</t>
    <phoneticPr fontId="0" type="noConversion"/>
  </si>
  <si>
    <t>C</t>
    <phoneticPr fontId="0" type="noConversion"/>
  </si>
  <si>
    <t>P3</t>
    <phoneticPr fontId="0" type="noConversion"/>
  </si>
  <si>
    <t>P4</t>
    <phoneticPr fontId="0" type="noConversion"/>
  </si>
  <si>
    <t>M1</t>
    <phoneticPr fontId="0" type="noConversion"/>
  </si>
  <si>
    <t>M2</t>
    <phoneticPr fontId="0" type="noConversion"/>
  </si>
  <si>
    <t>M3</t>
    <phoneticPr fontId="0" type="noConversion"/>
  </si>
  <si>
    <t>baikong</t>
    <phoneticPr fontId="0" type="noConversion"/>
  </si>
  <si>
    <t>boyue</t>
    <phoneticPr fontId="0" type="noConversion"/>
  </si>
  <si>
    <t>sanhe</t>
    <phoneticPr fontId="0" type="noConversion"/>
  </si>
  <si>
    <t>queque</t>
    <phoneticPr fontId="0" type="noConversion"/>
  </si>
  <si>
    <t>daxinhei</t>
    <phoneticPr fontId="0" type="noConversion"/>
  </si>
  <si>
    <t>hejiang</t>
    <phoneticPr fontId="0" type="noConversion"/>
  </si>
  <si>
    <t>yanliang</t>
    <phoneticPr fontId="0" type="noConversion"/>
  </si>
  <si>
    <t>shuangtan</t>
    <phoneticPr fontId="0" type="noConversion"/>
  </si>
  <si>
    <t>Yixiantian</t>
    <phoneticPr fontId="0" type="noConversion"/>
  </si>
  <si>
    <t>Gojishan</t>
    <phoneticPr fontId="0" type="noConversion"/>
  </si>
  <si>
    <t>Zhiren</t>
    <phoneticPr fontId="0" type="noConversion"/>
  </si>
  <si>
    <t>Nobashankou</t>
    <phoneticPr fontId="0" type="noConversion"/>
  </si>
  <si>
    <t>baxian</t>
    <phoneticPr fontId="0" type="noConversion"/>
  </si>
  <si>
    <t>TOTAL G</t>
  </si>
  <si>
    <t>TOTAL P</t>
  </si>
  <si>
    <t>2340 +- 631</t>
  </si>
  <si>
    <t>1145 +- 366</t>
  </si>
  <si>
    <t>924 +-219</t>
  </si>
  <si>
    <t>765 +- 124</t>
  </si>
  <si>
    <t>704 +- 155</t>
  </si>
  <si>
    <t>290 +- 17</t>
  </si>
  <si>
    <t>275 +-32</t>
  </si>
  <si>
    <t>171 +- 29</t>
  </si>
  <si>
    <t>Species</t>
  </si>
  <si>
    <t>Sample ID</t>
  </si>
  <si>
    <t>Dental Element</t>
  </si>
  <si>
    <t>Age (Ma)</t>
  </si>
  <si>
    <t>Complexity (Asfc)</t>
  </si>
  <si>
    <t>Anisotropy (epLsar)</t>
  </si>
  <si>
    <t>G. blacki</t>
  </si>
  <si>
    <t>BAI800</t>
  </si>
  <si>
    <t>lm3</t>
  </si>
  <si>
    <t>Baikong</t>
  </si>
  <si>
    <t>2.2-0.412</t>
  </si>
  <si>
    <t>BAI1055</t>
  </si>
  <si>
    <t>rm1_2</t>
  </si>
  <si>
    <t>BAI1057</t>
  </si>
  <si>
    <t>lm1_2</t>
  </si>
  <si>
    <t>BAI925</t>
  </si>
  <si>
    <t>rm3</t>
  </si>
  <si>
    <t>SAN228</t>
  </si>
  <si>
    <t>Sanhe</t>
  </si>
  <si>
    <t>1.1-0.550</t>
  </si>
  <si>
    <t>SAN230</t>
  </si>
  <si>
    <t>SAN231</t>
  </si>
  <si>
    <t>SAN234</t>
  </si>
  <si>
    <t>SAN233</t>
  </si>
  <si>
    <t>QQ-SN-45</t>
  </si>
  <si>
    <t>Queque</t>
  </si>
  <si>
    <t>0.631-0.534</t>
  </si>
  <si>
    <t>QQ-0811-5</t>
  </si>
  <si>
    <t>QQ5</t>
  </si>
  <si>
    <t>HEJ165.1</t>
  </si>
  <si>
    <t>Hejiang</t>
  </si>
  <si>
    <t>0.310-0.277</t>
  </si>
  <si>
    <t>YAN801.5</t>
  </si>
  <si>
    <t>Yanliang</t>
  </si>
  <si>
    <t>0.599-0.213</t>
  </si>
  <si>
    <t>BAP2</t>
  </si>
  <si>
    <t>lm2</t>
  </si>
  <si>
    <t>Bapeng</t>
  </si>
  <si>
    <t>0.358-0.311</t>
  </si>
  <si>
    <t>CHU1</t>
  </si>
  <si>
    <t>Chuifeng</t>
  </si>
  <si>
    <t>2.0-1.4</t>
  </si>
  <si>
    <t>P. pygmaeus</t>
  </si>
  <si>
    <t>SAM1377</t>
  </si>
  <si>
    <t>Borneo</t>
  </si>
  <si>
    <t>0</t>
  </si>
  <si>
    <t>SAM1378</t>
  </si>
  <si>
    <t>rm2</t>
  </si>
  <si>
    <t>SAM1379</t>
  </si>
  <si>
    <t>Sumatra</t>
  </si>
  <si>
    <t>P. weidenreichi</t>
  </si>
  <si>
    <t>BAI1086</t>
  </si>
  <si>
    <t>BAI1154</t>
  </si>
  <si>
    <t>QQ278</t>
  </si>
  <si>
    <t>QQ4</t>
  </si>
  <si>
    <t>QQ28</t>
  </si>
  <si>
    <t>DXH2</t>
  </si>
  <si>
    <t>Daxin Hei</t>
  </si>
  <si>
    <t>0.700-0.600</t>
  </si>
  <si>
    <t>DXH4</t>
  </si>
  <si>
    <t>DXH525</t>
  </si>
  <si>
    <t>rm1</t>
  </si>
  <si>
    <t>DXH6</t>
  </si>
  <si>
    <t>lm1</t>
  </si>
  <si>
    <t>DXH797</t>
  </si>
  <si>
    <t>DXH3</t>
  </si>
  <si>
    <t>BAP8</t>
  </si>
  <si>
    <t>Y-3-424</t>
  </si>
  <si>
    <t>Yixiantian</t>
  </si>
  <si>
    <t>0.950-0.407</t>
  </si>
  <si>
    <t>Y-3-430</t>
  </si>
  <si>
    <t>Y-2-837</t>
  </si>
  <si>
    <t>SHT105</t>
  </si>
  <si>
    <t>Shuangtan</t>
  </si>
  <si>
    <t>0.265-0.250</t>
  </si>
  <si>
    <t>SHT120</t>
  </si>
  <si>
    <t>SHT36</t>
  </si>
  <si>
    <t>BXN62</t>
  </si>
  <si>
    <t>Baxian</t>
  </si>
  <si>
    <t>0.288-0.130</t>
  </si>
  <si>
    <t>QZ3</t>
  </si>
  <si>
    <t>Quzai</t>
  </si>
  <si>
    <t>0.224-0.197</t>
  </si>
  <si>
    <t>QZ5</t>
  </si>
  <si>
    <t>QZ1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</si>
</sst>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0" fontId="0" fillId="3" borderId="0" xfId="0" applyFill="1"/>
    <xf numFmtId="1" fontId="0" fillId="3" borderId="0" xfId="0" applyNumberFormat="1" applyFill="1"/>
    <xf numFmtId="0" fontId="0" fillId="0" borderId="0" xfId="0" applyFill="1"/>
    <xf numFmtId="0" fontId="0" fillId="4" borderId="0" xfId="0" applyFill="1"/>
    <xf numFmtId="1" fontId="0" fillId="4" borderId="0" xfId="0" applyNumberFormat="1" applyFill="1"/>
    <xf numFmtId="1" fontId="0" fillId="4" borderId="0" xfId="0" applyNumberFormat="1" applyFont="1" applyFill="1"/>
    <xf numFmtId="0" fontId="0" fillId="5" borderId="0" xfId="0" applyFill="1"/>
    <xf numFmtId="1" fontId="0" fillId="6" borderId="0" xfId="0" applyNumberFormat="1" applyFill="1"/>
    <xf numFmtId="0" fontId="0" fillId="6" borderId="0" xfId="0" applyFill="1"/>
    <xf numFmtId="1" fontId="0" fillId="6" borderId="0" xfId="0" applyNumberFormat="1" applyFont="1" applyFill="1"/>
    <xf numFmtId="0" fontId="3" fillId="0" borderId="0" xfId="0" applyFont="1"/>
    <xf numFmtId="0" fontId="3" fillId="7" borderId="0" xfId="0" applyFont="1" applyFill="1"/>
    <xf numFmtId="164" fontId="0" fillId="8" borderId="0" xfId="0" applyNumberFormat="1" applyFill="1"/>
    <xf numFmtId="164" fontId="0" fillId="9" borderId="0" xfId="0" applyNumberFormat="1" applyFill="1"/>
    <xf numFmtId="164" fontId="0" fillId="7" borderId="0" xfId="0" applyNumberFormat="1" applyFill="1"/>
    <xf numFmtId="0" fontId="3" fillId="6" borderId="0" xfId="0" applyFont="1" applyFill="1"/>
    <xf numFmtId="164" fontId="4" fillId="10" borderId="0" xfId="0" applyNumberFormat="1" applyFont="1" applyFill="1"/>
    <xf numFmtId="164" fontId="4" fillId="11" borderId="0" xfId="0" applyNumberFormat="1" applyFont="1" applyFill="1"/>
    <xf numFmtId="164" fontId="1" fillId="11" borderId="0" xfId="0" applyNumberFormat="1" applyFont="1" applyFill="1"/>
    <xf numFmtId="164" fontId="1" fillId="10" borderId="0" xfId="0" applyNumberFormat="1" applyFont="1" applyFill="1"/>
    <xf numFmtId="164" fontId="0" fillId="12" borderId="0" xfId="0" applyNumberFormat="1" applyFill="1"/>
    <xf numFmtId="0" fontId="2" fillId="13" borderId="0" xfId="0" applyFont="1" applyFill="1" applyAlignment="1">
      <alignment vertical="center"/>
    </xf>
    <xf numFmtId="0" fontId="5" fillId="1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13" borderId="0" xfId="0" applyFont="1" applyFill="1" applyAlignment="1">
      <alignment vertical="center"/>
    </xf>
    <xf numFmtId="0" fontId="2" fillId="15" borderId="0" xfId="0" applyFont="1" applyFill="1" applyAlignment="1">
      <alignment vertical="center"/>
    </xf>
    <xf numFmtId="0" fontId="2" fillId="1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1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1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5" fillId="14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2" fontId="5" fillId="14" borderId="0" xfId="0" applyNumberFormat="1" applyFont="1" applyFill="1" applyAlignment="1">
      <alignment horizontal="right" vertical="center"/>
    </xf>
    <xf numFmtId="2" fontId="5" fillId="14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16" borderId="1" xfId="0" applyFont="1" applyFill="1" applyBorder="1" applyAlignment="1"/>
    <xf numFmtId="0" fontId="7" fillId="9" borderId="1" xfId="0" applyFont="1" applyFill="1" applyBorder="1" applyAlignment="1"/>
    <xf numFmtId="0" fontId="9" fillId="0" borderId="2" xfId="0" applyFont="1" applyBorder="1" applyAlignment="1"/>
    <xf numFmtId="0" fontId="3" fillId="7" borderId="0" xfId="0" applyFont="1" applyFill="1" applyAlignment="1"/>
    <xf numFmtId="0" fontId="3" fillId="6" borderId="0" xfId="0" applyFont="1" applyFill="1" applyAlignment="1"/>
    <xf numFmtId="0" fontId="0" fillId="0" borderId="0" xfId="0" applyAlignment="1">
      <alignment vertical="center"/>
    </xf>
    <xf numFmtId="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'[1]FINAL Modelled ages'!$Z$15:$Z$36</c:f>
                <c:numCache>
                  <c:formatCode>General</c:formatCode>
                  <c:ptCount val="22"/>
                  <c:pt idx="0">
                    <c:v>223</c:v>
                  </c:pt>
                  <c:pt idx="1">
                    <c:v>378</c:v>
                  </c:pt>
                  <c:pt idx="2">
                    <c:v>153</c:v>
                  </c:pt>
                  <c:pt idx="3">
                    <c:v>280</c:v>
                  </c:pt>
                  <c:pt idx="4">
                    <c:v>230</c:v>
                  </c:pt>
                  <c:pt idx="5">
                    <c:v>69</c:v>
                  </c:pt>
                  <c:pt idx="6">
                    <c:v>175</c:v>
                  </c:pt>
                  <c:pt idx="7">
                    <c:v>69</c:v>
                  </c:pt>
                  <c:pt idx="8">
                    <c:v>12</c:v>
                  </c:pt>
                  <c:pt idx="9">
                    <c:v>24</c:v>
                  </c:pt>
                  <c:pt idx="10">
                    <c:v>30</c:v>
                  </c:pt>
                  <c:pt idx="11">
                    <c:v>41</c:v>
                  </c:pt>
                  <c:pt idx="12">
                    <c:v>21</c:v>
                  </c:pt>
                  <c:pt idx="13">
                    <c:v>14</c:v>
                  </c:pt>
                  <c:pt idx="14">
                    <c:v>6.5</c:v>
                  </c:pt>
                  <c:pt idx="15">
                    <c:v>11</c:v>
                  </c:pt>
                  <c:pt idx="16">
                    <c:v>16</c:v>
                  </c:pt>
                  <c:pt idx="17">
                    <c:v>17</c:v>
                  </c:pt>
                  <c:pt idx="18">
                    <c:v>3</c:v>
                  </c:pt>
                  <c:pt idx="19">
                    <c:v>12</c:v>
                  </c:pt>
                  <c:pt idx="20">
                    <c:v>7.5</c:v>
                  </c:pt>
                  <c:pt idx="21">
                    <c:v>5</c:v>
                  </c:pt>
                </c:numCache>
              </c:numRef>
            </c:plus>
            <c:minus>
              <c:numRef>
                <c:f>'[1]FINAL Modelled ages'!$Z$15:$Z$36</c:f>
                <c:numCache>
                  <c:formatCode>General</c:formatCode>
                  <c:ptCount val="22"/>
                  <c:pt idx="0">
                    <c:v>223</c:v>
                  </c:pt>
                  <c:pt idx="1">
                    <c:v>378</c:v>
                  </c:pt>
                  <c:pt idx="2">
                    <c:v>153</c:v>
                  </c:pt>
                  <c:pt idx="3">
                    <c:v>280</c:v>
                  </c:pt>
                  <c:pt idx="4">
                    <c:v>230</c:v>
                  </c:pt>
                  <c:pt idx="5">
                    <c:v>69</c:v>
                  </c:pt>
                  <c:pt idx="6">
                    <c:v>175</c:v>
                  </c:pt>
                  <c:pt idx="7">
                    <c:v>69</c:v>
                  </c:pt>
                  <c:pt idx="8">
                    <c:v>12</c:v>
                  </c:pt>
                  <c:pt idx="9">
                    <c:v>24</c:v>
                  </c:pt>
                  <c:pt idx="10">
                    <c:v>30</c:v>
                  </c:pt>
                  <c:pt idx="11">
                    <c:v>41</c:v>
                  </c:pt>
                  <c:pt idx="12">
                    <c:v>21</c:v>
                  </c:pt>
                  <c:pt idx="13">
                    <c:v>14</c:v>
                  </c:pt>
                  <c:pt idx="14">
                    <c:v>6.5</c:v>
                  </c:pt>
                  <c:pt idx="15">
                    <c:v>11</c:v>
                  </c:pt>
                  <c:pt idx="16">
                    <c:v>16</c:v>
                  </c:pt>
                  <c:pt idx="17">
                    <c:v>17</c:v>
                  </c:pt>
                  <c:pt idx="18">
                    <c:v>3</c:v>
                  </c:pt>
                  <c:pt idx="19">
                    <c:v>12</c:v>
                  </c:pt>
                  <c:pt idx="20">
                    <c:v>7.5</c:v>
                  </c:pt>
                  <c:pt idx="21">
                    <c:v>5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cat>
            <c:strRef>
              <c:f>'[1]FINAL Modelled ages'!$W$15:$W$36</c:f>
              <c:strCache>
                <c:ptCount val="22"/>
                <c:pt idx="0">
                  <c:v>BAIKONG</c:v>
                </c:pt>
                <c:pt idx="1">
                  <c:v>CHIEFUNG</c:v>
                </c:pt>
                <c:pt idx="2">
                  <c:v>QUE QUE</c:v>
                </c:pt>
                <c:pt idx="3">
                  <c:v>SANHE</c:v>
                </c:pt>
                <c:pt idx="4">
                  <c:v>ZHANG WANG </c:v>
                </c:pt>
                <c:pt idx="5">
                  <c:v>YIXIANTIAN</c:v>
                </c:pt>
                <c:pt idx="6">
                  <c:v>YANLIANG</c:v>
                </c:pt>
                <c:pt idx="7">
                  <c:v>DAXIN</c:v>
                </c:pt>
                <c:pt idx="8">
                  <c:v>BAPANG</c:v>
                </c:pt>
                <c:pt idx="9">
                  <c:v>HEJIANG</c:v>
                </c:pt>
                <c:pt idx="10">
                  <c:v>SHUANGTAN</c:v>
                </c:pt>
                <c:pt idx="11">
                  <c:v>GONGJISHAN</c:v>
                </c:pt>
                <c:pt idx="12">
                  <c:v>QUZAI</c:v>
                </c:pt>
                <c:pt idx="13">
                  <c:v>BAXIAN</c:v>
                </c:pt>
                <c:pt idx="14">
                  <c:v>ZHONG SAN</c:v>
                </c:pt>
                <c:pt idx="15">
                  <c:v>MAFENG</c:v>
                </c:pt>
                <c:pt idx="16">
                  <c:v>WUYUN</c:v>
                </c:pt>
                <c:pt idx="17">
                  <c:v>UPPER PUBU</c:v>
                </c:pt>
                <c:pt idx="18">
                  <c:v>XIAO KOU</c:v>
                </c:pt>
                <c:pt idx="19">
                  <c:v>LOWER PUBU</c:v>
                </c:pt>
                <c:pt idx="20">
                  <c:v>GANXIAN</c:v>
                </c:pt>
                <c:pt idx="21">
                  <c:v>LUMEI</c:v>
                </c:pt>
              </c:strCache>
            </c:strRef>
          </c:cat>
          <c:val>
            <c:numRef>
              <c:f>'[1]FINAL Modelled ages'!$X$15:$X$36</c:f>
              <c:numCache>
                <c:formatCode>General</c:formatCode>
                <c:ptCount val="22"/>
                <c:pt idx="0">
                  <c:v>603</c:v>
                </c:pt>
                <c:pt idx="1">
                  <c:v>1420</c:v>
                </c:pt>
                <c:pt idx="2">
                  <c:v>703</c:v>
                </c:pt>
                <c:pt idx="3">
                  <c:v>549</c:v>
                </c:pt>
                <c:pt idx="4" formatCode="0">
                  <c:v>469</c:v>
                </c:pt>
                <c:pt idx="5" formatCode="0">
                  <c:v>324</c:v>
                </c:pt>
                <c:pt idx="6">
                  <c:v>275</c:v>
                </c:pt>
                <c:pt idx="7">
                  <c:v>426</c:v>
                </c:pt>
                <c:pt idx="8">
                  <c:v>310</c:v>
                </c:pt>
                <c:pt idx="9" formatCode="0">
                  <c:v>274</c:v>
                </c:pt>
                <c:pt idx="10" formatCode="0">
                  <c:v>273</c:v>
                </c:pt>
                <c:pt idx="11" formatCode="0">
                  <c:v>200</c:v>
                </c:pt>
                <c:pt idx="12" formatCode="0">
                  <c:v>187</c:v>
                </c:pt>
                <c:pt idx="13" formatCode="0">
                  <c:v>143</c:v>
                </c:pt>
                <c:pt idx="14" formatCode="0">
                  <c:v>71</c:v>
                </c:pt>
                <c:pt idx="15" formatCode="0">
                  <c:v>149</c:v>
                </c:pt>
                <c:pt idx="16">
                  <c:v>76</c:v>
                </c:pt>
                <c:pt idx="17">
                  <c:v>110</c:v>
                </c:pt>
                <c:pt idx="18" formatCode="0">
                  <c:v>82</c:v>
                </c:pt>
                <c:pt idx="19" formatCode="0">
                  <c:v>33</c:v>
                </c:pt>
                <c:pt idx="20" formatCode="0">
                  <c:v>10</c:v>
                </c:pt>
                <c:pt idx="21" formatCode="0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A-467A-8F0C-92877F1CE3AA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'[1]FINAL Modelled ages'!$AA$15:$AA$36</c:f>
                <c:numCache>
                  <c:formatCode>General</c:formatCode>
                  <c:ptCount val="22"/>
                  <c:pt idx="0">
                    <c:v>631</c:v>
                  </c:pt>
                  <c:pt idx="1">
                    <c:v>266</c:v>
                  </c:pt>
                  <c:pt idx="2">
                    <c:v>336</c:v>
                  </c:pt>
                  <c:pt idx="3">
                    <c:v>366</c:v>
                  </c:pt>
                  <c:pt idx="4">
                    <c:v>330</c:v>
                  </c:pt>
                  <c:pt idx="5">
                    <c:v>124</c:v>
                  </c:pt>
                  <c:pt idx="6">
                    <c:v>396</c:v>
                  </c:pt>
                  <c:pt idx="7">
                    <c:v>250.5</c:v>
                  </c:pt>
                  <c:pt idx="8">
                    <c:v>46</c:v>
                  </c:pt>
                  <c:pt idx="9">
                    <c:v>14</c:v>
                  </c:pt>
                  <c:pt idx="10">
                    <c:v>36</c:v>
                  </c:pt>
                  <c:pt idx="11">
                    <c:v>40</c:v>
                  </c:pt>
                  <c:pt idx="12">
                    <c:v>21</c:v>
                  </c:pt>
                  <c:pt idx="13">
                    <c:v>32</c:v>
                  </c:pt>
                  <c:pt idx="14">
                    <c:v>63.5</c:v>
                  </c:pt>
                  <c:pt idx="15">
                    <c:v>22</c:v>
                  </c:pt>
                  <c:pt idx="16">
                    <c:v>48</c:v>
                  </c:pt>
                  <c:pt idx="17">
                    <c:v>55</c:v>
                  </c:pt>
                  <c:pt idx="18">
                    <c:v>8</c:v>
                  </c:pt>
                  <c:pt idx="19">
                    <c:v>18</c:v>
                  </c:pt>
                  <c:pt idx="20">
                    <c:v>12.5</c:v>
                  </c:pt>
                  <c:pt idx="21">
                    <c:v>6</c:v>
                  </c:pt>
                </c:numCache>
              </c:numRef>
            </c:plus>
            <c:minus>
              <c:numRef>
                <c:f>'[1]FINAL Modelled ages'!$AA$15:$AA$36</c:f>
                <c:numCache>
                  <c:formatCode>General</c:formatCode>
                  <c:ptCount val="22"/>
                  <c:pt idx="0">
                    <c:v>631</c:v>
                  </c:pt>
                  <c:pt idx="1">
                    <c:v>266</c:v>
                  </c:pt>
                  <c:pt idx="2">
                    <c:v>336</c:v>
                  </c:pt>
                  <c:pt idx="3">
                    <c:v>366</c:v>
                  </c:pt>
                  <c:pt idx="4">
                    <c:v>330</c:v>
                  </c:pt>
                  <c:pt idx="5">
                    <c:v>124</c:v>
                  </c:pt>
                  <c:pt idx="6">
                    <c:v>396</c:v>
                  </c:pt>
                  <c:pt idx="7">
                    <c:v>250.5</c:v>
                  </c:pt>
                  <c:pt idx="8">
                    <c:v>46</c:v>
                  </c:pt>
                  <c:pt idx="9">
                    <c:v>14</c:v>
                  </c:pt>
                  <c:pt idx="10">
                    <c:v>36</c:v>
                  </c:pt>
                  <c:pt idx="11">
                    <c:v>40</c:v>
                  </c:pt>
                  <c:pt idx="12">
                    <c:v>21</c:v>
                  </c:pt>
                  <c:pt idx="13">
                    <c:v>32</c:v>
                  </c:pt>
                  <c:pt idx="14">
                    <c:v>63.5</c:v>
                  </c:pt>
                  <c:pt idx="15">
                    <c:v>22</c:v>
                  </c:pt>
                  <c:pt idx="16">
                    <c:v>48</c:v>
                  </c:pt>
                  <c:pt idx="17">
                    <c:v>55</c:v>
                  </c:pt>
                  <c:pt idx="18">
                    <c:v>8</c:v>
                  </c:pt>
                  <c:pt idx="19">
                    <c:v>18</c:v>
                  </c:pt>
                  <c:pt idx="20">
                    <c:v>12.5</c:v>
                  </c:pt>
                  <c:pt idx="21">
                    <c:v>6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cat>
            <c:strRef>
              <c:f>'[1]FINAL Modelled ages'!$W$15:$W$36</c:f>
              <c:strCache>
                <c:ptCount val="22"/>
                <c:pt idx="0">
                  <c:v>BAIKONG</c:v>
                </c:pt>
                <c:pt idx="1">
                  <c:v>CHIEFUNG</c:v>
                </c:pt>
                <c:pt idx="2">
                  <c:v>QUE QUE</c:v>
                </c:pt>
                <c:pt idx="3">
                  <c:v>SANHE</c:v>
                </c:pt>
                <c:pt idx="4">
                  <c:v>ZHANG WANG </c:v>
                </c:pt>
                <c:pt idx="5">
                  <c:v>YIXIANTIAN</c:v>
                </c:pt>
                <c:pt idx="6">
                  <c:v>YANLIANG</c:v>
                </c:pt>
                <c:pt idx="7">
                  <c:v>DAXIN</c:v>
                </c:pt>
                <c:pt idx="8">
                  <c:v>BAPANG</c:v>
                </c:pt>
                <c:pt idx="9">
                  <c:v>HEJIANG</c:v>
                </c:pt>
                <c:pt idx="10">
                  <c:v>SHUANGTAN</c:v>
                </c:pt>
                <c:pt idx="11">
                  <c:v>GONGJISHAN</c:v>
                </c:pt>
                <c:pt idx="12">
                  <c:v>QUZAI</c:v>
                </c:pt>
                <c:pt idx="13">
                  <c:v>BAXIAN</c:v>
                </c:pt>
                <c:pt idx="14">
                  <c:v>ZHONG SAN</c:v>
                </c:pt>
                <c:pt idx="15">
                  <c:v>MAFENG</c:v>
                </c:pt>
                <c:pt idx="16">
                  <c:v>WUYUN</c:v>
                </c:pt>
                <c:pt idx="17">
                  <c:v>UPPER PUBU</c:v>
                </c:pt>
                <c:pt idx="18">
                  <c:v>XIAO KOU</c:v>
                </c:pt>
                <c:pt idx="19">
                  <c:v>LOWER PUBU</c:v>
                </c:pt>
                <c:pt idx="20">
                  <c:v>GANXIAN</c:v>
                </c:pt>
                <c:pt idx="21">
                  <c:v>LUMEI</c:v>
                </c:pt>
              </c:strCache>
            </c:strRef>
          </c:cat>
          <c:val>
            <c:numRef>
              <c:f>'[1]FINAL Modelled ages'!$Y$15:$Y$36</c:f>
              <c:numCache>
                <c:formatCode>General</c:formatCode>
                <c:ptCount val="22"/>
                <c:pt idx="0">
                  <c:v>2340</c:v>
                </c:pt>
                <c:pt idx="1">
                  <c:v>2048</c:v>
                </c:pt>
                <c:pt idx="2" formatCode="0">
                  <c:v>1141</c:v>
                </c:pt>
                <c:pt idx="3">
                  <c:v>1145</c:v>
                </c:pt>
                <c:pt idx="4" formatCode="0">
                  <c:v>973</c:v>
                </c:pt>
                <c:pt idx="5" formatCode="0">
                  <c:v>765</c:v>
                </c:pt>
                <c:pt idx="6">
                  <c:v>704</c:v>
                </c:pt>
                <c:pt idx="7" formatCode="0">
                  <c:v>632</c:v>
                </c:pt>
                <c:pt idx="8">
                  <c:v>358</c:v>
                </c:pt>
                <c:pt idx="9">
                  <c:v>307</c:v>
                </c:pt>
                <c:pt idx="10" formatCode="0">
                  <c:v>307</c:v>
                </c:pt>
                <c:pt idx="11" formatCode="0">
                  <c:v>252</c:v>
                </c:pt>
                <c:pt idx="12" formatCode="0">
                  <c:v>214</c:v>
                </c:pt>
                <c:pt idx="13" formatCode="0">
                  <c:v>200</c:v>
                </c:pt>
                <c:pt idx="14" formatCode="0">
                  <c:v>182</c:v>
                </c:pt>
                <c:pt idx="15">
                  <c:v>171</c:v>
                </c:pt>
                <c:pt idx="16" formatCode="0">
                  <c:v>163</c:v>
                </c:pt>
                <c:pt idx="17">
                  <c:v>157</c:v>
                </c:pt>
                <c:pt idx="18">
                  <c:v>88</c:v>
                </c:pt>
                <c:pt idx="19" formatCode="0">
                  <c:v>59</c:v>
                </c:pt>
                <c:pt idx="20" formatCode="0">
                  <c:v>57</c:v>
                </c:pt>
                <c:pt idx="21" formatCode="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67A-8F0C-92877F1C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8797791"/>
        <c:axId val="901761199"/>
      </c:lineChart>
      <c:catAx>
        <c:axId val="1188797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1761199"/>
        <c:crosses val="autoZero"/>
        <c:auto val="1"/>
        <c:lblAlgn val="ctr"/>
        <c:lblOffset val="100"/>
        <c:noMultiLvlLbl val="0"/>
      </c:catAx>
      <c:valAx>
        <c:axId val="901761199"/>
        <c:scaling>
          <c:orientation val="minMax"/>
          <c:max val="18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797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82-41C6-8871-25ECA8BFB6CD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82-41C6-8871-25ECA8BFB6CD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82-41C6-8871-25ECA8BFB6CD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82-41C6-8871-25ECA8BFB6CD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82-41C6-8871-25ECA8BFB6CD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82-41C6-8871-25ECA8BFB6CD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82-41C6-8871-25ECA8BFB6CD}"/>
              </c:ext>
            </c:extLst>
          </c:dPt>
          <c:dPt>
            <c:idx val="7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82-41C6-8871-25ECA8BFB6CD}"/>
              </c:ext>
            </c:extLst>
          </c:dPt>
          <c:dPt>
            <c:idx val="8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82-41C6-8871-25ECA8BFB6CD}"/>
              </c:ext>
            </c:extLst>
          </c:dPt>
          <c:dPt>
            <c:idx val="9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82-41C6-8871-25ECA8BFB6CD}"/>
              </c:ext>
            </c:extLst>
          </c:dPt>
          <c:dPt>
            <c:idx val="1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82-41C6-8871-25ECA8BFB6CD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82-41C6-8871-25ECA8BFB6CD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82-41C6-8871-25ECA8BFB6CD}"/>
              </c:ext>
            </c:extLst>
          </c:dPt>
          <c:dPt>
            <c:idx val="13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82-41C6-8871-25ECA8BFB6CD}"/>
              </c:ext>
            </c:extLst>
          </c:dPt>
          <c:dPt>
            <c:idx val="14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82-41C6-8871-25ECA8BFB6CD}"/>
              </c:ext>
            </c:extLst>
          </c:dPt>
          <c:dPt>
            <c:idx val="15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82-41C6-8871-25ECA8BFB6CD}"/>
              </c:ext>
            </c:extLst>
          </c:dPt>
          <c:dPt>
            <c:idx val="16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82-41C6-8871-25ECA8BFB6CD}"/>
              </c:ext>
            </c:extLst>
          </c:dPt>
          <c:dPt>
            <c:idx val="17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82-41C6-8871-25ECA8BFB6CD}"/>
              </c:ext>
            </c:extLst>
          </c:dPt>
          <c:dPt>
            <c:idx val="18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82-41C6-8871-25ECA8BFB6CD}"/>
              </c:ext>
            </c:extLst>
          </c:dPt>
          <c:dPt>
            <c:idx val="20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82-41C6-8871-25ECA8BFB6CD}"/>
              </c:ext>
            </c:extLst>
          </c:dPt>
          <c:dPt>
            <c:idx val="21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82-41C6-8871-25ECA8BFB6CD}"/>
              </c:ext>
            </c:extLst>
          </c:dPt>
          <c:dPt>
            <c:idx val="22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82-41C6-8871-25ECA8BFB6CD}"/>
              </c:ext>
            </c:extLst>
          </c:dPt>
          <c:dPt>
            <c:idx val="23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82-41C6-8871-25ECA8BFB6CD}"/>
              </c:ext>
            </c:extLst>
          </c:dPt>
          <c:dPt>
            <c:idx val="24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82-41C6-8871-25ECA8BFB6CD}"/>
              </c:ext>
            </c:extLst>
          </c:dPt>
          <c:dPt>
            <c:idx val="25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82-41C6-8871-25ECA8BFB6CD}"/>
              </c:ext>
            </c:extLst>
          </c:dPt>
          <c:dPt>
            <c:idx val="26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82-41C6-8871-25ECA8BFB6CD}"/>
              </c:ext>
            </c:extLst>
          </c:dPt>
          <c:xVal>
            <c:numRef>
              <c:f>[2]Sheet2!$B$34:$B$60</c:f>
              <c:numCache>
                <c:formatCode>General</c:formatCode>
                <c:ptCount val="27"/>
                <c:pt idx="0">
                  <c:v>924</c:v>
                </c:pt>
                <c:pt idx="1">
                  <c:v>924</c:v>
                </c:pt>
                <c:pt idx="2">
                  <c:v>924</c:v>
                </c:pt>
                <c:pt idx="3">
                  <c:v>924</c:v>
                </c:pt>
                <c:pt idx="4">
                  <c:v>924</c:v>
                </c:pt>
                <c:pt idx="5">
                  <c:v>1734</c:v>
                </c:pt>
                <c:pt idx="6">
                  <c:v>1734</c:v>
                </c:pt>
                <c:pt idx="7">
                  <c:v>1734</c:v>
                </c:pt>
                <c:pt idx="8">
                  <c:v>1734</c:v>
                </c:pt>
                <c:pt idx="9">
                  <c:v>704</c:v>
                </c:pt>
                <c:pt idx="10">
                  <c:v>332</c:v>
                </c:pt>
                <c:pt idx="11">
                  <c:v>924</c:v>
                </c:pt>
                <c:pt idx="12">
                  <c:v>924</c:v>
                </c:pt>
                <c:pt idx="13">
                  <c:v>924</c:v>
                </c:pt>
                <c:pt idx="14">
                  <c:v>290</c:v>
                </c:pt>
                <c:pt idx="15">
                  <c:v>290</c:v>
                </c:pt>
                <c:pt idx="16">
                  <c:v>275</c:v>
                </c:pt>
                <c:pt idx="17">
                  <c:v>275</c:v>
                </c:pt>
                <c:pt idx="18">
                  <c:v>275</c:v>
                </c:pt>
                <c:pt idx="19">
                  <c:v>275</c:v>
                </c:pt>
                <c:pt idx="20">
                  <c:v>275</c:v>
                </c:pt>
                <c:pt idx="21">
                  <c:v>275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xVal>
          <c:yVal>
            <c:numRef>
              <c:f>[2]Sheet2!$C$34:$C$60</c:f>
              <c:numCache>
                <c:formatCode>General</c:formatCode>
                <c:ptCount val="27"/>
                <c:pt idx="0">
                  <c:v>-13.834032720359611</c:v>
                </c:pt>
                <c:pt idx="1">
                  <c:v>-15.390474922281529</c:v>
                </c:pt>
                <c:pt idx="2">
                  <c:v>-15.755547658174462</c:v>
                </c:pt>
                <c:pt idx="3">
                  <c:v>-16.215563469066577</c:v>
                </c:pt>
                <c:pt idx="4">
                  <c:v>-15.132729140735497</c:v>
                </c:pt>
                <c:pt idx="5">
                  <c:v>-14.587536403598087</c:v>
                </c:pt>
                <c:pt idx="6">
                  <c:v>-15.436788617403078</c:v>
                </c:pt>
                <c:pt idx="7">
                  <c:v>-15.332985531163249</c:v>
                </c:pt>
                <c:pt idx="8">
                  <c:v>-15.19303762633943</c:v>
                </c:pt>
                <c:pt idx="9">
                  <c:v>-15.680438926520813</c:v>
                </c:pt>
                <c:pt idx="10">
                  <c:v>-15.786255651678971</c:v>
                </c:pt>
                <c:pt idx="11">
                  <c:v>-13.730632361903448</c:v>
                </c:pt>
                <c:pt idx="12">
                  <c:v>-14.739163414148214</c:v>
                </c:pt>
                <c:pt idx="13">
                  <c:v>-14.549176582203929</c:v>
                </c:pt>
                <c:pt idx="14">
                  <c:v>-15.317431385032556</c:v>
                </c:pt>
                <c:pt idx="15">
                  <c:v>-15.218905826883274</c:v>
                </c:pt>
                <c:pt idx="16">
                  <c:v>-14.718566457950098</c:v>
                </c:pt>
                <c:pt idx="17">
                  <c:v>-10.274870995962793</c:v>
                </c:pt>
                <c:pt idx="18">
                  <c:v>-14.310339304323982</c:v>
                </c:pt>
                <c:pt idx="19">
                  <c:v>-14.698329658897794</c:v>
                </c:pt>
                <c:pt idx="20">
                  <c:v>-14.598412749999433</c:v>
                </c:pt>
                <c:pt idx="21">
                  <c:v>-13.312084089507145</c:v>
                </c:pt>
                <c:pt idx="22">
                  <c:v>-12.874835821613889</c:v>
                </c:pt>
                <c:pt idx="23">
                  <c:v>-14.04657230818917</c:v>
                </c:pt>
                <c:pt idx="24">
                  <c:v>-12.488116467348926</c:v>
                </c:pt>
                <c:pt idx="25">
                  <c:v>-12.67407602145655</c:v>
                </c:pt>
                <c:pt idx="26">
                  <c:v>-13.196313274925014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B182-41C6-8871-25ECA8BF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94975"/>
        <c:axId val="76860847"/>
      </c:scatterChart>
      <c:valAx>
        <c:axId val="75594975"/>
        <c:scaling>
          <c:orientation val="maxMin"/>
          <c:max val="18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860847"/>
        <c:crossesAt val="-18"/>
        <c:crossBetween val="midCat"/>
      </c:valAx>
      <c:valAx>
        <c:axId val="76860847"/>
        <c:scaling>
          <c:orientation val="minMax"/>
          <c:max val="-10"/>
        </c:scaling>
        <c:delete val="0"/>
        <c:axPos val="r"/>
        <c:numFmt formatCode="General" sourceLinked="1"/>
        <c:majorTickMark val="in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594975"/>
        <c:crossesAt val="200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44-46B2-B48A-5B9E635B86CA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544-46B2-B48A-5B9E635B86CA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44-46B2-B48A-5B9E635B86CA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44-46B2-B48A-5B9E635B86CA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44-46B2-B48A-5B9E635B86CA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44-46B2-B48A-5B9E635B86CA}"/>
              </c:ext>
            </c:extLst>
          </c:dPt>
          <c:dPt>
            <c:idx val="9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44-46B2-B48A-5B9E635B86CA}"/>
              </c:ext>
            </c:extLst>
          </c:dPt>
          <c:dPt>
            <c:idx val="1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44-46B2-B48A-5B9E635B86CA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44-46B2-B48A-5B9E635B86CA}"/>
              </c:ext>
            </c:extLst>
          </c:dPt>
          <c:dPt>
            <c:idx val="12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44-46B2-B48A-5B9E635B86CA}"/>
              </c:ext>
            </c:extLst>
          </c:dPt>
          <c:dPt>
            <c:idx val="13"/>
            <c:marker>
              <c:symbol val="circle"/>
              <c:size val="7"/>
              <c:spPr>
                <a:solidFill>
                  <a:schemeClr val="tx2"/>
                </a:solidFill>
                <a:ln w="9525">
                  <a:solidFill>
                    <a:schemeClr val="tx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44-46B2-B48A-5B9E635B86CA}"/>
              </c:ext>
            </c:extLst>
          </c:dPt>
          <c:dPt>
            <c:idx val="14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44-46B2-B48A-5B9E635B86CA}"/>
              </c:ext>
            </c:extLst>
          </c:dPt>
          <c:dPt>
            <c:idx val="15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44-46B2-B48A-5B9E635B86CA}"/>
              </c:ext>
            </c:extLst>
          </c:dPt>
          <c:dPt>
            <c:idx val="16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44-46B2-B48A-5B9E635B86CA}"/>
              </c:ext>
            </c:extLst>
          </c:dPt>
          <c:dPt>
            <c:idx val="17"/>
            <c:marker>
              <c:symbol val="triangle"/>
              <c:size val="7"/>
              <c:spPr>
                <a:solidFill>
                  <a:srgbClr val="C00000"/>
                </a:solidFill>
                <a:ln w="95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44-46B2-B48A-5B9E635B86CA}"/>
              </c:ext>
            </c:extLst>
          </c:dPt>
          <c:dPt>
            <c:idx val="18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44-46B2-B48A-5B9E635B86CA}"/>
              </c:ext>
            </c:extLst>
          </c:dPt>
          <c:dPt>
            <c:idx val="20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4-46B2-B48A-5B9E635B86CA}"/>
              </c:ext>
            </c:extLst>
          </c:dPt>
          <c:dPt>
            <c:idx val="21"/>
            <c:marker>
              <c:symbol val="triang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44-46B2-B48A-5B9E635B86CA}"/>
              </c:ext>
            </c:extLst>
          </c:dPt>
          <c:dPt>
            <c:idx val="22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44-46B2-B48A-5B9E635B86CA}"/>
              </c:ext>
            </c:extLst>
          </c:dPt>
          <c:dPt>
            <c:idx val="23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44-46B2-B48A-5B9E635B86CA}"/>
              </c:ext>
            </c:extLst>
          </c:dPt>
          <c:dPt>
            <c:idx val="25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44-46B2-B48A-5B9E635B86CA}"/>
              </c:ext>
            </c:extLst>
          </c:dPt>
          <c:dPt>
            <c:idx val="26"/>
            <c:marker>
              <c:symbol val="square"/>
              <c:size val="7"/>
              <c:spPr>
                <a:solidFill>
                  <a:schemeClr val="tx2">
                    <a:lumMod val="40000"/>
                    <a:lumOff val="60000"/>
                  </a:schemeClr>
                </a:solidFill>
                <a:ln w="9525">
                  <a:solidFill>
                    <a:schemeClr val="tx2">
                      <a:lumMod val="40000"/>
                      <a:lumOff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44-46B2-B48A-5B9E635B86CA}"/>
              </c:ext>
            </c:extLst>
          </c:dPt>
          <c:xVal>
            <c:numRef>
              <c:f>[2]Sheet2!$B$63:$B$89</c:f>
              <c:numCache>
                <c:formatCode>General</c:formatCode>
                <c:ptCount val="27"/>
                <c:pt idx="0">
                  <c:v>924</c:v>
                </c:pt>
                <c:pt idx="1">
                  <c:v>924</c:v>
                </c:pt>
                <c:pt idx="2">
                  <c:v>924</c:v>
                </c:pt>
                <c:pt idx="3">
                  <c:v>924</c:v>
                </c:pt>
                <c:pt idx="4">
                  <c:v>924</c:v>
                </c:pt>
                <c:pt idx="5">
                  <c:v>1734</c:v>
                </c:pt>
                <c:pt idx="6">
                  <c:v>1734</c:v>
                </c:pt>
                <c:pt idx="7">
                  <c:v>1734</c:v>
                </c:pt>
                <c:pt idx="8">
                  <c:v>1734</c:v>
                </c:pt>
                <c:pt idx="9">
                  <c:v>704</c:v>
                </c:pt>
                <c:pt idx="10">
                  <c:v>332</c:v>
                </c:pt>
                <c:pt idx="11">
                  <c:v>924</c:v>
                </c:pt>
                <c:pt idx="12">
                  <c:v>924</c:v>
                </c:pt>
                <c:pt idx="13">
                  <c:v>924</c:v>
                </c:pt>
                <c:pt idx="14">
                  <c:v>290</c:v>
                </c:pt>
                <c:pt idx="15">
                  <c:v>290</c:v>
                </c:pt>
                <c:pt idx="16">
                  <c:v>275</c:v>
                </c:pt>
                <c:pt idx="17">
                  <c:v>275</c:v>
                </c:pt>
                <c:pt idx="18">
                  <c:v>275</c:v>
                </c:pt>
                <c:pt idx="19">
                  <c:v>275</c:v>
                </c:pt>
                <c:pt idx="20">
                  <c:v>275</c:v>
                </c:pt>
                <c:pt idx="21">
                  <c:v>275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xVal>
          <c:yVal>
            <c:numRef>
              <c:f>[2]Sheet2!$C$63:$C$89</c:f>
              <c:numCache>
                <c:formatCode>General</c:formatCode>
                <c:ptCount val="27"/>
                <c:pt idx="0">
                  <c:v>-7.9148407145864255</c:v>
                </c:pt>
                <c:pt idx="1">
                  <c:v>-8.6375900929928839</c:v>
                </c:pt>
                <c:pt idx="2">
                  <c:v>-8.3693312862955729</c:v>
                </c:pt>
                <c:pt idx="3">
                  <c:v>-8.0620843178094859</c:v>
                </c:pt>
                <c:pt idx="4">
                  <c:v>-6.9876313396824674</c:v>
                </c:pt>
                <c:pt idx="5">
                  <c:v>-7.7511917030262678</c:v>
                </c:pt>
                <c:pt idx="6">
                  <c:v>-8.2695823528879266</c:v>
                </c:pt>
                <c:pt idx="7">
                  <c:v>-8.2477084751051333</c:v>
                </c:pt>
                <c:pt idx="8">
                  <c:v>-8.228467564092492</c:v>
                </c:pt>
                <c:pt idx="9">
                  <c:v>-9.6589786639060904</c:v>
                </c:pt>
                <c:pt idx="10">
                  <c:v>-9.1163849733495823</c:v>
                </c:pt>
                <c:pt idx="11">
                  <c:v>-6.2805784939442164</c:v>
                </c:pt>
                <c:pt idx="12">
                  <c:v>-7.1155327639401893</c:v>
                </c:pt>
                <c:pt idx="13">
                  <c:v>-6.7202839445594389</c:v>
                </c:pt>
                <c:pt idx="14">
                  <c:v>-9.3483421084050544</c:v>
                </c:pt>
                <c:pt idx="15">
                  <c:v>-7.8947357687268394</c:v>
                </c:pt>
                <c:pt idx="16">
                  <c:v>-6.3360828561826441</c:v>
                </c:pt>
                <c:pt idx="17">
                  <c:v>-7.3316122050933741</c:v>
                </c:pt>
                <c:pt idx="18">
                  <c:v>-4.3812935426075423</c:v>
                </c:pt>
                <c:pt idx="19">
                  <c:v>-4.8628001812743955</c:v>
                </c:pt>
                <c:pt idx="20">
                  <c:v>-4.6410550297710627</c:v>
                </c:pt>
                <c:pt idx="21">
                  <c:v>-4.8932535854371997</c:v>
                </c:pt>
                <c:pt idx="22">
                  <c:v>-5.4579789141774118</c:v>
                </c:pt>
                <c:pt idx="23">
                  <c:v>-4.1383562225682526</c:v>
                </c:pt>
                <c:pt idx="24">
                  <c:v>-2.7629348890224299</c:v>
                </c:pt>
                <c:pt idx="25">
                  <c:v>-2.7156427551124098</c:v>
                </c:pt>
                <c:pt idx="26">
                  <c:v>-2.9206090913733984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5544-46B2-B48A-5B9E635B8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627375"/>
        <c:axId val="2081857487"/>
      </c:scatterChart>
      <c:valAx>
        <c:axId val="75627375"/>
        <c:scaling>
          <c:orientation val="maxMin"/>
          <c:max val="18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81857487"/>
        <c:crossesAt val="-12"/>
        <c:crossBetween val="midCat"/>
      </c:valAx>
      <c:valAx>
        <c:axId val="2081857487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627375"/>
        <c:crossesAt val="200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14</xdr:col>
      <xdr:colOff>0</xdr:colOff>
      <xdr:row>24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D55913-1614-459B-9CE7-79E3F88B7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224451</xdr:colOff>
      <xdr:row>9</xdr:row>
      <xdr:rowOff>28148</xdr:rowOff>
    </xdr:from>
    <xdr:to>
      <xdr:col>18</xdr:col>
      <xdr:colOff>54894</xdr:colOff>
      <xdr:row>17</xdr:row>
      <xdr:rowOff>96346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C5EA3C-15C4-46BF-A97D-C9365C057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219890</xdr:colOff>
      <xdr:row>21</xdr:row>
      <xdr:rowOff>29883</xdr:rowOff>
    </xdr:from>
    <xdr:to>
      <xdr:col>18</xdr:col>
      <xdr:colOff>74706</xdr:colOff>
      <xdr:row>29</xdr:row>
      <xdr:rowOff>78871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83881C-32E2-4AA1-A69C-DAA2973A0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US%20home%202020/Documents/Documents/GIGANTO/RESULTS/MAPPING%20GIGANTO%20newest%2016-06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SUS%20home%202020/Documents/Documents/GIGANTO/RESULTS/Stable%20isotopes/Copy%20of%20Giganto%20final%20data%20-%20updated%20KW%2024-08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IRSL"/>
      <sheetName val="first model"/>
      <sheetName val="Modeling sites in CZ"/>
      <sheetName val="tidying up"/>
      <sheetName val="Modelling sites in BB"/>
      <sheetName val="all data"/>
      <sheetName val="que que"/>
      <sheetName val="Models for pollen"/>
      <sheetName val="Pollen data"/>
      <sheetName val="new pollen"/>
      <sheetName val="Pollen modelled ages"/>
      <sheetName val="PLANS"/>
      <sheetName val="all 22 caves"/>
      <sheetName val="Data for modelling"/>
      <sheetName val="palaeo comp"/>
      <sheetName val="FINAL Modelled ages"/>
      <sheetName val="Sheet1"/>
      <sheetName val="Pollen for simon"/>
      <sheetName val="corrected pollen 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">
          <cell r="W15" t="str">
            <v>BAIKONG</v>
          </cell>
          <cell r="X15">
            <v>603</v>
          </cell>
          <cell r="Y15">
            <v>2340</v>
          </cell>
          <cell r="Z15">
            <v>223</v>
          </cell>
          <cell r="AA15">
            <v>631</v>
          </cell>
        </row>
        <row r="16">
          <cell r="W16" t="str">
            <v>CHIEFUNG</v>
          </cell>
          <cell r="X16">
            <v>1420</v>
          </cell>
          <cell r="Y16">
            <v>2048</v>
          </cell>
          <cell r="Z16">
            <v>378</v>
          </cell>
          <cell r="AA16">
            <v>266</v>
          </cell>
        </row>
        <row r="17">
          <cell r="W17" t="str">
            <v>QUE QUE</v>
          </cell>
          <cell r="X17">
            <v>703</v>
          </cell>
          <cell r="Y17">
            <v>1141</v>
          </cell>
          <cell r="Z17">
            <v>153</v>
          </cell>
          <cell r="AA17">
            <v>336</v>
          </cell>
        </row>
        <row r="18">
          <cell r="W18" t="str">
            <v>SANHE</v>
          </cell>
          <cell r="X18">
            <v>549</v>
          </cell>
          <cell r="Y18">
            <v>1145</v>
          </cell>
          <cell r="Z18">
            <v>280</v>
          </cell>
          <cell r="AA18">
            <v>366</v>
          </cell>
        </row>
        <row r="19">
          <cell r="W19" t="str">
            <v xml:space="preserve">ZHANG WANG </v>
          </cell>
          <cell r="X19">
            <v>469</v>
          </cell>
          <cell r="Y19">
            <v>973</v>
          </cell>
          <cell r="Z19">
            <v>230</v>
          </cell>
          <cell r="AA19">
            <v>330</v>
          </cell>
        </row>
        <row r="20">
          <cell r="W20" t="str">
            <v>YIXIANTIAN</v>
          </cell>
          <cell r="X20">
            <v>324</v>
          </cell>
          <cell r="Y20">
            <v>765</v>
          </cell>
          <cell r="Z20">
            <v>69</v>
          </cell>
          <cell r="AA20">
            <v>124</v>
          </cell>
        </row>
        <row r="21">
          <cell r="W21" t="str">
            <v>YANLIANG</v>
          </cell>
          <cell r="X21">
            <v>275</v>
          </cell>
          <cell r="Y21">
            <v>704</v>
          </cell>
          <cell r="Z21">
            <v>175</v>
          </cell>
          <cell r="AA21">
            <v>396</v>
          </cell>
        </row>
        <row r="22">
          <cell r="W22" t="str">
            <v>DAXIN</v>
          </cell>
          <cell r="X22">
            <v>426</v>
          </cell>
          <cell r="Y22">
            <v>632</v>
          </cell>
          <cell r="Z22">
            <v>69</v>
          </cell>
          <cell r="AA22">
            <v>250.5</v>
          </cell>
        </row>
        <row r="23">
          <cell r="W23" t="str">
            <v>BAPANG</v>
          </cell>
          <cell r="X23">
            <v>310</v>
          </cell>
          <cell r="Y23">
            <v>358</v>
          </cell>
          <cell r="Z23">
            <v>12</v>
          </cell>
          <cell r="AA23">
            <v>46</v>
          </cell>
        </row>
        <row r="24">
          <cell r="W24" t="str">
            <v>HEJIANG</v>
          </cell>
          <cell r="X24">
            <v>274</v>
          </cell>
          <cell r="Y24">
            <v>307</v>
          </cell>
          <cell r="Z24">
            <v>24</v>
          </cell>
          <cell r="AA24">
            <v>14</v>
          </cell>
        </row>
        <row r="25">
          <cell r="W25" t="str">
            <v>SHUANGTAN</v>
          </cell>
          <cell r="X25">
            <v>273</v>
          </cell>
          <cell r="Y25">
            <v>307</v>
          </cell>
          <cell r="Z25">
            <v>30</v>
          </cell>
          <cell r="AA25">
            <v>36</v>
          </cell>
        </row>
        <row r="26">
          <cell r="W26" t="str">
            <v>GONGJISHAN</v>
          </cell>
          <cell r="X26">
            <v>200</v>
          </cell>
          <cell r="Y26">
            <v>252</v>
          </cell>
          <cell r="Z26">
            <v>41</v>
          </cell>
          <cell r="AA26">
            <v>40</v>
          </cell>
        </row>
        <row r="27">
          <cell r="W27" t="str">
            <v>QUZAI</v>
          </cell>
          <cell r="X27">
            <v>187</v>
          </cell>
          <cell r="Y27">
            <v>214</v>
          </cell>
          <cell r="Z27">
            <v>21</v>
          </cell>
          <cell r="AA27">
            <v>21</v>
          </cell>
        </row>
        <row r="28">
          <cell r="W28" t="str">
            <v>BAXIAN</v>
          </cell>
          <cell r="X28">
            <v>143</v>
          </cell>
          <cell r="Y28">
            <v>200</v>
          </cell>
          <cell r="Z28">
            <v>14</v>
          </cell>
          <cell r="AA28">
            <v>32</v>
          </cell>
        </row>
        <row r="29">
          <cell r="W29" t="str">
            <v>ZHONG SAN</v>
          </cell>
          <cell r="X29">
            <v>71</v>
          </cell>
          <cell r="Y29">
            <v>182</v>
          </cell>
          <cell r="Z29">
            <v>6.5</v>
          </cell>
          <cell r="AA29">
            <v>63.5</v>
          </cell>
        </row>
        <row r="30">
          <cell r="W30" t="str">
            <v>MAFENG</v>
          </cell>
          <cell r="X30">
            <v>149</v>
          </cell>
          <cell r="Y30">
            <v>171</v>
          </cell>
          <cell r="Z30">
            <v>11</v>
          </cell>
          <cell r="AA30">
            <v>22</v>
          </cell>
        </row>
        <row r="31">
          <cell r="W31" t="str">
            <v>WUYUN</v>
          </cell>
          <cell r="X31">
            <v>76</v>
          </cell>
          <cell r="Y31">
            <v>163</v>
          </cell>
          <cell r="Z31">
            <v>16</v>
          </cell>
          <cell r="AA31">
            <v>48</v>
          </cell>
        </row>
        <row r="32">
          <cell r="W32" t="str">
            <v>UPPER PUBU</v>
          </cell>
          <cell r="X32">
            <v>110</v>
          </cell>
          <cell r="Y32">
            <v>157</v>
          </cell>
          <cell r="Z32">
            <v>17</v>
          </cell>
          <cell r="AA32">
            <v>55</v>
          </cell>
        </row>
        <row r="33">
          <cell r="W33" t="str">
            <v>XIAO KOU</v>
          </cell>
          <cell r="X33">
            <v>82</v>
          </cell>
          <cell r="Y33">
            <v>88</v>
          </cell>
          <cell r="Z33">
            <v>3</v>
          </cell>
          <cell r="AA33">
            <v>8</v>
          </cell>
        </row>
        <row r="34">
          <cell r="W34" t="str">
            <v>LOWER PUBU</v>
          </cell>
          <cell r="X34">
            <v>33</v>
          </cell>
          <cell r="Y34">
            <v>59</v>
          </cell>
          <cell r="Z34">
            <v>12</v>
          </cell>
          <cell r="AA34">
            <v>18</v>
          </cell>
        </row>
        <row r="35">
          <cell r="W35" t="str">
            <v>GANXIAN</v>
          </cell>
          <cell r="X35">
            <v>10</v>
          </cell>
          <cell r="Y35">
            <v>57</v>
          </cell>
          <cell r="Z35">
            <v>7.5</v>
          </cell>
          <cell r="AA35">
            <v>12.5</v>
          </cell>
        </row>
        <row r="36">
          <cell r="W36" t="str">
            <v>LUMEI</v>
          </cell>
          <cell r="X36">
            <v>49</v>
          </cell>
          <cell r="Y36">
            <v>24</v>
          </cell>
          <cell r="Z36">
            <v>5</v>
          </cell>
          <cell r="AA36">
            <v>6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34">
          <cell r="B34">
            <v>924</v>
          </cell>
          <cell r="C34">
            <v>-13.834032720359611</v>
          </cell>
        </row>
        <row r="35">
          <cell r="B35">
            <v>924</v>
          </cell>
          <cell r="C35">
            <v>-15.390474922281529</v>
          </cell>
        </row>
        <row r="36">
          <cell r="B36">
            <v>924</v>
          </cell>
          <cell r="C36">
            <v>-15.755547658174462</v>
          </cell>
        </row>
        <row r="37">
          <cell r="B37">
            <v>924</v>
          </cell>
          <cell r="C37">
            <v>-16.215563469066577</v>
          </cell>
        </row>
        <row r="38">
          <cell r="B38">
            <v>924</v>
          </cell>
          <cell r="C38">
            <v>-15.132729140735497</v>
          </cell>
        </row>
        <row r="39">
          <cell r="B39">
            <v>1734</v>
          </cell>
          <cell r="C39">
            <v>-14.587536403598087</v>
          </cell>
        </row>
        <row r="40">
          <cell r="B40">
            <v>1734</v>
          </cell>
          <cell r="C40">
            <v>-15.436788617403078</v>
          </cell>
        </row>
        <row r="41">
          <cell r="B41">
            <v>1734</v>
          </cell>
          <cell r="C41">
            <v>-15.332985531163249</v>
          </cell>
        </row>
        <row r="42">
          <cell r="B42">
            <v>1734</v>
          </cell>
          <cell r="C42">
            <v>-15.19303762633943</v>
          </cell>
        </row>
        <row r="43">
          <cell r="B43">
            <v>704</v>
          </cell>
          <cell r="C43">
            <v>-15.680438926520813</v>
          </cell>
        </row>
        <row r="44">
          <cell r="B44">
            <v>332</v>
          </cell>
          <cell r="C44">
            <v>-15.786255651678971</v>
          </cell>
        </row>
        <row r="45">
          <cell r="B45">
            <v>924</v>
          </cell>
          <cell r="C45">
            <v>-13.730632361903448</v>
          </cell>
        </row>
        <row r="46">
          <cell r="B46">
            <v>924</v>
          </cell>
          <cell r="C46">
            <v>-14.739163414148214</v>
          </cell>
        </row>
        <row r="47">
          <cell r="B47">
            <v>924</v>
          </cell>
          <cell r="C47">
            <v>-14.549176582203929</v>
          </cell>
        </row>
        <row r="48">
          <cell r="B48">
            <v>290</v>
          </cell>
          <cell r="C48">
            <v>-15.317431385032556</v>
          </cell>
        </row>
        <row r="49">
          <cell r="B49">
            <v>290</v>
          </cell>
          <cell r="C49">
            <v>-15.218905826883274</v>
          </cell>
        </row>
        <row r="50">
          <cell r="B50">
            <v>275</v>
          </cell>
          <cell r="C50">
            <v>-14.718566457950098</v>
          </cell>
        </row>
        <row r="51">
          <cell r="B51">
            <v>275</v>
          </cell>
          <cell r="C51">
            <v>-10.274870995962793</v>
          </cell>
        </row>
        <row r="52">
          <cell r="B52">
            <v>275</v>
          </cell>
          <cell r="C52">
            <v>-14.310339304323982</v>
          </cell>
        </row>
        <row r="53">
          <cell r="B53">
            <v>275</v>
          </cell>
          <cell r="C53">
            <v>-14.698329658897794</v>
          </cell>
        </row>
        <row r="54">
          <cell r="B54">
            <v>275</v>
          </cell>
          <cell r="C54">
            <v>-14.598412749999433</v>
          </cell>
        </row>
        <row r="55">
          <cell r="B55">
            <v>275</v>
          </cell>
          <cell r="C55">
            <v>-13.312084089507145</v>
          </cell>
        </row>
        <row r="56">
          <cell r="B56">
            <v>0</v>
          </cell>
          <cell r="C56">
            <v>-12.874835821613889</v>
          </cell>
        </row>
        <row r="57">
          <cell r="B57">
            <v>0</v>
          </cell>
          <cell r="C57">
            <v>-14.04657230818917</v>
          </cell>
        </row>
        <row r="58">
          <cell r="B58">
            <v>0</v>
          </cell>
          <cell r="C58">
            <v>-12.488116467348926</v>
          </cell>
        </row>
        <row r="59">
          <cell r="B59">
            <v>0</v>
          </cell>
          <cell r="C59">
            <v>-12.67407602145655</v>
          </cell>
        </row>
        <row r="60">
          <cell r="B60">
            <v>0</v>
          </cell>
          <cell r="C60">
            <v>-13.196313274925014</v>
          </cell>
        </row>
        <row r="63">
          <cell r="B63">
            <v>924</v>
          </cell>
          <cell r="C63">
            <v>-7.9148407145864255</v>
          </cell>
        </row>
        <row r="64">
          <cell r="B64">
            <v>924</v>
          </cell>
          <cell r="C64">
            <v>-8.6375900929928839</v>
          </cell>
        </row>
        <row r="65">
          <cell r="B65">
            <v>924</v>
          </cell>
          <cell r="C65">
            <v>-8.3693312862955729</v>
          </cell>
        </row>
        <row r="66">
          <cell r="B66">
            <v>924</v>
          </cell>
          <cell r="C66">
            <v>-8.0620843178094859</v>
          </cell>
        </row>
        <row r="67">
          <cell r="B67">
            <v>924</v>
          </cell>
          <cell r="C67">
            <v>-6.9876313396824674</v>
          </cell>
        </row>
        <row r="68">
          <cell r="B68">
            <v>1734</v>
          </cell>
          <cell r="C68">
            <v>-7.7511917030262678</v>
          </cell>
        </row>
        <row r="69">
          <cell r="B69">
            <v>1734</v>
          </cell>
          <cell r="C69">
            <v>-8.2695823528879266</v>
          </cell>
        </row>
        <row r="70">
          <cell r="B70">
            <v>1734</v>
          </cell>
          <cell r="C70">
            <v>-8.2477084751051333</v>
          </cell>
        </row>
        <row r="71">
          <cell r="B71">
            <v>1734</v>
          </cell>
          <cell r="C71">
            <v>-8.228467564092492</v>
          </cell>
        </row>
        <row r="72">
          <cell r="B72">
            <v>704</v>
          </cell>
          <cell r="C72">
            <v>-9.6589786639060904</v>
          </cell>
        </row>
        <row r="73">
          <cell r="B73">
            <v>332</v>
          </cell>
          <cell r="C73">
            <v>-9.1163849733495823</v>
          </cell>
        </row>
        <row r="74">
          <cell r="B74">
            <v>924</v>
          </cell>
          <cell r="C74">
            <v>-6.2805784939442164</v>
          </cell>
        </row>
        <row r="75">
          <cell r="B75">
            <v>924</v>
          </cell>
          <cell r="C75">
            <v>-7.1155327639401893</v>
          </cell>
        </row>
        <row r="76">
          <cell r="B76">
            <v>924</v>
          </cell>
          <cell r="C76">
            <v>-6.7202839445594389</v>
          </cell>
        </row>
        <row r="77">
          <cell r="B77">
            <v>290</v>
          </cell>
          <cell r="C77">
            <v>-9.3483421084050544</v>
          </cell>
        </row>
        <row r="78">
          <cell r="B78">
            <v>290</v>
          </cell>
          <cell r="C78">
            <v>-7.8947357687268394</v>
          </cell>
        </row>
        <row r="79">
          <cell r="B79">
            <v>275</v>
          </cell>
          <cell r="C79">
            <v>-6.3360828561826441</v>
          </cell>
        </row>
        <row r="80">
          <cell r="B80">
            <v>275</v>
          </cell>
          <cell r="C80">
            <v>-7.3316122050933741</v>
          </cell>
        </row>
        <row r="81">
          <cell r="B81">
            <v>275</v>
          </cell>
          <cell r="C81">
            <v>-4.3812935426075423</v>
          </cell>
        </row>
        <row r="82">
          <cell r="B82">
            <v>275</v>
          </cell>
          <cell r="C82">
            <v>-4.8628001812743955</v>
          </cell>
        </row>
        <row r="83">
          <cell r="B83">
            <v>275</v>
          </cell>
          <cell r="C83">
            <v>-4.6410550297710627</v>
          </cell>
        </row>
        <row r="84">
          <cell r="B84">
            <v>275</v>
          </cell>
          <cell r="C84">
            <v>-4.8932535854371997</v>
          </cell>
        </row>
        <row r="85">
          <cell r="B85">
            <v>0</v>
          </cell>
          <cell r="C85">
            <v>-5.4579789141774118</v>
          </cell>
        </row>
        <row r="86">
          <cell r="B86">
            <v>0</v>
          </cell>
          <cell r="C86">
            <v>-4.1383562225682526</v>
          </cell>
        </row>
        <row r="87">
          <cell r="B87">
            <v>0</v>
          </cell>
          <cell r="C87">
            <v>-2.7629348890224299</v>
          </cell>
        </row>
        <row r="88">
          <cell r="B88">
            <v>0</v>
          </cell>
          <cell r="C88">
            <v>-2.7156427551124098</v>
          </cell>
        </row>
        <row r="89">
          <cell r="B89">
            <v>0</v>
          </cell>
          <cell r="C89">
            <v>-2.9206090913733984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3F01-2E50-45C6-A146-E6F1ACDA2B22}">
  <dimension ref="B3:F26"/>
  <sheetViews>
    <sheetView topLeftCell="A11" workbookViewId="0">
      <selection activeCell="I5" sqref="I5"/>
    </sheetView>
  </sheetViews>
  <sheetFormatPr defaultRowHeight="14.4"/>
  <sheetData>
    <row r="3" spans="2:6">
      <c r="C3" s="1" t="s">
        <v>0</v>
      </c>
      <c r="D3" s="1" t="s">
        <v>1</v>
      </c>
      <c r="E3" s="1"/>
    </row>
    <row r="5" spans="2:6">
      <c r="B5" t="s">
        <v>2</v>
      </c>
      <c r="C5" s="2">
        <v>603</v>
      </c>
      <c r="D5" s="2">
        <v>2340</v>
      </c>
      <c r="E5" s="3">
        <v>223</v>
      </c>
      <c r="F5" s="3">
        <v>631</v>
      </c>
    </row>
    <row r="6" spans="2:6">
      <c r="B6" s="4" t="s">
        <v>3</v>
      </c>
      <c r="C6" s="5">
        <v>1420</v>
      </c>
      <c r="D6" s="5">
        <v>2048</v>
      </c>
      <c r="E6" s="5">
        <v>378</v>
      </c>
      <c r="F6" s="5">
        <v>266</v>
      </c>
    </row>
    <row r="7" spans="2:6">
      <c r="B7" t="s">
        <v>4</v>
      </c>
      <c r="C7" s="5">
        <v>703</v>
      </c>
      <c r="D7" s="6">
        <v>1141</v>
      </c>
      <c r="E7" s="6">
        <v>153</v>
      </c>
      <c r="F7" s="7">
        <v>336</v>
      </c>
    </row>
    <row r="8" spans="2:6">
      <c r="B8" s="4" t="s">
        <v>5</v>
      </c>
      <c r="C8" s="5">
        <v>549</v>
      </c>
      <c r="D8" s="5">
        <v>1145</v>
      </c>
      <c r="E8" s="7">
        <v>280</v>
      </c>
      <c r="F8" s="7">
        <v>366</v>
      </c>
    </row>
    <row r="9" spans="2:6">
      <c r="B9" t="s">
        <v>6</v>
      </c>
      <c r="C9" s="7">
        <v>469</v>
      </c>
      <c r="D9" s="7">
        <v>973</v>
      </c>
      <c r="E9" s="7">
        <v>230</v>
      </c>
      <c r="F9" s="7">
        <v>330</v>
      </c>
    </row>
    <row r="10" spans="2:6">
      <c r="B10" s="8" t="s">
        <v>7</v>
      </c>
      <c r="C10" s="7">
        <v>324</v>
      </c>
      <c r="D10" s="7">
        <v>765</v>
      </c>
      <c r="E10" s="7">
        <v>69</v>
      </c>
      <c r="F10" s="7">
        <v>124</v>
      </c>
    </row>
    <row r="11" spans="2:6">
      <c r="B11" s="8" t="s">
        <v>8</v>
      </c>
      <c r="C11" s="5">
        <v>275</v>
      </c>
      <c r="D11" s="5">
        <v>704</v>
      </c>
      <c r="E11" s="5">
        <v>175</v>
      </c>
      <c r="F11" s="6">
        <v>396</v>
      </c>
    </row>
    <row r="12" spans="2:6">
      <c r="B12" t="s">
        <v>9</v>
      </c>
      <c r="C12" s="5">
        <v>426</v>
      </c>
      <c r="D12" s="6">
        <v>632</v>
      </c>
      <c r="E12" s="6">
        <v>69</v>
      </c>
      <c r="F12" s="6">
        <v>250.5</v>
      </c>
    </row>
    <row r="13" spans="2:6">
      <c r="B13" s="8" t="s">
        <v>10</v>
      </c>
      <c r="C13" s="5">
        <v>310</v>
      </c>
      <c r="D13" s="5">
        <v>358</v>
      </c>
      <c r="E13" s="5">
        <v>12</v>
      </c>
      <c r="F13" s="6">
        <v>46</v>
      </c>
    </row>
    <row r="14" spans="2:6">
      <c r="B14" t="s">
        <v>11</v>
      </c>
      <c r="C14" s="6">
        <v>274</v>
      </c>
      <c r="D14" s="5">
        <v>307</v>
      </c>
      <c r="E14" s="5">
        <v>24</v>
      </c>
      <c r="F14" s="6">
        <v>14</v>
      </c>
    </row>
    <row r="15" spans="2:6">
      <c r="B15" s="8" t="s">
        <v>12</v>
      </c>
      <c r="C15" s="6">
        <v>273</v>
      </c>
      <c r="D15" s="6">
        <v>307</v>
      </c>
      <c r="E15" s="6">
        <v>30</v>
      </c>
      <c r="F15" s="6">
        <v>36</v>
      </c>
    </row>
    <row r="16" spans="2:6">
      <c r="B16" s="8" t="s">
        <v>13</v>
      </c>
      <c r="C16" s="9">
        <v>200</v>
      </c>
      <c r="D16" s="9">
        <v>252</v>
      </c>
      <c r="E16" s="9">
        <v>41</v>
      </c>
      <c r="F16" s="9">
        <v>40</v>
      </c>
    </row>
    <row r="17" spans="2:6">
      <c r="B17" s="8" t="s">
        <v>14</v>
      </c>
      <c r="C17" s="9">
        <v>187</v>
      </c>
      <c r="D17" s="9">
        <v>214</v>
      </c>
      <c r="E17" s="9">
        <v>21</v>
      </c>
      <c r="F17" s="9">
        <v>21</v>
      </c>
    </row>
    <row r="18" spans="2:6">
      <c r="B18" s="8" t="s">
        <v>15</v>
      </c>
      <c r="C18" s="9">
        <v>143</v>
      </c>
      <c r="D18" s="9">
        <v>200</v>
      </c>
      <c r="E18" s="9">
        <v>14</v>
      </c>
      <c r="F18" s="9">
        <v>32</v>
      </c>
    </row>
    <row r="19" spans="2:6">
      <c r="B19" t="s">
        <v>16</v>
      </c>
      <c r="C19" s="9">
        <v>71</v>
      </c>
      <c r="D19" s="9">
        <v>182</v>
      </c>
      <c r="E19" s="9">
        <v>6.5</v>
      </c>
      <c r="F19" s="9">
        <v>63.5</v>
      </c>
    </row>
    <row r="20" spans="2:6">
      <c r="B20" t="s">
        <v>17</v>
      </c>
      <c r="C20" s="9">
        <v>149</v>
      </c>
      <c r="D20" s="10">
        <v>171</v>
      </c>
      <c r="E20" s="9">
        <v>11</v>
      </c>
      <c r="F20" s="10">
        <v>22</v>
      </c>
    </row>
    <row r="21" spans="2:6">
      <c r="B21" t="s">
        <v>18</v>
      </c>
      <c r="C21" s="10">
        <v>76</v>
      </c>
      <c r="D21" s="9">
        <v>163</v>
      </c>
      <c r="E21" s="10">
        <v>16</v>
      </c>
      <c r="F21" s="9">
        <v>48</v>
      </c>
    </row>
    <row r="22" spans="2:6">
      <c r="B22" t="s">
        <v>19</v>
      </c>
      <c r="C22" s="10">
        <v>110</v>
      </c>
      <c r="D22" s="10">
        <v>157</v>
      </c>
      <c r="E22" s="10">
        <v>17</v>
      </c>
      <c r="F22" s="10">
        <v>55</v>
      </c>
    </row>
    <row r="23" spans="2:6">
      <c r="B23" t="s">
        <v>20</v>
      </c>
      <c r="C23" s="9">
        <v>82</v>
      </c>
      <c r="D23" s="10">
        <v>88</v>
      </c>
      <c r="E23" s="9">
        <v>3</v>
      </c>
      <c r="F23" s="10">
        <v>8</v>
      </c>
    </row>
    <row r="24" spans="2:6">
      <c r="B24" t="s">
        <v>21</v>
      </c>
      <c r="C24" s="9">
        <v>33</v>
      </c>
      <c r="D24" s="9">
        <v>59</v>
      </c>
      <c r="E24" s="9">
        <v>12</v>
      </c>
      <c r="F24" s="9">
        <v>18</v>
      </c>
    </row>
    <row r="25" spans="2:6">
      <c r="B25" t="s">
        <v>22</v>
      </c>
      <c r="C25" s="9">
        <v>10</v>
      </c>
      <c r="D25" s="9">
        <v>57</v>
      </c>
      <c r="E25" s="9">
        <v>7.5</v>
      </c>
      <c r="F25" s="9">
        <v>12.5</v>
      </c>
    </row>
    <row r="26" spans="2:6">
      <c r="B26" t="s">
        <v>23</v>
      </c>
      <c r="C26" s="11">
        <v>49</v>
      </c>
      <c r="D26" s="11">
        <v>24</v>
      </c>
      <c r="E26" s="11">
        <v>5</v>
      </c>
      <c r="F26" s="11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EA68-145D-4DD9-A670-0693F4EBF64E}">
  <dimension ref="B2:DX13"/>
  <sheetViews>
    <sheetView workbookViewId="0">
      <selection activeCell="B21" sqref="B21"/>
    </sheetView>
  </sheetViews>
  <sheetFormatPr defaultRowHeight="14.4"/>
  <sheetData>
    <row r="2" spans="2:128">
      <c r="B2" s="23" t="s">
        <v>34</v>
      </c>
      <c r="C2" s="23" t="s">
        <v>9</v>
      </c>
      <c r="D2" s="23" t="s">
        <v>9</v>
      </c>
      <c r="E2" s="23" t="s">
        <v>9</v>
      </c>
      <c r="F2" s="24" t="s">
        <v>9</v>
      </c>
      <c r="G2" s="23" t="s">
        <v>9</v>
      </c>
      <c r="H2" s="23" t="s">
        <v>9</v>
      </c>
      <c r="I2" s="23" t="s">
        <v>9</v>
      </c>
      <c r="J2" s="24" t="s">
        <v>9</v>
      </c>
      <c r="K2" s="23" t="s">
        <v>9</v>
      </c>
      <c r="L2" s="23" t="s">
        <v>9</v>
      </c>
      <c r="M2" s="23" t="s">
        <v>9</v>
      </c>
      <c r="N2" s="24" t="s">
        <v>9</v>
      </c>
      <c r="O2" s="23" t="s">
        <v>8</v>
      </c>
      <c r="P2" s="23" t="s">
        <v>8</v>
      </c>
      <c r="Q2" s="23" t="s">
        <v>8</v>
      </c>
      <c r="R2" s="24" t="s">
        <v>8</v>
      </c>
      <c r="S2" s="23" t="s">
        <v>35</v>
      </c>
      <c r="T2" s="23" t="s">
        <v>35</v>
      </c>
      <c r="U2" s="23" t="s">
        <v>35</v>
      </c>
      <c r="V2" s="23" t="s">
        <v>35</v>
      </c>
      <c r="W2" s="25" t="s">
        <v>35</v>
      </c>
      <c r="X2" s="26" t="s">
        <v>35</v>
      </c>
      <c r="Y2" s="26" t="s">
        <v>35</v>
      </c>
      <c r="Z2" s="26" t="s">
        <v>35</v>
      </c>
      <c r="AA2" s="25" t="s">
        <v>35</v>
      </c>
      <c r="AB2" s="24" t="s">
        <v>36</v>
      </c>
      <c r="AC2" s="23" t="s">
        <v>15</v>
      </c>
      <c r="AD2" s="23" t="s">
        <v>15</v>
      </c>
      <c r="AE2" s="23" t="s">
        <v>15</v>
      </c>
      <c r="AF2" s="24" t="s">
        <v>15</v>
      </c>
      <c r="AG2" s="26" t="s">
        <v>11</v>
      </c>
      <c r="AH2" s="26" t="s">
        <v>11</v>
      </c>
      <c r="AI2" s="26" t="s">
        <v>11</v>
      </c>
      <c r="AJ2" s="26" t="s">
        <v>11</v>
      </c>
      <c r="AK2" s="26" t="s">
        <v>11</v>
      </c>
      <c r="AL2" s="24" t="s">
        <v>11</v>
      </c>
      <c r="AM2" s="26" t="s">
        <v>11</v>
      </c>
      <c r="AN2" s="26" t="s">
        <v>11</v>
      </c>
      <c r="AO2" s="24" t="s">
        <v>11</v>
      </c>
      <c r="AP2" s="26" t="s">
        <v>37</v>
      </c>
      <c r="AQ2" s="26" t="s">
        <v>37</v>
      </c>
      <c r="AR2" s="25" t="s">
        <v>37</v>
      </c>
      <c r="AS2" s="26" t="s">
        <v>38</v>
      </c>
      <c r="AT2" s="26" t="s">
        <v>38</v>
      </c>
      <c r="AU2" s="25" t="s">
        <v>38</v>
      </c>
      <c r="AV2" s="24" t="s">
        <v>38</v>
      </c>
      <c r="AW2" s="26" t="s">
        <v>37</v>
      </c>
      <c r="AX2" s="26" t="s">
        <v>37</v>
      </c>
      <c r="AY2" s="25" t="s">
        <v>37</v>
      </c>
      <c r="AZ2" s="26" t="s">
        <v>38</v>
      </c>
      <c r="BA2" s="26" t="s">
        <v>38</v>
      </c>
      <c r="BB2" s="25" t="s">
        <v>38</v>
      </c>
      <c r="BC2" s="25" t="s">
        <v>38</v>
      </c>
      <c r="BD2" s="26" t="s">
        <v>7</v>
      </c>
      <c r="BE2" s="24" t="s">
        <v>7</v>
      </c>
      <c r="BF2" s="26" t="s">
        <v>22</v>
      </c>
      <c r="BG2" s="24" t="s">
        <v>22</v>
      </c>
      <c r="BH2" s="26" t="s">
        <v>22</v>
      </c>
      <c r="BI2" s="26" t="s">
        <v>22</v>
      </c>
      <c r="BJ2" s="26" t="s">
        <v>22</v>
      </c>
      <c r="BK2" s="26" t="s">
        <v>22</v>
      </c>
      <c r="BL2" s="26" t="s">
        <v>22</v>
      </c>
      <c r="BM2" s="24" t="s">
        <v>22</v>
      </c>
      <c r="BN2" s="26" t="s">
        <v>22</v>
      </c>
      <c r="BO2" s="24" t="s">
        <v>22</v>
      </c>
      <c r="BP2" s="26" t="s">
        <v>22</v>
      </c>
      <c r="BQ2" s="24" t="s">
        <v>22</v>
      </c>
      <c r="BR2" s="26" t="s">
        <v>21</v>
      </c>
      <c r="BS2" s="26" t="s">
        <v>21</v>
      </c>
      <c r="BT2" s="26" t="s">
        <v>21</v>
      </c>
      <c r="BU2" s="24" t="s">
        <v>21</v>
      </c>
      <c r="BV2" s="26" t="s">
        <v>21</v>
      </c>
      <c r="BW2" s="24" t="s">
        <v>21</v>
      </c>
      <c r="BX2" s="26" t="s">
        <v>19</v>
      </c>
      <c r="BY2" s="26" t="s">
        <v>19</v>
      </c>
      <c r="BZ2" s="24" t="s">
        <v>19</v>
      </c>
      <c r="CA2" s="26" t="s">
        <v>19</v>
      </c>
      <c r="CB2" s="26" t="s">
        <v>19</v>
      </c>
      <c r="CC2" s="24" t="s">
        <v>19</v>
      </c>
      <c r="CD2" s="26" t="s">
        <v>18</v>
      </c>
      <c r="CE2" s="24" t="s">
        <v>18</v>
      </c>
      <c r="CF2" s="26" t="s">
        <v>18</v>
      </c>
      <c r="CG2" s="26" t="s">
        <v>18</v>
      </c>
      <c r="CH2" s="26" t="s">
        <v>18</v>
      </c>
      <c r="CI2" s="24" t="s">
        <v>18</v>
      </c>
      <c r="CJ2" s="26" t="s">
        <v>23</v>
      </c>
      <c r="CK2" s="26" t="s">
        <v>23</v>
      </c>
      <c r="CL2" s="26" t="s">
        <v>23</v>
      </c>
      <c r="CM2" s="24" t="s">
        <v>23</v>
      </c>
      <c r="CN2" s="26" t="s">
        <v>20</v>
      </c>
      <c r="CO2" s="26" t="s">
        <v>20</v>
      </c>
      <c r="CP2" s="26" t="s">
        <v>20</v>
      </c>
      <c r="CQ2" s="26" t="s">
        <v>20</v>
      </c>
      <c r="CR2" s="25" t="s">
        <v>20</v>
      </c>
      <c r="CS2" s="26" t="s">
        <v>20</v>
      </c>
      <c r="CT2" s="26" t="s">
        <v>20</v>
      </c>
      <c r="CU2" s="26" t="s">
        <v>20</v>
      </c>
      <c r="CV2" s="26" t="s">
        <v>20</v>
      </c>
      <c r="CW2" s="25" t="s">
        <v>20</v>
      </c>
      <c r="CX2" s="24" t="s">
        <v>36</v>
      </c>
      <c r="CY2" s="26" t="s">
        <v>2</v>
      </c>
      <c r="CZ2" s="26" t="s">
        <v>2</v>
      </c>
      <c r="DA2" s="26" t="s">
        <v>2</v>
      </c>
      <c r="DB2" s="24" t="s">
        <v>2</v>
      </c>
      <c r="DC2" s="26" t="s">
        <v>20</v>
      </c>
      <c r="DD2" s="24" t="s">
        <v>20</v>
      </c>
      <c r="DE2" s="26" t="s">
        <v>35</v>
      </c>
      <c r="DF2" s="24" t="s">
        <v>35</v>
      </c>
      <c r="DG2" s="26" t="s">
        <v>39</v>
      </c>
      <c r="DH2" s="26" t="s">
        <v>39</v>
      </c>
      <c r="DI2" s="24" t="s">
        <v>39</v>
      </c>
      <c r="DJ2" s="26" t="s">
        <v>40</v>
      </c>
      <c r="DK2" s="26" t="s">
        <v>40</v>
      </c>
      <c r="DL2" s="26" t="s">
        <v>40</v>
      </c>
      <c r="DM2" s="24" t="s">
        <v>40</v>
      </c>
      <c r="DN2" s="26" t="s">
        <v>40</v>
      </c>
      <c r="DO2" s="26" t="s">
        <v>40</v>
      </c>
      <c r="DP2" s="26" t="s">
        <v>40</v>
      </c>
      <c r="DQ2" s="24" t="s">
        <v>40</v>
      </c>
      <c r="DR2" s="26" t="s">
        <v>38</v>
      </c>
      <c r="DS2" s="24" t="s">
        <v>38</v>
      </c>
      <c r="DT2" s="26" t="s">
        <v>38</v>
      </c>
      <c r="DU2" s="26" t="s">
        <v>38</v>
      </c>
      <c r="DV2" s="24" t="s">
        <v>38</v>
      </c>
      <c r="DW2" s="26" t="s">
        <v>11</v>
      </c>
      <c r="DX2" s="24" t="s">
        <v>11</v>
      </c>
    </row>
    <row r="3" spans="2:128">
      <c r="B3" s="23" t="s">
        <v>41</v>
      </c>
      <c r="C3" s="27">
        <v>1473000</v>
      </c>
      <c r="D3" s="27">
        <v>1473000</v>
      </c>
      <c r="E3" s="27">
        <v>1473000</v>
      </c>
      <c r="F3" s="24">
        <v>1473000</v>
      </c>
      <c r="G3" s="27">
        <v>632000</v>
      </c>
      <c r="H3" s="27">
        <v>632000</v>
      </c>
      <c r="I3" s="27">
        <v>632000</v>
      </c>
      <c r="J3" s="28">
        <v>632000</v>
      </c>
      <c r="K3" s="27">
        <v>426000</v>
      </c>
      <c r="L3" s="27">
        <v>426000</v>
      </c>
      <c r="M3" s="27">
        <v>426000</v>
      </c>
      <c r="N3" s="28">
        <v>426000</v>
      </c>
      <c r="O3" s="29">
        <v>704000</v>
      </c>
      <c r="P3" s="29">
        <v>704000</v>
      </c>
      <c r="Q3" s="29">
        <v>704000</v>
      </c>
      <c r="R3" s="28">
        <v>704000</v>
      </c>
      <c r="S3" s="27">
        <v>353000</v>
      </c>
      <c r="T3" s="27">
        <v>353000</v>
      </c>
      <c r="U3" s="27">
        <v>353000</v>
      </c>
      <c r="V3" s="27">
        <v>353000</v>
      </c>
      <c r="W3" s="30">
        <v>353000</v>
      </c>
      <c r="X3" s="31">
        <v>353000</v>
      </c>
      <c r="Y3" s="31">
        <v>353000</v>
      </c>
      <c r="Z3" s="31">
        <v>353000</v>
      </c>
      <c r="AA3" s="32">
        <v>353000</v>
      </c>
      <c r="AB3" s="28">
        <v>353000</v>
      </c>
      <c r="AC3" s="27">
        <v>200000</v>
      </c>
      <c r="AD3" s="27">
        <v>200000</v>
      </c>
      <c r="AE3" s="27">
        <v>200000</v>
      </c>
      <c r="AF3" s="28">
        <v>200000</v>
      </c>
      <c r="AG3" s="31">
        <v>348000</v>
      </c>
      <c r="AH3" s="31">
        <v>348000</v>
      </c>
      <c r="AI3" s="31">
        <v>348000</v>
      </c>
      <c r="AJ3" s="31">
        <v>348000</v>
      </c>
      <c r="AK3" s="31">
        <v>348000</v>
      </c>
      <c r="AL3" s="33">
        <v>348000</v>
      </c>
      <c r="AM3" s="31">
        <v>307000</v>
      </c>
      <c r="AN3" s="31">
        <v>307000</v>
      </c>
      <c r="AO3" s="33">
        <v>307000</v>
      </c>
      <c r="AP3" s="34">
        <v>644000</v>
      </c>
      <c r="AQ3" s="34">
        <v>644000</v>
      </c>
      <c r="AR3" s="32">
        <v>644000</v>
      </c>
      <c r="AS3" s="34">
        <v>644000</v>
      </c>
      <c r="AT3" s="34">
        <v>644000</v>
      </c>
      <c r="AU3" s="32">
        <v>644000</v>
      </c>
      <c r="AV3" s="33">
        <v>644000</v>
      </c>
      <c r="AW3" s="34">
        <v>307000</v>
      </c>
      <c r="AX3" s="34">
        <v>307000</v>
      </c>
      <c r="AY3" s="32">
        <v>307000</v>
      </c>
      <c r="AZ3" s="34">
        <v>307000</v>
      </c>
      <c r="BA3" s="34">
        <v>307000</v>
      </c>
      <c r="BB3" s="32">
        <v>307000</v>
      </c>
      <c r="BC3" s="33">
        <v>307000</v>
      </c>
      <c r="BD3" s="31">
        <v>765000</v>
      </c>
      <c r="BE3" s="33">
        <v>765000</v>
      </c>
      <c r="BF3" s="31">
        <v>57000</v>
      </c>
      <c r="BG3" s="33">
        <v>57000</v>
      </c>
      <c r="BH3" s="31">
        <v>22000</v>
      </c>
      <c r="BI3" s="31">
        <v>22000</v>
      </c>
      <c r="BJ3" s="31">
        <v>22000</v>
      </c>
      <c r="BK3" s="31">
        <v>22000</v>
      </c>
      <c r="BL3" s="31">
        <v>22000</v>
      </c>
      <c r="BM3" s="33">
        <v>22000</v>
      </c>
      <c r="BN3" s="31">
        <v>42000</v>
      </c>
      <c r="BO3" s="33">
        <v>42000</v>
      </c>
      <c r="BP3" s="31">
        <v>10000</v>
      </c>
      <c r="BQ3" s="33">
        <v>10000</v>
      </c>
      <c r="BR3" s="31">
        <v>44000</v>
      </c>
      <c r="BS3" s="31">
        <v>44000</v>
      </c>
      <c r="BT3" s="31">
        <v>44000</v>
      </c>
      <c r="BU3" s="33">
        <v>44000</v>
      </c>
      <c r="BV3" s="31">
        <v>59000</v>
      </c>
      <c r="BW3" s="33">
        <v>59000</v>
      </c>
      <c r="BX3" s="34">
        <v>93000</v>
      </c>
      <c r="BY3" s="34">
        <v>93000</v>
      </c>
      <c r="BZ3" s="24">
        <v>93000</v>
      </c>
      <c r="CA3" s="34">
        <v>157000</v>
      </c>
      <c r="CB3" s="34">
        <v>157000</v>
      </c>
      <c r="CC3" s="33">
        <v>157000</v>
      </c>
      <c r="CD3" s="31">
        <v>256000</v>
      </c>
      <c r="CE3" s="24">
        <v>256000</v>
      </c>
      <c r="CF3" s="31">
        <v>163000</v>
      </c>
      <c r="CG3" s="31">
        <v>163000</v>
      </c>
      <c r="CH3" s="31">
        <v>163000</v>
      </c>
      <c r="CI3" s="33">
        <v>163000</v>
      </c>
      <c r="CJ3" s="31">
        <v>49000</v>
      </c>
      <c r="CK3" s="31">
        <v>49000</v>
      </c>
      <c r="CL3" s="31">
        <v>49000</v>
      </c>
      <c r="CM3" s="24">
        <v>49000</v>
      </c>
      <c r="CN3" s="34">
        <v>88000</v>
      </c>
      <c r="CO3" s="34">
        <v>88000</v>
      </c>
      <c r="CP3" s="34">
        <v>88000</v>
      </c>
      <c r="CQ3" s="34">
        <v>88000</v>
      </c>
      <c r="CR3" s="32">
        <v>88000</v>
      </c>
      <c r="CS3" s="34">
        <v>88000</v>
      </c>
      <c r="CT3" s="34">
        <v>88000</v>
      </c>
      <c r="CU3" s="34">
        <v>88000</v>
      </c>
      <c r="CV3" s="34">
        <v>88000</v>
      </c>
      <c r="CW3" s="32">
        <v>88000</v>
      </c>
      <c r="CX3" s="33">
        <v>88000</v>
      </c>
      <c r="CY3" s="31">
        <v>2300000</v>
      </c>
      <c r="CZ3" s="31">
        <v>2300000</v>
      </c>
      <c r="DA3" s="31">
        <v>2300000</v>
      </c>
      <c r="DB3" s="33">
        <v>2300000</v>
      </c>
      <c r="DC3" s="26">
        <v>0</v>
      </c>
      <c r="DD3" s="24">
        <v>0</v>
      </c>
      <c r="DE3" s="26">
        <v>0</v>
      </c>
      <c r="DF3" s="24">
        <v>0</v>
      </c>
      <c r="DG3" s="31">
        <v>973000</v>
      </c>
      <c r="DH3" s="31">
        <v>973000</v>
      </c>
      <c r="DI3" s="24">
        <v>973000</v>
      </c>
      <c r="DJ3" s="34">
        <v>1141000</v>
      </c>
      <c r="DK3" s="34">
        <v>1141000</v>
      </c>
      <c r="DL3" s="34">
        <v>1141000</v>
      </c>
      <c r="DM3" s="33">
        <v>1141000</v>
      </c>
      <c r="DN3" s="34">
        <v>703000</v>
      </c>
      <c r="DO3" s="34">
        <v>703000</v>
      </c>
      <c r="DP3" s="34">
        <v>703000</v>
      </c>
      <c r="DQ3" s="33">
        <v>703000</v>
      </c>
      <c r="DR3" s="26">
        <v>0</v>
      </c>
      <c r="DS3" s="24">
        <v>0</v>
      </c>
      <c r="DT3" s="34">
        <v>250000</v>
      </c>
      <c r="DU3" s="34">
        <v>250000</v>
      </c>
      <c r="DV3" s="24">
        <v>250000</v>
      </c>
      <c r="DW3" s="26">
        <v>0</v>
      </c>
      <c r="DX3" s="24">
        <v>0</v>
      </c>
    </row>
    <row r="4" spans="2:128">
      <c r="B4" s="30" t="s">
        <v>42</v>
      </c>
      <c r="C4" s="30">
        <v>0</v>
      </c>
      <c r="D4" s="30">
        <v>1</v>
      </c>
      <c r="E4" s="30">
        <v>2</v>
      </c>
      <c r="F4" s="24">
        <f t="shared" ref="F4:F10" si="0">SUM(C4:E4)</f>
        <v>3</v>
      </c>
      <c r="G4" s="30">
        <v>1</v>
      </c>
      <c r="H4" s="30">
        <v>3</v>
      </c>
      <c r="I4" s="30">
        <v>0</v>
      </c>
      <c r="J4" s="24">
        <f>SUM(G4:I4)</f>
        <v>4</v>
      </c>
      <c r="K4" s="30">
        <v>5</v>
      </c>
      <c r="L4" s="30">
        <v>7</v>
      </c>
      <c r="M4" s="30">
        <v>4</v>
      </c>
      <c r="N4" s="24">
        <f>SUM(K4:M4)</f>
        <v>16</v>
      </c>
      <c r="O4" s="30">
        <v>5</v>
      </c>
      <c r="P4" s="30">
        <v>1</v>
      </c>
      <c r="Q4" s="30">
        <v>2</v>
      </c>
      <c r="R4" s="24">
        <f>SUM(O4:Q4)</f>
        <v>8</v>
      </c>
      <c r="S4" s="30">
        <v>1</v>
      </c>
      <c r="T4" s="30">
        <v>6</v>
      </c>
      <c r="U4" s="30">
        <v>5</v>
      </c>
      <c r="V4" s="30">
        <v>12</v>
      </c>
      <c r="W4" s="25">
        <f>SUM(S4:V4)</f>
        <v>24</v>
      </c>
      <c r="X4" s="32">
        <v>1</v>
      </c>
      <c r="Y4" s="32">
        <v>3</v>
      </c>
      <c r="Z4" s="32">
        <v>2</v>
      </c>
      <c r="AA4" s="25">
        <f>SUM(X4:Z4)</f>
        <v>6</v>
      </c>
      <c r="AB4" s="24">
        <f>W4+AA4</f>
        <v>30</v>
      </c>
      <c r="AC4" s="30">
        <v>4</v>
      </c>
      <c r="AD4" s="30">
        <v>3</v>
      </c>
      <c r="AE4" s="32">
        <v>2</v>
      </c>
      <c r="AF4" s="24">
        <f>SUM(AC4:AE4)</f>
        <v>9</v>
      </c>
      <c r="AG4" s="32">
        <v>12</v>
      </c>
      <c r="AH4" s="32">
        <v>4</v>
      </c>
      <c r="AI4" s="32">
        <v>1</v>
      </c>
      <c r="AJ4" s="32">
        <v>0</v>
      </c>
      <c r="AK4" s="32">
        <v>0</v>
      </c>
      <c r="AL4" s="24">
        <f t="shared" ref="AL4:AL10" si="1">SUM(AG4:AK4)</f>
        <v>17</v>
      </c>
      <c r="AM4" s="32">
        <v>2</v>
      </c>
      <c r="AN4" s="32">
        <v>5</v>
      </c>
      <c r="AO4" s="24">
        <f>SUM(AM4:AN4)</f>
        <v>7</v>
      </c>
      <c r="AP4" s="32">
        <v>13</v>
      </c>
      <c r="AQ4" s="32">
        <v>19</v>
      </c>
      <c r="AR4" s="25">
        <f t="shared" ref="AR4:AR10" si="2">SUM(AP4,AQ4)</f>
        <v>32</v>
      </c>
      <c r="AS4" s="32">
        <v>0</v>
      </c>
      <c r="AT4" s="32">
        <v>2</v>
      </c>
      <c r="AU4" s="25">
        <f>SUM(AS4:AT4)</f>
        <v>2</v>
      </c>
      <c r="AV4" s="24">
        <f>AR4+AU4</f>
        <v>34</v>
      </c>
      <c r="AW4" s="32">
        <v>4</v>
      </c>
      <c r="AX4" s="32">
        <v>13</v>
      </c>
      <c r="AY4" s="25">
        <f>SUM(AW4:AX4)</f>
        <v>17</v>
      </c>
      <c r="AZ4" s="32">
        <v>0</v>
      </c>
      <c r="BA4" s="32">
        <v>0</v>
      </c>
      <c r="BB4" s="25">
        <f>SUM(AZ4:BA4)</f>
        <v>0</v>
      </c>
      <c r="BC4" s="24">
        <f>AY4+BB4</f>
        <v>17</v>
      </c>
      <c r="BD4" s="32">
        <v>0</v>
      </c>
      <c r="BE4" s="24">
        <v>0</v>
      </c>
      <c r="BF4" s="32">
        <v>11</v>
      </c>
      <c r="BG4" s="24">
        <v>11</v>
      </c>
      <c r="BH4" s="32">
        <v>10</v>
      </c>
      <c r="BI4" s="32">
        <v>4</v>
      </c>
      <c r="BJ4" s="32">
        <v>3</v>
      </c>
      <c r="BK4" s="32">
        <v>10</v>
      </c>
      <c r="BL4" s="32">
        <v>3</v>
      </c>
      <c r="BM4" s="24">
        <f>SUM(BH4:BL4)</f>
        <v>30</v>
      </c>
      <c r="BN4" s="32">
        <v>7</v>
      </c>
      <c r="BO4" s="24">
        <f>BN4</f>
        <v>7</v>
      </c>
      <c r="BP4" s="32">
        <v>7</v>
      </c>
      <c r="BQ4" s="24">
        <v>7</v>
      </c>
      <c r="BR4" s="32">
        <v>11</v>
      </c>
      <c r="BS4" s="32">
        <v>39</v>
      </c>
      <c r="BT4" s="32">
        <v>54</v>
      </c>
      <c r="BU4" s="24">
        <f>SUM(BR4:BT4)</f>
        <v>104</v>
      </c>
      <c r="BV4" s="32">
        <v>1</v>
      </c>
      <c r="BW4" s="24">
        <f>BV4</f>
        <v>1</v>
      </c>
      <c r="BX4" s="32">
        <v>18</v>
      </c>
      <c r="BY4" s="32">
        <v>9</v>
      </c>
      <c r="BZ4" s="24">
        <f>BX4+BY4</f>
        <v>27</v>
      </c>
      <c r="CA4" s="32">
        <v>15</v>
      </c>
      <c r="CB4" s="32">
        <v>11</v>
      </c>
      <c r="CC4" s="24">
        <f>CA4+CB4</f>
        <v>26</v>
      </c>
      <c r="CD4" s="32">
        <v>4</v>
      </c>
      <c r="CE4" s="24">
        <v>4</v>
      </c>
      <c r="CF4" s="32">
        <v>0</v>
      </c>
      <c r="CG4" s="32">
        <v>3</v>
      </c>
      <c r="CH4" s="32">
        <v>0</v>
      </c>
      <c r="CI4" s="24">
        <f>SUM(CF4:CH4)</f>
        <v>3</v>
      </c>
      <c r="CJ4" s="32">
        <v>0</v>
      </c>
      <c r="CK4" s="32">
        <v>1</v>
      </c>
      <c r="CL4" s="32">
        <v>1</v>
      </c>
      <c r="CM4" s="24">
        <f>SUM(CJ4:CL4)</f>
        <v>2</v>
      </c>
      <c r="CN4" s="32">
        <v>2</v>
      </c>
      <c r="CO4" s="32">
        <v>1</v>
      </c>
      <c r="CP4" s="32">
        <v>1</v>
      </c>
      <c r="CQ4" s="32">
        <v>3</v>
      </c>
      <c r="CR4" s="25">
        <f>SUM(CN4:CQ4)</f>
        <v>7</v>
      </c>
      <c r="CS4" s="32">
        <v>4</v>
      </c>
      <c r="CT4" s="32">
        <v>5</v>
      </c>
      <c r="CU4" s="32">
        <v>10</v>
      </c>
      <c r="CV4" s="32">
        <v>5</v>
      </c>
      <c r="CW4" s="25">
        <f>SUM(CS4:CV4)</f>
        <v>24</v>
      </c>
      <c r="CX4" s="24">
        <f>SUM(CR4+CW4)</f>
        <v>31</v>
      </c>
      <c r="CY4" s="32">
        <v>12</v>
      </c>
      <c r="CZ4" s="32">
        <v>1</v>
      </c>
      <c r="DA4" s="32">
        <v>1</v>
      </c>
      <c r="DB4" s="24">
        <f>SUM(CY4:DA4)</f>
        <v>14</v>
      </c>
      <c r="DC4" s="32">
        <v>29</v>
      </c>
      <c r="DD4" s="24">
        <v>29</v>
      </c>
      <c r="DE4" s="32">
        <v>81</v>
      </c>
      <c r="DF4" s="24">
        <v>81</v>
      </c>
      <c r="DG4" s="32">
        <v>0</v>
      </c>
      <c r="DH4" s="32">
        <v>0</v>
      </c>
      <c r="DI4" s="24">
        <f>SUM(DG4:DH4)</f>
        <v>0</v>
      </c>
      <c r="DJ4" s="32">
        <v>2</v>
      </c>
      <c r="DK4" s="32">
        <v>0</v>
      </c>
      <c r="DL4" s="32">
        <v>2</v>
      </c>
      <c r="DM4" s="24">
        <f>SUM(DJ4:DL4)</f>
        <v>4</v>
      </c>
      <c r="DN4" s="32">
        <v>0</v>
      </c>
      <c r="DO4" s="32">
        <v>2</v>
      </c>
      <c r="DP4" s="32">
        <v>1</v>
      </c>
      <c r="DQ4" s="24">
        <f>SUM(DJ4:DP4)</f>
        <v>11</v>
      </c>
      <c r="DR4" s="32">
        <v>67</v>
      </c>
      <c r="DS4" s="24">
        <v>67</v>
      </c>
      <c r="DT4" s="32">
        <v>0</v>
      </c>
      <c r="DU4" s="32">
        <v>1</v>
      </c>
      <c r="DV4" s="24">
        <f>SUM(DT4:DU4)</f>
        <v>1</v>
      </c>
      <c r="DW4" s="32">
        <v>351</v>
      </c>
      <c r="DX4" s="24">
        <v>351</v>
      </c>
    </row>
    <row r="5" spans="2:128">
      <c r="B5" s="32" t="s">
        <v>43</v>
      </c>
      <c r="C5" s="35">
        <v>0</v>
      </c>
      <c r="D5" s="35">
        <v>1</v>
      </c>
      <c r="E5" s="35">
        <v>0</v>
      </c>
      <c r="F5" s="24">
        <f t="shared" si="0"/>
        <v>1</v>
      </c>
      <c r="G5" s="35">
        <v>0</v>
      </c>
      <c r="H5" s="35">
        <v>3</v>
      </c>
      <c r="I5" s="35">
        <v>4</v>
      </c>
      <c r="J5" s="24">
        <f>SUM(G5:I5)</f>
        <v>7</v>
      </c>
      <c r="K5" s="35">
        <v>0</v>
      </c>
      <c r="L5" s="35">
        <v>2</v>
      </c>
      <c r="M5" s="35">
        <v>1</v>
      </c>
      <c r="N5" s="24">
        <f t="shared" ref="N5:N13" si="3">SUM(K5:M5)</f>
        <v>3</v>
      </c>
      <c r="O5" s="35">
        <v>0</v>
      </c>
      <c r="P5" s="35">
        <v>1</v>
      </c>
      <c r="Q5" s="35">
        <v>0</v>
      </c>
      <c r="R5" s="24">
        <f t="shared" ref="R5:R13" si="4">SUM(O5:Q5)</f>
        <v>1</v>
      </c>
      <c r="S5" s="35">
        <v>0</v>
      </c>
      <c r="T5" s="35">
        <v>1</v>
      </c>
      <c r="U5" s="35">
        <v>1</v>
      </c>
      <c r="V5" s="35">
        <v>3</v>
      </c>
      <c r="W5" s="25">
        <f t="shared" ref="W5:W13" si="5">SUM(S5:V5)</f>
        <v>5</v>
      </c>
      <c r="X5" s="35">
        <v>1</v>
      </c>
      <c r="Y5" s="35">
        <v>0</v>
      </c>
      <c r="Z5" s="35">
        <v>3</v>
      </c>
      <c r="AA5" s="25">
        <f t="shared" ref="AA5:AA13" si="6">SUM(X5:Z5)</f>
        <v>4</v>
      </c>
      <c r="AB5" s="24">
        <f t="shared" ref="AB5:AB10" si="7">W5+AA5</f>
        <v>9</v>
      </c>
      <c r="AC5" s="35">
        <v>2</v>
      </c>
      <c r="AD5" s="35">
        <v>0</v>
      </c>
      <c r="AE5" s="35">
        <v>0</v>
      </c>
      <c r="AF5" s="24">
        <f t="shared" ref="AF5:AF13" si="8">SUM(AC5:AE5)</f>
        <v>2</v>
      </c>
      <c r="AG5" s="35">
        <v>0</v>
      </c>
      <c r="AH5" s="35">
        <v>6</v>
      </c>
      <c r="AI5" s="35">
        <v>0</v>
      </c>
      <c r="AJ5" s="35">
        <v>0</v>
      </c>
      <c r="AK5" s="35">
        <v>0</v>
      </c>
      <c r="AL5" s="24">
        <f t="shared" si="1"/>
        <v>6</v>
      </c>
      <c r="AM5" s="35">
        <v>2</v>
      </c>
      <c r="AN5" s="35">
        <v>2</v>
      </c>
      <c r="AO5" s="24">
        <f t="shared" ref="AO5:AO13" si="9">SUM(AM5:AN5)</f>
        <v>4</v>
      </c>
      <c r="AP5" s="35">
        <v>2</v>
      </c>
      <c r="AQ5" s="35">
        <v>2</v>
      </c>
      <c r="AR5" s="25">
        <f t="shared" si="2"/>
        <v>4</v>
      </c>
      <c r="AS5" s="35">
        <v>0</v>
      </c>
      <c r="AT5" s="35">
        <v>0</v>
      </c>
      <c r="AU5" s="25">
        <f t="shared" ref="AU5:AU13" si="10">SUM(AS5:AT5)</f>
        <v>0</v>
      </c>
      <c r="AV5" s="24">
        <f t="shared" ref="AV5:AV13" si="11">AR5+AU5</f>
        <v>4</v>
      </c>
      <c r="AW5" s="35">
        <v>1</v>
      </c>
      <c r="AX5" s="35">
        <v>0</v>
      </c>
      <c r="AY5" s="25">
        <f t="shared" ref="AY5:AY10" si="12">SUM(AW5:AX5)</f>
        <v>1</v>
      </c>
      <c r="AZ5" s="35">
        <v>0</v>
      </c>
      <c r="BA5" s="35">
        <v>0</v>
      </c>
      <c r="BB5" s="25">
        <f t="shared" ref="BB5:BB13" si="13">SUM(AZ5:BA5)</f>
        <v>0</v>
      </c>
      <c r="BC5" s="24">
        <f t="shared" ref="BC5:BC13" si="14">AY5+BB5</f>
        <v>1</v>
      </c>
      <c r="BD5" s="35">
        <v>0</v>
      </c>
      <c r="BE5" s="36">
        <v>0</v>
      </c>
      <c r="BF5" s="35">
        <v>6</v>
      </c>
      <c r="BG5" s="36">
        <v>6</v>
      </c>
      <c r="BH5" s="35">
        <v>10</v>
      </c>
      <c r="BI5" s="35">
        <v>2</v>
      </c>
      <c r="BJ5" s="35">
        <v>8</v>
      </c>
      <c r="BK5" s="35">
        <v>11</v>
      </c>
      <c r="BL5" s="35">
        <v>3</v>
      </c>
      <c r="BM5" s="24">
        <f t="shared" ref="BM5:BM10" si="15">SUM(BH5:BL5)</f>
        <v>34</v>
      </c>
      <c r="BN5" s="35">
        <v>5</v>
      </c>
      <c r="BO5" s="24">
        <f t="shared" ref="BO5:BO13" si="16">BN5</f>
        <v>5</v>
      </c>
      <c r="BP5" s="35">
        <v>11</v>
      </c>
      <c r="BQ5" s="36">
        <v>11</v>
      </c>
      <c r="BR5" s="35">
        <v>8</v>
      </c>
      <c r="BS5" s="35">
        <v>15</v>
      </c>
      <c r="BT5" s="35">
        <v>33</v>
      </c>
      <c r="BU5" s="24">
        <f t="shared" ref="BU5:BU10" si="17">SUM(BR5:BT5)</f>
        <v>56</v>
      </c>
      <c r="BV5" s="35">
        <v>8</v>
      </c>
      <c r="BW5" s="24">
        <f t="shared" ref="BW5:BW10" si="18">BV5</f>
        <v>8</v>
      </c>
      <c r="BX5" s="35">
        <v>2</v>
      </c>
      <c r="BY5" s="35">
        <v>7</v>
      </c>
      <c r="BZ5" s="24">
        <f t="shared" ref="BZ5:BZ10" si="19">BX5+BY5</f>
        <v>9</v>
      </c>
      <c r="CA5" s="35">
        <v>12</v>
      </c>
      <c r="CB5" s="35">
        <v>11</v>
      </c>
      <c r="CC5" s="24">
        <f t="shared" ref="CC5:CC10" si="20">CA5+CB5</f>
        <v>23</v>
      </c>
      <c r="CD5" s="35">
        <v>1</v>
      </c>
      <c r="CE5" s="36">
        <v>1</v>
      </c>
      <c r="CF5" s="35">
        <v>0</v>
      </c>
      <c r="CG5" s="35">
        <v>1</v>
      </c>
      <c r="CH5" s="35">
        <v>2</v>
      </c>
      <c r="CI5" s="24">
        <f t="shared" ref="CI5:CI13" si="21">SUM(CF5:CH5)</f>
        <v>3</v>
      </c>
      <c r="CJ5" s="35">
        <v>0</v>
      </c>
      <c r="CK5" s="35">
        <v>5</v>
      </c>
      <c r="CL5" s="35">
        <v>1</v>
      </c>
      <c r="CM5" s="24">
        <f t="shared" ref="CM5:CM13" si="22">SUM(CJ5:CL5)</f>
        <v>6</v>
      </c>
      <c r="CN5" s="35">
        <v>1</v>
      </c>
      <c r="CO5" s="35">
        <v>2</v>
      </c>
      <c r="CP5" s="35">
        <v>0</v>
      </c>
      <c r="CQ5" s="35">
        <v>0</v>
      </c>
      <c r="CR5" s="25">
        <f t="shared" ref="CR5:CR13" si="23">SUM(CN5:CQ5)</f>
        <v>3</v>
      </c>
      <c r="CS5" s="35">
        <v>3</v>
      </c>
      <c r="CT5" s="35">
        <v>1</v>
      </c>
      <c r="CU5" s="35">
        <v>10</v>
      </c>
      <c r="CV5" s="35">
        <v>6</v>
      </c>
      <c r="CW5" s="25">
        <f t="shared" ref="CW5:CW13" si="24">SUM(CS5:CV5)</f>
        <v>20</v>
      </c>
      <c r="CX5" s="24">
        <f t="shared" ref="CX5:CX10" si="25">SUM(CR5+CW5)</f>
        <v>23</v>
      </c>
      <c r="CY5" s="35">
        <v>1</v>
      </c>
      <c r="CZ5" s="35">
        <v>0</v>
      </c>
      <c r="DA5" s="35">
        <v>1</v>
      </c>
      <c r="DB5" s="24">
        <f t="shared" ref="DB5:DB13" si="26">SUM(CY5:DA5)</f>
        <v>2</v>
      </c>
      <c r="DC5" s="35">
        <v>3</v>
      </c>
      <c r="DD5" s="36">
        <v>3</v>
      </c>
      <c r="DE5" s="35">
        <v>1</v>
      </c>
      <c r="DF5" s="36">
        <v>1</v>
      </c>
      <c r="DG5" s="35">
        <v>2</v>
      </c>
      <c r="DH5" s="35">
        <v>1</v>
      </c>
      <c r="DI5" s="24">
        <f t="shared" ref="DI5:DI13" si="27">SUM(DG5:DH5)</f>
        <v>3</v>
      </c>
      <c r="DJ5" s="35">
        <v>2</v>
      </c>
      <c r="DK5" s="35">
        <v>4</v>
      </c>
      <c r="DL5" s="35">
        <v>1</v>
      </c>
      <c r="DM5" s="24">
        <f t="shared" ref="DM5:DM13" si="28">SUM(DJ5:DL5)</f>
        <v>7</v>
      </c>
      <c r="DN5" s="35">
        <v>2</v>
      </c>
      <c r="DO5" s="35">
        <v>0</v>
      </c>
      <c r="DP5" s="35">
        <v>0</v>
      </c>
      <c r="DQ5" s="24">
        <f>SUM(DN5:DP5)</f>
        <v>2</v>
      </c>
      <c r="DR5" s="35">
        <v>0</v>
      </c>
      <c r="DS5" s="36">
        <v>0</v>
      </c>
      <c r="DT5" s="35">
        <v>1</v>
      </c>
      <c r="DU5" s="35">
        <v>0</v>
      </c>
      <c r="DV5" s="24">
        <f t="shared" ref="DV5:DV13" si="29">SUM(DT5:DU5)</f>
        <v>1</v>
      </c>
      <c r="DW5" s="35">
        <v>40</v>
      </c>
      <c r="DX5" s="36">
        <v>40</v>
      </c>
    </row>
    <row r="6" spans="2:128">
      <c r="B6" s="32" t="s">
        <v>44</v>
      </c>
      <c r="C6" s="35">
        <v>0</v>
      </c>
      <c r="D6" s="35">
        <v>0</v>
      </c>
      <c r="E6" s="35">
        <v>0</v>
      </c>
      <c r="F6" s="24">
        <f t="shared" si="0"/>
        <v>0</v>
      </c>
      <c r="G6" s="35">
        <v>0</v>
      </c>
      <c r="H6" s="35">
        <v>0</v>
      </c>
      <c r="I6" s="35">
        <v>0</v>
      </c>
      <c r="J6" s="24">
        <f>SUM(G6:I6)</f>
        <v>0</v>
      </c>
      <c r="K6" s="35">
        <v>0</v>
      </c>
      <c r="L6" s="35">
        <v>1</v>
      </c>
      <c r="M6" s="35">
        <v>0</v>
      </c>
      <c r="N6" s="24">
        <f t="shared" si="3"/>
        <v>1</v>
      </c>
      <c r="O6" s="35">
        <v>0</v>
      </c>
      <c r="P6" s="35">
        <v>0</v>
      </c>
      <c r="Q6" s="35">
        <v>0</v>
      </c>
      <c r="R6" s="24">
        <f t="shared" si="4"/>
        <v>0</v>
      </c>
      <c r="S6" s="35">
        <v>0</v>
      </c>
      <c r="T6" s="35">
        <v>0</v>
      </c>
      <c r="U6" s="35">
        <v>0</v>
      </c>
      <c r="V6" s="35">
        <v>1</v>
      </c>
      <c r="W6" s="25">
        <f t="shared" si="5"/>
        <v>1</v>
      </c>
      <c r="X6" s="35">
        <v>0</v>
      </c>
      <c r="Y6" s="35">
        <v>4</v>
      </c>
      <c r="Z6" s="35">
        <v>0</v>
      </c>
      <c r="AA6" s="25">
        <f t="shared" si="6"/>
        <v>4</v>
      </c>
      <c r="AB6" s="24">
        <f t="shared" si="7"/>
        <v>5</v>
      </c>
      <c r="AC6" s="35">
        <v>0</v>
      </c>
      <c r="AD6" s="35">
        <v>0</v>
      </c>
      <c r="AE6" s="35">
        <v>0</v>
      </c>
      <c r="AF6" s="24">
        <f t="shared" si="8"/>
        <v>0</v>
      </c>
      <c r="AG6" s="35">
        <v>0</v>
      </c>
      <c r="AH6" s="35">
        <v>6</v>
      </c>
      <c r="AI6" s="35">
        <v>1</v>
      </c>
      <c r="AJ6" s="35">
        <v>0</v>
      </c>
      <c r="AK6" s="35">
        <v>0</v>
      </c>
      <c r="AL6" s="24">
        <f t="shared" si="1"/>
        <v>7</v>
      </c>
      <c r="AM6" s="35">
        <v>1</v>
      </c>
      <c r="AN6" s="35">
        <v>1</v>
      </c>
      <c r="AO6" s="24">
        <f t="shared" si="9"/>
        <v>2</v>
      </c>
      <c r="AP6" s="35">
        <v>0</v>
      </c>
      <c r="AQ6" s="35">
        <v>2</v>
      </c>
      <c r="AR6" s="25">
        <f t="shared" si="2"/>
        <v>2</v>
      </c>
      <c r="AS6" s="35">
        <v>0</v>
      </c>
      <c r="AT6" s="35">
        <v>2</v>
      </c>
      <c r="AU6" s="25">
        <f t="shared" si="10"/>
        <v>2</v>
      </c>
      <c r="AV6" s="24">
        <f t="shared" si="11"/>
        <v>4</v>
      </c>
      <c r="AW6" s="35">
        <v>0</v>
      </c>
      <c r="AX6" s="35">
        <v>2</v>
      </c>
      <c r="AY6" s="25">
        <f t="shared" si="12"/>
        <v>2</v>
      </c>
      <c r="AZ6" s="35">
        <v>2</v>
      </c>
      <c r="BA6" s="35">
        <v>0</v>
      </c>
      <c r="BB6" s="25">
        <f t="shared" si="13"/>
        <v>2</v>
      </c>
      <c r="BC6" s="24">
        <f t="shared" si="14"/>
        <v>4</v>
      </c>
      <c r="BD6" s="35">
        <v>0</v>
      </c>
      <c r="BE6" s="36">
        <v>0</v>
      </c>
      <c r="BF6" s="35">
        <v>10</v>
      </c>
      <c r="BG6" s="36">
        <v>10</v>
      </c>
      <c r="BH6" s="35">
        <v>10</v>
      </c>
      <c r="BI6" s="35">
        <v>2</v>
      </c>
      <c r="BJ6" s="35">
        <v>1</v>
      </c>
      <c r="BK6" s="35">
        <v>2</v>
      </c>
      <c r="BL6" s="35">
        <v>0</v>
      </c>
      <c r="BM6" s="24">
        <f t="shared" si="15"/>
        <v>15</v>
      </c>
      <c r="BN6" s="35">
        <v>9</v>
      </c>
      <c r="BO6" s="24">
        <f t="shared" si="16"/>
        <v>9</v>
      </c>
      <c r="BP6" s="35">
        <v>4</v>
      </c>
      <c r="BQ6" s="36">
        <v>4</v>
      </c>
      <c r="BR6" s="35">
        <v>1</v>
      </c>
      <c r="BS6" s="35">
        <v>81</v>
      </c>
      <c r="BT6" s="35">
        <v>52</v>
      </c>
      <c r="BU6" s="24">
        <f t="shared" si="17"/>
        <v>134</v>
      </c>
      <c r="BV6" s="35">
        <v>1</v>
      </c>
      <c r="BW6" s="24">
        <f t="shared" si="18"/>
        <v>1</v>
      </c>
      <c r="BX6" s="35">
        <v>111</v>
      </c>
      <c r="BY6" s="35">
        <v>99</v>
      </c>
      <c r="BZ6" s="24">
        <f t="shared" si="19"/>
        <v>210</v>
      </c>
      <c r="CA6" s="35">
        <v>14</v>
      </c>
      <c r="CB6" s="35">
        <v>21</v>
      </c>
      <c r="CC6" s="24">
        <f t="shared" si="20"/>
        <v>35</v>
      </c>
      <c r="CD6" s="35">
        <v>0</v>
      </c>
      <c r="CE6" s="36">
        <v>0</v>
      </c>
      <c r="CF6" s="35">
        <v>0</v>
      </c>
      <c r="CG6" s="35">
        <v>0</v>
      </c>
      <c r="CH6" s="35">
        <v>0</v>
      </c>
      <c r="CI6" s="24">
        <f t="shared" si="21"/>
        <v>0</v>
      </c>
      <c r="CJ6" s="35">
        <v>0</v>
      </c>
      <c r="CK6" s="35">
        <v>1</v>
      </c>
      <c r="CL6" s="35">
        <v>0</v>
      </c>
      <c r="CM6" s="24">
        <f t="shared" si="22"/>
        <v>1</v>
      </c>
      <c r="CN6" s="35">
        <v>1</v>
      </c>
      <c r="CO6" s="35">
        <v>1</v>
      </c>
      <c r="CP6" s="35">
        <v>1</v>
      </c>
      <c r="CQ6" s="35">
        <v>0</v>
      </c>
      <c r="CR6" s="25">
        <f t="shared" si="23"/>
        <v>3</v>
      </c>
      <c r="CS6" s="35">
        <v>2</v>
      </c>
      <c r="CT6" s="35">
        <v>2</v>
      </c>
      <c r="CU6" s="35">
        <v>7</v>
      </c>
      <c r="CV6" s="35">
        <v>3</v>
      </c>
      <c r="CW6" s="25">
        <f t="shared" si="24"/>
        <v>14</v>
      </c>
      <c r="CX6" s="24">
        <f t="shared" si="25"/>
        <v>17</v>
      </c>
      <c r="CY6" s="35">
        <v>0</v>
      </c>
      <c r="CZ6" s="35">
        <v>0</v>
      </c>
      <c r="DA6" s="35">
        <v>0</v>
      </c>
      <c r="DB6" s="24">
        <f t="shared" si="26"/>
        <v>0</v>
      </c>
      <c r="DC6" s="35">
        <v>158</v>
      </c>
      <c r="DD6" s="36">
        <v>158</v>
      </c>
      <c r="DE6" s="35">
        <v>110</v>
      </c>
      <c r="DF6" s="36">
        <v>110</v>
      </c>
      <c r="DG6" s="35">
        <v>0</v>
      </c>
      <c r="DH6" s="35">
        <v>2</v>
      </c>
      <c r="DI6" s="24">
        <f t="shared" si="27"/>
        <v>2</v>
      </c>
      <c r="DJ6" s="35">
        <v>2</v>
      </c>
      <c r="DK6" s="35">
        <v>0</v>
      </c>
      <c r="DL6" s="35">
        <v>0</v>
      </c>
      <c r="DM6" s="24">
        <f t="shared" si="28"/>
        <v>2</v>
      </c>
      <c r="DN6" s="35">
        <v>1</v>
      </c>
      <c r="DO6" s="35">
        <v>0</v>
      </c>
      <c r="DP6" s="35">
        <v>1</v>
      </c>
      <c r="DQ6" s="24">
        <f t="shared" ref="DQ6:DQ13" si="30">SUM(DN6:DP6)</f>
        <v>2</v>
      </c>
      <c r="DR6" s="35">
        <v>108</v>
      </c>
      <c r="DS6" s="36">
        <v>108</v>
      </c>
      <c r="DT6" s="35">
        <v>1</v>
      </c>
      <c r="DU6" s="35">
        <v>0</v>
      </c>
      <c r="DV6" s="24">
        <f t="shared" si="29"/>
        <v>1</v>
      </c>
      <c r="DW6" s="35">
        <v>31</v>
      </c>
      <c r="DX6" s="36">
        <v>31</v>
      </c>
    </row>
    <row r="7" spans="2:128">
      <c r="B7" s="32" t="s">
        <v>45</v>
      </c>
      <c r="C7" s="35">
        <v>0</v>
      </c>
      <c r="D7" s="35">
        <v>5</v>
      </c>
      <c r="E7" s="35">
        <v>4</v>
      </c>
      <c r="F7" s="24">
        <f t="shared" si="0"/>
        <v>9</v>
      </c>
      <c r="G7" s="35">
        <v>1</v>
      </c>
      <c r="H7" s="35">
        <v>6</v>
      </c>
      <c r="I7" s="35">
        <v>6</v>
      </c>
      <c r="J7" s="24">
        <f>SUM(G7:I7)</f>
        <v>13</v>
      </c>
      <c r="K7" s="35">
        <v>6</v>
      </c>
      <c r="L7" s="35">
        <v>12</v>
      </c>
      <c r="M7" s="35">
        <v>6</v>
      </c>
      <c r="N7" s="24">
        <f t="shared" si="3"/>
        <v>24</v>
      </c>
      <c r="O7" s="35">
        <v>8</v>
      </c>
      <c r="P7" s="35">
        <v>2</v>
      </c>
      <c r="Q7" s="35">
        <v>3</v>
      </c>
      <c r="R7" s="24">
        <f t="shared" si="4"/>
        <v>13</v>
      </c>
      <c r="S7" s="35">
        <v>2</v>
      </c>
      <c r="T7" s="35">
        <v>9</v>
      </c>
      <c r="U7" s="35">
        <v>10</v>
      </c>
      <c r="V7" s="35">
        <v>29</v>
      </c>
      <c r="W7" s="25">
        <f t="shared" si="5"/>
        <v>50</v>
      </c>
      <c r="X7" s="35">
        <v>2</v>
      </c>
      <c r="Y7" s="35">
        <v>9</v>
      </c>
      <c r="Z7" s="35">
        <v>5</v>
      </c>
      <c r="AA7" s="25">
        <f t="shared" si="6"/>
        <v>16</v>
      </c>
      <c r="AB7" s="24">
        <f t="shared" si="7"/>
        <v>66</v>
      </c>
      <c r="AC7" s="35">
        <v>4</v>
      </c>
      <c r="AD7" s="35">
        <v>5</v>
      </c>
      <c r="AE7" s="35">
        <v>2</v>
      </c>
      <c r="AF7" s="24">
        <f t="shared" si="8"/>
        <v>11</v>
      </c>
      <c r="AG7" s="35">
        <v>14</v>
      </c>
      <c r="AH7" s="35">
        <v>34</v>
      </c>
      <c r="AI7" s="35">
        <v>3</v>
      </c>
      <c r="AJ7" s="35">
        <v>1</v>
      </c>
      <c r="AK7" s="35">
        <v>0</v>
      </c>
      <c r="AL7" s="24">
        <f t="shared" si="1"/>
        <v>52</v>
      </c>
      <c r="AM7" s="35">
        <v>7</v>
      </c>
      <c r="AN7" s="35">
        <v>13</v>
      </c>
      <c r="AO7" s="24">
        <f t="shared" si="9"/>
        <v>20</v>
      </c>
      <c r="AP7" s="35">
        <v>17</v>
      </c>
      <c r="AQ7" s="35">
        <v>52</v>
      </c>
      <c r="AR7" s="25">
        <f t="shared" si="2"/>
        <v>69</v>
      </c>
      <c r="AS7" s="35">
        <v>0</v>
      </c>
      <c r="AT7" s="35">
        <v>5</v>
      </c>
      <c r="AU7" s="25">
        <f t="shared" si="10"/>
        <v>5</v>
      </c>
      <c r="AV7" s="24">
        <f t="shared" si="11"/>
        <v>74</v>
      </c>
      <c r="AW7" s="35">
        <v>10</v>
      </c>
      <c r="AX7" s="35">
        <v>19</v>
      </c>
      <c r="AY7" s="25">
        <f t="shared" si="12"/>
        <v>29</v>
      </c>
      <c r="AZ7" s="35">
        <v>2</v>
      </c>
      <c r="BA7" s="35">
        <v>0</v>
      </c>
      <c r="BB7" s="25">
        <f t="shared" si="13"/>
        <v>2</v>
      </c>
      <c r="BC7" s="24">
        <f t="shared" si="14"/>
        <v>31</v>
      </c>
      <c r="BD7" s="35">
        <v>2</v>
      </c>
      <c r="BE7" s="36">
        <v>2</v>
      </c>
      <c r="BF7" s="35">
        <v>48</v>
      </c>
      <c r="BG7" s="36">
        <v>48</v>
      </c>
      <c r="BH7" s="35">
        <v>56</v>
      </c>
      <c r="BI7" s="35">
        <v>27</v>
      </c>
      <c r="BJ7" s="35">
        <v>16</v>
      </c>
      <c r="BK7" s="35">
        <v>36</v>
      </c>
      <c r="BL7" s="35">
        <v>8</v>
      </c>
      <c r="BM7" s="24">
        <f t="shared" si="15"/>
        <v>143</v>
      </c>
      <c r="BN7" s="35">
        <v>32</v>
      </c>
      <c r="BO7" s="24">
        <f t="shared" si="16"/>
        <v>32</v>
      </c>
      <c r="BP7" s="35">
        <v>31</v>
      </c>
      <c r="BQ7" s="36">
        <v>31</v>
      </c>
      <c r="BR7" s="35">
        <v>38</v>
      </c>
      <c r="BS7" s="35">
        <v>204</v>
      </c>
      <c r="BT7" s="35">
        <v>229</v>
      </c>
      <c r="BU7" s="24">
        <f t="shared" si="17"/>
        <v>471</v>
      </c>
      <c r="BV7" s="35">
        <v>18</v>
      </c>
      <c r="BW7" s="24">
        <f t="shared" si="18"/>
        <v>18</v>
      </c>
      <c r="BX7" s="35">
        <v>166</v>
      </c>
      <c r="BY7" s="35">
        <v>162</v>
      </c>
      <c r="BZ7" s="24">
        <f t="shared" si="19"/>
        <v>328</v>
      </c>
      <c r="CA7" s="35">
        <v>75</v>
      </c>
      <c r="CB7" s="35">
        <v>66</v>
      </c>
      <c r="CC7" s="24">
        <f t="shared" si="20"/>
        <v>141</v>
      </c>
      <c r="CD7" s="35">
        <v>13</v>
      </c>
      <c r="CE7" s="36">
        <v>13</v>
      </c>
      <c r="CF7" s="35">
        <v>2</v>
      </c>
      <c r="CG7" s="35">
        <v>7</v>
      </c>
      <c r="CH7" s="35">
        <v>2</v>
      </c>
      <c r="CI7" s="24">
        <f t="shared" si="21"/>
        <v>11</v>
      </c>
      <c r="CJ7" s="35">
        <v>1</v>
      </c>
      <c r="CK7" s="35">
        <v>8</v>
      </c>
      <c r="CL7" s="35">
        <v>2</v>
      </c>
      <c r="CM7" s="24">
        <f t="shared" si="22"/>
        <v>11</v>
      </c>
      <c r="CN7" s="35">
        <v>5</v>
      </c>
      <c r="CO7" s="35">
        <v>6</v>
      </c>
      <c r="CP7" s="35">
        <v>2</v>
      </c>
      <c r="CQ7" s="35">
        <v>10</v>
      </c>
      <c r="CR7" s="25">
        <f t="shared" si="23"/>
        <v>23</v>
      </c>
      <c r="CS7" s="35">
        <v>11</v>
      </c>
      <c r="CT7" s="35">
        <v>12</v>
      </c>
      <c r="CU7" s="35">
        <v>32</v>
      </c>
      <c r="CV7" s="35">
        <v>20</v>
      </c>
      <c r="CW7" s="25">
        <f t="shared" si="24"/>
        <v>75</v>
      </c>
      <c r="CX7" s="24">
        <f t="shared" si="25"/>
        <v>98</v>
      </c>
      <c r="CY7" s="35">
        <v>18</v>
      </c>
      <c r="CZ7" s="35">
        <v>5</v>
      </c>
      <c r="DA7" s="35">
        <v>3</v>
      </c>
      <c r="DB7" s="24">
        <f t="shared" si="26"/>
        <v>26</v>
      </c>
      <c r="DC7" s="35">
        <v>195</v>
      </c>
      <c r="DD7" s="36">
        <v>195</v>
      </c>
      <c r="DE7" s="35">
        <v>209</v>
      </c>
      <c r="DF7" s="36">
        <v>209</v>
      </c>
      <c r="DG7" s="35">
        <v>2</v>
      </c>
      <c r="DH7" s="35">
        <v>3</v>
      </c>
      <c r="DI7" s="24">
        <f t="shared" si="27"/>
        <v>5</v>
      </c>
      <c r="DJ7" s="35">
        <v>6</v>
      </c>
      <c r="DK7" s="35">
        <v>5</v>
      </c>
      <c r="DL7" s="35">
        <v>5</v>
      </c>
      <c r="DM7" s="24">
        <f t="shared" si="28"/>
        <v>16</v>
      </c>
      <c r="DN7" s="35">
        <v>3</v>
      </c>
      <c r="DO7" s="35">
        <v>2</v>
      </c>
      <c r="DP7" s="35">
        <v>2</v>
      </c>
      <c r="DQ7" s="24">
        <f t="shared" si="30"/>
        <v>7</v>
      </c>
      <c r="DR7" s="35">
        <v>191</v>
      </c>
      <c r="DS7" s="36">
        <v>191</v>
      </c>
      <c r="DT7" s="35">
        <v>2</v>
      </c>
      <c r="DU7" s="35">
        <v>2</v>
      </c>
      <c r="DV7" s="24">
        <f t="shared" si="29"/>
        <v>4</v>
      </c>
      <c r="DW7" s="35">
        <v>438</v>
      </c>
      <c r="DX7" s="36">
        <v>438</v>
      </c>
    </row>
    <row r="8" spans="2:128">
      <c r="B8" s="30" t="s">
        <v>46</v>
      </c>
      <c r="C8" s="30">
        <v>0</v>
      </c>
      <c r="D8" s="30">
        <v>0</v>
      </c>
      <c r="E8" s="30">
        <v>0</v>
      </c>
      <c r="F8" s="24">
        <f t="shared" si="0"/>
        <v>0</v>
      </c>
      <c r="G8" s="30">
        <v>0</v>
      </c>
      <c r="H8" s="30">
        <v>0</v>
      </c>
      <c r="I8" s="30">
        <v>0</v>
      </c>
      <c r="J8" s="24">
        <f>SUM(G8:I8)</f>
        <v>0</v>
      </c>
      <c r="K8" s="30">
        <v>0</v>
      </c>
      <c r="L8" s="30">
        <v>3</v>
      </c>
      <c r="M8" s="30">
        <v>1</v>
      </c>
      <c r="N8" s="24">
        <f t="shared" si="3"/>
        <v>4</v>
      </c>
      <c r="O8" s="30">
        <v>0</v>
      </c>
      <c r="P8" s="30">
        <v>0</v>
      </c>
      <c r="Q8" s="30">
        <v>0</v>
      </c>
      <c r="R8" s="24">
        <f t="shared" si="4"/>
        <v>0</v>
      </c>
      <c r="S8" s="30">
        <v>0</v>
      </c>
      <c r="T8" s="30">
        <v>0</v>
      </c>
      <c r="U8" s="30">
        <v>0</v>
      </c>
      <c r="V8" s="30">
        <v>0</v>
      </c>
      <c r="W8" s="25">
        <f t="shared" si="5"/>
        <v>0</v>
      </c>
      <c r="X8" s="32">
        <v>1</v>
      </c>
      <c r="Y8" s="32">
        <v>0</v>
      </c>
      <c r="Z8" s="32">
        <v>0</v>
      </c>
      <c r="AA8" s="25">
        <f t="shared" si="6"/>
        <v>1</v>
      </c>
      <c r="AB8" s="24">
        <f t="shared" si="7"/>
        <v>1</v>
      </c>
      <c r="AC8" s="30">
        <v>0</v>
      </c>
      <c r="AD8" s="30">
        <v>0</v>
      </c>
      <c r="AE8" s="32">
        <v>0</v>
      </c>
      <c r="AF8" s="24">
        <f t="shared" si="8"/>
        <v>0</v>
      </c>
      <c r="AG8" s="32">
        <v>0</v>
      </c>
      <c r="AH8" s="32">
        <v>1</v>
      </c>
      <c r="AI8" s="32">
        <v>0</v>
      </c>
      <c r="AJ8" s="32">
        <v>1</v>
      </c>
      <c r="AK8" s="32">
        <v>0</v>
      </c>
      <c r="AL8" s="24">
        <f t="shared" si="1"/>
        <v>2</v>
      </c>
      <c r="AM8" s="32">
        <v>0</v>
      </c>
      <c r="AN8" s="32">
        <v>0</v>
      </c>
      <c r="AO8" s="24">
        <f t="shared" si="9"/>
        <v>0</v>
      </c>
      <c r="AP8" s="32">
        <v>0</v>
      </c>
      <c r="AQ8" s="32">
        <v>0</v>
      </c>
      <c r="AR8" s="25">
        <f t="shared" si="2"/>
        <v>0</v>
      </c>
      <c r="AS8" s="32">
        <v>0</v>
      </c>
      <c r="AT8" s="32">
        <v>0</v>
      </c>
      <c r="AU8" s="25">
        <f t="shared" si="10"/>
        <v>0</v>
      </c>
      <c r="AV8" s="24">
        <f t="shared" si="11"/>
        <v>0</v>
      </c>
      <c r="AW8" s="32">
        <v>0</v>
      </c>
      <c r="AX8" s="32">
        <v>0</v>
      </c>
      <c r="AY8" s="25">
        <f t="shared" si="12"/>
        <v>0</v>
      </c>
      <c r="AZ8" s="32">
        <v>0</v>
      </c>
      <c r="BA8" s="32">
        <v>0</v>
      </c>
      <c r="BB8" s="25">
        <f t="shared" si="13"/>
        <v>0</v>
      </c>
      <c r="BC8" s="24">
        <f t="shared" si="14"/>
        <v>0</v>
      </c>
      <c r="BD8" s="32">
        <v>0</v>
      </c>
      <c r="BE8" s="24">
        <v>0</v>
      </c>
      <c r="BF8" s="32">
        <v>0</v>
      </c>
      <c r="BG8" s="24">
        <v>0</v>
      </c>
      <c r="BH8" s="32">
        <v>0</v>
      </c>
      <c r="BI8" s="32">
        <v>0</v>
      </c>
      <c r="BJ8" s="32">
        <v>0</v>
      </c>
      <c r="BK8" s="32">
        <v>1</v>
      </c>
      <c r="BL8" s="32">
        <v>0</v>
      </c>
      <c r="BM8" s="24">
        <f t="shared" si="15"/>
        <v>1</v>
      </c>
      <c r="BN8" s="32">
        <v>0</v>
      </c>
      <c r="BO8" s="24">
        <f t="shared" si="16"/>
        <v>0</v>
      </c>
      <c r="BP8" s="32">
        <v>0</v>
      </c>
      <c r="BQ8" s="24">
        <v>0</v>
      </c>
      <c r="BR8" s="32">
        <v>0</v>
      </c>
      <c r="BS8" s="32">
        <v>0</v>
      </c>
      <c r="BT8" s="32">
        <v>0</v>
      </c>
      <c r="BU8" s="24">
        <f t="shared" si="17"/>
        <v>0</v>
      </c>
      <c r="BV8" s="32">
        <v>1</v>
      </c>
      <c r="BW8" s="24">
        <f t="shared" si="18"/>
        <v>1</v>
      </c>
      <c r="BX8" s="32">
        <v>0</v>
      </c>
      <c r="BY8" s="32">
        <v>2</v>
      </c>
      <c r="BZ8" s="24">
        <f t="shared" si="19"/>
        <v>2</v>
      </c>
      <c r="CA8" s="32">
        <v>1</v>
      </c>
      <c r="CB8" s="32">
        <v>0</v>
      </c>
      <c r="CC8" s="24">
        <f t="shared" si="20"/>
        <v>1</v>
      </c>
      <c r="CD8" s="32">
        <v>0</v>
      </c>
      <c r="CE8" s="24">
        <v>0</v>
      </c>
      <c r="CF8" s="32">
        <v>0</v>
      </c>
      <c r="CG8" s="32">
        <v>0</v>
      </c>
      <c r="CH8" s="32">
        <v>0</v>
      </c>
      <c r="CI8" s="24">
        <f t="shared" si="21"/>
        <v>0</v>
      </c>
      <c r="CJ8" s="32">
        <v>0</v>
      </c>
      <c r="CK8" s="32">
        <v>0</v>
      </c>
      <c r="CL8" s="32">
        <v>0</v>
      </c>
      <c r="CM8" s="24">
        <f t="shared" si="22"/>
        <v>0</v>
      </c>
      <c r="CN8" s="32">
        <v>0</v>
      </c>
      <c r="CO8" s="32">
        <v>0</v>
      </c>
      <c r="CP8" s="32">
        <v>0</v>
      </c>
      <c r="CQ8" s="32">
        <v>0</v>
      </c>
      <c r="CR8" s="25">
        <f t="shared" si="23"/>
        <v>0</v>
      </c>
      <c r="CS8" s="32">
        <v>0</v>
      </c>
      <c r="CT8" s="32">
        <v>0</v>
      </c>
      <c r="CU8" s="32">
        <v>0</v>
      </c>
      <c r="CV8" s="32">
        <v>0</v>
      </c>
      <c r="CW8" s="25">
        <f t="shared" si="24"/>
        <v>0</v>
      </c>
      <c r="CX8" s="24">
        <f t="shared" si="25"/>
        <v>0</v>
      </c>
      <c r="CY8" s="32">
        <v>0</v>
      </c>
      <c r="CZ8" s="32">
        <v>0</v>
      </c>
      <c r="DA8" s="32">
        <v>0</v>
      </c>
      <c r="DB8" s="24">
        <f t="shared" si="26"/>
        <v>0</v>
      </c>
      <c r="DC8" s="32">
        <v>5</v>
      </c>
      <c r="DD8" s="24">
        <v>5</v>
      </c>
      <c r="DE8" s="32">
        <v>2</v>
      </c>
      <c r="DF8" s="24">
        <v>2</v>
      </c>
      <c r="DG8" s="32">
        <v>0</v>
      </c>
      <c r="DH8" s="32">
        <v>0</v>
      </c>
      <c r="DI8" s="24">
        <f t="shared" si="27"/>
        <v>0</v>
      </c>
      <c r="DJ8" s="32">
        <v>0</v>
      </c>
      <c r="DK8" s="32">
        <v>0</v>
      </c>
      <c r="DL8" s="32">
        <v>0</v>
      </c>
      <c r="DM8" s="24">
        <f t="shared" si="28"/>
        <v>0</v>
      </c>
      <c r="DN8" s="32">
        <v>0</v>
      </c>
      <c r="DO8" s="32">
        <v>0</v>
      </c>
      <c r="DP8" s="32">
        <v>0</v>
      </c>
      <c r="DQ8" s="24">
        <f t="shared" si="30"/>
        <v>0</v>
      </c>
      <c r="DR8" s="32">
        <v>12</v>
      </c>
      <c r="DS8" s="24">
        <v>12</v>
      </c>
      <c r="DT8" s="32">
        <v>0</v>
      </c>
      <c r="DU8" s="32">
        <v>0</v>
      </c>
      <c r="DV8" s="24">
        <f t="shared" si="29"/>
        <v>0</v>
      </c>
      <c r="DW8" s="32">
        <v>1</v>
      </c>
      <c r="DX8" s="24">
        <v>1</v>
      </c>
    </row>
    <row r="9" spans="2:128">
      <c r="B9" s="32" t="s">
        <v>47</v>
      </c>
      <c r="C9" s="35">
        <v>422</v>
      </c>
      <c r="D9" s="35">
        <v>544</v>
      </c>
      <c r="E9" s="35">
        <v>1549</v>
      </c>
      <c r="F9" s="36">
        <f t="shared" si="0"/>
        <v>2515</v>
      </c>
      <c r="G9" s="35">
        <v>257</v>
      </c>
      <c r="H9" s="35">
        <v>625</v>
      </c>
      <c r="I9" s="35">
        <v>431</v>
      </c>
      <c r="J9" s="24">
        <f t="shared" ref="J9:J13" si="31">SUM(G9:I9)</f>
        <v>1313</v>
      </c>
      <c r="K9" s="35">
        <v>993</v>
      </c>
      <c r="L9" s="35">
        <v>5745</v>
      </c>
      <c r="M9" s="35">
        <v>5337</v>
      </c>
      <c r="N9" s="24">
        <f t="shared" si="3"/>
        <v>12075</v>
      </c>
      <c r="O9" s="35">
        <v>2289</v>
      </c>
      <c r="P9" s="35">
        <v>6219</v>
      </c>
      <c r="Q9" s="35">
        <v>8993</v>
      </c>
      <c r="R9" s="24">
        <f t="shared" si="4"/>
        <v>17501</v>
      </c>
      <c r="S9" s="35">
        <v>1216</v>
      </c>
      <c r="T9" s="35">
        <v>538</v>
      </c>
      <c r="U9" s="35">
        <v>0</v>
      </c>
      <c r="V9" s="35">
        <v>12130</v>
      </c>
      <c r="W9" s="25">
        <f>SUM(S9:V9)</f>
        <v>13884</v>
      </c>
      <c r="X9" s="35">
        <v>1795</v>
      </c>
      <c r="Y9" s="35">
        <v>1289</v>
      </c>
      <c r="Z9" s="35">
        <v>2071</v>
      </c>
      <c r="AA9" s="25">
        <f t="shared" si="6"/>
        <v>5155</v>
      </c>
      <c r="AB9" s="24">
        <f t="shared" si="7"/>
        <v>19039</v>
      </c>
      <c r="AC9" s="35">
        <v>2138</v>
      </c>
      <c r="AD9" s="35">
        <v>967</v>
      </c>
      <c r="AE9" s="35">
        <v>542</v>
      </c>
      <c r="AF9" s="24">
        <f t="shared" si="8"/>
        <v>3647</v>
      </c>
      <c r="AG9" s="35">
        <v>275</v>
      </c>
      <c r="AH9" s="35">
        <v>1483</v>
      </c>
      <c r="AI9" s="35">
        <v>957</v>
      </c>
      <c r="AJ9" s="35">
        <v>589</v>
      </c>
      <c r="AK9" s="35">
        <v>3945</v>
      </c>
      <c r="AL9" s="24">
        <f t="shared" si="1"/>
        <v>7249</v>
      </c>
      <c r="AM9" s="35">
        <v>106</v>
      </c>
      <c r="AN9" s="35">
        <v>1597</v>
      </c>
      <c r="AO9" s="24">
        <f t="shared" si="9"/>
        <v>1703</v>
      </c>
      <c r="AP9" s="35">
        <v>556</v>
      </c>
      <c r="AQ9" s="35">
        <v>1355</v>
      </c>
      <c r="AR9" s="25">
        <f t="shared" si="2"/>
        <v>1911</v>
      </c>
      <c r="AS9" s="35">
        <v>97</v>
      </c>
      <c r="AT9" s="35">
        <v>825</v>
      </c>
      <c r="AU9" s="25">
        <f t="shared" si="10"/>
        <v>922</v>
      </c>
      <c r="AV9" s="24">
        <f t="shared" si="11"/>
        <v>2833</v>
      </c>
      <c r="AW9" s="35">
        <v>304</v>
      </c>
      <c r="AX9" s="35">
        <v>2175</v>
      </c>
      <c r="AY9" s="25">
        <f t="shared" si="12"/>
        <v>2479</v>
      </c>
      <c r="AZ9" s="35">
        <v>3333</v>
      </c>
      <c r="BA9" s="35">
        <v>1959</v>
      </c>
      <c r="BB9" s="25">
        <f t="shared" si="13"/>
        <v>5292</v>
      </c>
      <c r="BC9" s="24">
        <f t="shared" si="14"/>
        <v>7771</v>
      </c>
      <c r="BD9" s="35">
        <v>104</v>
      </c>
      <c r="BE9" s="36">
        <v>104</v>
      </c>
      <c r="BF9" s="35">
        <v>1548</v>
      </c>
      <c r="BG9" s="36">
        <v>1548</v>
      </c>
      <c r="BH9" s="35">
        <v>1505</v>
      </c>
      <c r="BI9" s="35">
        <v>505</v>
      </c>
      <c r="BJ9" s="35">
        <v>1101</v>
      </c>
      <c r="BK9" s="35">
        <v>679</v>
      </c>
      <c r="BL9" s="35">
        <v>258</v>
      </c>
      <c r="BM9" s="24">
        <f t="shared" si="15"/>
        <v>4048</v>
      </c>
      <c r="BN9" s="35">
        <v>964</v>
      </c>
      <c r="BO9" s="24">
        <f t="shared" si="16"/>
        <v>964</v>
      </c>
      <c r="BP9" s="35">
        <v>227</v>
      </c>
      <c r="BQ9" s="36">
        <v>227</v>
      </c>
      <c r="BR9" s="35">
        <v>640</v>
      </c>
      <c r="BS9" s="35">
        <v>16916</v>
      </c>
      <c r="BT9" s="35">
        <v>40114</v>
      </c>
      <c r="BU9" s="24">
        <f t="shared" si="17"/>
        <v>57670</v>
      </c>
      <c r="BV9" s="35">
        <v>1696</v>
      </c>
      <c r="BW9" s="24">
        <f t="shared" si="18"/>
        <v>1696</v>
      </c>
      <c r="BX9" s="35">
        <v>2706</v>
      </c>
      <c r="BY9" s="35">
        <v>2668</v>
      </c>
      <c r="BZ9" s="24">
        <f t="shared" si="19"/>
        <v>5374</v>
      </c>
      <c r="CA9" s="35">
        <v>580</v>
      </c>
      <c r="CB9" s="35">
        <v>967</v>
      </c>
      <c r="CC9" s="24">
        <f t="shared" si="20"/>
        <v>1547</v>
      </c>
      <c r="CD9" s="35">
        <v>387</v>
      </c>
      <c r="CE9" s="36">
        <v>387</v>
      </c>
      <c r="CF9" s="35">
        <v>193</v>
      </c>
      <c r="CG9" s="35">
        <v>193</v>
      </c>
      <c r="CH9" s="35">
        <v>39</v>
      </c>
      <c r="CI9" s="24">
        <f t="shared" si="21"/>
        <v>425</v>
      </c>
      <c r="CJ9" s="35">
        <v>3634</v>
      </c>
      <c r="CK9" s="35">
        <v>1933</v>
      </c>
      <c r="CL9" s="35">
        <v>455</v>
      </c>
      <c r="CM9" s="24">
        <f t="shared" si="22"/>
        <v>6022</v>
      </c>
      <c r="CN9" s="35">
        <v>331</v>
      </c>
      <c r="CO9" s="35">
        <v>345</v>
      </c>
      <c r="CP9" s="35">
        <v>178</v>
      </c>
      <c r="CQ9" s="35">
        <v>455</v>
      </c>
      <c r="CR9" s="25">
        <f t="shared" si="23"/>
        <v>1309</v>
      </c>
      <c r="CS9" s="35">
        <v>201</v>
      </c>
      <c r="CT9" s="35">
        <v>949</v>
      </c>
      <c r="CU9" s="35">
        <v>1274</v>
      </c>
      <c r="CV9" s="35">
        <v>1303</v>
      </c>
      <c r="CW9" s="25">
        <f t="shared" si="24"/>
        <v>3727</v>
      </c>
      <c r="CX9" s="24">
        <f t="shared" si="25"/>
        <v>5036</v>
      </c>
      <c r="CY9" s="35">
        <v>696</v>
      </c>
      <c r="CZ9" s="35">
        <v>616</v>
      </c>
      <c r="DA9" s="35">
        <v>542</v>
      </c>
      <c r="DB9" s="24">
        <f t="shared" si="26"/>
        <v>1854</v>
      </c>
      <c r="DC9" s="35">
        <v>27617</v>
      </c>
      <c r="DD9" s="36">
        <v>27617</v>
      </c>
      <c r="DE9" s="35">
        <v>22554</v>
      </c>
      <c r="DF9" s="36">
        <v>22554</v>
      </c>
      <c r="DG9" s="35">
        <v>671</v>
      </c>
      <c r="DH9" s="35">
        <v>387</v>
      </c>
      <c r="DI9" s="24">
        <f t="shared" si="27"/>
        <v>1058</v>
      </c>
      <c r="DJ9" s="35">
        <v>1160</v>
      </c>
      <c r="DK9" s="35">
        <v>946</v>
      </c>
      <c r="DL9" s="35">
        <v>242</v>
      </c>
      <c r="DM9" s="24">
        <f t="shared" si="28"/>
        <v>2348</v>
      </c>
      <c r="DN9" s="35">
        <v>468</v>
      </c>
      <c r="DO9" s="35">
        <v>514</v>
      </c>
      <c r="DP9" s="35">
        <v>604</v>
      </c>
      <c r="DQ9" s="24">
        <f t="shared" si="30"/>
        <v>1586</v>
      </c>
      <c r="DR9" s="35">
        <v>36248</v>
      </c>
      <c r="DS9" s="36">
        <v>36248</v>
      </c>
      <c r="DT9" s="35">
        <v>1359</v>
      </c>
      <c r="DU9" s="35">
        <v>2339</v>
      </c>
      <c r="DV9" s="24">
        <f t="shared" si="29"/>
        <v>3698</v>
      </c>
      <c r="DW9" s="35">
        <v>147890</v>
      </c>
      <c r="DX9" s="36">
        <v>147890</v>
      </c>
    </row>
    <row r="10" spans="2:128">
      <c r="B10" s="32" t="s">
        <v>48</v>
      </c>
      <c r="C10" s="35">
        <v>0</v>
      </c>
      <c r="D10" s="35">
        <v>0</v>
      </c>
      <c r="E10" s="35">
        <v>0</v>
      </c>
      <c r="F10" s="36">
        <f t="shared" si="0"/>
        <v>0</v>
      </c>
      <c r="G10" s="35">
        <v>1</v>
      </c>
      <c r="H10" s="35">
        <v>1</v>
      </c>
      <c r="I10" s="35">
        <v>0</v>
      </c>
      <c r="J10" s="24">
        <f t="shared" si="31"/>
        <v>2</v>
      </c>
      <c r="K10" s="35">
        <v>0</v>
      </c>
      <c r="L10" s="35">
        <v>3</v>
      </c>
      <c r="M10" s="35">
        <v>2</v>
      </c>
      <c r="N10" s="24">
        <f t="shared" si="3"/>
        <v>5</v>
      </c>
      <c r="O10" s="35">
        <v>4</v>
      </c>
      <c r="P10" s="35">
        <v>2</v>
      </c>
      <c r="Q10" s="35">
        <v>2</v>
      </c>
      <c r="R10" s="24">
        <f t="shared" si="4"/>
        <v>8</v>
      </c>
      <c r="S10" s="35">
        <v>3</v>
      </c>
      <c r="T10" s="35">
        <v>2</v>
      </c>
      <c r="U10" s="35">
        <v>2</v>
      </c>
      <c r="V10" s="35">
        <v>2</v>
      </c>
      <c r="W10" s="25">
        <f t="shared" si="5"/>
        <v>9</v>
      </c>
      <c r="X10" s="35">
        <v>4</v>
      </c>
      <c r="Y10" s="35">
        <v>0</v>
      </c>
      <c r="Z10" s="35">
        <v>1</v>
      </c>
      <c r="AA10" s="25">
        <f t="shared" si="6"/>
        <v>5</v>
      </c>
      <c r="AB10" s="24">
        <f t="shared" si="7"/>
        <v>14</v>
      </c>
      <c r="AC10" s="35">
        <v>1</v>
      </c>
      <c r="AD10" s="35">
        <v>0</v>
      </c>
      <c r="AE10" s="35">
        <v>3</v>
      </c>
      <c r="AF10" s="24">
        <f t="shared" si="8"/>
        <v>4</v>
      </c>
      <c r="AG10" s="35">
        <v>2</v>
      </c>
      <c r="AH10" s="35">
        <v>3</v>
      </c>
      <c r="AI10" s="35">
        <v>0</v>
      </c>
      <c r="AJ10" s="35">
        <v>0</v>
      </c>
      <c r="AK10" s="35">
        <v>0</v>
      </c>
      <c r="AL10" s="24">
        <f t="shared" si="1"/>
        <v>5</v>
      </c>
      <c r="AM10" s="35">
        <v>1</v>
      </c>
      <c r="AN10" s="35">
        <v>1</v>
      </c>
      <c r="AO10" s="24">
        <f t="shared" si="9"/>
        <v>2</v>
      </c>
      <c r="AP10" s="35">
        <v>0</v>
      </c>
      <c r="AQ10" s="35">
        <v>0</v>
      </c>
      <c r="AR10" s="25">
        <f t="shared" si="2"/>
        <v>0</v>
      </c>
      <c r="AS10" s="35">
        <v>0</v>
      </c>
      <c r="AT10" s="35">
        <v>1</v>
      </c>
      <c r="AU10" s="25">
        <f t="shared" si="10"/>
        <v>1</v>
      </c>
      <c r="AV10" s="24">
        <f t="shared" si="11"/>
        <v>1</v>
      </c>
      <c r="AW10" s="35">
        <v>0</v>
      </c>
      <c r="AX10" s="35">
        <v>0</v>
      </c>
      <c r="AY10" s="25">
        <f t="shared" si="12"/>
        <v>0</v>
      </c>
      <c r="AZ10" s="35">
        <v>0</v>
      </c>
      <c r="BA10" s="35">
        <v>0</v>
      </c>
      <c r="BB10" s="25">
        <f t="shared" si="13"/>
        <v>0</v>
      </c>
      <c r="BC10" s="24">
        <f t="shared" si="14"/>
        <v>0</v>
      </c>
      <c r="BD10" s="35">
        <v>0</v>
      </c>
      <c r="BE10" s="36">
        <v>0</v>
      </c>
      <c r="BF10" s="35">
        <v>3</v>
      </c>
      <c r="BG10" s="36">
        <v>3</v>
      </c>
      <c r="BH10" s="35">
        <v>5</v>
      </c>
      <c r="BI10" s="35">
        <v>2</v>
      </c>
      <c r="BJ10" s="35">
        <v>5</v>
      </c>
      <c r="BK10" s="35">
        <v>3</v>
      </c>
      <c r="BL10" s="35">
        <v>1</v>
      </c>
      <c r="BM10" s="24">
        <f t="shared" si="15"/>
        <v>16</v>
      </c>
      <c r="BN10" s="35">
        <v>1</v>
      </c>
      <c r="BO10" s="24">
        <f t="shared" si="16"/>
        <v>1</v>
      </c>
      <c r="BP10" s="35">
        <v>3</v>
      </c>
      <c r="BQ10" s="36">
        <v>3</v>
      </c>
      <c r="BR10" s="35">
        <v>4</v>
      </c>
      <c r="BS10" s="35">
        <v>4</v>
      </c>
      <c r="BT10" s="35">
        <v>0</v>
      </c>
      <c r="BU10" s="24">
        <f t="shared" si="17"/>
        <v>8</v>
      </c>
      <c r="BV10" s="35">
        <v>7</v>
      </c>
      <c r="BW10" s="24">
        <f t="shared" si="18"/>
        <v>7</v>
      </c>
      <c r="BX10" s="35">
        <v>6</v>
      </c>
      <c r="BY10" s="35">
        <v>17</v>
      </c>
      <c r="BZ10" s="24">
        <f t="shared" si="19"/>
        <v>23</v>
      </c>
      <c r="CA10" s="35">
        <v>0</v>
      </c>
      <c r="CB10" s="35">
        <v>0</v>
      </c>
      <c r="CC10" s="24">
        <f t="shared" si="20"/>
        <v>0</v>
      </c>
      <c r="CD10" s="35">
        <v>1</v>
      </c>
      <c r="CE10" s="36">
        <v>1</v>
      </c>
      <c r="CF10" s="35">
        <v>1</v>
      </c>
      <c r="CG10" s="35">
        <v>0</v>
      </c>
      <c r="CH10" s="35">
        <v>0</v>
      </c>
      <c r="CI10" s="24">
        <f t="shared" si="21"/>
        <v>1</v>
      </c>
      <c r="CJ10" s="35">
        <v>1</v>
      </c>
      <c r="CK10" s="35">
        <v>1</v>
      </c>
      <c r="CL10" s="35">
        <v>3</v>
      </c>
      <c r="CM10" s="24">
        <f t="shared" si="22"/>
        <v>5</v>
      </c>
      <c r="CN10" s="35">
        <v>1</v>
      </c>
      <c r="CO10" s="35">
        <v>1</v>
      </c>
      <c r="CP10" s="35">
        <v>1</v>
      </c>
      <c r="CQ10" s="35">
        <v>0</v>
      </c>
      <c r="CR10" s="25">
        <f t="shared" si="23"/>
        <v>3</v>
      </c>
      <c r="CS10" s="35">
        <v>1</v>
      </c>
      <c r="CT10" s="35">
        <v>1</v>
      </c>
      <c r="CU10" s="35">
        <v>3</v>
      </c>
      <c r="CV10" s="35">
        <v>0</v>
      </c>
      <c r="CW10" s="25">
        <f t="shared" si="24"/>
        <v>5</v>
      </c>
      <c r="CX10" s="24">
        <f t="shared" si="25"/>
        <v>8</v>
      </c>
      <c r="CY10" s="35">
        <v>1</v>
      </c>
      <c r="CZ10" s="35">
        <v>0</v>
      </c>
      <c r="DA10" s="35">
        <v>0</v>
      </c>
      <c r="DB10" s="24">
        <f t="shared" si="26"/>
        <v>1</v>
      </c>
      <c r="DC10" s="35">
        <v>10</v>
      </c>
      <c r="DD10" s="36">
        <v>10</v>
      </c>
      <c r="DE10" s="35">
        <v>3</v>
      </c>
      <c r="DF10" s="36">
        <v>3</v>
      </c>
      <c r="DG10" s="35">
        <v>1</v>
      </c>
      <c r="DH10" s="35">
        <v>3</v>
      </c>
      <c r="DI10" s="24">
        <f t="shared" si="27"/>
        <v>4</v>
      </c>
      <c r="DJ10" s="35">
        <v>6</v>
      </c>
      <c r="DK10" s="35">
        <v>1</v>
      </c>
      <c r="DL10" s="35">
        <v>0</v>
      </c>
      <c r="DM10" s="24">
        <f t="shared" si="28"/>
        <v>7</v>
      </c>
      <c r="DN10" s="35">
        <v>0</v>
      </c>
      <c r="DO10" s="35">
        <v>0</v>
      </c>
      <c r="DP10" s="35">
        <v>0</v>
      </c>
      <c r="DQ10" s="24">
        <f t="shared" si="30"/>
        <v>0</v>
      </c>
      <c r="DR10" s="35">
        <v>1</v>
      </c>
      <c r="DS10" s="36">
        <v>1</v>
      </c>
      <c r="DT10" s="35">
        <v>0</v>
      </c>
      <c r="DU10" s="35">
        <v>0</v>
      </c>
      <c r="DV10" s="24">
        <f t="shared" si="29"/>
        <v>0</v>
      </c>
      <c r="DW10" s="35">
        <v>113</v>
      </c>
      <c r="DX10" s="36">
        <v>113</v>
      </c>
    </row>
    <row r="11" spans="2:128">
      <c r="B11" s="32"/>
      <c r="C11" s="35"/>
      <c r="D11" s="35"/>
      <c r="E11" s="35"/>
      <c r="F11" s="36"/>
      <c r="G11" s="35"/>
      <c r="H11" s="35"/>
      <c r="I11" s="35"/>
      <c r="J11" s="24"/>
      <c r="K11" s="35"/>
      <c r="L11" s="35"/>
      <c r="M11" s="35"/>
      <c r="N11" s="24"/>
      <c r="O11" s="35"/>
      <c r="P11" s="35"/>
      <c r="Q11" s="35"/>
      <c r="R11" s="24"/>
      <c r="S11" s="35"/>
      <c r="T11" s="35"/>
      <c r="U11" s="35"/>
      <c r="V11" s="35"/>
      <c r="W11" s="25"/>
      <c r="X11" s="35"/>
      <c r="Y11" s="35"/>
      <c r="Z11" s="35"/>
      <c r="AA11" s="25"/>
      <c r="AB11" s="24"/>
      <c r="AC11" s="35"/>
      <c r="AD11" s="35"/>
      <c r="AE11" s="35"/>
      <c r="AF11" s="24"/>
      <c r="AG11" s="35"/>
      <c r="AH11" s="35"/>
      <c r="AI11" s="35"/>
      <c r="AJ11" s="35"/>
      <c r="AK11" s="35"/>
      <c r="AL11" s="24"/>
      <c r="AM11" s="35"/>
      <c r="AN11" s="35"/>
      <c r="AO11" s="24"/>
      <c r="AP11" s="35"/>
      <c r="AQ11" s="35"/>
      <c r="AR11" s="37"/>
      <c r="AS11" s="35"/>
      <c r="AT11" s="35"/>
      <c r="AU11" s="25"/>
      <c r="AV11" s="24"/>
      <c r="AW11" s="35"/>
      <c r="AX11" s="35"/>
      <c r="AY11" s="25"/>
      <c r="AZ11" s="35"/>
      <c r="BA11" s="35"/>
      <c r="BB11" s="25"/>
      <c r="BC11" s="24">
        <f t="shared" si="14"/>
        <v>0</v>
      </c>
      <c r="BD11" s="35"/>
      <c r="BE11" s="36"/>
      <c r="BF11" s="35"/>
      <c r="BG11" s="36"/>
      <c r="BH11" s="35"/>
      <c r="BI11" s="35"/>
      <c r="BJ11" s="35"/>
      <c r="BK11" s="35"/>
      <c r="BL11" s="35"/>
      <c r="BM11" s="24"/>
      <c r="BN11" s="35"/>
      <c r="BO11" s="24"/>
      <c r="BP11" s="35"/>
      <c r="BQ11" s="36"/>
      <c r="BR11" s="35"/>
      <c r="BS11" s="35"/>
      <c r="BT11" s="35"/>
      <c r="BU11" s="24"/>
      <c r="BV11" s="35"/>
      <c r="BW11" s="24"/>
      <c r="BX11" s="35"/>
      <c r="BY11" s="35"/>
      <c r="BZ11" s="24"/>
      <c r="CA11" s="35"/>
      <c r="CB11" s="35"/>
      <c r="CC11" s="24"/>
      <c r="CD11" s="35"/>
      <c r="CE11" s="36"/>
      <c r="CF11" s="35"/>
      <c r="CG11" s="35"/>
      <c r="CH11" s="35"/>
      <c r="CI11" s="24"/>
      <c r="CJ11" s="35"/>
      <c r="CK11" s="35"/>
      <c r="CL11" s="35"/>
      <c r="CM11" s="24"/>
      <c r="CN11" s="35"/>
      <c r="CO11" s="35"/>
      <c r="CP11" s="35"/>
      <c r="CQ11" s="35"/>
      <c r="CR11" s="25"/>
      <c r="CS11" s="35"/>
      <c r="CT11" s="35"/>
      <c r="CU11" s="35"/>
      <c r="CV11" s="35"/>
      <c r="CW11" s="25"/>
      <c r="CX11" s="24"/>
      <c r="CY11" s="35"/>
      <c r="CZ11" s="35"/>
      <c r="DA11" s="35"/>
      <c r="DB11" s="24"/>
      <c r="DC11" s="35"/>
      <c r="DD11" s="36"/>
      <c r="DE11" s="35"/>
      <c r="DF11" s="36"/>
      <c r="DG11" s="35"/>
      <c r="DH11" s="35"/>
      <c r="DI11" s="24"/>
      <c r="DJ11" s="35"/>
      <c r="DK11" s="35"/>
      <c r="DL11" s="35"/>
      <c r="DM11" s="24"/>
      <c r="DN11" s="35"/>
      <c r="DO11" s="35"/>
      <c r="DP11" s="35"/>
      <c r="DQ11" s="24"/>
      <c r="DR11" s="35"/>
      <c r="DS11" s="36"/>
      <c r="DT11" s="35"/>
      <c r="DU11" s="35"/>
      <c r="DV11" s="24"/>
      <c r="DW11" s="35"/>
      <c r="DX11" s="36"/>
    </row>
    <row r="12" spans="2:128">
      <c r="B12" s="38" t="s">
        <v>47</v>
      </c>
      <c r="C12" s="39">
        <v>422</v>
      </c>
      <c r="D12" s="39">
        <v>544</v>
      </c>
      <c r="E12" s="39">
        <v>1549</v>
      </c>
      <c r="F12" s="40">
        <f>F9/3</f>
        <v>838.33333333333337</v>
      </c>
      <c r="G12" s="39">
        <v>257</v>
      </c>
      <c r="H12" s="39">
        <v>625</v>
      </c>
      <c r="I12" s="39">
        <v>431</v>
      </c>
      <c r="J12" s="41">
        <f>J9/3</f>
        <v>437.66666666666669</v>
      </c>
      <c r="K12" s="39">
        <v>993</v>
      </c>
      <c r="L12" s="39">
        <v>5745</v>
      </c>
      <c r="M12" s="39">
        <v>5337</v>
      </c>
      <c r="N12" s="41">
        <f>N9/3</f>
        <v>4025</v>
      </c>
      <c r="O12" s="39">
        <v>2289</v>
      </c>
      <c r="P12" s="39">
        <v>6219</v>
      </c>
      <c r="Q12" s="39">
        <v>8993</v>
      </c>
      <c r="R12" s="41">
        <f>R9/3</f>
        <v>5833.666666666667</v>
      </c>
      <c r="S12" s="39">
        <v>1216</v>
      </c>
      <c r="T12" s="39">
        <v>538</v>
      </c>
      <c r="U12" s="39">
        <v>0</v>
      </c>
      <c r="V12" s="39">
        <v>12130</v>
      </c>
      <c r="W12" s="42">
        <f>W9/4</f>
        <v>3471</v>
      </c>
      <c r="X12" s="39">
        <v>1795</v>
      </c>
      <c r="Y12" s="39">
        <v>1289</v>
      </c>
      <c r="Z12" s="39">
        <v>2071</v>
      </c>
      <c r="AA12" s="42">
        <f>AA9/3</f>
        <v>1718.3333333333333</v>
      </c>
      <c r="AB12" s="41">
        <f>(AA12+W12)/2</f>
        <v>2594.6666666666665</v>
      </c>
      <c r="AC12" s="39">
        <v>2138</v>
      </c>
      <c r="AD12" s="39">
        <v>967</v>
      </c>
      <c r="AE12" s="39">
        <v>542</v>
      </c>
      <c r="AF12" s="41">
        <f>AF9/3</f>
        <v>1215.6666666666667</v>
      </c>
      <c r="AG12" s="39">
        <v>275</v>
      </c>
      <c r="AH12" s="39">
        <v>1483</v>
      </c>
      <c r="AI12" s="39">
        <v>957</v>
      </c>
      <c r="AJ12" s="39">
        <v>589</v>
      </c>
      <c r="AK12" s="39">
        <v>3945</v>
      </c>
      <c r="AL12" s="41">
        <f>AL9/2</f>
        <v>3624.5</v>
      </c>
      <c r="AM12" s="39">
        <v>106</v>
      </c>
      <c r="AN12" s="39">
        <v>1597</v>
      </c>
      <c r="AO12" s="41">
        <f>AO9/2</f>
        <v>851.5</v>
      </c>
      <c r="AP12" s="39">
        <v>556</v>
      </c>
      <c r="AQ12" s="39">
        <v>1355</v>
      </c>
      <c r="AR12" s="25">
        <f>SUM(AP12,AQ12)/2</f>
        <v>955.5</v>
      </c>
      <c r="AS12" s="39">
        <v>97</v>
      </c>
      <c r="AT12" s="39">
        <v>825</v>
      </c>
      <c r="AU12" s="42">
        <f>AU9/2</f>
        <v>461</v>
      </c>
      <c r="AV12" s="24">
        <f>(AR12+AU12)/2</f>
        <v>708.25</v>
      </c>
      <c r="AW12" s="39">
        <v>304</v>
      </c>
      <c r="AX12" s="39">
        <v>2175</v>
      </c>
      <c r="AY12" s="42">
        <f>AY9/3</f>
        <v>826.33333333333337</v>
      </c>
      <c r="AZ12" s="39">
        <v>3333</v>
      </c>
      <c r="BA12" s="39">
        <v>1959</v>
      </c>
      <c r="BB12" s="42">
        <f>BB9/2</f>
        <v>2646</v>
      </c>
      <c r="BC12" s="24">
        <f>(AY12+BB12)/2</f>
        <v>1736.1666666666667</v>
      </c>
      <c r="BD12" s="39">
        <v>104</v>
      </c>
      <c r="BE12" s="40">
        <v>104</v>
      </c>
      <c r="BF12" s="39">
        <v>1548</v>
      </c>
      <c r="BG12" s="40">
        <v>1548</v>
      </c>
      <c r="BH12" s="39">
        <v>1505</v>
      </c>
      <c r="BI12" s="39">
        <v>505</v>
      </c>
      <c r="BJ12" s="39">
        <v>1101</v>
      </c>
      <c r="BK12" s="39">
        <v>679</v>
      </c>
      <c r="BL12" s="39">
        <v>258</v>
      </c>
      <c r="BM12" s="41">
        <f>BM9/5</f>
        <v>809.6</v>
      </c>
      <c r="BN12" s="39">
        <v>964</v>
      </c>
      <c r="BO12" s="41">
        <f>BN12</f>
        <v>964</v>
      </c>
      <c r="BP12" s="39">
        <v>227</v>
      </c>
      <c r="BQ12" s="40">
        <v>227</v>
      </c>
      <c r="BR12" s="39">
        <v>640</v>
      </c>
      <c r="BS12" s="39">
        <v>16916</v>
      </c>
      <c r="BT12" s="39">
        <v>40114</v>
      </c>
      <c r="BU12" s="41">
        <f>BU9/3</f>
        <v>19223.333333333332</v>
      </c>
      <c r="BV12" s="39">
        <v>1696</v>
      </c>
      <c r="BW12" s="41">
        <f>BW9/1</f>
        <v>1696</v>
      </c>
      <c r="BX12" s="39">
        <v>2706</v>
      </c>
      <c r="BY12" s="39">
        <v>2668</v>
      </c>
      <c r="BZ12" s="24">
        <f>(BX12+BY12)/2</f>
        <v>2687</v>
      </c>
      <c r="CA12" s="39">
        <v>580</v>
      </c>
      <c r="CB12" s="39">
        <v>967</v>
      </c>
      <c r="CC12" s="41">
        <f>CC9/2</f>
        <v>773.5</v>
      </c>
      <c r="CD12" s="39">
        <v>387</v>
      </c>
      <c r="CE12" s="40">
        <v>387</v>
      </c>
      <c r="CF12" s="39">
        <v>193</v>
      </c>
      <c r="CG12" s="39">
        <v>193</v>
      </c>
      <c r="CH12" s="39">
        <v>39</v>
      </c>
      <c r="CI12" s="41">
        <f>CI9/3</f>
        <v>141.66666666666666</v>
      </c>
      <c r="CJ12" s="39">
        <v>3634</v>
      </c>
      <c r="CK12" s="39">
        <v>1933</v>
      </c>
      <c r="CL12" s="39">
        <v>455</v>
      </c>
      <c r="CM12" s="41">
        <f>CM9/3</f>
        <v>2007.3333333333333</v>
      </c>
      <c r="CN12" s="39">
        <v>331</v>
      </c>
      <c r="CO12" s="39">
        <v>345</v>
      </c>
      <c r="CP12" s="39">
        <v>178</v>
      </c>
      <c r="CQ12" s="39">
        <v>455</v>
      </c>
      <c r="CR12" s="42">
        <f>CR9/4</f>
        <v>327.25</v>
      </c>
      <c r="CS12" s="39">
        <v>201</v>
      </c>
      <c r="CT12" s="39">
        <v>949</v>
      </c>
      <c r="CU12" s="39">
        <v>1274</v>
      </c>
      <c r="CV12" s="39">
        <v>1303</v>
      </c>
      <c r="CW12" s="42">
        <f>CW9/4</f>
        <v>931.75</v>
      </c>
      <c r="CX12" s="41">
        <f>CX9/2</f>
        <v>2518</v>
      </c>
      <c r="CY12" s="39">
        <v>696</v>
      </c>
      <c r="CZ12" s="39">
        <v>616</v>
      </c>
      <c r="DA12" s="39">
        <v>542</v>
      </c>
      <c r="DB12" s="41">
        <f>DB9/3</f>
        <v>618</v>
      </c>
      <c r="DC12" s="39">
        <v>27617</v>
      </c>
      <c r="DD12" s="40">
        <v>27617</v>
      </c>
      <c r="DE12" s="39">
        <v>22554</v>
      </c>
      <c r="DF12" s="40">
        <v>22554</v>
      </c>
      <c r="DG12" s="39">
        <v>671</v>
      </c>
      <c r="DH12" s="39">
        <v>387</v>
      </c>
      <c r="DI12" s="41">
        <f>DI9/2</f>
        <v>529</v>
      </c>
      <c r="DJ12" s="39">
        <v>1160</v>
      </c>
      <c r="DK12" s="39">
        <v>946</v>
      </c>
      <c r="DL12" s="39">
        <v>242</v>
      </c>
      <c r="DM12" s="41">
        <f>DM9/3</f>
        <v>782.66666666666663</v>
      </c>
      <c r="DN12" s="39">
        <v>468</v>
      </c>
      <c r="DO12" s="39">
        <v>514</v>
      </c>
      <c r="DP12" s="39">
        <v>604</v>
      </c>
      <c r="DQ12" s="41">
        <f>DQ9/3</f>
        <v>528.66666666666663</v>
      </c>
      <c r="DR12" s="39">
        <v>36248</v>
      </c>
      <c r="DS12" s="40">
        <v>36248</v>
      </c>
      <c r="DT12" s="39">
        <v>1359</v>
      </c>
      <c r="DU12" s="39">
        <v>2339</v>
      </c>
      <c r="DV12" s="41">
        <f>DV9/2</f>
        <v>1849</v>
      </c>
      <c r="DW12" s="39">
        <v>147890</v>
      </c>
      <c r="DX12" s="40">
        <v>147890</v>
      </c>
    </row>
    <row r="13" spans="2:128">
      <c r="B13" s="38" t="s">
        <v>48</v>
      </c>
      <c r="C13" s="39">
        <v>0</v>
      </c>
      <c r="D13" s="39">
        <v>0</v>
      </c>
      <c r="E13" s="39">
        <v>0</v>
      </c>
      <c r="F13" s="40">
        <f>F10/3</f>
        <v>0</v>
      </c>
      <c r="G13" s="39">
        <v>1</v>
      </c>
      <c r="H13" s="39">
        <v>1</v>
      </c>
      <c r="I13" s="39">
        <v>0</v>
      </c>
      <c r="J13" s="41">
        <f>J10/3</f>
        <v>0.66666666666666663</v>
      </c>
      <c r="K13" s="39">
        <v>0</v>
      </c>
      <c r="L13" s="39">
        <v>3</v>
      </c>
      <c r="M13" s="39">
        <v>2</v>
      </c>
      <c r="N13" s="41">
        <f>N10/3</f>
        <v>1.6666666666666667</v>
      </c>
      <c r="O13" s="39">
        <v>4</v>
      </c>
      <c r="P13" s="39">
        <v>2</v>
      </c>
      <c r="Q13" s="39">
        <v>2</v>
      </c>
      <c r="R13" s="41">
        <f>R10/3</f>
        <v>2.6666666666666665</v>
      </c>
      <c r="S13" s="39">
        <v>3</v>
      </c>
      <c r="T13" s="39">
        <v>2</v>
      </c>
      <c r="U13" s="39">
        <v>2</v>
      </c>
      <c r="V13" s="39">
        <v>2</v>
      </c>
      <c r="W13" s="42">
        <f>W10/4</f>
        <v>2.25</v>
      </c>
      <c r="X13" s="39">
        <v>4</v>
      </c>
      <c r="Y13" s="39">
        <v>0</v>
      </c>
      <c r="Z13" s="39">
        <v>1</v>
      </c>
      <c r="AA13" s="42">
        <f>AA10/3</f>
        <v>1.6666666666666667</v>
      </c>
      <c r="AB13" s="41">
        <f>(AA13+W13)/2</f>
        <v>1.9583333333333335</v>
      </c>
      <c r="AC13" s="39">
        <v>1</v>
      </c>
      <c r="AD13" s="39">
        <v>0</v>
      </c>
      <c r="AE13" s="39">
        <v>3</v>
      </c>
      <c r="AF13" s="41">
        <f>AF10/3</f>
        <v>1.3333333333333333</v>
      </c>
      <c r="AG13" s="39">
        <v>2</v>
      </c>
      <c r="AH13" s="39">
        <v>3</v>
      </c>
      <c r="AI13" s="39">
        <v>0</v>
      </c>
      <c r="AJ13" s="39">
        <v>0</v>
      </c>
      <c r="AK13" s="39">
        <v>0</v>
      </c>
      <c r="AL13" s="41">
        <f>AL10/2</f>
        <v>2.5</v>
      </c>
      <c r="AM13" s="39">
        <v>1</v>
      </c>
      <c r="AN13" s="39">
        <v>1</v>
      </c>
      <c r="AO13" s="41">
        <f>AO10/2</f>
        <v>1</v>
      </c>
      <c r="AP13" s="39">
        <v>0</v>
      </c>
      <c r="AQ13" s="39">
        <v>0</v>
      </c>
      <c r="AR13" s="25">
        <f>SUM(AP13,AQ13)/2</f>
        <v>0</v>
      </c>
      <c r="AS13" s="39">
        <v>0</v>
      </c>
      <c r="AT13" s="39">
        <v>1</v>
      </c>
      <c r="AU13" s="42">
        <f>AU10/2</f>
        <v>0.5</v>
      </c>
      <c r="AV13" s="24">
        <f>(AR13+AU13)/2</f>
        <v>0.25</v>
      </c>
      <c r="AW13" s="39">
        <v>0</v>
      </c>
      <c r="AX13" s="39">
        <v>0</v>
      </c>
      <c r="AY13" s="42">
        <f>AY10/3</f>
        <v>0</v>
      </c>
      <c r="AZ13" s="39">
        <v>0</v>
      </c>
      <c r="BA13" s="39">
        <v>0</v>
      </c>
      <c r="BB13" s="42">
        <f>SUM(AZ13:BA13)</f>
        <v>0</v>
      </c>
      <c r="BC13" s="24">
        <f t="shared" si="14"/>
        <v>0</v>
      </c>
      <c r="BD13" s="39">
        <v>0</v>
      </c>
      <c r="BE13" s="40">
        <v>0</v>
      </c>
      <c r="BF13" s="39">
        <v>3</v>
      </c>
      <c r="BG13" s="40">
        <v>3</v>
      </c>
      <c r="BH13" s="39">
        <v>5</v>
      </c>
      <c r="BI13" s="39">
        <v>2</v>
      </c>
      <c r="BJ13" s="39">
        <v>5</v>
      </c>
      <c r="BK13" s="39">
        <v>3</v>
      </c>
      <c r="BL13" s="39">
        <v>1</v>
      </c>
      <c r="BM13" s="41">
        <f>BM10/5</f>
        <v>3.2</v>
      </c>
      <c r="BN13" s="39">
        <v>1</v>
      </c>
      <c r="BO13" s="41">
        <f>BN13</f>
        <v>1</v>
      </c>
      <c r="BP13" s="39">
        <v>3</v>
      </c>
      <c r="BQ13" s="40">
        <v>3</v>
      </c>
      <c r="BR13" s="39">
        <v>4</v>
      </c>
      <c r="BS13" s="39">
        <v>4</v>
      </c>
      <c r="BT13" s="39">
        <v>0</v>
      </c>
      <c r="BU13" s="41">
        <f>BU10/3</f>
        <v>2.6666666666666665</v>
      </c>
      <c r="BV13" s="39">
        <v>7</v>
      </c>
      <c r="BW13" s="41">
        <f>BW10/1</f>
        <v>7</v>
      </c>
      <c r="BX13" s="39">
        <v>6</v>
      </c>
      <c r="BY13" s="39">
        <v>17</v>
      </c>
      <c r="BZ13" s="24">
        <f>(BX13+BY13)/2</f>
        <v>11.5</v>
      </c>
      <c r="CA13" s="39">
        <v>0</v>
      </c>
      <c r="CB13" s="39">
        <v>0</v>
      </c>
      <c r="CC13" s="41">
        <f>CC10/2</f>
        <v>0</v>
      </c>
      <c r="CD13" s="39">
        <v>1</v>
      </c>
      <c r="CE13" s="40">
        <v>1</v>
      </c>
      <c r="CF13" s="39">
        <v>1</v>
      </c>
      <c r="CG13" s="39">
        <v>0</v>
      </c>
      <c r="CH13" s="39">
        <v>0</v>
      </c>
      <c r="CI13" s="41">
        <f>CI10/3</f>
        <v>0.33333333333333331</v>
      </c>
      <c r="CJ13" s="39">
        <v>1</v>
      </c>
      <c r="CK13" s="39">
        <v>1</v>
      </c>
      <c r="CL13" s="39">
        <v>3</v>
      </c>
      <c r="CM13" s="41">
        <f>CM10/3</f>
        <v>1.6666666666666667</v>
      </c>
      <c r="CN13" s="39">
        <v>1</v>
      </c>
      <c r="CO13" s="39">
        <v>1</v>
      </c>
      <c r="CP13" s="39">
        <v>1</v>
      </c>
      <c r="CQ13" s="39">
        <v>0</v>
      </c>
      <c r="CR13" s="42">
        <f>CR10/4</f>
        <v>0.75</v>
      </c>
      <c r="CS13" s="39">
        <v>1</v>
      </c>
      <c r="CT13" s="39">
        <v>1</v>
      </c>
      <c r="CU13" s="39">
        <v>3</v>
      </c>
      <c r="CV13" s="39">
        <v>0</v>
      </c>
      <c r="CW13" s="42">
        <f>CW10/4</f>
        <v>1.25</v>
      </c>
      <c r="CX13" s="41">
        <f>CX10/2</f>
        <v>4</v>
      </c>
      <c r="CY13" s="39">
        <v>1</v>
      </c>
      <c r="CZ13" s="39">
        <v>0</v>
      </c>
      <c r="DA13" s="39">
        <v>0</v>
      </c>
      <c r="DB13" s="41">
        <f>DB10/3</f>
        <v>0.33333333333333331</v>
      </c>
      <c r="DC13" s="39">
        <v>10</v>
      </c>
      <c r="DD13" s="40">
        <v>10</v>
      </c>
      <c r="DE13" s="39">
        <v>3</v>
      </c>
      <c r="DF13" s="40">
        <v>3</v>
      </c>
      <c r="DG13" s="39">
        <v>1</v>
      </c>
      <c r="DH13" s="39">
        <v>3</v>
      </c>
      <c r="DI13" s="41">
        <f>DI10/2</f>
        <v>2</v>
      </c>
      <c r="DJ13" s="39">
        <v>6</v>
      </c>
      <c r="DK13" s="39">
        <v>1</v>
      </c>
      <c r="DL13" s="39">
        <v>0</v>
      </c>
      <c r="DM13" s="41">
        <f>DM10/3</f>
        <v>2.3333333333333335</v>
      </c>
      <c r="DN13" s="39">
        <v>0</v>
      </c>
      <c r="DO13" s="39">
        <v>0</v>
      </c>
      <c r="DP13" s="39">
        <v>0</v>
      </c>
      <c r="DQ13" s="41">
        <f>SUM(DN13:DP13)</f>
        <v>0</v>
      </c>
      <c r="DR13" s="39">
        <v>1</v>
      </c>
      <c r="DS13" s="40">
        <v>1</v>
      </c>
      <c r="DT13" s="39">
        <v>0</v>
      </c>
      <c r="DU13" s="39">
        <v>0</v>
      </c>
      <c r="DV13" s="41">
        <f>SUM(DT13:DU13)</f>
        <v>0</v>
      </c>
      <c r="DW13" s="39">
        <v>113</v>
      </c>
      <c r="DX13" s="40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C0C5-7C9C-48FB-B2A8-B61E7D1CC285}">
  <dimension ref="B2:AJ29"/>
  <sheetViews>
    <sheetView topLeftCell="A11" workbookViewId="0">
      <selection activeCell="J30" sqref="J30"/>
    </sheetView>
  </sheetViews>
  <sheetFormatPr defaultRowHeight="14.4"/>
  <sheetData>
    <row r="2" spans="2:36" ht="15.6">
      <c r="B2" s="43"/>
      <c r="C2" s="44" t="s">
        <v>49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4" t="s">
        <v>50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3"/>
    </row>
    <row r="3" spans="2:36" ht="15.6">
      <c r="B3" s="47"/>
      <c r="C3" s="43" t="s">
        <v>51</v>
      </c>
      <c r="D3" s="43" t="s">
        <v>52</v>
      </c>
      <c r="E3" s="43" t="s">
        <v>53</v>
      </c>
      <c r="F3" s="43" t="s">
        <v>54</v>
      </c>
      <c r="G3" s="43" t="s">
        <v>55</v>
      </c>
      <c r="H3" s="43" t="s">
        <v>56</v>
      </c>
      <c r="I3" s="43" t="s">
        <v>57</v>
      </c>
      <c r="J3" s="43" t="s">
        <v>58</v>
      </c>
      <c r="K3" s="43" t="s">
        <v>59</v>
      </c>
      <c r="L3" s="43" t="s">
        <v>60</v>
      </c>
      <c r="M3" s="43" t="s">
        <v>61</v>
      </c>
      <c r="N3" s="43" t="s">
        <v>62</v>
      </c>
      <c r="O3" s="43" t="s">
        <v>63</v>
      </c>
      <c r="P3" s="43" t="s">
        <v>64</v>
      </c>
      <c r="Q3" s="43" t="s">
        <v>65</v>
      </c>
      <c r="R3" s="43" t="s">
        <v>66</v>
      </c>
      <c r="S3" s="48"/>
      <c r="T3" s="43" t="s">
        <v>51</v>
      </c>
      <c r="U3" s="43" t="s">
        <v>52</v>
      </c>
      <c r="V3" s="43" t="s">
        <v>53</v>
      </c>
      <c r="W3" s="43" t="s">
        <v>54</v>
      </c>
      <c r="X3" s="43" t="s">
        <v>55</v>
      </c>
      <c r="Y3" s="49" t="s">
        <v>56</v>
      </c>
      <c r="Z3" s="50" t="s">
        <v>57</v>
      </c>
      <c r="AA3" s="49" t="s">
        <v>58</v>
      </c>
      <c r="AB3" s="43" t="s">
        <v>59</v>
      </c>
      <c r="AC3" s="43" t="s">
        <v>60</v>
      </c>
      <c r="AD3" s="43" t="s">
        <v>61</v>
      </c>
      <c r="AE3" s="43" t="s">
        <v>62</v>
      </c>
      <c r="AF3" s="43" t="s">
        <v>63</v>
      </c>
      <c r="AG3" s="49" t="s">
        <v>64</v>
      </c>
      <c r="AH3" s="50" t="s">
        <v>65</v>
      </c>
      <c r="AI3" s="49" t="s">
        <v>66</v>
      </c>
      <c r="AJ3" s="48"/>
    </row>
    <row r="4" spans="2:36" ht="16.2">
      <c r="B4" s="51" t="s">
        <v>67</v>
      </c>
      <c r="C4" s="43">
        <v>3</v>
      </c>
      <c r="D4" s="43">
        <v>8</v>
      </c>
      <c r="E4" s="43">
        <v>8</v>
      </c>
      <c r="F4" s="43">
        <v>22</v>
      </c>
      <c r="G4" s="43">
        <v>9</v>
      </c>
      <c r="H4" s="43">
        <v>12</v>
      </c>
      <c r="I4" s="43">
        <v>9</v>
      </c>
      <c r="J4" s="43">
        <v>18</v>
      </c>
      <c r="K4" s="43">
        <v>1</v>
      </c>
      <c r="L4" s="43">
        <v>4</v>
      </c>
      <c r="M4" s="43">
        <v>7</v>
      </c>
      <c r="N4" s="43">
        <v>6</v>
      </c>
      <c r="O4" s="43">
        <v>14</v>
      </c>
      <c r="P4" s="43">
        <v>7</v>
      </c>
      <c r="Q4" s="43">
        <v>5</v>
      </c>
      <c r="R4" s="43">
        <v>15</v>
      </c>
      <c r="S4" s="48">
        <f>SUM(C4:R4)</f>
        <v>148</v>
      </c>
      <c r="T4" s="43">
        <v>1</v>
      </c>
      <c r="U4" s="43">
        <v>1</v>
      </c>
      <c r="V4" s="43">
        <v>1</v>
      </c>
      <c r="W4" s="43">
        <v>5</v>
      </c>
      <c r="X4" s="43">
        <v>1</v>
      </c>
      <c r="Y4" s="49">
        <v>2</v>
      </c>
      <c r="Z4" s="50">
        <v>6</v>
      </c>
      <c r="AA4" s="49">
        <v>3</v>
      </c>
      <c r="AB4" s="43">
        <v>1</v>
      </c>
      <c r="AC4" s="43">
        <v>4</v>
      </c>
      <c r="AD4" s="43"/>
      <c r="AE4" s="43">
        <v>1</v>
      </c>
      <c r="AF4" s="43"/>
      <c r="AG4" s="49">
        <v>1</v>
      </c>
      <c r="AH4" s="50">
        <v>1</v>
      </c>
      <c r="AI4" s="49">
        <v>2</v>
      </c>
      <c r="AJ4" s="48">
        <f>SUM(T4:AI4)</f>
        <v>30</v>
      </c>
    </row>
    <row r="5" spans="2:36" ht="16.2">
      <c r="B5" s="51" t="s">
        <v>68</v>
      </c>
      <c r="C5" s="43">
        <v>1</v>
      </c>
      <c r="D5" s="43">
        <v>3</v>
      </c>
      <c r="E5" s="43"/>
      <c r="F5" s="43">
        <v>2</v>
      </c>
      <c r="G5" s="43">
        <v>2</v>
      </c>
      <c r="H5" s="43">
        <v>3</v>
      </c>
      <c r="I5" s="43">
        <v>3</v>
      </c>
      <c r="J5" s="43">
        <v>3</v>
      </c>
      <c r="K5" s="43">
        <v>2</v>
      </c>
      <c r="L5" s="43">
        <v>2</v>
      </c>
      <c r="M5" s="43"/>
      <c r="N5" s="43">
        <v>1</v>
      </c>
      <c r="O5" s="43">
        <v>2</v>
      </c>
      <c r="P5" s="43">
        <v>4</v>
      </c>
      <c r="Q5" s="43"/>
      <c r="R5" s="43">
        <v>3</v>
      </c>
      <c r="S5" s="48">
        <f t="shared" ref="S5:S16" si="0">SUM(C5:R5)</f>
        <v>31</v>
      </c>
      <c r="T5" s="43">
        <v>1</v>
      </c>
      <c r="U5" s="43"/>
      <c r="V5" s="43">
        <v>1</v>
      </c>
      <c r="W5" s="43">
        <v>2</v>
      </c>
      <c r="X5" s="43">
        <v>2</v>
      </c>
      <c r="Y5" s="49">
        <v>2</v>
      </c>
      <c r="Z5" s="50">
        <v>2</v>
      </c>
      <c r="AA5" s="49"/>
      <c r="AB5" s="43"/>
      <c r="AC5" s="43"/>
      <c r="AD5" s="43"/>
      <c r="AE5" s="43">
        <v>1</v>
      </c>
      <c r="AF5" s="43"/>
      <c r="AG5" s="49">
        <v>1</v>
      </c>
      <c r="AH5" s="50"/>
      <c r="AI5" s="49"/>
      <c r="AJ5" s="48">
        <f t="shared" ref="AJ5:AJ16" si="1">SUM(T5:AI5)</f>
        <v>12</v>
      </c>
    </row>
    <row r="6" spans="2:36" ht="16.2">
      <c r="B6" s="51" t="s">
        <v>69</v>
      </c>
      <c r="C6" s="43">
        <v>4</v>
      </c>
      <c r="D6" s="43">
        <v>2</v>
      </c>
      <c r="E6" s="43">
        <v>3</v>
      </c>
      <c r="F6" s="43">
        <v>8</v>
      </c>
      <c r="G6" s="43">
        <v>3</v>
      </c>
      <c r="H6" s="43">
        <v>2</v>
      </c>
      <c r="I6" s="43"/>
      <c r="J6" s="43">
        <v>8</v>
      </c>
      <c r="K6" s="43">
        <v>1</v>
      </c>
      <c r="L6" s="43">
        <v>2</v>
      </c>
      <c r="M6" s="43"/>
      <c r="N6" s="43">
        <v>6</v>
      </c>
      <c r="O6" s="43">
        <v>8</v>
      </c>
      <c r="P6" s="43"/>
      <c r="Q6" s="43">
        <v>5</v>
      </c>
      <c r="R6" s="43">
        <v>3</v>
      </c>
      <c r="S6" s="48">
        <f t="shared" si="0"/>
        <v>55</v>
      </c>
      <c r="T6" s="43"/>
      <c r="U6" s="43"/>
      <c r="V6" s="43"/>
      <c r="W6" s="43"/>
      <c r="X6" s="43"/>
      <c r="Y6" s="49"/>
      <c r="Z6" s="50"/>
      <c r="AA6" s="49"/>
      <c r="AB6" s="43"/>
      <c r="AC6" s="43"/>
      <c r="AD6" s="43"/>
      <c r="AE6" s="43"/>
      <c r="AF6" s="43"/>
      <c r="AG6" s="49"/>
      <c r="AH6" s="50"/>
      <c r="AI6" s="49"/>
      <c r="AJ6" s="48"/>
    </row>
    <row r="7" spans="2:36" ht="16.2">
      <c r="B7" s="51" t="s">
        <v>70</v>
      </c>
      <c r="C7" s="43"/>
      <c r="D7" s="43">
        <v>3</v>
      </c>
      <c r="E7" s="43"/>
      <c r="F7" s="43">
        <v>2</v>
      </c>
      <c r="G7" s="43"/>
      <c r="H7" s="43">
        <v>1</v>
      </c>
      <c r="I7" s="43">
        <v>1</v>
      </c>
      <c r="J7" s="43">
        <v>3</v>
      </c>
      <c r="K7" s="43"/>
      <c r="L7" s="43"/>
      <c r="M7" s="43"/>
      <c r="N7" s="43">
        <v>2</v>
      </c>
      <c r="O7" s="43">
        <v>1</v>
      </c>
      <c r="P7" s="43">
        <v>1</v>
      </c>
      <c r="Q7" s="43">
        <v>1</v>
      </c>
      <c r="R7" s="43">
        <v>2</v>
      </c>
      <c r="S7" s="48">
        <f t="shared" si="0"/>
        <v>17</v>
      </c>
      <c r="T7" s="43"/>
      <c r="U7" s="43"/>
      <c r="V7" s="43">
        <v>1</v>
      </c>
      <c r="W7" s="43">
        <v>3</v>
      </c>
      <c r="X7" s="43">
        <v>1</v>
      </c>
      <c r="Y7" s="49">
        <v>2</v>
      </c>
      <c r="Z7" s="50">
        <v>5</v>
      </c>
      <c r="AA7" s="49">
        <v>5</v>
      </c>
      <c r="AB7" s="43"/>
      <c r="AC7" s="43"/>
      <c r="AD7" s="43"/>
      <c r="AE7" s="43">
        <v>1</v>
      </c>
      <c r="AF7" s="43">
        <v>4</v>
      </c>
      <c r="AG7" s="49">
        <v>4</v>
      </c>
      <c r="AH7" s="50">
        <v>1</v>
      </c>
      <c r="AI7" s="49">
        <v>5</v>
      </c>
      <c r="AJ7" s="48">
        <f t="shared" si="1"/>
        <v>32</v>
      </c>
    </row>
    <row r="8" spans="2:36" ht="16.2">
      <c r="B8" s="51" t="s">
        <v>71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>
        <f t="shared" si="0"/>
        <v>0</v>
      </c>
      <c r="T8" s="43">
        <v>5</v>
      </c>
      <c r="U8" s="43">
        <v>4</v>
      </c>
      <c r="V8" s="43">
        <v>5</v>
      </c>
      <c r="W8" s="43">
        <v>22</v>
      </c>
      <c r="X8" s="43">
        <v>14</v>
      </c>
      <c r="Y8" s="49">
        <v>4</v>
      </c>
      <c r="Z8" s="50">
        <v>15</v>
      </c>
      <c r="AA8" s="49">
        <v>18</v>
      </c>
      <c r="AB8" s="43">
        <v>2</v>
      </c>
      <c r="AC8" s="43">
        <v>3</v>
      </c>
      <c r="AD8" s="43">
        <v>4</v>
      </c>
      <c r="AE8" s="43">
        <v>9</v>
      </c>
      <c r="AF8" s="43">
        <v>12</v>
      </c>
      <c r="AG8" s="49">
        <v>17</v>
      </c>
      <c r="AH8" s="50">
        <v>10</v>
      </c>
      <c r="AI8" s="49">
        <v>21</v>
      </c>
      <c r="AJ8" s="48">
        <f t="shared" si="1"/>
        <v>165</v>
      </c>
    </row>
    <row r="9" spans="2:36" ht="16.2">
      <c r="B9" s="51" t="s">
        <v>72</v>
      </c>
      <c r="C9" s="43"/>
      <c r="D9" s="43">
        <v>1</v>
      </c>
      <c r="E9" s="43">
        <v>1</v>
      </c>
      <c r="F9" s="43">
        <v>2</v>
      </c>
      <c r="G9" s="43"/>
      <c r="H9" s="43">
        <v>1</v>
      </c>
      <c r="I9" s="43">
        <v>2</v>
      </c>
      <c r="J9" s="43">
        <v>2</v>
      </c>
      <c r="K9" s="43">
        <v>1</v>
      </c>
      <c r="L9" s="43">
        <v>1</v>
      </c>
      <c r="M9" s="43"/>
      <c r="N9" s="43">
        <v>2</v>
      </c>
      <c r="O9" s="43">
        <v>1</v>
      </c>
      <c r="P9" s="43">
        <v>1</v>
      </c>
      <c r="Q9" s="43"/>
      <c r="R9" s="43"/>
      <c r="S9" s="48">
        <f t="shared" si="0"/>
        <v>15</v>
      </c>
      <c r="T9" s="43"/>
      <c r="U9" s="43"/>
      <c r="V9" s="43"/>
      <c r="W9" s="43"/>
      <c r="X9" s="43"/>
      <c r="Y9" s="49"/>
      <c r="Z9" s="50"/>
      <c r="AA9" s="49"/>
      <c r="AB9" s="43"/>
      <c r="AC9" s="43"/>
      <c r="AD9" s="43"/>
      <c r="AE9" s="43"/>
      <c r="AF9" s="43"/>
      <c r="AG9" s="49"/>
      <c r="AH9" s="50"/>
      <c r="AI9" s="49"/>
      <c r="AJ9" s="48"/>
    </row>
    <row r="10" spans="2:36" ht="16.2">
      <c r="B10" s="51" t="s">
        <v>73</v>
      </c>
      <c r="C10" s="43">
        <v>2</v>
      </c>
      <c r="D10" s="43">
        <v>2</v>
      </c>
      <c r="E10" s="43"/>
      <c r="F10" s="43">
        <v>3</v>
      </c>
      <c r="G10" s="43">
        <v>2</v>
      </c>
      <c r="H10" s="43">
        <v>4</v>
      </c>
      <c r="I10" s="43">
        <v>2</v>
      </c>
      <c r="J10" s="43">
        <v>3</v>
      </c>
      <c r="K10" s="43">
        <v>1</v>
      </c>
      <c r="L10" s="43"/>
      <c r="M10" s="43">
        <v>2</v>
      </c>
      <c r="N10" s="43">
        <v>3</v>
      </c>
      <c r="O10" s="43"/>
      <c r="P10" s="43"/>
      <c r="Q10" s="43"/>
      <c r="R10" s="43">
        <v>1</v>
      </c>
      <c r="S10" s="48">
        <f t="shared" si="0"/>
        <v>25</v>
      </c>
      <c r="T10" s="43"/>
      <c r="U10" s="43"/>
      <c r="V10" s="43"/>
      <c r="W10" s="43"/>
      <c r="X10" s="43"/>
      <c r="Y10" s="49"/>
      <c r="Z10" s="50">
        <v>1</v>
      </c>
      <c r="AA10" s="49"/>
      <c r="AB10" s="43"/>
      <c r="AC10" s="43"/>
      <c r="AD10" s="43"/>
      <c r="AE10" s="43"/>
      <c r="AF10" s="43"/>
      <c r="AG10" s="49"/>
      <c r="AH10" s="50"/>
      <c r="AI10" s="49"/>
      <c r="AJ10" s="48">
        <f t="shared" si="1"/>
        <v>1</v>
      </c>
    </row>
    <row r="11" spans="2:36" ht="16.2">
      <c r="B11" s="51" t="s">
        <v>74</v>
      </c>
      <c r="C11" s="43"/>
      <c r="D11" s="43"/>
      <c r="E11" s="43"/>
      <c r="F11" s="43"/>
      <c r="G11" s="43">
        <v>1</v>
      </c>
      <c r="H11" s="43"/>
      <c r="I11" s="43"/>
      <c r="J11" s="43"/>
      <c r="K11" s="43"/>
      <c r="L11" s="43"/>
      <c r="M11" s="43">
        <v>2</v>
      </c>
      <c r="N11" s="43"/>
      <c r="O11" s="43"/>
      <c r="P11" s="43"/>
      <c r="Q11" s="43"/>
      <c r="R11" s="43"/>
      <c r="S11" s="48">
        <f t="shared" si="0"/>
        <v>3</v>
      </c>
      <c r="T11" s="43">
        <v>1</v>
      </c>
      <c r="U11" s="43">
        <v>1</v>
      </c>
      <c r="V11" s="43">
        <v>1</v>
      </c>
      <c r="W11" s="43">
        <v>1</v>
      </c>
      <c r="X11" s="43">
        <v>2</v>
      </c>
      <c r="Y11" s="49">
        <v>2</v>
      </c>
      <c r="Z11" s="50">
        <v>2</v>
      </c>
      <c r="AA11" s="49">
        <v>2</v>
      </c>
      <c r="AB11" s="43">
        <v>3</v>
      </c>
      <c r="AC11" s="43"/>
      <c r="AD11" s="43"/>
      <c r="AE11" s="43">
        <v>1</v>
      </c>
      <c r="AF11" s="43">
        <v>3</v>
      </c>
      <c r="AG11" s="49">
        <v>3</v>
      </c>
      <c r="AH11" s="50">
        <v>2</v>
      </c>
      <c r="AI11" s="49">
        <v>4</v>
      </c>
      <c r="AJ11" s="48">
        <f t="shared" si="1"/>
        <v>28</v>
      </c>
    </row>
    <row r="12" spans="2:36" ht="16.2">
      <c r="B12" s="51" t="s">
        <v>75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8">
        <f t="shared" si="0"/>
        <v>0</v>
      </c>
      <c r="T12" s="43">
        <v>2</v>
      </c>
      <c r="U12" s="43">
        <v>1</v>
      </c>
      <c r="V12" s="43">
        <v>4</v>
      </c>
      <c r="W12" s="43">
        <v>3</v>
      </c>
      <c r="X12" s="43">
        <v>7</v>
      </c>
      <c r="Y12" s="49">
        <v>3</v>
      </c>
      <c r="Z12" s="50">
        <v>7</v>
      </c>
      <c r="AA12" s="49">
        <v>2</v>
      </c>
      <c r="AB12" s="43">
        <v>1</v>
      </c>
      <c r="AC12" s="43">
        <v>1</v>
      </c>
      <c r="AD12" s="43">
        <v>4</v>
      </c>
      <c r="AE12" s="43">
        <v>3</v>
      </c>
      <c r="AF12" s="43">
        <v>8</v>
      </c>
      <c r="AG12" s="49">
        <v>5</v>
      </c>
      <c r="AH12" s="50">
        <v>5</v>
      </c>
      <c r="AI12" s="49">
        <v>4</v>
      </c>
      <c r="AJ12" s="48">
        <f t="shared" si="1"/>
        <v>60</v>
      </c>
    </row>
    <row r="13" spans="2:36" ht="16.2">
      <c r="B13" s="51" t="s">
        <v>76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8">
        <f t="shared" si="0"/>
        <v>0</v>
      </c>
      <c r="T13" s="43"/>
      <c r="U13" s="43"/>
      <c r="V13" s="43">
        <v>1</v>
      </c>
      <c r="W13" s="43"/>
      <c r="X13" s="43"/>
      <c r="Y13" s="49"/>
      <c r="Z13" s="50"/>
      <c r="AA13" s="49"/>
      <c r="AB13" s="43"/>
      <c r="AC13" s="43"/>
      <c r="AD13" s="43"/>
      <c r="AE13" s="43">
        <v>1</v>
      </c>
      <c r="AF13" s="43">
        <v>1</v>
      </c>
      <c r="AG13" s="49">
        <v>1</v>
      </c>
      <c r="AH13" s="50">
        <v>1</v>
      </c>
      <c r="AI13" s="49">
        <v>1</v>
      </c>
      <c r="AJ13" s="48">
        <f t="shared" si="1"/>
        <v>6</v>
      </c>
    </row>
    <row r="14" spans="2:36" ht="16.2">
      <c r="B14" s="51" t="s">
        <v>77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8">
        <f t="shared" si="0"/>
        <v>0</v>
      </c>
      <c r="T14" s="43">
        <v>1</v>
      </c>
      <c r="U14" s="43"/>
      <c r="V14" s="43"/>
      <c r="W14" s="43"/>
      <c r="X14" s="43">
        <v>2</v>
      </c>
      <c r="Y14" s="49">
        <v>1</v>
      </c>
      <c r="Z14" s="50">
        <v>2</v>
      </c>
      <c r="AA14" s="49">
        <v>2</v>
      </c>
      <c r="AB14" s="43"/>
      <c r="AC14" s="43"/>
      <c r="AD14" s="43"/>
      <c r="AE14" s="43"/>
      <c r="AF14" s="43"/>
      <c r="AG14" s="49">
        <v>3</v>
      </c>
      <c r="AH14" s="50"/>
      <c r="AI14" s="49">
        <v>2</v>
      </c>
      <c r="AJ14" s="48">
        <f t="shared" si="1"/>
        <v>13</v>
      </c>
    </row>
    <row r="15" spans="2:36" ht="16.2">
      <c r="B15" s="51" t="s">
        <v>78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8">
        <f t="shared" si="0"/>
        <v>0</v>
      </c>
      <c r="T15" s="43"/>
      <c r="U15" s="43"/>
      <c r="V15" s="43"/>
      <c r="W15" s="43"/>
      <c r="X15" s="43"/>
      <c r="Y15" s="49"/>
      <c r="Z15" s="50"/>
      <c r="AA15" s="49">
        <v>1</v>
      </c>
      <c r="AB15" s="43"/>
      <c r="AC15" s="43"/>
      <c r="AD15" s="43"/>
      <c r="AE15" s="43"/>
      <c r="AF15" s="43">
        <v>1</v>
      </c>
      <c r="AG15" s="49"/>
      <c r="AH15" s="50">
        <v>1</v>
      </c>
      <c r="AI15" s="49"/>
      <c r="AJ15" s="48">
        <f t="shared" si="1"/>
        <v>3</v>
      </c>
    </row>
    <row r="16" spans="2:36" ht="16.2">
      <c r="B16" s="51" t="s">
        <v>79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8">
        <f t="shared" si="0"/>
        <v>0</v>
      </c>
      <c r="T16" s="43">
        <v>2</v>
      </c>
      <c r="U16" s="43">
        <v>10</v>
      </c>
      <c r="V16" s="43">
        <v>9</v>
      </c>
      <c r="W16" s="43">
        <v>19</v>
      </c>
      <c r="X16" s="43">
        <v>17</v>
      </c>
      <c r="Y16" s="49">
        <v>17</v>
      </c>
      <c r="Z16" s="50">
        <v>25</v>
      </c>
      <c r="AA16" s="49">
        <v>18</v>
      </c>
      <c r="AB16" s="43">
        <v>4</v>
      </c>
      <c r="AC16" s="43">
        <v>1</v>
      </c>
      <c r="AD16" s="43">
        <v>5</v>
      </c>
      <c r="AE16" s="43">
        <v>19</v>
      </c>
      <c r="AF16" s="43">
        <v>26</v>
      </c>
      <c r="AG16" s="49">
        <v>39</v>
      </c>
      <c r="AH16" s="50">
        <v>33</v>
      </c>
      <c r="AI16" s="49">
        <v>29</v>
      </c>
      <c r="AJ16" s="48">
        <f t="shared" si="1"/>
        <v>273</v>
      </c>
    </row>
    <row r="17" spans="2:36" ht="16.2">
      <c r="B17" s="51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8">
        <f>SUM(S4:S16)</f>
        <v>294</v>
      </c>
      <c r="T17" s="43"/>
      <c r="U17" s="43"/>
      <c r="V17" s="43"/>
      <c r="W17" s="43"/>
      <c r="X17" s="43"/>
      <c r="Y17" s="49">
        <f>SUM(Y4:Y16)</f>
        <v>33</v>
      </c>
      <c r="Z17" s="50">
        <f>SUM(Z4:Z16)</f>
        <v>65</v>
      </c>
      <c r="AA17" s="49">
        <f>SUM(AA4:AA16)</f>
        <v>51</v>
      </c>
      <c r="AB17" s="43"/>
      <c r="AC17" s="43"/>
      <c r="AD17" s="43"/>
      <c r="AE17" s="43"/>
      <c r="AF17" s="43"/>
      <c r="AG17" s="49">
        <f>SUM(AG4:AG16)</f>
        <v>74</v>
      </c>
      <c r="AH17" s="50">
        <f>SUM(AH4:AH16)</f>
        <v>54</v>
      </c>
      <c r="AI17" s="49">
        <f>SUM(AI4:AI16)</f>
        <v>68</v>
      </c>
      <c r="AJ17" s="48">
        <f>SUM(Y17:AI17)</f>
        <v>345</v>
      </c>
    </row>
    <row r="19" spans="2:36" ht="15.6">
      <c r="B19" s="47"/>
      <c r="C19" s="47"/>
      <c r="D19" s="47"/>
      <c r="E19" s="48" t="s">
        <v>80</v>
      </c>
      <c r="F19" s="48" t="s">
        <v>81</v>
      </c>
    </row>
    <row r="20" spans="2:36" ht="16.2">
      <c r="B20" s="51" t="s">
        <v>67</v>
      </c>
      <c r="C20" s="51" t="s">
        <v>82</v>
      </c>
      <c r="D20" s="51">
        <v>2340</v>
      </c>
      <c r="E20" s="48">
        <v>148</v>
      </c>
      <c r="F20" s="48">
        <v>30</v>
      </c>
    </row>
    <row r="21" spans="2:36" ht="16.2">
      <c r="B21" s="51" t="s">
        <v>69</v>
      </c>
      <c r="C21" s="51" t="s">
        <v>83</v>
      </c>
      <c r="D21" s="51">
        <v>1145</v>
      </c>
      <c r="E21" s="48">
        <v>55</v>
      </c>
      <c r="F21" s="48">
        <v>0</v>
      </c>
    </row>
    <row r="22" spans="2:36" ht="16.2">
      <c r="B22" s="51" t="s">
        <v>70</v>
      </c>
      <c r="C22" s="52" t="s">
        <v>84</v>
      </c>
      <c r="D22" s="52">
        <v>924</v>
      </c>
      <c r="E22" s="48">
        <v>17</v>
      </c>
      <c r="F22" s="48">
        <v>32</v>
      </c>
    </row>
    <row r="23" spans="2:36" ht="16.2">
      <c r="B23" s="51" t="s">
        <v>75</v>
      </c>
      <c r="C23" s="51" t="s">
        <v>85</v>
      </c>
      <c r="D23" s="51">
        <v>765</v>
      </c>
      <c r="E23" s="48">
        <v>1</v>
      </c>
      <c r="F23" s="48">
        <v>60</v>
      </c>
    </row>
    <row r="24" spans="2:36" ht="16.2">
      <c r="B24" s="51" t="s">
        <v>73</v>
      </c>
      <c r="C24" s="52" t="s">
        <v>86</v>
      </c>
      <c r="D24" s="52">
        <v>704</v>
      </c>
      <c r="E24" s="48">
        <v>25</v>
      </c>
      <c r="F24" s="48">
        <v>1</v>
      </c>
    </row>
    <row r="25" spans="2:36" ht="16.2">
      <c r="B25" s="51" t="s">
        <v>72</v>
      </c>
      <c r="C25" s="53" t="s">
        <v>87</v>
      </c>
      <c r="D25" s="53">
        <v>290</v>
      </c>
      <c r="E25" s="48">
        <v>15</v>
      </c>
      <c r="F25" s="48">
        <v>0</v>
      </c>
    </row>
    <row r="26" spans="2:36" ht="16.2">
      <c r="B26" s="51" t="s">
        <v>74</v>
      </c>
      <c r="C26" s="53" t="s">
        <v>88</v>
      </c>
      <c r="D26" s="53">
        <v>275</v>
      </c>
      <c r="E26" s="48">
        <v>3</v>
      </c>
      <c r="F26" s="48">
        <v>28</v>
      </c>
    </row>
    <row r="27" spans="2:36" ht="16.2">
      <c r="B27" s="51" t="s">
        <v>79</v>
      </c>
      <c r="C27" s="51" t="s">
        <v>89</v>
      </c>
      <c r="D27" s="51">
        <v>171</v>
      </c>
      <c r="E27" s="48">
        <v>0</v>
      </c>
      <c r="F27" s="48">
        <v>273</v>
      </c>
    </row>
    <row r="28" spans="2:36" ht="16.2">
      <c r="B28" s="51"/>
      <c r="C28" s="51"/>
      <c r="D28" s="51"/>
      <c r="E28" s="48">
        <v>294</v>
      </c>
      <c r="F28" s="48">
        <v>345</v>
      </c>
    </row>
    <row r="29" spans="2:36">
      <c r="B29" s="54"/>
      <c r="C29" s="54"/>
      <c r="D29" s="54"/>
      <c r="E29" s="54"/>
      <c r="F29" s="54"/>
    </row>
  </sheetData>
  <mergeCells count="2">
    <mergeCell ref="C2:R2"/>
    <mergeCell ref="T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2E74-7CBB-4FB2-83AC-F44B9A7413DD}">
  <dimension ref="B2:H59"/>
  <sheetViews>
    <sheetView topLeftCell="A11" workbookViewId="0">
      <selection activeCell="E12" sqref="E12"/>
    </sheetView>
  </sheetViews>
  <sheetFormatPr defaultRowHeight="14.4"/>
  <sheetData>
    <row r="2" spans="2:7">
      <c r="B2" t="s">
        <v>24</v>
      </c>
    </row>
    <row r="3" spans="2:7" ht="15.6">
      <c r="D3" s="12" t="s">
        <v>25</v>
      </c>
      <c r="E3" s="12" t="s">
        <v>26</v>
      </c>
    </row>
    <row r="4" spans="2:7" ht="15.6">
      <c r="B4" t="s">
        <v>27</v>
      </c>
      <c r="C4" s="13">
        <v>924</v>
      </c>
      <c r="D4" s="14">
        <v>-13.834032720359611</v>
      </c>
      <c r="E4" s="15">
        <v>-7.9148407145864255</v>
      </c>
      <c r="F4" t="s">
        <v>28</v>
      </c>
    </row>
    <row r="5" spans="2:7" ht="15.6">
      <c r="B5" t="s">
        <v>27</v>
      </c>
      <c r="C5" s="13">
        <v>924</v>
      </c>
      <c r="D5" s="14">
        <v>-15.390474922281529</v>
      </c>
      <c r="E5" s="15">
        <v>-8.6375900929928839</v>
      </c>
    </row>
    <row r="6" spans="2:7" ht="15.6">
      <c r="B6" t="s">
        <v>27</v>
      </c>
      <c r="C6" s="13">
        <v>924</v>
      </c>
      <c r="D6" s="14">
        <v>-15.755547658174462</v>
      </c>
      <c r="E6" s="15">
        <v>-8.3693312862955729</v>
      </c>
    </row>
    <row r="7" spans="2:7" ht="15.6">
      <c r="B7" t="s">
        <v>27</v>
      </c>
      <c r="C7" s="13">
        <v>924</v>
      </c>
      <c r="D7" s="14">
        <v>-16.215563469066577</v>
      </c>
      <c r="E7" s="15">
        <v>-8.0620843178094859</v>
      </c>
    </row>
    <row r="8" spans="2:7" ht="15.6">
      <c r="B8" t="s">
        <v>27</v>
      </c>
      <c r="C8" s="13">
        <v>924</v>
      </c>
      <c r="D8" s="15">
        <v>-15.132729140735497</v>
      </c>
      <c r="E8" s="15">
        <v>-6.9876313396824674</v>
      </c>
      <c r="G8" t="s">
        <v>29</v>
      </c>
    </row>
    <row r="9" spans="2:7" ht="15.6">
      <c r="B9" t="s">
        <v>27</v>
      </c>
      <c r="C9" s="13">
        <v>1734</v>
      </c>
      <c r="D9" s="14">
        <v>-14.587536403598087</v>
      </c>
      <c r="E9" s="15">
        <v>-7.7511917030262678</v>
      </c>
    </row>
    <row r="10" spans="2:7" ht="15.6">
      <c r="B10" t="s">
        <v>27</v>
      </c>
      <c r="C10" s="13">
        <v>1734</v>
      </c>
      <c r="D10" s="14">
        <v>-15.436788617403078</v>
      </c>
      <c r="E10" s="16">
        <v>-8.2695823528879266</v>
      </c>
    </row>
    <row r="11" spans="2:7" ht="15.6">
      <c r="B11" t="s">
        <v>27</v>
      </c>
      <c r="C11" s="13">
        <v>1734</v>
      </c>
      <c r="D11" s="14">
        <v>-15.332985531163249</v>
      </c>
      <c r="E11" s="15">
        <v>-8.2477084751051333</v>
      </c>
    </row>
    <row r="12" spans="2:7" ht="15.6">
      <c r="B12" t="s">
        <v>27</v>
      </c>
      <c r="C12" s="13">
        <v>1734</v>
      </c>
      <c r="D12" s="14">
        <v>-15.19303762633943</v>
      </c>
      <c r="E12" s="15">
        <v>-8.228467564092492</v>
      </c>
    </row>
    <row r="13" spans="2:7" ht="15.6">
      <c r="B13" t="s">
        <v>27</v>
      </c>
      <c r="C13" s="13">
        <v>704</v>
      </c>
      <c r="D13" s="14">
        <v>-15.680438926520813</v>
      </c>
      <c r="E13" s="15">
        <v>-9.6589786639060904</v>
      </c>
    </row>
    <row r="14" spans="2:7" ht="15.6">
      <c r="B14" t="s">
        <v>27</v>
      </c>
      <c r="C14" s="13">
        <v>332</v>
      </c>
      <c r="D14" s="14">
        <v>-15.786255651678971</v>
      </c>
      <c r="E14" s="15">
        <v>-9.1163849733495823</v>
      </c>
    </row>
    <row r="15" spans="2:7" ht="15.6">
      <c r="B15" t="s">
        <v>30</v>
      </c>
      <c r="C15" s="13">
        <v>924</v>
      </c>
      <c r="D15" s="14">
        <v>-13.730632361903448</v>
      </c>
      <c r="E15" s="15">
        <v>-6.2805784939442164</v>
      </c>
      <c r="F15" t="s">
        <v>31</v>
      </c>
    </row>
    <row r="16" spans="2:7" ht="15.6">
      <c r="B16" t="s">
        <v>30</v>
      </c>
      <c r="C16" s="13">
        <v>924</v>
      </c>
      <c r="D16" s="14">
        <v>-14.739163414148214</v>
      </c>
      <c r="E16" s="15">
        <v>-7.1155327639401893</v>
      </c>
    </row>
    <row r="17" spans="2:8" ht="15.6">
      <c r="B17" t="s">
        <v>30</v>
      </c>
      <c r="C17" s="13">
        <v>924</v>
      </c>
      <c r="D17" s="14">
        <v>-14.549176582203929</v>
      </c>
      <c r="E17" s="15">
        <v>-6.7202839445594389</v>
      </c>
    </row>
    <row r="18" spans="2:8" ht="15.6">
      <c r="B18" t="s">
        <v>27</v>
      </c>
      <c r="C18" s="17">
        <v>290</v>
      </c>
      <c r="D18" s="18">
        <v>-15.317431385032556</v>
      </c>
      <c r="E18" s="18">
        <v>-9.3483421084050544</v>
      </c>
      <c r="F18" t="s">
        <v>32</v>
      </c>
    </row>
    <row r="19" spans="2:8" ht="15.6">
      <c r="B19" t="s">
        <v>27</v>
      </c>
      <c r="C19" s="17">
        <v>290</v>
      </c>
      <c r="D19" s="18">
        <v>-15.218905826883274</v>
      </c>
      <c r="E19" s="18">
        <v>-7.8947357687268394</v>
      </c>
    </row>
    <row r="20" spans="2:8" ht="15.6">
      <c r="B20" t="s">
        <v>27</v>
      </c>
      <c r="C20" s="17">
        <v>275</v>
      </c>
      <c r="D20" s="18">
        <v>-14.718566457950098</v>
      </c>
      <c r="E20" s="18">
        <v>-6.3360828561826441</v>
      </c>
    </row>
    <row r="21" spans="2:8" ht="15.6">
      <c r="B21" t="s">
        <v>27</v>
      </c>
      <c r="C21" s="17">
        <v>275</v>
      </c>
      <c r="D21" s="19">
        <v>-10.274870995962793</v>
      </c>
      <c r="E21" s="18">
        <v>-7.3316122050933741</v>
      </c>
      <c r="H21" t="s">
        <v>33</v>
      </c>
    </row>
    <row r="22" spans="2:8" ht="15.6">
      <c r="B22" t="s">
        <v>30</v>
      </c>
      <c r="C22" s="17">
        <v>275</v>
      </c>
      <c r="D22" s="20">
        <v>-14.310339304323982</v>
      </c>
      <c r="E22" s="21">
        <v>-4.3812935426075423</v>
      </c>
      <c r="F22" t="s">
        <v>32</v>
      </c>
    </row>
    <row r="23" spans="2:8" ht="15.6">
      <c r="B23" t="s">
        <v>30</v>
      </c>
      <c r="C23" s="17">
        <v>275</v>
      </c>
      <c r="D23" s="20">
        <v>-14.698329658897794</v>
      </c>
      <c r="E23" s="21">
        <v>-4.8628001812743955</v>
      </c>
    </row>
    <row r="24" spans="2:8" ht="15.6">
      <c r="B24" t="s">
        <v>30</v>
      </c>
      <c r="C24" s="17">
        <v>275</v>
      </c>
      <c r="D24" s="20">
        <v>-14.598412749999433</v>
      </c>
      <c r="E24" s="21">
        <v>-4.6410550297710627</v>
      </c>
    </row>
    <row r="25" spans="2:8" ht="15.6">
      <c r="B25" t="s">
        <v>30</v>
      </c>
      <c r="C25" s="17">
        <v>275</v>
      </c>
      <c r="D25" s="19">
        <v>-13.312084089507145</v>
      </c>
      <c r="E25" s="18">
        <v>-4.8932535854371997</v>
      </c>
    </row>
    <row r="26" spans="2:8" ht="15.6">
      <c r="B26" t="s">
        <v>30</v>
      </c>
      <c r="C26" s="17">
        <v>0</v>
      </c>
      <c r="D26" s="22">
        <v>-12.874835821613889</v>
      </c>
      <c r="E26" s="22">
        <v>-5.4579789141774118</v>
      </c>
    </row>
    <row r="27" spans="2:8" ht="15.6">
      <c r="B27" t="s">
        <v>30</v>
      </c>
      <c r="C27" s="17">
        <v>0</v>
      </c>
      <c r="D27" s="22">
        <v>-14.04657230818917</v>
      </c>
      <c r="E27" s="22">
        <v>-4.1383562225682526</v>
      </c>
    </row>
    <row r="28" spans="2:8" ht="15.6">
      <c r="B28" t="s">
        <v>30</v>
      </c>
      <c r="C28" s="17">
        <v>0</v>
      </c>
      <c r="D28" s="22">
        <v>-12.488116467348926</v>
      </c>
      <c r="E28" s="22">
        <v>-2.7629348890224299</v>
      </c>
    </row>
    <row r="29" spans="2:8" ht="15.6">
      <c r="B29" t="s">
        <v>30</v>
      </c>
      <c r="C29" s="17">
        <v>0</v>
      </c>
      <c r="D29" s="22">
        <v>-12.67407602145655</v>
      </c>
      <c r="E29" s="22">
        <v>-2.7156427551124098</v>
      </c>
    </row>
    <row r="30" spans="2:8" ht="15.6">
      <c r="B30" t="s">
        <v>30</v>
      </c>
      <c r="C30" s="17">
        <v>0</v>
      </c>
      <c r="D30" s="22">
        <v>-13.196313274925014</v>
      </c>
      <c r="E30" s="22">
        <v>-2.9206090913733984</v>
      </c>
    </row>
    <row r="32" spans="2:8" ht="15.6">
      <c r="D32" s="12" t="s">
        <v>26</v>
      </c>
    </row>
    <row r="33" spans="2:4" ht="15.6">
      <c r="B33" t="s">
        <v>27</v>
      </c>
      <c r="C33" s="13">
        <v>924</v>
      </c>
      <c r="D33" s="14">
        <v>-7.9148407145864255</v>
      </c>
    </row>
    <row r="34" spans="2:4" ht="15.6">
      <c r="B34" t="s">
        <v>27</v>
      </c>
      <c r="C34" s="13">
        <v>924</v>
      </c>
      <c r="D34" s="14">
        <v>-8.6375900929928839</v>
      </c>
    </row>
    <row r="35" spans="2:4" ht="15.6">
      <c r="B35" t="s">
        <v>27</v>
      </c>
      <c r="C35" s="13">
        <v>924</v>
      </c>
      <c r="D35" s="14">
        <v>-8.3693312862955729</v>
      </c>
    </row>
    <row r="36" spans="2:4" ht="15.6">
      <c r="B36" t="s">
        <v>27</v>
      </c>
      <c r="C36" s="13">
        <v>924</v>
      </c>
      <c r="D36" s="14">
        <v>-8.0620843178094859</v>
      </c>
    </row>
    <row r="37" spans="2:4" ht="15.6">
      <c r="B37" t="s">
        <v>27</v>
      </c>
      <c r="C37" s="13">
        <v>924</v>
      </c>
      <c r="D37" s="14">
        <v>-6.9876313396824674</v>
      </c>
    </row>
    <row r="38" spans="2:4" ht="15.6">
      <c r="B38" t="s">
        <v>27</v>
      </c>
      <c r="C38" s="13">
        <v>1734</v>
      </c>
      <c r="D38" s="14">
        <v>-7.7511917030262678</v>
      </c>
    </row>
    <row r="39" spans="2:4" ht="15.6">
      <c r="B39" t="s">
        <v>27</v>
      </c>
      <c r="C39" s="13">
        <v>1734</v>
      </c>
      <c r="D39" s="14">
        <v>-8.2695823528879266</v>
      </c>
    </row>
    <row r="40" spans="2:4" ht="15.6">
      <c r="B40" t="s">
        <v>27</v>
      </c>
      <c r="C40" s="13">
        <v>1734</v>
      </c>
      <c r="D40" s="14">
        <v>-8.2477084751051333</v>
      </c>
    </row>
    <row r="41" spans="2:4" ht="15.6">
      <c r="B41" t="s">
        <v>27</v>
      </c>
      <c r="C41" s="13">
        <v>1734</v>
      </c>
      <c r="D41" s="14">
        <v>-8.228467564092492</v>
      </c>
    </row>
    <row r="42" spans="2:4" ht="15.6">
      <c r="B42" t="s">
        <v>27</v>
      </c>
      <c r="C42" s="13">
        <v>704</v>
      </c>
      <c r="D42" s="14">
        <v>-9.6589786639060904</v>
      </c>
    </row>
    <row r="43" spans="2:4" ht="15.6">
      <c r="B43" t="s">
        <v>27</v>
      </c>
      <c r="C43" s="13">
        <v>332</v>
      </c>
      <c r="D43" s="14">
        <v>-9.1163849733495823</v>
      </c>
    </row>
    <row r="44" spans="2:4" ht="15.6">
      <c r="B44" t="s">
        <v>30</v>
      </c>
      <c r="C44" s="13">
        <v>924</v>
      </c>
      <c r="D44" s="14">
        <v>-6.2805784939442164</v>
      </c>
    </row>
    <row r="45" spans="2:4" ht="15.6">
      <c r="B45" t="s">
        <v>30</v>
      </c>
      <c r="C45" s="13">
        <v>924</v>
      </c>
      <c r="D45" s="14">
        <v>-7.1155327639401893</v>
      </c>
    </row>
    <row r="46" spans="2:4" ht="15.6">
      <c r="B46" t="s">
        <v>30</v>
      </c>
      <c r="C46" s="13">
        <v>924</v>
      </c>
      <c r="D46" s="14">
        <v>-6.7202839445594389</v>
      </c>
    </row>
    <row r="47" spans="2:4" ht="15.6">
      <c r="B47" t="s">
        <v>27</v>
      </c>
      <c r="C47" s="17">
        <v>290</v>
      </c>
      <c r="D47" s="18">
        <v>-9.3483421084050544</v>
      </c>
    </row>
    <row r="48" spans="2:4" ht="15.6">
      <c r="B48" t="s">
        <v>27</v>
      </c>
      <c r="C48" s="17">
        <v>290</v>
      </c>
      <c r="D48" s="18">
        <v>-7.8947357687268394</v>
      </c>
    </row>
    <row r="49" spans="2:4" ht="15.6">
      <c r="B49" t="s">
        <v>27</v>
      </c>
      <c r="C49" s="17">
        <v>275</v>
      </c>
      <c r="D49" s="18">
        <v>-6.3360828561826441</v>
      </c>
    </row>
    <row r="50" spans="2:4" ht="15.6">
      <c r="B50" t="s">
        <v>27</v>
      </c>
      <c r="C50" s="17">
        <v>275</v>
      </c>
      <c r="D50" s="18">
        <v>-7.3316122050933741</v>
      </c>
    </row>
    <row r="51" spans="2:4" ht="15.6">
      <c r="B51" t="s">
        <v>30</v>
      </c>
      <c r="C51" s="17">
        <v>275</v>
      </c>
      <c r="D51" s="20">
        <v>-4.3812935426075423</v>
      </c>
    </row>
    <row r="52" spans="2:4" ht="15.6">
      <c r="B52" t="s">
        <v>30</v>
      </c>
      <c r="C52" s="17">
        <v>275</v>
      </c>
      <c r="D52" s="20">
        <v>-4.8628001812743955</v>
      </c>
    </row>
    <row r="53" spans="2:4" ht="15.6">
      <c r="B53" t="s">
        <v>30</v>
      </c>
      <c r="C53" s="17">
        <v>275</v>
      </c>
      <c r="D53" s="20">
        <v>-4.6410550297710627</v>
      </c>
    </row>
    <row r="54" spans="2:4" ht="15.6">
      <c r="B54" t="s">
        <v>30</v>
      </c>
      <c r="C54" s="17">
        <v>275</v>
      </c>
      <c r="D54" s="19">
        <v>-4.8932535854371997</v>
      </c>
    </row>
    <row r="55" spans="2:4" ht="15.6">
      <c r="B55" t="s">
        <v>30</v>
      </c>
      <c r="C55" s="17">
        <v>0</v>
      </c>
      <c r="D55" s="22">
        <v>-5.4579789141774118</v>
      </c>
    </row>
    <row r="56" spans="2:4" ht="15.6">
      <c r="B56" t="s">
        <v>30</v>
      </c>
      <c r="C56" s="17">
        <v>0</v>
      </c>
      <c r="D56" s="22">
        <v>-4.1383562225682526</v>
      </c>
    </row>
    <row r="57" spans="2:4" ht="15.6">
      <c r="B57" t="s">
        <v>30</v>
      </c>
      <c r="C57" s="17">
        <v>0</v>
      </c>
      <c r="D57" s="22">
        <v>-2.7629348890224299</v>
      </c>
    </row>
    <row r="58" spans="2:4" ht="15.6">
      <c r="B58" t="s">
        <v>30</v>
      </c>
      <c r="C58" s="17">
        <v>0</v>
      </c>
      <c r="D58" s="22">
        <v>-2.7156427551124098</v>
      </c>
    </row>
    <row r="59" spans="2:4" ht="15.6">
      <c r="B59" t="s">
        <v>30</v>
      </c>
      <c r="C59" s="17">
        <v>0</v>
      </c>
      <c r="D59" s="22">
        <v>-2.9206090913733984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08F2-03C7-4F8E-BA98-5D29F5092D75}">
  <dimension ref="B2:H43"/>
  <sheetViews>
    <sheetView tabSelected="1" topLeftCell="A16" workbookViewId="0">
      <selection activeCell="I33" sqref="I33"/>
    </sheetView>
  </sheetViews>
  <sheetFormatPr defaultRowHeight="14.4"/>
  <sheetData>
    <row r="2" spans="2:8">
      <c r="B2" t="s">
        <v>90</v>
      </c>
      <c r="C2" t="s">
        <v>91</v>
      </c>
      <c r="D2" t="s">
        <v>92</v>
      </c>
      <c r="E2" t="s">
        <v>34</v>
      </c>
      <c r="F2" t="s">
        <v>93</v>
      </c>
      <c r="G2" t="s">
        <v>94</v>
      </c>
      <c r="H2" t="s">
        <v>95</v>
      </c>
    </row>
    <row r="3" spans="2:8">
      <c r="B3" s="55" t="s">
        <v>96</v>
      </c>
      <c r="C3" s="55" t="s">
        <v>97</v>
      </c>
      <c r="D3" s="55" t="s">
        <v>98</v>
      </c>
      <c r="E3" s="55" t="s">
        <v>99</v>
      </c>
      <c r="F3" s="55" t="s">
        <v>100</v>
      </c>
      <c r="G3" s="55">
        <v>0.95110854899999997</v>
      </c>
      <c r="H3" s="55">
        <v>1.7298048999999999E-2</v>
      </c>
    </row>
    <row r="4" spans="2:8">
      <c r="B4" s="55" t="s">
        <v>96</v>
      </c>
      <c r="C4" s="55" t="s">
        <v>101</v>
      </c>
      <c r="D4" s="55" t="s">
        <v>102</v>
      </c>
      <c r="E4" s="55" t="s">
        <v>99</v>
      </c>
      <c r="F4" s="55" t="s">
        <v>100</v>
      </c>
      <c r="G4" s="55">
        <v>0.85590828600000002</v>
      </c>
      <c r="H4" s="55">
        <v>1.8259307999999998E-2</v>
      </c>
    </row>
    <row r="5" spans="2:8">
      <c r="B5" s="55" t="s">
        <v>96</v>
      </c>
      <c r="C5" s="55" t="s">
        <v>103</v>
      </c>
      <c r="D5" s="55" t="s">
        <v>104</v>
      </c>
      <c r="E5" s="55" t="s">
        <v>99</v>
      </c>
      <c r="F5" s="55" t="s">
        <v>100</v>
      </c>
      <c r="G5" s="55">
        <v>0.80465093600000004</v>
      </c>
      <c r="H5" s="55">
        <v>1.8144146999999999E-2</v>
      </c>
    </row>
    <row r="6" spans="2:8">
      <c r="B6" s="55" t="s">
        <v>96</v>
      </c>
      <c r="C6" s="55" t="s">
        <v>105</v>
      </c>
      <c r="D6" s="55" t="s">
        <v>106</v>
      </c>
      <c r="E6" s="55" t="s">
        <v>99</v>
      </c>
      <c r="F6" s="55" t="s">
        <v>100</v>
      </c>
      <c r="G6" s="55">
        <v>2.5578247620000001</v>
      </c>
      <c r="H6" s="55">
        <v>1.6744905000000001E-2</v>
      </c>
    </row>
    <row r="7" spans="2:8">
      <c r="B7" s="55" t="s">
        <v>96</v>
      </c>
      <c r="C7" s="55" t="s">
        <v>107</v>
      </c>
      <c r="D7" s="55" t="s">
        <v>102</v>
      </c>
      <c r="E7" s="55" t="s">
        <v>108</v>
      </c>
      <c r="F7" s="55" t="s">
        <v>109</v>
      </c>
      <c r="G7" s="55">
        <v>1.6621858279999999</v>
      </c>
      <c r="H7" s="55">
        <v>1.9067766999999999E-2</v>
      </c>
    </row>
    <row r="8" spans="2:8">
      <c r="B8" s="55" t="s">
        <v>96</v>
      </c>
      <c r="C8" s="55" t="s">
        <v>110</v>
      </c>
      <c r="D8" s="55" t="s">
        <v>106</v>
      </c>
      <c r="E8" s="55" t="s">
        <v>108</v>
      </c>
      <c r="F8" s="55" t="s">
        <v>109</v>
      </c>
      <c r="G8" s="55">
        <v>0.28776190800000001</v>
      </c>
      <c r="H8" s="55">
        <v>1.8311739E-2</v>
      </c>
    </row>
    <row r="9" spans="2:8">
      <c r="B9" s="55" t="s">
        <v>96</v>
      </c>
      <c r="C9" s="55" t="s">
        <v>111</v>
      </c>
      <c r="D9" s="55" t="s">
        <v>106</v>
      </c>
      <c r="E9" s="55" t="s">
        <v>108</v>
      </c>
      <c r="F9" s="55" t="s">
        <v>109</v>
      </c>
      <c r="G9" s="55">
        <v>0.36151507500000002</v>
      </c>
      <c r="H9" s="55">
        <v>1.8757579999999999E-2</v>
      </c>
    </row>
    <row r="10" spans="2:8">
      <c r="B10" s="55" t="s">
        <v>96</v>
      </c>
      <c r="C10" s="55" t="s">
        <v>112</v>
      </c>
      <c r="D10" s="55" t="s">
        <v>98</v>
      </c>
      <c r="E10" s="55" t="s">
        <v>108</v>
      </c>
      <c r="F10" s="55" t="s">
        <v>109</v>
      </c>
      <c r="G10" s="55">
        <v>1.51528325</v>
      </c>
      <c r="H10" s="55">
        <v>1.8131636999999999E-2</v>
      </c>
    </row>
    <row r="11" spans="2:8">
      <c r="B11" s="55" t="s">
        <v>96</v>
      </c>
      <c r="C11" s="55" t="s">
        <v>113</v>
      </c>
      <c r="D11" s="55" t="s">
        <v>98</v>
      </c>
      <c r="E11" s="55" t="s">
        <v>108</v>
      </c>
      <c r="F11" s="55" t="s">
        <v>109</v>
      </c>
      <c r="G11" s="55">
        <v>0.40186181100000001</v>
      </c>
      <c r="H11" s="55">
        <v>1.7955347999999999E-2</v>
      </c>
    </row>
    <row r="12" spans="2:8">
      <c r="B12" s="55" t="s">
        <v>96</v>
      </c>
      <c r="C12" s="55" t="s">
        <v>114</v>
      </c>
      <c r="D12" s="55" t="s">
        <v>102</v>
      </c>
      <c r="E12" s="55" t="s">
        <v>115</v>
      </c>
      <c r="F12" s="55" t="s">
        <v>116</v>
      </c>
      <c r="G12" s="55">
        <v>0.66076445299999997</v>
      </c>
      <c r="H12" s="55">
        <v>2.0180789000000001E-2</v>
      </c>
    </row>
    <row r="13" spans="2:8">
      <c r="B13" s="55" t="s">
        <v>96</v>
      </c>
      <c r="C13" s="55" t="s">
        <v>117</v>
      </c>
      <c r="D13" s="55" t="s">
        <v>98</v>
      </c>
      <c r="E13" s="55" t="s">
        <v>115</v>
      </c>
      <c r="F13" s="55" t="s">
        <v>116</v>
      </c>
      <c r="G13" s="55">
        <v>0.60640991899999996</v>
      </c>
      <c r="H13" s="55">
        <v>1.8122942E-2</v>
      </c>
    </row>
    <row r="14" spans="2:8">
      <c r="B14" s="55" t="s">
        <v>96</v>
      </c>
      <c r="C14" s="55" t="s">
        <v>118</v>
      </c>
      <c r="D14" s="55" t="s">
        <v>98</v>
      </c>
      <c r="E14" s="55" t="s">
        <v>115</v>
      </c>
      <c r="F14" s="55" t="s">
        <v>116</v>
      </c>
      <c r="G14" s="55">
        <v>0.28457578100000003</v>
      </c>
      <c r="H14" s="55">
        <v>1.8851350999999999E-2</v>
      </c>
    </row>
    <row r="15" spans="2:8">
      <c r="B15" s="55" t="s">
        <v>96</v>
      </c>
      <c r="C15" s="55" t="s">
        <v>119</v>
      </c>
      <c r="D15" s="55" t="s">
        <v>104</v>
      </c>
      <c r="E15" s="55" t="s">
        <v>120</v>
      </c>
      <c r="F15" s="55" t="s">
        <v>121</v>
      </c>
      <c r="G15" s="55">
        <v>0.82028416900000001</v>
      </c>
      <c r="H15" s="55">
        <v>1.7879474999999999E-2</v>
      </c>
    </row>
    <row r="16" spans="2:8">
      <c r="B16" s="55" t="s">
        <v>96</v>
      </c>
      <c r="C16" s="55" t="s">
        <v>122</v>
      </c>
      <c r="D16" s="55" t="s">
        <v>98</v>
      </c>
      <c r="E16" s="55" t="s">
        <v>123</v>
      </c>
      <c r="F16" s="55" t="s">
        <v>124</v>
      </c>
      <c r="G16" s="55">
        <v>1.373696939</v>
      </c>
      <c r="H16" s="55">
        <v>1.9628634999999998E-2</v>
      </c>
    </row>
    <row r="17" spans="2:8">
      <c r="B17" s="55" t="s">
        <v>96</v>
      </c>
      <c r="C17" s="55" t="s">
        <v>125</v>
      </c>
      <c r="D17" s="55" t="s">
        <v>126</v>
      </c>
      <c r="E17" s="55" t="s">
        <v>127</v>
      </c>
      <c r="F17" s="55" t="s">
        <v>128</v>
      </c>
      <c r="G17" s="55">
        <v>0.60187024899999997</v>
      </c>
      <c r="H17" s="55">
        <v>1.6834656E-2</v>
      </c>
    </row>
    <row r="18" spans="2:8">
      <c r="B18" s="55" t="s">
        <v>96</v>
      </c>
      <c r="C18" s="55" t="s">
        <v>129</v>
      </c>
      <c r="D18" s="55" t="s">
        <v>106</v>
      </c>
      <c r="E18" s="55" t="s">
        <v>130</v>
      </c>
      <c r="F18" s="55" t="s">
        <v>131</v>
      </c>
      <c r="G18" s="55">
        <v>0.453982948</v>
      </c>
      <c r="H18" s="55">
        <v>1.7907157999999999E-2</v>
      </c>
    </row>
    <row r="19" spans="2:8">
      <c r="B19" s="55" t="s">
        <v>132</v>
      </c>
      <c r="C19" s="55" t="s">
        <v>133</v>
      </c>
      <c r="D19" s="55" t="s">
        <v>126</v>
      </c>
      <c r="E19" s="55" t="s">
        <v>134</v>
      </c>
      <c r="F19" s="55" t="s">
        <v>135</v>
      </c>
      <c r="G19" s="55">
        <v>3.1723183179999999</v>
      </c>
      <c r="H19" s="55">
        <v>1.7696522999999999E-2</v>
      </c>
    </row>
    <row r="20" spans="2:8">
      <c r="B20" s="55" t="s">
        <v>132</v>
      </c>
      <c r="C20" s="55" t="s">
        <v>136</v>
      </c>
      <c r="D20" s="55" t="s">
        <v>137</v>
      </c>
      <c r="E20" s="55" t="s">
        <v>134</v>
      </c>
      <c r="F20" s="55" t="s">
        <v>135</v>
      </c>
      <c r="G20" s="55">
        <v>2.5290722109999999</v>
      </c>
      <c r="H20" s="55">
        <v>1.8166120000000001E-2</v>
      </c>
    </row>
    <row r="21" spans="2:8">
      <c r="B21" s="55" t="s">
        <v>132</v>
      </c>
      <c r="C21" s="55" t="s">
        <v>138</v>
      </c>
      <c r="D21" s="55" t="s">
        <v>137</v>
      </c>
      <c r="E21" s="55" t="s">
        <v>139</v>
      </c>
      <c r="F21" s="55" t="s">
        <v>135</v>
      </c>
      <c r="G21" s="55">
        <v>2.429010565</v>
      </c>
      <c r="H21" s="55">
        <v>1.8400725999999999E-2</v>
      </c>
    </row>
    <row r="22" spans="2:8">
      <c r="B22" s="55" t="s">
        <v>140</v>
      </c>
      <c r="C22" s="55" t="s">
        <v>141</v>
      </c>
      <c r="D22" s="55" t="s">
        <v>126</v>
      </c>
      <c r="E22" s="55" t="s">
        <v>99</v>
      </c>
      <c r="F22" s="55" t="s">
        <v>100</v>
      </c>
      <c r="G22" s="55">
        <v>0.24098814700000001</v>
      </c>
      <c r="H22" s="55">
        <v>1.7518605E-2</v>
      </c>
    </row>
    <row r="23" spans="2:8">
      <c r="B23" s="55" t="s">
        <v>140</v>
      </c>
      <c r="C23" s="55" t="s">
        <v>142</v>
      </c>
      <c r="D23" s="55" t="s">
        <v>137</v>
      </c>
      <c r="E23" s="55" t="s">
        <v>99</v>
      </c>
      <c r="F23" s="55" t="s">
        <v>100</v>
      </c>
      <c r="G23" s="55">
        <v>0.29352072299999998</v>
      </c>
      <c r="H23" s="55">
        <v>1.8347259000000001E-2</v>
      </c>
    </row>
    <row r="24" spans="2:8">
      <c r="B24" s="55" t="s">
        <v>140</v>
      </c>
      <c r="C24" s="55" t="s">
        <v>143</v>
      </c>
      <c r="D24" s="55" t="s">
        <v>137</v>
      </c>
      <c r="E24" s="55" t="s">
        <v>115</v>
      </c>
      <c r="F24" s="55" t="s">
        <v>116</v>
      </c>
      <c r="G24" s="55">
        <v>1.137708602</v>
      </c>
      <c r="H24" s="55">
        <v>1.8248758E-2</v>
      </c>
    </row>
    <row r="25" spans="2:8">
      <c r="B25" s="55" t="s">
        <v>140</v>
      </c>
      <c r="C25" s="55" t="s">
        <v>144</v>
      </c>
      <c r="D25" s="55" t="s">
        <v>137</v>
      </c>
      <c r="E25" s="55" t="s">
        <v>115</v>
      </c>
      <c r="F25" s="55" t="s">
        <v>116</v>
      </c>
      <c r="G25" s="55">
        <v>1.119383918</v>
      </c>
      <c r="H25" s="55">
        <v>1.9724208E-2</v>
      </c>
    </row>
    <row r="26" spans="2:8">
      <c r="B26" s="55" t="s">
        <v>140</v>
      </c>
      <c r="C26" s="55" t="s">
        <v>145</v>
      </c>
      <c r="D26" s="55" t="s">
        <v>106</v>
      </c>
      <c r="E26" s="55" t="s">
        <v>115</v>
      </c>
      <c r="F26" s="55" t="s">
        <v>116</v>
      </c>
      <c r="G26" s="55">
        <v>0.588298553</v>
      </c>
      <c r="H26" s="55">
        <v>1.8164164999999999E-2</v>
      </c>
    </row>
    <row r="27" spans="2:8">
      <c r="B27" s="55" t="s">
        <v>140</v>
      </c>
      <c r="C27" s="55" t="s">
        <v>146</v>
      </c>
      <c r="D27" s="55" t="s">
        <v>126</v>
      </c>
      <c r="E27" s="55" t="s">
        <v>147</v>
      </c>
      <c r="F27" s="55" t="s">
        <v>148</v>
      </c>
      <c r="G27" s="55">
        <v>1.865922678</v>
      </c>
      <c r="H27" s="55">
        <v>1.7602484000000002E-2</v>
      </c>
    </row>
    <row r="28" spans="2:8">
      <c r="B28" s="55" t="s">
        <v>140</v>
      </c>
      <c r="C28" s="55" t="s">
        <v>149</v>
      </c>
      <c r="D28" s="55" t="s">
        <v>126</v>
      </c>
      <c r="E28" s="55" t="s">
        <v>147</v>
      </c>
      <c r="F28" s="55" t="s">
        <v>148</v>
      </c>
      <c r="G28" s="55">
        <v>0.67896001500000003</v>
      </c>
      <c r="H28" s="55">
        <v>1.8038723E-2</v>
      </c>
    </row>
    <row r="29" spans="2:8">
      <c r="B29" s="55" t="s">
        <v>140</v>
      </c>
      <c r="C29" s="55" t="s">
        <v>150</v>
      </c>
      <c r="D29" s="55" t="s">
        <v>151</v>
      </c>
      <c r="E29" s="55" t="s">
        <v>147</v>
      </c>
      <c r="F29" s="55" t="s">
        <v>148</v>
      </c>
      <c r="G29" s="55">
        <v>2.5663639850000002</v>
      </c>
      <c r="H29" s="55">
        <v>1.7273795000000002E-2</v>
      </c>
    </row>
    <row r="30" spans="2:8">
      <c r="B30" s="55" t="s">
        <v>140</v>
      </c>
      <c r="C30" s="55" t="s">
        <v>152</v>
      </c>
      <c r="D30" s="55" t="s">
        <v>153</v>
      </c>
      <c r="E30" s="55" t="s">
        <v>147</v>
      </c>
      <c r="F30" s="55" t="s">
        <v>148</v>
      </c>
      <c r="G30" s="55">
        <v>0.61768203300000002</v>
      </c>
      <c r="H30" s="55">
        <v>1.9081600000000001E-2</v>
      </c>
    </row>
    <row r="31" spans="2:8">
      <c r="B31" s="55" t="s">
        <v>140</v>
      </c>
      <c r="C31" s="55" t="s">
        <v>154</v>
      </c>
      <c r="D31" s="55" t="s">
        <v>126</v>
      </c>
      <c r="E31" s="55" t="s">
        <v>147</v>
      </c>
      <c r="F31" s="55" t="s">
        <v>148</v>
      </c>
      <c r="G31" s="55">
        <v>0.61723308200000004</v>
      </c>
      <c r="H31" s="55">
        <v>1.8256403000000001E-2</v>
      </c>
    </row>
    <row r="32" spans="2:8">
      <c r="B32" s="55" t="s">
        <v>140</v>
      </c>
      <c r="C32" s="55" t="s">
        <v>155</v>
      </c>
      <c r="D32" s="55" t="s">
        <v>106</v>
      </c>
      <c r="E32" s="55" t="s">
        <v>147</v>
      </c>
      <c r="F32" s="55" t="s">
        <v>148</v>
      </c>
      <c r="G32" s="55">
        <v>0.993251573</v>
      </c>
      <c r="H32" s="55">
        <v>1.8435839999999998E-2</v>
      </c>
    </row>
    <row r="33" spans="2:8">
      <c r="B33" s="55" t="s">
        <v>140</v>
      </c>
      <c r="C33" s="55" t="s">
        <v>156</v>
      </c>
      <c r="D33" s="55" t="s">
        <v>98</v>
      </c>
      <c r="E33" s="55" t="s">
        <v>127</v>
      </c>
      <c r="F33" s="55" t="s">
        <v>128</v>
      </c>
      <c r="G33" s="55">
        <v>0.42535925899999999</v>
      </c>
      <c r="H33" s="55">
        <v>1.8836564E-2</v>
      </c>
    </row>
    <row r="34" spans="2:8">
      <c r="B34" s="55" t="s">
        <v>140</v>
      </c>
      <c r="C34" s="55" t="s">
        <v>157</v>
      </c>
      <c r="D34" s="55" t="s">
        <v>137</v>
      </c>
      <c r="E34" s="55" t="s">
        <v>158</v>
      </c>
      <c r="F34" s="55" t="s">
        <v>159</v>
      </c>
      <c r="G34" s="55">
        <v>0.49130458900000001</v>
      </c>
      <c r="H34" s="55">
        <v>1.7842151000000001E-2</v>
      </c>
    </row>
    <row r="35" spans="2:8">
      <c r="B35" s="55" t="s">
        <v>140</v>
      </c>
      <c r="C35" s="55" t="s">
        <v>160</v>
      </c>
      <c r="D35" s="55" t="s">
        <v>102</v>
      </c>
      <c r="E35" s="55" t="s">
        <v>158</v>
      </c>
      <c r="F35" s="55" t="s">
        <v>159</v>
      </c>
      <c r="G35" s="55">
        <v>0.66665505300000005</v>
      </c>
      <c r="H35" s="55">
        <v>1.7986818000000002E-2</v>
      </c>
    </row>
    <row r="36" spans="2:8">
      <c r="B36" s="55" t="s">
        <v>140</v>
      </c>
      <c r="C36" s="55" t="s">
        <v>161</v>
      </c>
      <c r="D36" s="55" t="s">
        <v>126</v>
      </c>
      <c r="E36" s="55" t="s">
        <v>158</v>
      </c>
      <c r="F36" s="55" t="s">
        <v>159</v>
      </c>
      <c r="G36" s="55">
        <v>1.2372977620000001</v>
      </c>
      <c r="H36" s="55">
        <v>1.8228652000000001E-2</v>
      </c>
    </row>
    <row r="37" spans="2:8">
      <c r="B37" s="55" t="s">
        <v>140</v>
      </c>
      <c r="C37" s="55" t="s">
        <v>162</v>
      </c>
      <c r="D37" s="55" t="s">
        <v>102</v>
      </c>
      <c r="E37" s="55" t="s">
        <v>163</v>
      </c>
      <c r="F37" s="55" t="s">
        <v>164</v>
      </c>
      <c r="G37" s="55">
        <v>0.71065749499999997</v>
      </c>
      <c r="H37" s="55">
        <v>1.8404356E-2</v>
      </c>
    </row>
    <row r="38" spans="2:8">
      <c r="B38" s="55" t="s">
        <v>140</v>
      </c>
      <c r="C38" s="55" t="s">
        <v>165</v>
      </c>
      <c r="D38" s="55" t="s">
        <v>137</v>
      </c>
      <c r="E38" s="55" t="s">
        <v>163</v>
      </c>
      <c r="F38" s="55" t="s">
        <v>164</v>
      </c>
      <c r="G38" s="55">
        <v>1.191354432</v>
      </c>
      <c r="H38" s="55">
        <v>1.6621904E-2</v>
      </c>
    </row>
    <row r="39" spans="2:8">
      <c r="B39" s="55" t="s">
        <v>140</v>
      </c>
      <c r="C39" s="55" t="s">
        <v>166</v>
      </c>
      <c r="D39" s="55" t="s">
        <v>104</v>
      </c>
      <c r="E39" s="55" t="s">
        <v>163</v>
      </c>
      <c r="F39" s="55" t="s">
        <v>164</v>
      </c>
      <c r="G39" s="55">
        <v>0.75890407900000001</v>
      </c>
      <c r="H39" s="55">
        <v>1.9465288000000001E-2</v>
      </c>
    </row>
    <row r="40" spans="2:8">
      <c r="B40" s="55" t="s">
        <v>140</v>
      </c>
      <c r="C40" s="55" t="s">
        <v>167</v>
      </c>
      <c r="D40" s="55" t="s">
        <v>98</v>
      </c>
      <c r="E40" s="55" t="s">
        <v>168</v>
      </c>
      <c r="F40" s="55" t="s">
        <v>169</v>
      </c>
      <c r="G40" s="55">
        <v>0.37065068099999998</v>
      </c>
      <c r="H40" s="55">
        <v>1.87692E-2</v>
      </c>
    </row>
    <row r="41" spans="2:8">
      <c r="B41" s="55" t="s">
        <v>140</v>
      </c>
      <c r="C41" s="55" t="s">
        <v>170</v>
      </c>
      <c r="D41" s="55" t="s">
        <v>153</v>
      </c>
      <c r="E41" s="55" t="s">
        <v>171</v>
      </c>
      <c r="F41" s="55" t="s">
        <v>172</v>
      </c>
      <c r="G41" s="55">
        <v>1.280296694</v>
      </c>
      <c r="H41" s="55">
        <v>1.6881729000000002E-2</v>
      </c>
    </row>
    <row r="42" spans="2:8">
      <c r="B42" s="55" t="s">
        <v>140</v>
      </c>
      <c r="C42" s="55" t="s">
        <v>173</v>
      </c>
      <c r="D42" s="55" t="s">
        <v>102</v>
      </c>
      <c r="E42" s="55" t="s">
        <v>171</v>
      </c>
      <c r="F42" s="55" t="s">
        <v>172</v>
      </c>
      <c r="G42" s="55">
        <v>0.42679482600000002</v>
      </c>
      <c r="H42" s="55">
        <v>1.7984248000000001E-2</v>
      </c>
    </row>
    <row r="43" spans="2:8">
      <c r="B43" s="55" t="s">
        <v>140</v>
      </c>
      <c r="C43" s="55" t="s">
        <v>174</v>
      </c>
      <c r="D43" s="55" t="s">
        <v>98</v>
      </c>
      <c r="E43" s="55" t="s">
        <v>171</v>
      </c>
      <c r="F43" s="55" t="s">
        <v>172</v>
      </c>
      <c r="G43" s="55">
        <v>0.741021649</v>
      </c>
      <c r="H43" s="55">
        <v>1.8030850000000001E-2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3a</vt:lpstr>
      <vt:lpstr>3b</vt:lpstr>
      <vt:lpstr>3c</vt:lpstr>
      <vt:lpstr>3d,e</vt:lpstr>
      <vt:lpstr>3f,g</vt:lpstr>
    </vt:vector>
  </TitlesOfParts>
  <Company>Macquarie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 Westaway</dc:creator>
  <cp:lastModifiedBy>Kira Westaway</cp:lastModifiedBy>
  <dcterms:created xsi:type="dcterms:W3CDTF">2023-11-09T01:28:57Z</dcterms:created>
  <dcterms:modified xsi:type="dcterms:W3CDTF">2023-11-09T04:31:51Z</dcterms:modified>
</cp:coreProperties>
</file>