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chen/Documents/neuroscience/Pn project/Word/Nature_sum/Final/Source_data/"/>
    </mc:Choice>
  </mc:AlternateContent>
  <xr:revisionPtr revIDLastSave="0" documentId="13_ncr:1_{0438527A-6DAB-8D44-A75D-03AED4D36FEF}" xr6:coauthVersionLast="47" xr6:coauthVersionMax="47" xr10:uidLastSave="{00000000-0000-0000-0000-000000000000}"/>
  <bookViews>
    <workbookView xWindow="0" yWindow="760" windowWidth="30240" windowHeight="18880" activeTab="9" xr2:uid="{438FED3B-E873-4B4C-82AA-E0B3D12E11EB}"/>
  </bookViews>
  <sheets>
    <sheet name="Fig.s1b" sheetId="1" r:id="rId1"/>
    <sheet name="Fig.s1c" sheetId="2" r:id="rId2"/>
    <sheet name="Fig.s1f" sheetId="3" r:id="rId3"/>
    <sheet name="Fig.s1h,i" sheetId="4" r:id="rId4"/>
    <sheet name="Fig.s1j,l" sheetId="5" r:id="rId5"/>
    <sheet name="Fig.s1n_left" sheetId="6" r:id="rId6"/>
    <sheet name="Fig.s1n_middle" sheetId="7" r:id="rId7"/>
    <sheet name="Fig.s1n_right" sheetId="8" r:id="rId8"/>
    <sheet name="Fig.s1p" sheetId="9" r:id="rId9"/>
    <sheet name="Fig.s1r,s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0" l="1"/>
  <c r="H19" i="10"/>
  <c r="H18" i="10"/>
  <c r="H17" i="10"/>
  <c r="H15" i="10"/>
  <c r="H14" i="10"/>
  <c r="H13" i="10"/>
  <c r="H12" i="10"/>
  <c r="H11" i="10"/>
  <c r="H10" i="10"/>
  <c r="H9" i="10"/>
  <c r="H6" i="10"/>
  <c r="H4" i="10"/>
  <c r="H3" i="10"/>
  <c r="H2" i="10"/>
  <c r="E2" i="9"/>
  <c r="D2" i="9"/>
  <c r="C2" i="9"/>
  <c r="H21" i="5"/>
  <c r="H19" i="5"/>
  <c r="H18" i="5"/>
  <c r="H17" i="5"/>
  <c r="H15" i="5"/>
  <c r="H14" i="5"/>
  <c r="H13" i="5"/>
  <c r="H12" i="5"/>
  <c r="H11" i="5"/>
  <c r="H10" i="5"/>
  <c r="H9" i="5"/>
  <c r="H6" i="5"/>
  <c r="H4" i="5"/>
  <c r="H3" i="5"/>
  <c r="H2" i="5"/>
  <c r="H21" i="4"/>
  <c r="H20" i="4"/>
  <c r="H19" i="4"/>
  <c r="H18" i="4"/>
  <c r="H17" i="4"/>
  <c r="H16" i="4"/>
  <c r="H15" i="4"/>
  <c r="H14" i="4"/>
  <c r="H13" i="4"/>
  <c r="H11" i="4"/>
  <c r="H10" i="4"/>
  <c r="H9" i="4"/>
  <c r="H8" i="4"/>
  <c r="H7" i="4"/>
  <c r="H6" i="4"/>
  <c r="H5" i="4"/>
  <c r="H4" i="4"/>
  <c r="H3" i="4"/>
  <c r="H2" i="4"/>
  <c r="K21" i="3"/>
  <c r="J21" i="3"/>
  <c r="K20" i="3"/>
  <c r="J20" i="3"/>
  <c r="K19" i="3"/>
  <c r="J19" i="3"/>
  <c r="K18" i="3"/>
  <c r="J18" i="3"/>
  <c r="K17" i="3"/>
  <c r="J17" i="3"/>
  <c r="K16" i="3"/>
  <c r="J16" i="3"/>
  <c r="K15" i="3"/>
  <c r="J15" i="3"/>
  <c r="K14" i="3"/>
  <c r="J14" i="3"/>
  <c r="K13" i="3"/>
  <c r="J13" i="3"/>
  <c r="K12" i="3"/>
  <c r="J12" i="3"/>
  <c r="K11" i="3"/>
  <c r="J11" i="3"/>
  <c r="K10" i="3"/>
  <c r="J10" i="3"/>
  <c r="K9" i="3"/>
  <c r="J9" i="3"/>
  <c r="K8" i="3"/>
  <c r="J8" i="3"/>
  <c r="K7" i="3"/>
  <c r="J7" i="3"/>
  <c r="K6" i="3"/>
  <c r="J6" i="3"/>
  <c r="K5" i="3"/>
  <c r="J5" i="3"/>
  <c r="K4" i="3"/>
  <c r="J4" i="3"/>
  <c r="K3" i="3"/>
  <c r="J3" i="3"/>
  <c r="K2" i="3"/>
  <c r="J2" i="3"/>
  <c r="C21" i="1"/>
  <c r="C18" i="1"/>
  <c r="C16" i="1"/>
  <c r="C15" i="1"/>
  <c r="C14" i="1"/>
  <c r="C13" i="1"/>
  <c r="C12" i="1"/>
  <c r="C10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<sst xmlns="http://schemas.openxmlformats.org/spreadsheetml/2006/main" count="547" uniqueCount="56">
  <si>
    <t>Group</t>
  </si>
  <si>
    <t>Ratio</t>
  </si>
  <si>
    <t>Latency</t>
  </si>
  <si>
    <t>Ctrl</t>
  </si>
  <si>
    <t>Cond</t>
  </si>
  <si>
    <t>Duration</t>
  </si>
  <si>
    <t>ID</t>
  </si>
  <si>
    <t>Latency_1st_crossing</t>
  </si>
  <si>
    <t>First_licking</t>
  </si>
  <si>
    <t>First_rearing</t>
  </si>
  <si>
    <t>Jumping</t>
  </si>
  <si>
    <t>Crossing_back</t>
  </si>
  <si>
    <t>Time_hot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</si>
  <si>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</si>
  <si>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</si>
  <si>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</si>
  <si>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</si>
  <si>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</si>
  <si>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</si>
  <si>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</si>
  <si>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</si>
  <si>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</si>
  <si>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</si>
  <si>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Frame_1st_crossing</t>
  </si>
  <si>
    <t>Guarding</t>
  </si>
  <si>
    <t>Acceleration</t>
  </si>
  <si>
    <t>Jump</t>
  </si>
  <si>
    <t>Num_rearing</t>
  </si>
  <si>
    <t>Freq_rearing</t>
  </si>
  <si>
    <t>Jump1</t>
  </si>
  <si>
    <t>Nalox.</t>
  </si>
  <si>
    <t>Crossing_back_d3</t>
  </si>
  <si>
    <t>Time_hot3</t>
  </si>
  <si>
    <t>Nalox</t>
  </si>
  <si>
    <t>Saline</t>
  </si>
  <si>
    <t>NA</t>
  </si>
  <si>
    <t>Time_hot_d3</t>
  </si>
  <si>
    <t>Time_hot_d7</t>
  </si>
  <si>
    <t>Pattern</t>
  </si>
  <si>
    <t>Threshold</t>
  </si>
  <si>
    <t>oooxxox</t>
  </si>
  <si>
    <t>ooxoxo</t>
  </si>
  <si>
    <t>ooxxoo</t>
  </si>
  <si>
    <t>oxooox</t>
  </si>
  <si>
    <t>ooxxox</t>
  </si>
  <si>
    <t>oxoxox</t>
  </si>
  <si>
    <t>ooxoxox</t>
  </si>
  <si>
    <t>ooxooxx</t>
  </si>
  <si>
    <t>oooxoxx</t>
  </si>
  <si>
    <t>Trail</t>
  </si>
  <si>
    <t>mouse_id</t>
  </si>
  <si>
    <t>attending</t>
  </si>
  <si>
    <t>Licking</t>
  </si>
  <si>
    <t>Rearing</t>
  </si>
  <si>
    <t>Chamber1</t>
  </si>
  <si>
    <t>Chamber2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</si>
</sst>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2" borderId="2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4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981DE-3FEC-684D-8C1F-F265156FED01}">
  <dimension ref="A1:C21"/>
  <sheetViews>
    <sheetView workbookViewId="0">
      <selection sqref="A1:XFD1048576"/>
    </sheetView>
  </sheetViews>
  <sheetFormatPr baseColWidth="10" defaultColWidth="12.6640625" defaultRowHeight="15.75" customHeight="1" x14ac:dyDescent="0.2"/>
  <sheetData>
    <row r="1" spans="1:3" ht="16" x14ac:dyDescent="0.2">
      <c r="A1" s="1" t="s">
        <v>0</v>
      </c>
      <c r="B1" s="1" t="s">
        <v>1</v>
      </c>
      <c r="C1" s="1" t="s">
        <v>2</v>
      </c>
    </row>
    <row r="2" spans="1:3" ht="16" x14ac:dyDescent="0.2">
      <c r="A2" s="1" t="s">
        <v>3</v>
      </c>
      <c r="B2" s="1">
        <v>0</v>
      </c>
      <c r="C2" s="1">
        <f>563-167</f>
        <v>396</v>
      </c>
    </row>
    <row r="3" spans="1:3" ht="16" x14ac:dyDescent="0.2">
      <c r="A3" s="1" t="s">
        <v>3</v>
      </c>
      <c r="B3" s="1">
        <v>35.369999999999997</v>
      </c>
      <c r="C3" s="1">
        <f>163-77</f>
        <v>86</v>
      </c>
    </row>
    <row r="4" spans="1:3" ht="16" x14ac:dyDescent="0.2">
      <c r="A4" s="1" t="s">
        <v>3</v>
      </c>
      <c r="B4" s="1">
        <v>63.43</v>
      </c>
      <c r="C4" s="1">
        <f>58-9</f>
        <v>49</v>
      </c>
    </row>
    <row r="5" spans="1:3" ht="16" x14ac:dyDescent="0.2">
      <c r="A5" s="1" t="s">
        <v>3</v>
      </c>
      <c r="B5" s="1">
        <v>69.38</v>
      </c>
      <c r="C5" s="1">
        <f>753-47</f>
        <v>706</v>
      </c>
    </row>
    <row r="6" spans="1:3" ht="16" x14ac:dyDescent="0.2">
      <c r="A6" s="1" t="s">
        <v>3</v>
      </c>
      <c r="B6" s="1">
        <v>57.65</v>
      </c>
      <c r="C6" s="1">
        <f>140-51</f>
        <v>89</v>
      </c>
    </row>
    <row r="7" spans="1:3" ht="16" x14ac:dyDescent="0.2">
      <c r="A7" s="1" t="s">
        <v>3</v>
      </c>
      <c r="B7" s="1">
        <v>46.76</v>
      </c>
      <c r="C7" s="1">
        <f>66-25</f>
        <v>41</v>
      </c>
    </row>
    <row r="8" spans="1:3" ht="16" x14ac:dyDescent="0.2">
      <c r="A8" s="1" t="s">
        <v>3</v>
      </c>
      <c r="B8" s="1">
        <v>50.17</v>
      </c>
      <c r="C8" s="1">
        <f>130-47</f>
        <v>83</v>
      </c>
    </row>
    <row r="9" spans="1:3" ht="16" x14ac:dyDescent="0.2">
      <c r="A9" s="1" t="s">
        <v>3</v>
      </c>
      <c r="B9" s="1">
        <v>76.19</v>
      </c>
      <c r="C9" s="1">
        <v>57</v>
      </c>
    </row>
    <row r="10" spans="1:3" ht="16" x14ac:dyDescent="0.2">
      <c r="A10" s="1" t="s">
        <v>3</v>
      </c>
      <c r="B10" s="1">
        <v>79.59</v>
      </c>
      <c r="C10" s="1">
        <f>207-111</f>
        <v>96</v>
      </c>
    </row>
    <row r="11" spans="1:3" ht="16" x14ac:dyDescent="0.2">
      <c r="A11" s="1" t="s">
        <v>3</v>
      </c>
      <c r="B11" s="1">
        <v>53.4</v>
      </c>
      <c r="C11" s="1">
        <v>113</v>
      </c>
    </row>
    <row r="12" spans="1:3" ht="16" x14ac:dyDescent="0.2">
      <c r="A12" s="1" t="s">
        <v>4</v>
      </c>
      <c r="B12" s="1">
        <v>59.01</v>
      </c>
      <c r="C12" s="1">
        <f>55-18</f>
        <v>37</v>
      </c>
    </row>
    <row r="13" spans="1:3" ht="16" x14ac:dyDescent="0.2">
      <c r="A13" s="1" t="s">
        <v>4</v>
      </c>
      <c r="B13" s="1">
        <v>76.36</v>
      </c>
      <c r="C13" s="1">
        <f>611-149</f>
        <v>462</v>
      </c>
    </row>
    <row r="14" spans="1:3" ht="16" x14ac:dyDescent="0.2">
      <c r="A14" s="1" t="s">
        <v>4</v>
      </c>
      <c r="B14" s="1">
        <v>65.47</v>
      </c>
      <c r="C14" s="1">
        <f>143-8</f>
        <v>135</v>
      </c>
    </row>
    <row r="15" spans="1:3" ht="16" x14ac:dyDescent="0.2">
      <c r="A15" s="1" t="s">
        <v>4</v>
      </c>
      <c r="B15" s="1">
        <v>67.680000000000007</v>
      </c>
      <c r="C15" s="1">
        <f>128-22</f>
        <v>106</v>
      </c>
    </row>
    <row r="16" spans="1:3" ht="16" x14ac:dyDescent="0.2">
      <c r="A16" s="1" t="s">
        <v>4</v>
      </c>
      <c r="B16" s="1">
        <v>41.15</v>
      </c>
      <c r="C16" s="1">
        <f>536-31</f>
        <v>505</v>
      </c>
    </row>
    <row r="17" spans="1:3" ht="16" x14ac:dyDescent="0.2">
      <c r="A17" s="1" t="s">
        <v>4</v>
      </c>
      <c r="B17" s="1">
        <v>38.770000000000003</v>
      </c>
      <c r="C17" s="1">
        <v>451</v>
      </c>
    </row>
    <row r="18" spans="1:3" ht="16" x14ac:dyDescent="0.2">
      <c r="A18" s="1" t="s">
        <v>4</v>
      </c>
      <c r="B18" s="1">
        <v>33.5</v>
      </c>
      <c r="C18" s="1">
        <f>144-75</f>
        <v>69</v>
      </c>
    </row>
    <row r="19" spans="1:3" ht="16" x14ac:dyDescent="0.2">
      <c r="A19" s="1" t="s">
        <v>4</v>
      </c>
      <c r="B19" s="1">
        <v>76.53</v>
      </c>
      <c r="C19" s="1">
        <v>52</v>
      </c>
    </row>
    <row r="20" spans="1:3" ht="16" x14ac:dyDescent="0.2">
      <c r="A20" s="1" t="s">
        <v>4</v>
      </c>
      <c r="B20" s="1">
        <v>61.05</v>
      </c>
      <c r="C20" s="1">
        <v>41</v>
      </c>
    </row>
    <row r="21" spans="1:3" ht="16" x14ac:dyDescent="0.2">
      <c r="A21" s="1" t="s">
        <v>4</v>
      </c>
      <c r="B21" s="1">
        <v>48.46</v>
      </c>
      <c r="C21" s="1">
        <f>109-46</f>
        <v>63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1DBE8-81A2-9545-8D6F-6A8F775DA029}">
  <dimension ref="A1:J21"/>
  <sheetViews>
    <sheetView tabSelected="1" workbookViewId="0">
      <selection sqref="A1:XFD1048576"/>
    </sheetView>
  </sheetViews>
  <sheetFormatPr baseColWidth="10" defaultColWidth="12.6640625" defaultRowHeight="15.75" customHeight="1" x14ac:dyDescent="0.2"/>
  <cols>
    <col min="3" max="3" width="16.6640625" customWidth="1"/>
    <col min="8" max="8" width="23.1640625" customWidth="1"/>
    <col min="9" max="9" width="20.6640625" customWidth="1"/>
    <col min="10" max="10" width="15.6640625" customWidth="1"/>
  </cols>
  <sheetData>
    <row r="1" spans="1:10" ht="16" x14ac:dyDescent="0.2">
      <c r="A1" s="2" t="s">
        <v>0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31</v>
      </c>
      <c r="I1" s="2" t="s">
        <v>36</v>
      </c>
      <c r="J1" s="2" t="s">
        <v>37</v>
      </c>
    </row>
    <row r="2" spans="1:10" ht="16" x14ac:dyDescent="0.2">
      <c r="A2" s="1" t="s">
        <v>3</v>
      </c>
      <c r="B2" s="1" t="s">
        <v>13</v>
      </c>
      <c r="C2" s="1">
        <v>189</v>
      </c>
      <c r="D2" s="1">
        <v>337</v>
      </c>
      <c r="E2" s="1">
        <v>958</v>
      </c>
      <c r="F2" s="1">
        <v>1800</v>
      </c>
      <c r="G2" s="1">
        <v>881</v>
      </c>
      <c r="H2" s="1">
        <f>1141-259</f>
        <v>882</v>
      </c>
      <c r="I2" s="1">
        <v>57.96</v>
      </c>
      <c r="J2" s="1">
        <v>61.08</v>
      </c>
    </row>
    <row r="3" spans="1:10" ht="16" x14ac:dyDescent="0.2">
      <c r="A3" s="1" t="s">
        <v>3</v>
      </c>
      <c r="B3" s="1" t="s">
        <v>14</v>
      </c>
      <c r="C3" s="1">
        <v>27</v>
      </c>
      <c r="D3" s="1">
        <v>102</v>
      </c>
      <c r="E3" s="1">
        <v>528</v>
      </c>
      <c r="F3" s="1">
        <v>1688</v>
      </c>
      <c r="G3" s="1">
        <v>266</v>
      </c>
      <c r="H3" s="1">
        <f>73-12</f>
        <v>61</v>
      </c>
      <c r="I3" s="1">
        <v>52.43</v>
      </c>
      <c r="J3" s="1">
        <v>23.3</v>
      </c>
    </row>
    <row r="4" spans="1:10" ht="16" x14ac:dyDescent="0.2">
      <c r="A4" s="1" t="s">
        <v>3</v>
      </c>
      <c r="B4" s="1" t="s">
        <v>15</v>
      </c>
      <c r="C4" s="1">
        <v>18</v>
      </c>
      <c r="D4" s="1">
        <v>226</v>
      </c>
      <c r="E4" s="1">
        <v>55</v>
      </c>
      <c r="F4" s="1">
        <v>1708</v>
      </c>
      <c r="G4" s="1">
        <v>73</v>
      </c>
      <c r="H4" s="1">
        <f>76-7</f>
        <v>69</v>
      </c>
      <c r="I4" s="1">
        <v>35.32</v>
      </c>
      <c r="J4" s="1">
        <v>19.690000000000001</v>
      </c>
    </row>
    <row r="5" spans="1:10" ht="16" x14ac:dyDescent="0.2">
      <c r="A5" s="1" t="s">
        <v>3</v>
      </c>
      <c r="B5" s="1" t="s">
        <v>16</v>
      </c>
      <c r="C5" s="1">
        <v>8</v>
      </c>
      <c r="D5" s="1">
        <v>161</v>
      </c>
      <c r="E5" s="1">
        <v>87</v>
      </c>
      <c r="F5" s="1">
        <v>829</v>
      </c>
      <c r="G5" s="1">
        <v>182</v>
      </c>
      <c r="H5" s="1">
        <v>59</v>
      </c>
      <c r="I5" s="1">
        <v>54.66</v>
      </c>
      <c r="J5" s="1">
        <v>52.6</v>
      </c>
    </row>
    <row r="6" spans="1:10" ht="16" x14ac:dyDescent="0.2">
      <c r="A6" s="1" t="s">
        <v>3</v>
      </c>
      <c r="B6" s="1" t="s">
        <v>17</v>
      </c>
      <c r="C6" s="1">
        <v>14</v>
      </c>
      <c r="D6" s="1">
        <v>173</v>
      </c>
      <c r="E6" s="1">
        <v>195</v>
      </c>
      <c r="F6" s="1">
        <v>741</v>
      </c>
      <c r="G6" s="1">
        <v>132</v>
      </c>
      <c r="H6" s="1">
        <f>300-83</f>
        <v>217</v>
      </c>
      <c r="I6" s="1">
        <v>61.59</v>
      </c>
      <c r="J6" s="1">
        <v>63.57</v>
      </c>
    </row>
    <row r="7" spans="1:10" ht="16" x14ac:dyDescent="0.2">
      <c r="A7" s="1" t="s">
        <v>3</v>
      </c>
      <c r="B7" s="1" t="s">
        <v>18</v>
      </c>
      <c r="C7" s="1">
        <v>0</v>
      </c>
      <c r="D7" s="1">
        <v>388</v>
      </c>
      <c r="E7" s="1">
        <v>1546</v>
      </c>
      <c r="F7" s="1">
        <v>1800</v>
      </c>
      <c r="G7" s="1">
        <v>79</v>
      </c>
      <c r="H7" s="1">
        <v>50</v>
      </c>
      <c r="I7" s="1">
        <v>31.97</v>
      </c>
      <c r="J7" s="1">
        <v>44</v>
      </c>
    </row>
    <row r="8" spans="1:10" ht="16" x14ac:dyDescent="0.2">
      <c r="A8" s="1" t="s">
        <v>3</v>
      </c>
      <c r="B8" s="1" t="s">
        <v>19</v>
      </c>
      <c r="C8" s="1">
        <v>6</v>
      </c>
      <c r="D8" s="1">
        <v>202</v>
      </c>
      <c r="E8" s="1">
        <v>448</v>
      </c>
      <c r="F8" s="1">
        <v>1800</v>
      </c>
      <c r="G8" s="1">
        <v>64</v>
      </c>
      <c r="H8" s="1">
        <v>100</v>
      </c>
      <c r="I8" s="1">
        <v>32.81</v>
      </c>
      <c r="J8" s="1">
        <v>60.18</v>
      </c>
    </row>
    <row r="9" spans="1:10" ht="16" x14ac:dyDescent="0.2">
      <c r="A9" s="1" t="s">
        <v>3</v>
      </c>
      <c r="B9" s="1" t="s">
        <v>20</v>
      </c>
      <c r="C9" s="1">
        <v>95</v>
      </c>
      <c r="D9" s="1">
        <v>193</v>
      </c>
      <c r="E9" s="1">
        <v>173</v>
      </c>
      <c r="F9" s="1">
        <v>1524</v>
      </c>
      <c r="G9" s="1">
        <v>152</v>
      </c>
      <c r="H9" s="1">
        <f>186-125</f>
        <v>61</v>
      </c>
      <c r="I9" s="1">
        <v>39.01</v>
      </c>
      <c r="J9" s="1">
        <v>21.88</v>
      </c>
    </row>
    <row r="10" spans="1:10" ht="16" x14ac:dyDescent="0.2">
      <c r="A10" s="1" t="s">
        <v>3</v>
      </c>
      <c r="B10" s="1" t="s">
        <v>21</v>
      </c>
      <c r="C10" s="1">
        <v>4</v>
      </c>
      <c r="D10" s="1">
        <v>137</v>
      </c>
      <c r="E10" s="1">
        <v>345</v>
      </c>
      <c r="F10" s="1">
        <v>1384</v>
      </c>
      <c r="G10" s="1">
        <v>895</v>
      </c>
      <c r="H10" s="1">
        <f>448-172</f>
        <v>276</v>
      </c>
      <c r="I10" s="1">
        <v>53.94</v>
      </c>
      <c r="J10" s="1">
        <v>57.95</v>
      </c>
    </row>
    <row r="11" spans="1:10" ht="16" x14ac:dyDescent="0.2">
      <c r="A11" s="1" t="s">
        <v>3</v>
      </c>
      <c r="B11" s="1" t="s">
        <v>22</v>
      </c>
      <c r="C11" s="1">
        <v>88</v>
      </c>
      <c r="D11" s="1">
        <v>253</v>
      </c>
      <c r="E11" s="1">
        <v>408</v>
      </c>
      <c r="F11" s="1">
        <v>1636</v>
      </c>
      <c r="G11" s="1">
        <v>321</v>
      </c>
      <c r="H11" s="1">
        <f>127-85</f>
        <v>42</v>
      </c>
      <c r="I11" s="1">
        <v>44.77</v>
      </c>
      <c r="J11" s="1">
        <v>61.48</v>
      </c>
    </row>
    <row r="12" spans="1:10" ht="16" x14ac:dyDescent="0.2">
      <c r="A12" s="1" t="s">
        <v>4</v>
      </c>
      <c r="B12" s="1" t="s">
        <v>13</v>
      </c>
      <c r="C12" s="1">
        <v>18</v>
      </c>
      <c r="D12" s="1">
        <v>858</v>
      </c>
      <c r="E12" s="1">
        <v>1150</v>
      </c>
      <c r="F12" s="1">
        <v>1800</v>
      </c>
      <c r="G12" s="1">
        <v>1489</v>
      </c>
      <c r="H12" s="1">
        <f>256-47</f>
        <v>209</v>
      </c>
      <c r="I12" s="1">
        <v>65.790000000000006</v>
      </c>
      <c r="J12" s="1">
        <v>77.77</v>
      </c>
    </row>
    <row r="13" spans="1:10" ht="16" x14ac:dyDescent="0.2">
      <c r="A13" s="1" t="s">
        <v>4</v>
      </c>
      <c r="B13" s="1" t="s">
        <v>14</v>
      </c>
      <c r="C13" s="1">
        <v>11</v>
      </c>
      <c r="D13" s="1">
        <v>330</v>
      </c>
      <c r="E13" s="1">
        <v>177</v>
      </c>
      <c r="F13" s="1">
        <v>1800</v>
      </c>
      <c r="G13" s="1">
        <v>146</v>
      </c>
      <c r="H13" s="1">
        <f>299-44</f>
        <v>255</v>
      </c>
      <c r="I13" s="1">
        <v>56.62</v>
      </c>
      <c r="J13" s="1">
        <v>69.900000000000006</v>
      </c>
    </row>
    <row r="14" spans="1:10" ht="16" x14ac:dyDescent="0.2">
      <c r="A14" s="1" t="s">
        <v>4</v>
      </c>
      <c r="B14" s="1" t="s">
        <v>15</v>
      </c>
      <c r="C14" s="1">
        <v>0</v>
      </c>
      <c r="D14" s="1">
        <v>247</v>
      </c>
      <c r="E14" s="1">
        <v>103</v>
      </c>
      <c r="F14" s="1">
        <v>1675</v>
      </c>
      <c r="G14" s="1">
        <v>36</v>
      </c>
      <c r="H14" s="1">
        <f>298-153</f>
        <v>145</v>
      </c>
      <c r="I14" s="1">
        <v>59.92</v>
      </c>
      <c r="J14" s="1">
        <v>73.64</v>
      </c>
    </row>
    <row r="15" spans="1:10" ht="16" x14ac:dyDescent="0.2">
      <c r="A15" s="1" t="s">
        <v>4</v>
      </c>
      <c r="B15" s="1" t="s">
        <v>16</v>
      </c>
      <c r="C15" s="1">
        <v>0</v>
      </c>
      <c r="D15" s="1">
        <v>261</v>
      </c>
      <c r="E15" s="1">
        <v>1252</v>
      </c>
      <c r="F15" s="1">
        <v>1800</v>
      </c>
      <c r="G15" s="1">
        <v>61</v>
      </c>
      <c r="H15" s="1">
        <f>256-60</f>
        <v>196</v>
      </c>
      <c r="I15" s="1">
        <v>64.05</v>
      </c>
      <c r="J15" s="1">
        <v>53.78</v>
      </c>
    </row>
    <row r="16" spans="1:10" ht="16" x14ac:dyDescent="0.2">
      <c r="A16" s="1" t="s">
        <v>4</v>
      </c>
      <c r="B16" s="1" t="s">
        <v>17</v>
      </c>
      <c r="C16" s="1">
        <v>7</v>
      </c>
      <c r="D16" s="1">
        <v>168</v>
      </c>
      <c r="E16" s="1">
        <v>110</v>
      </c>
      <c r="F16" s="1">
        <v>1800</v>
      </c>
      <c r="G16" s="1">
        <v>969</v>
      </c>
      <c r="H16" s="1">
        <v>125</v>
      </c>
      <c r="I16" s="1">
        <v>57.79</v>
      </c>
      <c r="J16" s="1">
        <v>85.29</v>
      </c>
    </row>
    <row r="17" spans="1:10" ht="16" x14ac:dyDescent="0.2">
      <c r="A17" s="1" t="s">
        <v>4</v>
      </c>
      <c r="B17" s="1" t="s">
        <v>18</v>
      </c>
      <c r="C17" s="1">
        <v>0</v>
      </c>
      <c r="D17" s="1">
        <v>343</v>
      </c>
      <c r="E17" s="1">
        <v>115</v>
      </c>
      <c r="F17" s="1">
        <v>1800</v>
      </c>
      <c r="G17" s="1">
        <v>972</v>
      </c>
      <c r="H17" s="1">
        <f>64-18</f>
        <v>46</v>
      </c>
      <c r="I17" s="1">
        <v>66.290000000000006</v>
      </c>
      <c r="J17" s="1">
        <v>84.95</v>
      </c>
    </row>
    <row r="18" spans="1:10" ht="16" x14ac:dyDescent="0.2">
      <c r="A18" s="1" t="s">
        <v>4</v>
      </c>
      <c r="B18" s="1" t="s">
        <v>19</v>
      </c>
      <c r="C18" s="1">
        <v>7</v>
      </c>
      <c r="D18" s="1">
        <v>157</v>
      </c>
      <c r="E18" s="1">
        <v>345</v>
      </c>
      <c r="F18" s="1">
        <v>1800</v>
      </c>
      <c r="G18" s="1">
        <v>1800</v>
      </c>
      <c r="H18" s="1">
        <f>101-31</f>
        <v>70</v>
      </c>
      <c r="I18" s="1">
        <v>67.069999999999993</v>
      </c>
      <c r="J18" s="1">
        <v>52.54</v>
      </c>
    </row>
    <row r="19" spans="1:10" ht="16" x14ac:dyDescent="0.2">
      <c r="A19" s="1" t="s">
        <v>4</v>
      </c>
      <c r="B19" s="1" t="s">
        <v>20</v>
      </c>
      <c r="C19" s="1">
        <v>35</v>
      </c>
      <c r="D19" s="1">
        <v>412</v>
      </c>
      <c r="E19" s="1">
        <v>554</v>
      </c>
      <c r="F19" s="1">
        <v>1800</v>
      </c>
      <c r="G19" s="1">
        <v>505</v>
      </c>
      <c r="H19" s="1">
        <f>212-88</f>
        <v>124</v>
      </c>
      <c r="I19" s="1">
        <v>21.74</v>
      </c>
      <c r="J19" s="1">
        <v>32.35</v>
      </c>
    </row>
    <row r="20" spans="1:10" ht="16" x14ac:dyDescent="0.2">
      <c r="A20" s="1" t="s">
        <v>4</v>
      </c>
      <c r="B20" s="1" t="s">
        <v>21</v>
      </c>
      <c r="C20" s="1">
        <v>8</v>
      </c>
      <c r="D20" s="1">
        <v>215</v>
      </c>
      <c r="E20" s="1">
        <v>185</v>
      </c>
      <c r="F20" s="1">
        <v>1572</v>
      </c>
      <c r="G20" s="1">
        <v>561</v>
      </c>
      <c r="H20" s="1">
        <v>20</v>
      </c>
      <c r="I20" s="1">
        <v>55.17</v>
      </c>
      <c r="J20" s="1">
        <v>59.72</v>
      </c>
    </row>
    <row r="21" spans="1:10" ht="16" x14ac:dyDescent="0.2">
      <c r="A21" s="1" t="s">
        <v>4</v>
      </c>
      <c r="B21" s="1" t="s">
        <v>22</v>
      </c>
      <c r="C21" s="1">
        <v>0</v>
      </c>
      <c r="D21" s="1">
        <v>376</v>
      </c>
      <c r="E21" s="1">
        <v>178</v>
      </c>
      <c r="F21" s="1">
        <v>1426</v>
      </c>
      <c r="G21" s="1">
        <v>83</v>
      </c>
      <c r="H21" s="1">
        <f>135-49</f>
        <v>86</v>
      </c>
      <c r="I21" s="1">
        <v>46.95</v>
      </c>
      <c r="J21" s="1">
        <v>66.400000000000006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1BE7C-1D41-0547-8783-355BD6977B49}">
  <dimension ref="A1:I42"/>
  <sheetViews>
    <sheetView workbookViewId="0">
      <selection sqref="A1:XFD1048576"/>
    </sheetView>
  </sheetViews>
  <sheetFormatPr baseColWidth="10" defaultColWidth="12.6640625" defaultRowHeight="16" x14ac:dyDescent="0.2"/>
  <sheetData>
    <row r="1" spans="1:9" x14ac:dyDescent="0.2">
      <c r="A1" s="2" t="s">
        <v>0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1" t="s">
        <v>12</v>
      </c>
    </row>
    <row r="2" spans="1:9" x14ac:dyDescent="0.2">
      <c r="A2" s="1" t="s">
        <v>4</v>
      </c>
      <c r="B2" s="1">
        <v>3</v>
      </c>
      <c r="C2" s="1" t="s">
        <v>13</v>
      </c>
      <c r="D2" s="1">
        <v>4</v>
      </c>
      <c r="E2" s="1">
        <v>400</v>
      </c>
      <c r="F2" s="1">
        <v>1131</v>
      </c>
      <c r="G2" s="1">
        <v>1800</v>
      </c>
      <c r="H2" s="1">
        <v>1242</v>
      </c>
      <c r="I2" s="1">
        <v>76.010000000000005</v>
      </c>
    </row>
    <row r="3" spans="1:9" x14ac:dyDescent="0.2">
      <c r="A3" s="1" t="s">
        <v>4</v>
      </c>
      <c r="B3" s="1">
        <v>3</v>
      </c>
      <c r="C3" s="1" t="s">
        <v>14</v>
      </c>
      <c r="D3" s="1">
        <v>17</v>
      </c>
      <c r="E3" s="1">
        <v>470</v>
      </c>
      <c r="F3" s="1">
        <v>353</v>
      </c>
      <c r="G3" s="1">
        <v>1250</v>
      </c>
      <c r="H3" s="1">
        <v>314</v>
      </c>
      <c r="I3" s="1">
        <v>64.52</v>
      </c>
    </row>
    <row r="4" spans="1:9" x14ac:dyDescent="0.2">
      <c r="A4" s="1" t="s">
        <v>4</v>
      </c>
      <c r="B4" s="1">
        <v>3</v>
      </c>
      <c r="C4" s="1" t="s">
        <v>15</v>
      </c>
      <c r="D4" s="1">
        <v>1</v>
      </c>
      <c r="E4" s="1">
        <v>224</v>
      </c>
      <c r="F4" s="1">
        <v>150</v>
      </c>
      <c r="G4" s="1">
        <v>1137</v>
      </c>
      <c r="H4" s="1">
        <v>79</v>
      </c>
      <c r="I4" s="1">
        <v>69.739999999999995</v>
      </c>
    </row>
    <row r="5" spans="1:9" x14ac:dyDescent="0.2">
      <c r="A5" s="1" t="s">
        <v>4</v>
      </c>
      <c r="B5" s="1">
        <v>3</v>
      </c>
      <c r="C5" s="1" t="s">
        <v>16</v>
      </c>
      <c r="D5" s="1">
        <v>8</v>
      </c>
      <c r="E5" s="1">
        <v>212</v>
      </c>
      <c r="F5" s="1">
        <v>119</v>
      </c>
      <c r="G5" s="1">
        <v>1352</v>
      </c>
      <c r="H5" s="1">
        <v>386</v>
      </c>
      <c r="I5" s="1">
        <v>59.72</v>
      </c>
    </row>
    <row r="6" spans="1:9" x14ac:dyDescent="0.2">
      <c r="A6" s="1" t="s">
        <v>4</v>
      </c>
      <c r="B6" s="1">
        <v>3</v>
      </c>
      <c r="C6" s="1" t="s">
        <v>17</v>
      </c>
      <c r="D6" s="1">
        <v>30</v>
      </c>
      <c r="E6" s="1">
        <v>376</v>
      </c>
      <c r="F6" s="1">
        <v>148</v>
      </c>
      <c r="G6" s="1">
        <v>1402</v>
      </c>
      <c r="H6" s="1">
        <v>517</v>
      </c>
      <c r="I6" s="1">
        <v>78.959999999999994</v>
      </c>
    </row>
    <row r="7" spans="1:9" x14ac:dyDescent="0.2">
      <c r="A7" s="1" t="s">
        <v>4</v>
      </c>
      <c r="B7" s="1">
        <v>3</v>
      </c>
      <c r="C7" s="1" t="s">
        <v>18</v>
      </c>
      <c r="D7" s="1">
        <v>1</v>
      </c>
      <c r="E7" s="1">
        <v>561</v>
      </c>
      <c r="F7" s="1">
        <v>1017</v>
      </c>
      <c r="G7" s="1">
        <v>1760</v>
      </c>
      <c r="H7" s="1">
        <v>967</v>
      </c>
      <c r="I7" s="1">
        <v>84.21</v>
      </c>
    </row>
    <row r="8" spans="1:9" x14ac:dyDescent="0.2">
      <c r="A8" s="1" t="s">
        <v>4</v>
      </c>
      <c r="B8" s="1">
        <v>3</v>
      </c>
      <c r="C8" s="1" t="s">
        <v>19</v>
      </c>
      <c r="D8" s="1">
        <v>15</v>
      </c>
      <c r="E8" s="1">
        <v>325</v>
      </c>
      <c r="F8" s="1">
        <v>482</v>
      </c>
      <c r="G8" s="1">
        <v>1800</v>
      </c>
      <c r="H8" s="1">
        <v>446</v>
      </c>
      <c r="I8" s="1">
        <v>66.91</v>
      </c>
    </row>
    <row r="9" spans="1:9" x14ac:dyDescent="0.2">
      <c r="A9" s="1" t="s">
        <v>4</v>
      </c>
      <c r="B9" s="1">
        <v>3</v>
      </c>
      <c r="C9" s="1" t="s">
        <v>20</v>
      </c>
      <c r="D9" s="1">
        <v>13</v>
      </c>
      <c r="E9" s="1">
        <v>353</v>
      </c>
      <c r="F9" s="1">
        <v>504</v>
      </c>
      <c r="G9" s="1">
        <v>1452</v>
      </c>
      <c r="H9" s="1">
        <v>389</v>
      </c>
      <c r="I9" s="1">
        <v>85.74</v>
      </c>
    </row>
    <row r="10" spans="1:9" x14ac:dyDescent="0.2">
      <c r="A10" s="1" t="s">
        <v>4</v>
      </c>
      <c r="B10" s="1">
        <v>3</v>
      </c>
      <c r="C10" s="1" t="s">
        <v>21</v>
      </c>
      <c r="D10" s="1">
        <v>49</v>
      </c>
      <c r="E10" s="1">
        <v>239</v>
      </c>
      <c r="F10" s="1">
        <v>940</v>
      </c>
      <c r="G10" s="1">
        <v>1151</v>
      </c>
      <c r="H10" s="1">
        <v>913</v>
      </c>
      <c r="I10" s="1">
        <v>86.23</v>
      </c>
    </row>
    <row r="11" spans="1:9" x14ac:dyDescent="0.2">
      <c r="A11" s="1" t="s">
        <v>4</v>
      </c>
      <c r="B11" s="1">
        <v>3</v>
      </c>
      <c r="C11" s="1" t="s">
        <v>22</v>
      </c>
      <c r="D11" s="1">
        <v>9</v>
      </c>
      <c r="E11" s="1">
        <v>225</v>
      </c>
      <c r="F11" s="1">
        <v>365</v>
      </c>
      <c r="G11" s="1">
        <v>689</v>
      </c>
      <c r="H11" s="1">
        <v>65</v>
      </c>
      <c r="I11" s="1">
        <v>58.43</v>
      </c>
    </row>
    <row r="12" spans="1:9" x14ac:dyDescent="0.2">
      <c r="A12" s="1" t="s">
        <v>3</v>
      </c>
      <c r="B12" s="1">
        <v>3</v>
      </c>
      <c r="C12" s="1" t="s">
        <v>13</v>
      </c>
      <c r="D12" s="1">
        <v>723</v>
      </c>
      <c r="E12" s="1">
        <v>1067</v>
      </c>
      <c r="F12" s="1">
        <v>1269</v>
      </c>
      <c r="G12" s="1">
        <v>1637</v>
      </c>
      <c r="H12" s="1">
        <v>1224</v>
      </c>
      <c r="I12" s="1">
        <v>40.869999999999997</v>
      </c>
    </row>
    <row r="13" spans="1:9" x14ac:dyDescent="0.2">
      <c r="A13" s="1" t="s">
        <v>3</v>
      </c>
      <c r="B13" s="1">
        <v>3</v>
      </c>
      <c r="C13" s="1" t="s">
        <v>14</v>
      </c>
      <c r="D13" s="1">
        <v>19</v>
      </c>
      <c r="E13" s="1">
        <v>86</v>
      </c>
      <c r="F13" s="1">
        <v>45</v>
      </c>
      <c r="G13" s="1">
        <v>1051</v>
      </c>
      <c r="H13" s="1">
        <v>236</v>
      </c>
      <c r="I13" s="1">
        <v>55.89</v>
      </c>
    </row>
    <row r="14" spans="1:9" x14ac:dyDescent="0.2">
      <c r="A14" s="1" t="s">
        <v>3</v>
      </c>
      <c r="B14" s="1">
        <v>3</v>
      </c>
      <c r="C14" s="1" t="s">
        <v>15</v>
      </c>
      <c r="D14" s="1">
        <v>89</v>
      </c>
      <c r="E14" s="1">
        <v>186</v>
      </c>
      <c r="F14" s="1">
        <v>141</v>
      </c>
      <c r="G14" s="1">
        <v>967</v>
      </c>
      <c r="H14" s="1">
        <v>399</v>
      </c>
      <c r="I14" s="1">
        <v>47.7</v>
      </c>
    </row>
    <row r="15" spans="1:9" x14ac:dyDescent="0.2">
      <c r="A15" s="1" t="s">
        <v>3</v>
      </c>
      <c r="B15" s="1">
        <v>3</v>
      </c>
      <c r="C15" s="1" t="s">
        <v>16</v>
      </c>
      <c r="D15" s="1">
        <v>17</v>
      </c>
      <c r="E15" s="1">
        <v>199</v>
      </c>
      <c r="F15" s="1">
        <v>327</v>
      </c>
      <c r="G15" s="1">
        <v>910</v>
      </c>
      <c r="H15" s="1">
        <v>119</v>
      </c>
      <c r="I15" s="1">
        <v>54.58</v>
      </c>
    </row>
    <row r="16" spans="1:9" x14ac:dyDescent="0.2">
      <c r="A16" s="1" t="s">
        <v>3</v>
      </c>
      <c r="B16" s="1">
        <v>3</v>
      </c>
      <c r="C16" s="1" t="s">
        <v>17</v>
      </c>
      <c r="D16" s="1">
        <v>6</v>
      </c>
      <c r="E16" s="1">
        <v>131</v>
      </c>
      <c r="F16" s="1">
        <v>254</v>
      </c>
      <c r="G16" s="1">
        <v>753</v>
      </c>
      <c r="H16" s="1">
        <v>74</v>
      </c>
      <c r="I16" s="1">
        <v>32.4</v>
      </c>
    </row>
    <row r="17" spans="1:9" x14ac:dyDescent="0.2">
      <c r="A17" s="1" t="s">
        <v>3</v>
      </c>
      <c r="B17" s="1">
        <v>3</v>
      </c>
      <c r="C17" s="1" t="s">
        <v>18</v>
      </c>
      <c r="D17" s="1">
        <v>839</v>
      </c>
      <c r="E17" s="1">
        <v>1095</v>
      </c>
      <c r="F17" s="1">
        <v>885</v>
      </c>
      <c r="G17" s="1">
        <v>1659</v>
      </c>
      <c r="H17" s="1">
        <v>1012</v>
      </c>
      <c r="I17" s="1">
        <v>18.38</v>
      </c>
    </row>
    <row r="18" spans="1:9" x14ac:dyDescent="0.2">
      <c r="A18" s="1" t="s">
        <v>3</v>
      </c>
      <c r="B18" s="1">
        <v>3</v>
      </c>
      <c r="C18" s="1" t="s">
        <v>19</v>
      </c>
      <c r="D18" s="1">
        <v>26</v>
      </c>
      <c r="E18" s="1">
        <v>219</v>
      </c>
      <c r="F18" s="1">
        <v>373</v>
      </c>
      <c r="G18" s="1">
        <v>925</v>
      </c>
      <c r="H18" s="1">
        <v>298</v>
      </c>
      <c r="I18" s="1">
        <v>58.47</v>
      </c>
    </row>
    <row r="19" spans="1:9" x14ac:dyDescent="0.2">
      <c r="A19" s="1" t="s">
        <v>3</v>
      </c>
      <c r="B19" s="1">
        <v>3</v>
      </c>
      <c r="C19" s="1" t="s">
        <v>20</v>
      </c>
      <c r="D19" s="1">
        <v>15</v>
      </c>
      <c r="E19" s="1">
        <v>240</v>
      </c>
      <c r="F19" s="1">
        <v>678</v>
      </c>
      <c r="G19" s="1">
        <v>971</v>
      </c>
      <c r="H19" s="1">
        <v>179</v>
      </c>
      <c r="I19" s="1">
        <v>57.18</v>
      </c>
    </row>
    <row r="20" spans="1:9" x14ac:dyDescent="0.2">
      <c r="A20" s="1" t="s">
        <v>3</v>
      </c>
      <c r="B20" s="1">
        <v>3</v>
      </c>
      <c r="C20" s="1" t="s">
        <v>21</v>
      </c>
      <c r="D20" s="1">
        <v>12</v>
      </c>
      <c r="E20" s="1">
        <v>232</v>
      </c>
      <c r="F20" s="1">
        <v>125</v>
      </c>
      <c r="G20" s="1">
        <v>770</v>
      </c>
      <c r="H20" s="1">
        <v>92</v>
      </c>
      <c r="I20" s="1">
        <v>62.1</v>
      </c>
    </row>
    <row r="21" spans="1:9" x14ac:dyDescent="0.2">
      <c r="A21" s="1" t="s">
        <v>3</v>
      </c>
      <c r="B21" s="1">
        <v>3</v>
      </c>
      <c r="C21" s="1" t="s">
        <v>22</v>
      </c>
      <c r="D21" s="1">
        <v>17</v>
      </c>
      <c r="E21" s="1">
        <v>244</v>
      </c>
      <c r="F21" s="1">
        <v>207</v>
      </c>
      <c r="G21" s="1">
        <v>713</v>
      </c>
      <c r="H21" s="1">
        <v>96</v>
      </c>
      <c r="I21" s="1">
        <v>63.91</v>
      </c>
    </row>
    <row r="22" spans="1:9" x14ac:dyDescent="0.2">
      <c r="A22" s="1" t="s">
        <v>4</v>
      </c>
      <c r="B22" s="1">
        <v>7</v>
      </c>
      <c r="C22" s="1" t="s">
        <v>13</v>
      </c>
      <c r="D22" s="1">
        <v>30</v>
      </c>
      <c r="E22" s="1">
        <v>469</v>
      </c>
      <c r="F22" s="1">
        <v>1070</v>
      </c>
      <c r="G22" s="1">
        <v>1800</v>
      </c>
      <c r="H22" s="1">
        <v>1138</v>
      </c>
      <c r="I22" s="1">
        <v>51.31</v>
      </c>
    </row>
    <row r="23" spans="1:9" x14ac:dyDescent="0.2">
      <c r="A23" s="1" t="s">
        <v>4</v>
      </c>
      <c r="B23" s="1">
        <v>7</v>
      </c>
      <c r="C23" s="1" t="s">
        <v>14</v>
      </c>
      <c r="D23" s="1">
        <v>16</v>
      </c>
      <c r="E23" s="1">
        <v>257</v>
      </c>
      <c r="F23" s="1">
        <v>491</v>
      </c>
      <c r="G23" s="1">
        <v>729</v>
      </c>
      <c r="H23" s="1">
        <v>474</v>
      </c>
      <c r="I23" s="1">
        <v>73.67</v>
      </c>
    </row>
    <row r="24" spans="1:9" x14ac:dyDescent="0.2">
      <c r="A24" s="1" t="s">
        <v>4</v>
      </c>
      <c r="B24" s="1">
        <v>7</v>
      </c>
      <c r="C24" s="1" t="s">
        <v>15</v>
      </c>
      <c r="D24" s="1">
        <v>19</v>
      </c>
      <c r="E24" s="1">
        <v>377</v>
      </c>
      <c r="F24" s="1">
        <v>216</v>
      </c>
      <c r="G24" s="1">
        <v>836</v>
      </c>
      <c r="H24" s="1">
        <v>589</v>
      </c>
      <c r="I24" s="1">
        <v>78.900000000000006</v>
      </c>
    </row>
    <row r="25" spans="1:9" x14ac:dyDescent="0.2">
      <c r="A25" s="1" t="s">
        <v>4</v>
      </c>
      <c r="B25" s="1">
        <v>7</v>
      </c>
      <c r="C25" s="1" t="s">
        <v>16</v>
      </c>
      <c r="D25" s="1">
        <v>7</v>
      </c>
      <c r="E25" s="1">
        <v>470</v>
      </c>
      <c r="F25" s="1">
        <v>361</v>
      </c>
      <c r="G25" s="1">
        <v>1497</v>
      </c>
      <c r="H25" s="1">
        <v>377</v>
      </c>
      <c r="I25" s="1">
        <v>41.31</v>
      </c>
    </row>
    <row r="26" spans="1:9" x14ac:dyDescent="0.2">
      <c r="A26" s="1" t="s">
        <v>4</v>
      </c>
      <c r="B26" s="1">
        <v>7</v>
      </c>
      <c r="C26" s="1" t="s">
        <v>17</v>
      </c>
      <c r="D26" s="1">
        <v>13</v>
      </c>
      <c r="E26" s="1">
        <v>365</v>
      </c>
      <c r="F26" s="1">
        <v>423</v>
      </c>
      <c r="G26" s="1">
        <v>985</v>
      </c>
      <c r="H26" s="1">
        <v>406</v>
      </c>
      <c r="I26" s="1">
        <v>64.790000000000006</v>
      </c>
    </row>
    <row r="27" spans="1:9" x14ac:dyDescent="0.2">
      <c r="A27" s="1" t="s">
        <v>4</v>
      </c>
      <c r="B27" s="1">
        <v>7</v>
      </c>
      <c r="C27" s="1" t="s">
        <v>18</v>
      </c>
      <c r="D27" s="1">
        <v>-5</v>
      </c>
      <c r="E27" s="1">
        <v>496</v>
      </c>
      <c r="F27" s="1">
        <v>1622</v>
      </c>
      <c r="G27" s="1">
        <v>1715</v>
      </c>
      <c r="H27" s="1">
        <v>1053</v>
      </c>
      <c r="I27" s="1">
        <v>94.8</v>
      </c>
    </row>
    <row r="28" spans="1:9" x14ac:dyDescent="0.2">
      <c r="A28" s="1" t="s">
        <v>4</v>
      </c>
      <c r="B28" s="1">
        <v>7</v>
      </c>
      <c r="C28" s="1" t="s">
        <v>19</v>
      </c>
      <c r="D28" s="1">
        <v>49</v>
      </c>
      <c r="E28" s="1">
        <v>846</v>
      </c>
      <c r="F28" s="1">
        <v>317</v>
      </c>
      <c r="G28" s="1">
        <v>1800</v>
      </c>
      <c r="H28" s="1">
        <v>283</v>
      </c>
      <c r="I28" s="1">
        <v>54.16</v>
      </c>
    </row>
    <row r="29" spans="1:9" x14ac:dyDescent="0.2">
      <c r="A29" s="1" t="s">
        <v>4</v>
      </c>
      <c r="B29" s="1">
        <v>7</v>
      </c>
      <c r="C29" s="1" t="s">
        <v>20</v>
      </c>
      <c r="D29" s="1">
        <v>61</v>
      </c>
      <c r="E29" s="1">
        <v>912</v>
      </c>
      <c r="F29" s="1">
        <v>427</v>
      </c>
      <c r="G29" s="1">
        <v>1560</v>
      </c>
      <c r="H29" s="1">
        <v>536</v>
      </c>
      <c r="I29" s="1">
        <v>54.55</v>
      </c>
    </row>
    <row r="30" spans="1:9" x14ac:dyDescent="0.2">
      <c r="A30" s="1" t="s">
        <v>4</v>
      </c>
      <c r="B30" s="1">
        <v>7</v>
      </c>
      <c r="C30" s="1" t="s">
        <v>21</v>
      </c>
      <c r="D30" s="1">
        <v>2</v>
      </c>
      <c r="E30" s="1">
        <v>408</v>
      </c>
      <c r="F30" s="1">
        <v>667</v>
      </c>
      <c r="G30" s="1">
        <v>1800</v>
      </c>
      <c r="H30" s="1">
        <v>1667</v>
      </c>
      <c r="I30" s="1">
        <v>29.79</v>
      </c>
    </row>
    <row r="31" spans="1:9" x14ac:dyDescent="0.2">
      <c r="A31" s="1" t="s">
        <v>4</v>
      </c>
      <c r="B31" s="1">
        <v>7</v>
      </c>
      <c r="C31" s="1" t="s">
        <v>22</v>
      </c>
      <c r="D31" s="1">
        <v>-5</v>
      </c>
      <c r="E31" s="1">
        <v>726</v>
      </c>
      <c r="F31" s="1">
        <v>274</v>
      </c>
      <c r="G31" s="1">
        <v>1039</v>
      </c>
      <c r="H31" s="1">
        <v>320</v>
      </c>
      <c r="I31" s="1">
        <v>43.21</v>
      </c>
    </row>
    <row r="32" spans="1:9" x14ac:dyDescent="0.2">
      <c r="A32" s="1" t="s">
        <v>3</v>
      </c>
      <c r="B32" s="1">
        <v>7</v>
      </c>
      <c r="C32" s="1" t="s">
        <v>13</v>
      </c>
      <c r="D32" s="1">
        <v>18</v>
      </c>
      <c r="E32" s="1">
        <v>329</v>
      </c>
      <c r="F32" s="1">
        <v>249</v>
      </c>
      <c r="G32" s="1">
        <v>1318</v>
      </c>
      <c r="H32" s="1">
        <v>733</v>
      </c>
      <c r="I32" s="1">
        <v>64.95</v>
      </c>
    </row>
    <row r="33" spans="1:9" x14ac:dyDescent="0.2">
      <c r="A33" s="1" t="s">
        <v>3</v>
      </c>
      <c r="B33" s="1">
        <v>7</v>
      </c>
      <c r="C33" s="1" t="s">
        <v>14</v>
      </c>
      <c r="D33" s="1">
        <v>228</v>
      </c>
      <c r="E33" s="1">
        <v>523</v>
      </c>
      <c r="F33" s="1">
        <v>351</v>
      </c>
      <c r="G33" s="1">
        <v>1273</v>
      </c>
      <c r="H33" s="1">
        <v>302</v>
      </c>
      <c r="I33" s="1">
        <v>32.08</v>
      </c>
    </row>
    <row r="34" spans="1:9" x14ac:dyDescent="0.2">
      <c r="A34" s="1" t="s">
        <v>3</v>
      </c>
      <c r="B34" s="1">
        <v>7</v>
      </c>
      <c r="C34" s="1" t="s">
        <v>15</v>
      </c>
      <c r="D34" s="1">
        <v>287</v>
      </c>
      <c r="E34" s="1">
        <v>338</v>
      </c>
      <c r="F34" s="1">
        <v>414</v>
      </c>
      <c r="G34" s="1">
        <v>1044</v>
      </c>
      <c r="H34" s="1">
        <v>654</v>
      </c>
      <c r="I34" s="1">
        <v>56.54</v>
      </c>
    </row>
    <row r="35" spans="1:9" x14ac:dyDescent="0.2">
      <c r="A35" s="1" t="s">
        <v>3</v>
      </c>
      <c r="B35" s="1">
        <v>7</v>
      </c>
      <c r="C35" s="1" t="s">
        <v>16</v>
      </c>
      <c r="D35" s="1">
        <v>21</v>
      </c>
      <c r="E35" s="1">
        <v>173</v>
      </c>
      <c r="F35" s="1">
        <v>408</v>
      </c>
      <c r="G35" s="1">
        <v>1497</v>
      </c>
      <c r="H35" s="1">
        <v>1242</v>
      </c>
      <c r="I35" s="1">
        <v>49.1</v>
      </c>
    </row>
    <row r="36" spans="1:9" x14ac:dyDescent="0.2">
      <c r="A36" s="1" t="s">
        <v>3</v>
      </c>
      <c r="B36" s="1">
        <v>7</v>
      </c>
      <c r="C36" s="1" t="s">
        <v>17</v>
      </c>
      <c r="D36" s="1">
        <v>11</v>
      </c>
      <c r="E36" s="1">
        <v>283</v>
      </c>
      <c r="F36" s="1">
        <v>194</v>
      </c>
      <c r="G36" s="1">
        <v>600</v>
      </c>
      <c r="H36" s="1">
        <v>100</v>
      </c>
      <c r="I36" s="1">
        <v>27.97</v>
      </c>
    </row>
    <row r="37" spans="1:9" x14ac:dyDescent="0.2">
      <c r="A37" s="1" t="s">
        <v>3</v>
      </c>
      <c r="B37" s="1">
        <v>7</v>
      </c>
      <c r="C37" s="1" t="s">
        <v>18</v>
      </c>
      <c r="D37" s="1">
        <v>627</v>
      </c>
      <c r="E37" s="1">
        <v>906</v>
      </c>
      <c r="F37" s="1">
        <v>688</v>
      </c>
      <c r="G37" s="1">
        <v>1486</v>
      </c>
      <c r="H37" s="1">
        <v>740</v>
      </c>
      <c r="I37" s="1">
        <v>22.19</v>
      </c>
    </row>
    <row r="38" spans="1:9" x14ac:dyDescent="0.2">
      <c r="A38" s="1" t="s">
        <v>3</v>
      </c>
      <c r="B38" s="1">
        <v>7</v>
      </c>
      <c r="C38" s="1" t="s">
        <v>19</v>
      </c>
      <c r="D38" s="1">
        <v>135</v>
      </c>
      <c r="E38" s="1">
        <v>301</v>
      </c>
      <c r="F38" s="1">
        <v>552</v>
      </c>
      <c r="G38" s="1">
        <v>709</v>
      </c>
      <c r="H38" s="1">
        <v>323</v>
      </c>
      <c r="I38" s="1">
        <v>28.93</v>
      </c>
    </row>
    <row r="39" spans="1:9" x14ac:dyDescent="0.2">
      <c r="A39" s="1" t="s">
        <v>3</v>
      </c>
      <c r="B39" s="1">
        <v>7</v>
      </c>
      <c r="C39" s="1" t="s">
        <v>20</v>
      </c>
      <c r="D39" s="1">
        <v>53</v>
      </c>
      <c r="E39" s="1">
        <v>107</v>
      </c>
      <c r="F39" s="1">
        <v>453</v>
      </c>
      <c r="G39" s="1">
        <v>1103</v>
      </c>
      <c r="H39" s="1">
        <v>126</v>
      </c>
      <c r="I39" s="1">
        <v>51.66</v>
      </c>
    </row>
    <row r="40" spans="1:9" x14ac:dyDescent="0.2">
      <c r="A40" s="1" t="s">
        <v>3</v>
      </c>
      <c r="B40" s="1">
        <v>7</v>
      </c>
      <c r="C40" s="1" t="s">
        <v>21</v>
      </c>
      <c r="D40" s="1">
        <v>1</v>
      </c>
      <c r="E40" s="1">
        <v>217</v>
      </c>
      <c r="F40" s="1">
        <v>264</v>
      </c>
      <c r="G40" s="1">
        <v>895</v>
      </c>
      <c r="H40" s="1">
        <v>188</v>
      </c>
      <c r="I40" s="1">
        <v>40.51</v>
      </c>
    </row>
    <row r="41" spans="1:9" x14ac:dyDescent="0.2">
      <c r="A41" s="1" t="s">
        <v>3</v>
      </c>
      <c r="B41" s="1">
        <v>7</v>
      </c>
      <c r="C41" s="1" t="s">
        <v>22</v>
      </c>
      <c r="D41" s="1">
        <v>136</v>
      </c>
      <c r="E41" s="1">
        <v>228</v>
      </c>
      <c r="F41" s="1">
        <v>684</v>
      </c>
      <c r="G41" s="1">
        <v>1276</v>
      </c>
      <c r="H41" s="1">
        <v>375</v>
      </c>
      <c r="I41" s="1">
        <v>30.56</v>
      </c>
    </row>
    <row r="42" spans="1:9" x14ac:dyDescent="0.2">
      <c r="A42" s="1" t="s">
        <v>3</v>
      </c>
      <c r="B42" s="1">
        <v>1</v>
      </c>
      <c r="C42" s="1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3E45B-DE60-3249-9554-AF2F32ADE8EF}">
  <dimension ref="A1:K21"/>
  <sheetViews>
    <sheetView workbookViewId="0">
      <selection sqref="A1:XFD1048576"/>
    </sheetView>
  </sheetViews>
  <sheetFormatPr baseColWidth="10" defaultRowHeight="16" x14ac:dyDescent="0.2"/>
  <cols>
    <col min="3" max="3" width="20" customWidth="1"/>
    <col min="4" max="4" width="19.5" customWidth="1"/>
    <col min="5" max="5" width="15.1640625" customWidth="1"/>
  </cols>
  <sheetData>
    <row r="1" spans="1:11" x14ac:dyDescent="0.2">
      <c r="A1" t="s">
        <v>0</v>
      </c>
      <c r="B1" t="s">
        <v>6</v>
      </c>
      <c r="C1" t="s">
        <v>8</v>
      </c>
      <c r="D1" t="s">
        <v>9</v>
      </c>
      <c r="E1" t="s">
        <v>23</v>
      </c>
      <c r="F1" t="s">
        <v>24</v>
      </c>
      <c r="G1" t="s">
        <v>25</v>
      </c>
      <c r="H1" t="s">
        <v>26</v>
      </c>
      <c r="I1" t="s">
        <v>27</v>
      </c>
      <c r="J1" t="s">
        <v>28</v>
      </c>
      <c r="K1" t="s">
        <v>29</v>
      </c>
    </row>
    <row r="2" spans="1:11" x14ac:dyDescent="0.2">
      <c r="A2" t="s">
        <v>3</v>
      </c>
      <c r="B2" t="s">
        <v>13</v>
      </c>
      <c r="C2">
        <v>324</v>
      </c>
      <c r="D2">
        <v>501</v>
      </c>
      <c r="E2">
        <v>76</v>
      </c>
      <c r="F2">
        <v>184</v>
      </c>
      <c r="G2">
        <v>694</v>
      </c>
      <c r="H2">
        <v>1850</v>
      </c>
      <c r="I2">
        <v>18</v>
      </c>
      <c r="J2">
        <f>I2/H2*60</f>
        <v>0.58378378378378371</v>
      </c>
      <c r="K2">
        <f>H2-E2</f>
        <v>1774</v>
      </c>
    </row>
    <row r="3" spans="1:11" x14ac:dyDescent="0.2">
      <c r="A3" t="s">
        <v>3</v>
      </c>
      <c r="B3" t="s">
        <v>14</v>
      </c>
      <c r="C3">
        <v>463</v>
      </c>
      <c r="D3">
        <v>839</v>
      </c>
      <c r="E3">
        <v>-5</v>
      </c>
      <c r="F3">
        <v>62</v>
      </c>
      <c r="G3">
        <v>883</v>
      </c>
      <c r="H3">
        <v>1786</v>
      </c>
      <c r="I3">
        <v>9</v>
      </c>
      <c r="J3">
        <f t="shared" ref="J3:J21" si="0">I3/H3*60</f>
        <v>0.30235162374020158</v>
      </c>
      <c r="K3">
        <f t="shared" ref="K3:K21" si="1">H3-E3</f>
        <v>1791</v>
      </c>
    </row>
    <row r="4" spans="1:11" x14ac:dyDescent="0.2">
      <c r="A4" t="s">
        <v>3</v>
      </c>
      <c r="B4" t="s">
        <v>15</v>
      </c>
      <c r="C4">
        <v>315</v>
      </c>
      <c r="D4">
        <v>746</v>
      </c>
      <c r="E4">
        <v>15</v>
      </c>
      <c r="F4">
        <v>104</v>
      </c>
      <c r="G4">
        <v>733</v>
      </c>
      <c r="H4">
        <v>1391</v>
      </c>
      <c r="I4">
        <v>8</v>
      </c>
      <c r="J4">
        <f t="shared" si="0"/>
        <v>0.34507548526240117</v>
      </c>
      <c r="K4">
        <f t="shared" si="1"/>
        <v>1376</v>
      </c>
    </row>
    <row r="5" spans="1:11" x14ac:dyDescent="0.2">
      <c r="A5" t="s">
        <v>3</v>
      </c>
      <c r="B5" t="s">
        <v>16</v>
      </c>
      <c r="C5">
        <v>171</v>
      </c>
      <c r="D5">
        <v>393</v>
      </c>
      <c r="E5">
        <v>14</v>
      </c>
      <c r="F5">
        <v>270</v>
      </c>
      <c r="G5">
        <v>621</v>
      </c>
      <c r="H5">
        <v>1850</v>
      </c>
      <c r="I5">
        <v>8</v>
      </c>
      <c r="J5">
        <f t="shared" si="0"/>
        <v>0.25945945945945947</v>
      </c>
      <c r="K5">
        <f t="shared" si="1"/>
        <v>1836</v>
      </c>
    </row>
    <row r="6" spans="1:11" x14ac:dyDescent="0.2">
      <c r="A6" t="s">
        <v>3</v>
      </c>
      <c r="B6" t="s">
        <v>17</v>
      </c>
      <c r="C6">
        <v>225</v>
      </c>
      <c r="D6">
        <v>401</v>
      </c>
      <c r="E6">
        <v>-20</v>
      </c>
      <c r="F6">
        <v>59</v>
      </c>
      <c r="G6">
        <v>434</v>
      </c>
      <c r="H6">
        <v>908</v>
      </c>
      <c r="I6">
        <v>5</v>
      </c>
      <c r="J6">
        <f t="shared" si="0"/>
        <v>0.33039647577092512</v>
      </c>
      <c r="K6">
        <f t="shared" si="1"/>
        <v>928</v>
      </c>
    </row>
    <row r="7" spans="1:11" x14ac:dyDescent="0.2">
      <c r="A7" t="s">
        <v>3</v>
      </c>
      <c r="B7" t="s">
        <v>18</v>
      </c>
      <c r="C7">
        <v>702</v>
      </c>
      <c r="D7">
        <v>1223</v>
      </c>
      <c r="E7">
        <v>91</v>
      </c>
      <c r="F7">
        <v>193</v>
      </c>
      <c r="G7">
        <v>1097</v>
      </c>
      <c r="H7">
        <v>1800</v>
      </c>
      <c r="I7">
        <v>4</v>
      </c>
      <c r="J7">
        <f t="shared" si="0"/>
        <v>0.13333333333333333</v>
      </c>
      <c r="K7">
        <f t="shared" si="1"/>
        <v>1709</v>
      </c>
    </row>
    <row r="8" spans="1:11" x14ac:dyDescent="0.2">
      <c r="A8" t="s">
        <v>3</v>
      </c>
      <c r="B8" t="s">
        <v>19</v>
      </c>
      <c r="C8">
        <v>379</v>
      </c>
      <c r="D8">
        <v>745</v>
      </c>
      <c r="E8">
        <v>-10</v>
      </c>
      <c r="F8">
        <v>253</v>
      </c>
      <c r="G8">
        <v>698</v>
      </c>
      <c r="H8">
        <v>1800</v>
      </c>
      <c r="I8">
        <v>7</v>
      </c>
      <c r="J8">
        <f t="shared" si="0"/>
        <v>0.23333333333333334</v>
      </c>
      <c r="K8">
        <f t="shared" si="1"/>
        <v>1810</v>
      </c>
    </row>
    <row r="9" spans="1:11" x14ac:dyDescent="0.2">
      <c r="A9" t="s">
        <v>3</v>
      </c>
      <c r="B9" t="s">
        <v>20</v>
      </c>
      <c r="C9">
        <v>301</v>
      </c>
      <c r="D9">
        <v>525</v>
      </c>
      <c r="E9">
        <v>-20</v>
      </c>
      <c r="F9">
        <v>283</v>
      </c>
      <c r="G9">
        <v>605</v>
      </c>
      <c r="H9">
        <v>1293</v>
      </c>
      <c r="I9">
        <v>10</v>
      </c>
      <c r="J9">
        <f t="shared" si="0"/>
        <v>0.46403712296983757</v>
      </c>
      <c r="K9">
        <f t="shared" si="1"/>
        <v>1313</v>
      </c>
    </row>
    <row r="10" spans="1:11" x14ac:dyDescent="0.2">
      <c r="A10" t="s">
        <v>3</v>
      </c>
      <c r="B10" t="s">
        <v>21</v>
      </c>
      <c r="C10">
        <v>451</v>
      </c>
      <c r="D10">
        <v>532</v>
      </c>
      <c r="E10">
        <v>31</v>
      </c>
      <c r="F10">
        <v>151</v>
      </c>
      <c r="G10">
        <v>486</v>
      </c>
      <c r="H10">
        <v>1628</v>
      </c>
      <c r="I10">
        <v>15</v>
      </c>
      <c r="J10">
        <f t="shared" si="0"/>
        <v>0.55282555282555279</v>
      </c>
      <c r="K10">
        <f t="shared" si="1"/>
        <v>1597</v>
      </c>
    </row>
    <row r="11" spans="1:11" x14ac:dyDescent="0.2">
      <c r="A11" t="s">
        <v>3</v>
      </c>
      <c r="B11" t="s">
        <v>22</v>
      </c>
      <c r="C11">
        <v>350</v>
      </c>
      <c r="D11">
        <v>187</v>
      </c>
      <c r="E11">
        <v>-20</v>
      </c>
      <c r="F11">
        <v>310</v>
      </c>
      <c r="G11">
        <v>596</v>
      </c>
      <c r="H11">
        <v>938</v>
      </c>
      <c r="I11">
        <v>4</v>
      </c>
      <c r="J11">
        <f t="shared" si="0"/>
        <v>0.25586353944562901</v>
      </c>
      <c r="K11">
        <f t="shared" si="1"/>
        <v>958</v>
      </c>
    </row>
    <row r="12" spans="1:11" x14ac:dyDescent="0.2">
      <c r="A12" t="s">
        <v>30</v>
      </c>
      <c r="B12" t="s">
        <v>13</v>
      </c>
      <c r="C12">
        <v>343</v>
      </c>
      <c r="D12">
        <v>292</v>
      </c>
      <c r="E12">
        <v>46</v>
      </c>
      <c r="F12">
        <v>117</v>
      </c>
      <c r="G12">
        <v>517</v>
      </c>
      <c r="H12">
        <v>1369</v>
      </c>
      <c r="I12">
        <v>9</v>
      </c>
      <c r="J12">
        <f t="shared" si="0"/>
        <v>0.39444850255661068</v>
      </c>
      <c r="K12">
        <f t="shared" si="1"/>
        <v>1323</v>
      </c>
    </row>
    <row r="13" spans="1:11" x14ac:dyDescent="0.2">
      <c r="A13" t="s">
        <v>30</v>
      </c>
      <c r="B13" t="s">
        <v>14</v>
      </c>
      <c r="C13">
        <v>204</v>
      </c>
      <c r="D13">
        <v>482</v>
      </c>
      <c r="E13">
        <v>-5</v>
      </c>
      <c r="F13">
        <v>92</v>
      </c>
      <c r="G13">
        <v>137</v>
      </c>
      <c r="H13">
        <v>679</v>
      </c>
      <c r="I13">
        <v>3</v>
      </c>
      <c r="J13">
        <f t="shared" si="0"/>
        <v>0.26509572901325479</v>
      </c>
      <c r="K13">
        <f t="shared" si="1"/>
        <v>684</v>
      </c>
    </row>
    <row r="14" spans="1:11" x14ac:dyDescent="0.2">
      <c r="A14" t="s">
        <v>30</v>
      </c>
      <c r="B14" t="s">
        <v>15</v>
      </c>
      <c r="C14">
        <v>148</v>
      </c>
      <c r="D14">
        <v>570</v>
      </c>
      <c r="E14">
        <v>8</v>
      </c>
      <c r="F14">
        <v>66</v>
      </c>
      <c r="G14">
        <v>211</v>
      </c>
      <c r="H14">
        <v>1184</v>
      </c>
      <c r="I14">
        <v>8</v>
      </c>
      <c r="J14">
        <f t="shared" si="0"/>
        <v>0.40540540540540543</v>
      </c>
      <c r="K14">
        <f t="shared" si="1"/>
        <v>1176</v>
      </c>
    </row>
    <row r="15" spans="1:11" x14ac:dyDescent="0.2">
      <c r="A15" t="s">
        <v>30</v>
      </c>
      <c r="B15" t="s">
        <v>16</v>
      </c>
      <c r="C15">
        <v>120</v>
      </c>
      <c r="D15">
        <v>430</v>
      </c>
      <c r="E15">
        <v>-10</v>
      </c>
      <c r="F15">
        <v>90</v>
      </c>
      <c r="G15">
        <v>194</v>
      </c>
      <c r="H15">
        <v>587</v>
      </c>
      <c r="I15">
        <v>4</v>
      </c>
      <c r="J15">
        <f t="shared" si="0"/>
        <v>0.40885860306643951</v>
      </c>
      <c r="K15">
        <f t="shared" si="1"/>
        <v>597</v>
      </c>
    </row>
    <row r="16" spans="1:11" x14ac:dyDescent="0.2">
      <c r="A16" t="s">
        <v>30</v>
      </c>
      <c r="B16" t="s">
        <v>17</v>
      </c>
      <c r="C16">
        <v>125</v>
      </c>
      <c r="D16">
        <v>106</v>
      </c>
      <c r="E16">
        <v>-10</v>
      </c>
      <c r="F16">
        <v>127</v>
      </c>
      <c r="G16">
        <v>56</v>
      </c>
      <c r="H16">
        <v>710</v>
      </c>
      <c r="I16">
        <v>4</v>
      </c>
      <c r="J16">
        <f t="shared" si="0"/>
        <v>0.3380281690140845</v>
      </c>
      <c r="K16">
        <f t="shared" si="1"/>
        <v>720</v>
      </c>
    </row>
    <row r="17" spans="1:11" x14ac:dyDescent="0.2">
      <c r="A17" t="s">
        <v>30</v>
      </c>
      <c r="B17" t="s">
        <v>18</v>
      </c>
      <c r="C17">
        <v>279</v>
      </c>
      <c r="D17">
        <v>689</v>
      </c>
      <c r="E17">
        <v>38</v>
      </c>
      <c r="F17">
        <v>262</v>
      </c>
      <c r="G17">
        <v>230</v>
      </c>
      <c r="H17">
        <v>1211</v>
      </c>
      <c r="I17">
        <v>3</v>
      </c>
      <c r="J17">
        <f t="shared" si="0"/>
        <v>0.14863748967795209</v>
      </c>
      <c r="K17">
        <f t="shared" si="1"/>
        <v>1173</v>
      </c>
    </row>
    <row r="18" spans="1:11" x14ac:dyDescent="0.2">
      <c r="A18" t="s">
        <v>30</v>
      </c>
      <c r="B18" t="s">
        <v>19</v>
      </c>
      <c r="C18">
        <v>382</v>
      </c>
      <c r="D18">
        <v>578</v>
      </c>
      <c r="E18">
        <v>60</v>
      </c>
      <c r="F18">
        <v>347</v>
      </c>
      <c r="G18">
        <v>282</v>
      </c>
      <c r="H18">
        <v>597</v>
      </c>
      <c r="I18">
        <v>2</v>
      </c>
      <c r="J18">
        <f t="shared" si="0"/>
        <v>0.20100502512562815</v>
      </c>
      <c r="K18">
        <f t="shared" si="1"/>
        <v>537</v>
      </c>
    </row>
    <row r="19" spans="1:11" x14ac:dyDescent="0.2">
      <c r="A19" t="s">
        <v>30</v>
      </c>
      <c r="B19" t="s">
        <v>20</v>
      </c>
      <c r="C19">
        <v>309</v>
      </c>
      <c r="D19">
        <v>278</v>
      </c>
      <c r="E19">
        <v>41</v>
      </c>
      <c r="F19">
        <v>200</v>
      </c>
      <c r="G19">
        <v>335</v>
      </c>
      <c r="H19">
        <v>934</v>
      </c>
      <c r="I19">
        <v>7</v>
      </c>
      <c r="J19">
        <f t="shared" si="0"/>
        <v>0.44967880085653106</v>
      </c>
      <c r="K19">
        <f t="shared" si="1"/>
        <v>893</v>
      </c>
    </row>
    <row r="20" spans="1:11" x14ac:dyDescent="0.2">
      <c r="A20" t="s">
        <v>30</v>
      </c>
      <c r="B20" t="s">
        <v>21</v>
      </c>
      <c r="C20">
        <v>186</v>
      </c>
      <c r="D20">
        <v>513</v>
      </c>
      <c r="E20">
        <v>9</v>
      </c>
      <c r="F20">
        <v>137</v>
      </c>
      <c r="G20">
        <v>478</v>
      </c>
      <c r="H20">
        <v>1620</v>
      </c>
      <c r="I20">
        <v>11</v>
      </c>
      <c r="J20">
        <f t="shared" si="0"/>
        <v>0.40740740740740738</v>
      </c>
      <c r="K20">
        <f t="shared" si="1"/>
        <v>1611</v>
      </c>
    </row>
    <row r="21" spans="1:11" x14ac:dyDescent="0.2">
      <c r="A21" t="s">
        <v>30</v>
      </c>
      <c r="B21" t="s">
        <v>22</v>
      </c>
      <c r="C21">
        <v>264</v>
      </c>
      <c r="D21">
        <v>228</v>
      </c>
      <c r="E21">
        <v>37</v>
      </c>
      <c r="F21">
        <v>170</v>
      </c>
      <c r="G21">
        <v>363</v>
      </c>
      <c r="H21">
        <v>1352</v>
      </c>
      <c r="I21">
        <v>10</v>
      </c>
      <c r="J21">
        <f t="shared" si="0"/>
        <v>0.4437869822485207</v>
      </c>
      <c r="K21">
        <f t="shared" si="1"/>
        <v>1315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A6F89-5FFC-974E-8301-8028FD506B3B}">
  <dimension ref="A1:J21"/>
  <sheetViews>
    <sheetView workbookViewId="0">
      <selection sqref="A1:XFD1048576"/>
    </sheetView>
  </sheetViews>
  <sheetFormatPr baseColWidth="10" defaultColWidth="12.6640625" defaultRowHeight="15.75" customHeight="1" x14ac:dyDescent="0.2"/>
  <sheetData>
    <row r="1" spans="1:10" ht="16" x14ac:dyDescent="0.2">
      <c r="A1" s="2" t="s">
        <v>0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31</v>
      </c>
      <c r="I1" s="1" t="s">
        <v>12</v>
      </c>
      <c r="J1" s="1" t="s">
        <v>32</v>
      </c>
    </row>
    <row r="2" spans="1:10" ht="16" x14ac:dyDescent="0.2">
      <c r="A2" s="1" t="s">
        <v>33</v>
      </c>
      <c r="B2" s="1" t="s">
        <v>13</v>
      </c>
      <c r="C2" s="1">
        <v>21</v>
      </c>
      <c r="D2" s="1">
        <v>196</v>
      </c>
      <c r="E2" s="1">
        <v>844</v>
      </c>
      <c r="F2" s="1">
        <v>1800</v>
      </c>
      <c r="G2" s="1">
        <v>1218</v>
      </c>
      <c r="H2" s="1">
        <f>382-202</f>
        <v>180</v>
      </c>
      <c r="I2" s="1">
        <v>78.06</v>
      </c>
      <c r="J2" s="1">
        <v>59.01</v>
      </c>
    </row>
    <row r="3" spans="1:10" ht="16" x14ac:dyDescent="0.2">
      <c r="A3" s="1" t="s">
        <v>33</v>
      </c>
      <c r="B3" s="1" t="s">
        <v>14</v>
      </c>
      <c r="C3" s="1">
        <v>0</v>
      </c>
      <c r="D3" s="1">
        <v>341</v>
      </c>
      <c r="E3" s="1">
        <v>605</v>
      </c>
      <c r="F3" s="1">
        <v>1800</v>
      </c>
      <c r="G3" s="1">
        <v>827</v>
      </c>
      <c r="H3" s="1">
        <f>375-130</f>
        <v>245</v>
      </c>
      <c r="I3" s="1">
        <v>89.79</v>
      </c>
      <c r="J3" s="1">
        <v>76.36</v>
      </c>
    </row>
    <row r="4" spans="1:10" ht="16" x14ac:dyDescent="0.2">
      <c r="A4" s="1" t="s">
        <v>33</v>
      </c>
      <c r="B4" s="1" t="s">
        <v>15</v>
      </c>
      <c r="C4" s="1">
        <v>5</v>
      </c>
      <c r="D4" s="1">
        <v>579</v>
      </c>
      <c r="E4" s="1">
        <v>779</v>
      </c>
      <c r="F4" s="1">
        <v>1800</v>
      </c>
      <c r="G4" s="1">
        <v>711</v>
      </c>
      <c r="H4" s="1">
        <f>668-432</f>
        <v>236</v>
      </c>
      <c r="I4" s="1">
        <v>71.42</v>
      </c>
      <c r="J4" s="1">
        <v>65.47</v>
      </c>
    </row>
    <row r="5" spans="1:10" ht="16" x14ac:dyDescent="0.2">
      <c r="A5" s="1" t="s">
        <v>33</v>
      </c>
      <c r="B5" s="1" t="s">
        <v>16</v>
      </c>
      <c r="C5" s="1">
        <v>6</v>
      </c>
      <c r="D5" s="1">
        <v>493</v>
      </c>
      <c r="E5" s="1">
        <v>529</v>
      </c>
      <c r="F5" s="1">
        <v>1315</v>
      </c>
      <c r="G5" s="1">
        <v>263</v>
      </c>
      <c r="H5" s="1">
        <f>413-79</f>
        <v>334</v>
      </c>
      <c r="I5" s="1">
        <v>78.23</v>
      </c>
      <c r="J5" s="1">
        <v>67.680000000000007</v>
      </c>
    </row>
    <row r="6" spans="1:10" ht="16" x14ac:dyDescent="0.2">
      <c r="A6" s="1" t="s">
        <v>33</v>
      </c>
      <c r="B6" s="1" t="s">
        <v>17</v>
      </c>
      <c r="C6" s="1">
        <v>11</v>
      </c>
      <c r="D6" s="1">
        <v>231</v>
      </c>
      <c r="E6" s="1">
        <v>592</v>
      </c>
      <c r="F6" s="1">
        <v>1137</v>
      </c>
      <c r="G6" s="1">
        <v>626</v>
      </c>
      <c r="H6" s="1">
        <f>244-78</f>
        <v>166</v>
      </c>
      <c r="I6" s="1">
        <v>80.680000000000007</v>
      </c>
      <c r="J6" s="1">
        <v>41.15</v>
      </c>
    </row>
    <row r="7" spans="1:10" ht="16" x14ac:dyDescent="0.2">
      <c r="A7" s="1" t="s">
        <v>33</v>
      </c>
      <c r="B7" s="1" t="s">
        <v>18</v>
      </c>
      <c r="C7" s="1">
        <v>14</v>
      </c>
      <c r="D7" s="1">
        <v>651</v>
      </c>
      <c r="E7" s="1">
        <v>997</v>
      </c>
      <c r="F7" s="1">
        <v>1800</v>
      </c>
      <c r="G7" s="1">
        <v>1177</v>
      </c>
      <c r="H7" s="1">
        <f>276-168</f>
        <v>108</v>
      </c>
      <c r="I7" s="1">
        <v>78.91</v>
      </c>
      <c r="J7" s="1">
        <v>38.770000000000003</v>
      </c>
    </row>
    <row r="8" spans="1:10" ht="16" x14ac:dyDescent="0.2">
      <c r="A8" s="1" t="s">
        <v>33</v>
      </c>
      <c r="B8" s="1" t="s">
        <v>19</v>
      </c>
      <c r="C8" s="1">
        <v>4</v>
      </c>
      <c r="D8" s="1">
        <v>243</v>
      </c>
      <c r="E8" s="1">
        <v>158</v>
      </c>
      <c r="F8" s="1">
        <v>1368</v>
      </c>
      <c r="G8" s="1">
        <v>516</v>
      </c>
      <c r="H8" s="1">
        <f>649-558</f>
        <v>91</v>
      </c>
      <c r="I8" s="1">
        <v>80.86</v>
      </c>
      <c r="J8" s="1">
        <v>33.5</v>
      </c>
    </row>
    <row r="9" spans="1:10" ht="16" x14ac:dyDescent="0.2">
      <c r="A9" s="1" t="s">
        <v>33</v>
      </c>
      <c r="B9" s="1" t="s">
        <v>20</v>
      </c>
      <c r="C9" s="1">
        <v>83</v>
      </c>
      <c r="D9" s="1">
        <v>171</v>
      </c>
      <c r="E9" s="1">
        <v>592</v>
      </c>
      <c r="F9" s="1">
        <v>1337</v>
      </c>
      <c r="G9" s="1">
        <v>509</v>
      </c>
      <c r="H9" s="1">
        <f>250-53</f>
        <v>197</v>
      </c>
      <c r="I9" s="1">
        <v>85.03</v>
      </c>
      <c r="J9" s="1">
        <v>76.53</v>
      </c>
    </row>
    <row r="10" spans="1:10" ht="16" x14ac:dyDescent="0.2">
      <c r="A10" s="1" t="s">
        <v>33</v>
      </c>
      <c r="B10" s="1" t="s">
        <v>21</v>
      </c>
      <c r="C10" s="1">
        <v>39</v>
      </c>
      <c r="D10" s="1">
        <v>277</v>
      </c>
      <c r="E10" s="1">
        <v>350</v>
      </c>
      <c r="F10" s="1">
        <v>1334</v>
      </c>
      <c r="G10" s="1">
        <v>402</v>
      </c>
      <c r="H10" s="1">
        <f>176-101</f>
        <v>75</v>
      </c>
      <c r="I10" s="1">
        <v>89.32</v>
      </c>
      <c r="J10" s="1">
        <v>61.05</v>
      </c>
    </row>
    <row r="11" spans="1:10" ht="16" x14ac:dyDescent="0.2">
      <c r="A11" s="1" t="s">
        <v>33</v>
      </c>
      <c r="B11" s="1" t="s">
        <v>22</v>
      </c>
      <c r="C11" s="1">
        <v>0</v>
      </c>
      <c r="D11" s="1">
        <v>585</v>
      </c>
      <c r="E11" s="1">
        <v>424</v>
      </c>
      <c r="F11" s="1">
        <v>1354</v>
      </c>
      <c r="G11" s="1">
        <v>1130</v>
      </c>
      <c r="H11" s="1">
        <f>272-79</f>
        <v>193</v>
      </c>
      <c r="I11" s="1">
        <v>87.75</v>
      </c>
      <c r="J11" s="1">
        <v>48.46</v>
      </c>
    </row>
    <row r="12" spans="1:10" ht="16" x14ac:dyDescent="0.2">
      <c r="A12" s="1" t="s">
        <v>34</v>
      </c>
      <c r="B12" s="1" t="s">
        <v>13</v>
      </c>
      <c r="C12" s="1">
        <v>45</v>
      </c>
      <c r="D12" s="1">
        <v>240</v>
      </c>
      <c r="E12" s="1">
        <v>138</v>
      </c>
      <c r="F12" s="1">
        <v>547</v>
      </c>
      <c r="G12" s="1">
        <v>159</v>
      </c>
      <c r="H12" s="1" t="s">
        <v>35</v>
      </c>
      <c r="I12" s="1">
        <v>58.35</v>
      </c>
      <c r="J12" s="1">
        <v>30.03</v>
      </c>
    </row>
    <row r="13" spans="1:10" ht="16" x14ac:dyDescent="0.2">
      <c r="A13" s="1" t="s">
        <v>34</v>
      </c>
      <c r="B13" s="1" t="s">
        <v>14</v>
      </c>
      <c r="C13" s="1">
        <v>103</v>
      </c>
      <c r="D13" s="1">
        <v>210</v>
      </c>
      <c r="E13" s="1">
        <v>170</v>
      </c>
      <c r="F13" s="1">
        <v>619</v>
      </c>
      <c r="G13" s="1">
        <v>344</v>
      </c>
      <c r="H13" s="1">
        <f>92-27</f>
        <v>65</v>
      </c>
      <c r="I13" s="1">
        <v>68.22</v>
      </c>
      <c r="J13" s="1">
        <v>35.369999999999997</v>
      </c>
    </row>
    <row r="14" spans="1:10" ht="16" x14ac:dyDescent="0.2">
      <c r="A14" s="1" t="s">
        <v>34</v>
      </c>
      <c r="B14" s="1" t="s">
        <v>15</v>
      </c>
      <c r="C14" s="1">
        <v>3</v>
      </c>
      <c r="D14" s="1">
        <v>146</v>
      </c>
      <c r="E14" s="1">
        <v>92</v>
      </c>
      <c r="F14" s="1">
        <v>1142</v>
      </c>
      <c r="G14" s="1">
        <v>236</v>
      </c>
      <c r="H14" s="1">
        <f>200-68</f>
        <v>132</v>
      </c>
      <c r="I14" s="1">
        <v>67.239999999999995</v>
      </c>
      <c r="J14" s="1">
        <v>63.43</v>
      </c>
    </row>
    <row r="15" spans="1:10" ht="16" x14ac:dyDescent="0.2">
      <c r="A15" s="1" t="s">
        <v>34</v>
      </c>
      <c r="B15" s="1" t="s">
        <v>16</v>
      </c>
      <c r="C15" s="1">
        <v>28</v>
      </c>
      <c r="D15" s="1">
        <v>396</v>
      </c>
      <c r="E15" s="1">
        <v>69</v>
      </c>
      <c r="F15" s="1">
        <v>1353</v>
      </c>
      <c r="G15" s="1">
        <v>508</v>
      </c>
      <c r="H15" s="1">
        <f>331-40</f>
        <v>291</v>
      </c>
      <c r="I15" s="1">
        <v>63.71</v>
      </c>
      <c r="J15" s="1">
        <v>69.38</v>
      </c>
    </row>
    <row r="16" spans="1:10" ht="16" x14ac:dyDescent="0.2">
      <c r="A16" s="1" t="s">
        <v>34</v>
      </c>
      <c r="B16" s="1" t="s">
        <v>17</v>
      </c>
      <c r="C16" s="1">
        <v>47</v>
      </c>
      <c r="D16" s="1">
        <v>394</v>
      </c>
      <c r="E16" s="1">
        <v>313</v>
      </c>
      <c r="F16" s="1">
        <v>1288</v>
      </c>
      <c r="G16" s="1">
        <v>118</v>
      </c>
      <c r="H16" s="1">
        <f>268-122</f>
        <v>146</v>
      </c>
      <c r="I16" s="1">
        <v>71.05</v>
      </c>
      <c r="J16" s="1">
        <v>57.65</v>
      </c>
    </row>
    <row r="17" spans="1:10" ht="16" x14ac:dyDescent="0.2">
      <c r="A17" s="1" t="s">
        <v>34</v>
      </c>
      <c r="B17" s="1" t="s">
        <v>18</v>
      </c>
      <c r="C17" s="1">
        <v>27</v>
      </c>
      <c r="D17" s="1">
        <v>439</v>
      </c>
      <c r="E17" s="1">
        <v>1008</v>
      </c>
      <c r="F17" s="1">
        <v>1608</v>
      </c>
      <c r="G17" s="1">
        <v>1318</v>
      </c>
      <c r="H17" s="1">
        <f>146-47</f>
        <v>99</v>
      </c>
      <c r="I17" s="1">
        <v>95.91</v>
      </c>
      <c r="J17" s="1">
        <v>46.76</v>
      </c>
    </row>
    <row r="18" spans="1:10" ht="16" x14ac:dyDescent="0.2">
      <c r="A18" s="1" t="s">
        <v>34</v>
      </c>
      <c r="B18" s="1" t="s">
        <v>19</v>
      </c>
      <c r="C18" s="1">
        <v>13</v>
      </c>
      <c r="D18" s="1">
        <v>222</v>
      </c>
      <c r="E18" s="1">
        <v>369</v>
      </c>
      <c r="F18" s="1">
        <v>1800</v>
      </c>
      <c r="G18" s="1">
        <v>420</v>
      </c>
      <c r="H18" s="1">
        <f>816-591</f>
        <v>225</v>
      </c>
      <c r="I18" s="1">
        <v>85.37</v>
      </c>
      <c r="J18" s="1">
        <v>50.17</v>
      </c>
    </row>
    <row r="19" spans="1:10" ht="16" x14ac:dyDescent="0.2">
      <c r="A19" s="1" t="s">
        <v>34</v>
      </c>
      <c r="B19" s="1" t="s">
        <v>20</v>
      </c>
      <c r="C19" s="1">
        <v>4</v>
      </c>
      <c r="D19" s="1">
        <v>241</v>
      </c>
      <c r="E19" s="1">
        <v>332</v>
      </c>
      <c r="F19" s="1">
        <v>870</v>
      </c>
      <c r="G19" s="1">
        <v>534</v>
      </c>
      <c r="H19" s="1">
        <f>172-99</f>
        <v>73</v>
      </c>
      <c r="I19" s="1">
        <v>77.099999999999994</v>
      </c>
      <c r="J19" s="1">
        <v>76.19</v>
      </c>
    </row>
    <row r="20" spans="1:10" ht="16" x14ac:dyDescent="0.2">
      <c r="A20" s="1" t="s">
        <v>34</v>
      </c>
      <c r="B20" s="1" t="s">
        <v>21</v>
      </c>
      <c r="C20" s="1">
        <v>8</v>
      </c>
      <c r="D20" s="1">
        <v>240</v>
      </c>
      <c r="E20" s="1">
        <v>323</v>
      </c>
      <c r="F20" s="1">
        <v>1492</v>
      </c>
      <c r="G20" s="1">
        <v>79</v>
      </c>
      <c r="H20" s="1">
        <f>252-82</f>
        <v>170</v>
      </c>
      <c r="I20" s="1">
        <v>76.989999999999995</v>
      </c>
      <c r="J20" s="1">
        <v>79.59</v>
      </c>
    </row>
    <row r="21" spans="1:10" ht="16" x14ac:dyDescent="0.2">
      <c r="A21" s="1" t="s">
        <v>34</v>
      </c>
      <c r="B21" s="1" t="s">
        <v>22</v>
      </c>
      <c r="C21" s="1">
        <v>14</v>
      </c>
      <c r="D21" s="1">
        <v>150</v>
      </c>
      <c r="E21" s="1">
        <v>250</v>
      </c>
      <c r="F21" s="1">
        <v>746</v>
      </c>
      <c r="G21" s="1">
        <v>482</v>
      </c>
      <c r="H21" s="1">
        <f>82-2</f>
        <v>80</v>
      </c>
      <c r="I21" s="1">
        <v>72.010000000000005</v>
      </c>
      <c r="J21" s="1">
        <v>53.4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64629-0874-C842-BFAE-5636D28C96F1}">
  <dimension ref="A1:J21"/>
  <sheetViews>
    <sheetView workbookViewId="0">
      <selection sqref="A1:XFD1048576"/>
    </sheetView>
  </sheetViews>
  <sheetFormatPr baseColWidth="10" defaultColWidth="12.6640625" defaultRowHeight="15.75" customHeight="1" x14ac:dyDescent="0.2"/>
  <cols>
    <col min="3" max="3" width="16.6640625" customWidth="1"/>
    <col min="8" max="8" width="23.1640625" customWidth="1"/>
    <col min="9" max="9" width="20.6640625" customWidth="1"/>
    <col min="10" max="10" width="15.6640625" customWidth="1"/>
  </cols>
  <sheetData>
    <row r="1" spans="1:10" ht="16" x14ac:dyDescent="0.2">
      <c r="A1" s="2" t="s">
        <v>0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31</v>
      </c>
      <c r="I1" s="2" t="s">
        <v>36</v>
      </c>
      <c r="J1" s="2" t="s">
        <v>37</v>
      </c>
    </row>
    <row r="2" spans="1:10" ht="16" x14ac:dyDescent="0.2">
      <c r="A2" s="1" t="s">
        <v>3</v>
      </c>
      <c r="B2" s="1" t="s">
        <v>13</v>
      </c>
      <c r="C2" s="1">
        <v>189</v>
      </c>
      <c r="D2" s="1">
        <v>337</v>
      </c>
      <c r="E2" s="1">
        <v>958</v>
      </c>
      <c r="F2" s="1">
        <v>1800</v>
      </c>
      <c r="G2" s="1">
        <v>881</v>
      </c>
      <c r="H2" s="1">
        <f>1141-259</f>
        <v>882</v>
      </c>
      <c r="I2" s="1">
        <v>57.96</v>
      </c>
      <c r="J2" s="1">
        <v>61.08</v>
      </c>
    </row>
    <row r="3" spans="1:10" ht="16" x14ac:dyDescent="0.2">
      <c r="A3" s="1" t="s">
        <v>3</v>
      </c>
      <c r="B3" s="1" t="s">
        <v>14</v>
      </c>
      <c r="C3" s="1">
        <v>27</v>
      </c>
      <c r="D3" s="1">
        <v>102</v>
      </c>
      <c r="E3" s="1">
        <v>528</v>
      </c>
      <c r="F3" s="1">
        <v>1688</v>
      </c>
      <c r="G3" s="1">
        <v>266</v>
      </c>
      <c r="H3" s="1">
        <f>73-12</f>
        <v>61</v>
      </c>
      <c r="I3" s="1">
        <v>52.43</v>
      </c>
      <c r="J3" s="1">
        <v>23.3</v>
      </c>
    </row>
    <row r="4" spans="1:10" ht="16" x14ac:dyDescent="0.2">
      <c r="A4" s="1" t="s">
        <v>3</v>
      </c>
      <c r="B4" s="1" t="s">
        <v>15</v>
      </c>
      <c r="C4" s="1">
        <v>18</v>
      </c>
      <c r="D4" s="1">
        <v>226</v>
      </c>
      <c r="E4" s="1">
        <v>55</v>
      </c>
      <c r="F4" s="1">
        <v>1708</v>
      </c>
      <c r="G4" s="1">
        <v>73</v>
      </c>
      <c r="H4" s="1">
        <f>76-7</f>
        <v>69</v>
      </c>
      <c r="I4" s="1">
        <v>35.32</v>
      </c>
      <c r="J4" s="1">
        <v>19.690000000000001</v>
      </c>
    </row>
    <row r="5" spans="1:10" ht="16" x14ac:dyDescent="0.2">
      <c r="A5" s="1" t="s">
        <v>3</v>
      </c>
      <c r="B5" s="1" t="s">
        <v>16</v>
      </c>
      <c r="C5" s="1">
        <v>8</v>
      </c>
      <c r="D5" s="1">
        <v>161</v>
      </c>
      <c r="E5" s="1">
        <v>87</v>
      </c>
      <c r="F5" s="1">
        <v>829</v>
      </c>
      <c r="G5" s="1">
        <v>182</v>
      </c>
      <c r="H5" s="1">
        <v>59</v>
      </c>
      <c r="I5" s="1">
        <v>54.66</v>
      </c>
      <c r="J5" s="1">
        <v>52.6</v>
      </c>
    </row>
    <row r="6" spans="1:10" ht="16" x14ac:dyDescent="0.2">
      <c r="A6" s="1" t="s">
        <v>3</v>
      </c>
      <c r="B6" s="1" t="s">
        <v>17</v>
      </c>
      <c r="C6" s="1">
        <v>14</v>
      </c>
      <c r="D6" s="1">
        <v>173</v>
      </c>
      <c r="E6" s="1">
        <v>195</v>
      </c>
      <c r="F6" s="1">
        <v>741</v>
      </c>
      <c r="G6" s="1">
        <v>132</v>
      </c>
      <c r="H6" s="1">
        <f>300-83</f>
        <v>217</v>
      </c>
      <c r="I6" s="1">
        <v>61.59</v>
      </c>
      <c r="J6" s="1">
        <v>63.57</v>
      </c>
    </row>
    <row r="7" spans="1:10" ht="16" x14ac:dyDescent="0.2">
      <c r="A7" s="1" t="s">
        <v>3</v>
      </c>
      <c r="B7" s="1" t="s">
        <v>18</v>
      </c>
      <c r="C7" s="1">
        <v>0</v>
      </c>
      <c r="D7" s="1">
        <v>388</v>
      </c>
      <c r="E7" s="1">
        <v>1546</v>
      </c>
      <c r="F7" s="1">
        <v>1800</v>
      </c>
      <c r="G7" s="1">
        <v>79</v>
      </c>
      <c r="H7" s="1">
        <v>50</v>
      </c>
      <c r="I7" s="1">
        <v>31.97</v>
      </c>
      <c r="J7" s="1">
        <v>44</v>
      </c>
    </row>
    <row r="8" spans="1:10" ht="16" x14ac:dyDescent="0.2">
      <c r="A8" s="1" t="s">
        <v>3</v>
      </c>
      <c r="B8" s="1" t="s">
        <v>19</v>
      </c>
      <c r="C8" s="1">
        <v>6</v>
      </c>
      <c r="D8" s="1">
        <v>202</v>
      </c>
      <c r="E8" s="1">
        <v>448</v>
      </c>
      <c r="F8" s="1">
        <v>1800</v>
      </c>
      <c r="G8" s="1">
        <v>64</v>
      </c>
      <c r="H8" s="1">
        <v>100</v>
      </c>
      <c r="I8" s="1">
        <v>32.81</v>
      </c>
      <c r="J8" s="1">
        <v>60.18</v>
      </c>
    </row>
    <row r="9" spans="1:10" ht="16" x14ac:dyDescent="0.2">
      <c r="A9" s="1" t="s">
        <v>3</v>
      </c>
      <c r="B9" s="1" t="s">
        <v>20</v>
      </c>
      <c r="C9" s="1">
        <v>95</v>
      </c>
      <c r="D9" s="1">
        <v>193</v>
      </c>
      <c r="E9" s="1">
        <v>173</v>
      </c>
      <c r="F9" s="1">
        <v>1524</v>
      </c>
      <c r="G9" s="1">
        <v>152</v>
      </c>
      <c r="H9" s="1">
        <f>186-125</f>
        <v>61</v>
      </c>
      <c r="I9" s="1">
        <v>39.01</v>
      </c>
      <c r="J9" s="1">
        <v>21.88</v>
      </c>
    </row>
    <row r="10" spans="1:10" ht="16" x14ac:dyDescent="0.2">
      <c r="A10" s="1" t="s">
        <v>3</v>
      </c>
      <c r="B10" s="1" t="s">
        <v>21</v>
      </c>
      <c r="C10" s="1">
        <v>4</v>
      </c>
      <c r="D10" s="1">
        <v>137</v>
      </c>
      <c r="E10" s="1">
        <v>345</v>
      </c>
      <c r="F10" s="1">
        <v>1384</v>
      </c>
      <c r="G10" s="1">
        <v>895</v>
      </c>
      <c r="H10" s="1">
        <f>448-172</f>
        <v>276</v>
      </c>
      <c r="I10" s="1">
        <v>53.94</v>
      </c>
      <c r="J10" s="1">
        <v>57.95</v>
      </c>
    </row>
    <row r="11" spans="1:10" ht="16" x14ac:dyDescent="0.2">
      <c r="A11" s="1" t="s">
        <v>3</v>
      </c>
      <c r="B11" s="1" t="s">
        <v>22</v>
      </c>
      <c r="C11" s="1">
        <v>88</v>
      </c>
      <c r="D11" s="1">
        <v>253</v>
      </c>
      <c r="E11" s="1">
        <v>408</v>
      </c>
      <c r="F11" s="1">
        <v>1636</v>
      </c>
      <c r="G11" s="1">
        <v>321</v>
      </c>
      <c r="H11" s="1">
        <f>127-85</f>
        <v>42</v>
      </c>
      <c r="I11" s="1">
        <v>44.77</v>
      </c>
      <c r="J11" s="1">
        <v>61.48</v>
      </c>
    </row>
    <row r="12" spans="1:10" ht="16" x14ac:dyDescent="0.2">
      <c r="A12" s="1" t="s">
        <v>4</v>
      </c>
      <c r="B12" s="1" t="s">
        <v>13</v>
      </c>
      <c r="C12" s="1">
        <v>18</v>
      </c>
      <c r="D12" s="1">
        <v>858</v>
      </c>
      <c r="E12" s="1">
        <v>1150</v>
      </c>
      <c r="F12" s="1">
        <v>1800</v>
      </c>
      <c r="G12" s="1">
        <v>1489</v>
      </c>
      <c r="H12" s="1">
        <f>256-47</f>
        <v>209</v>
      </c>
      <c r="I12" s="1">
        <v>65.790000000000006</v>
      </c>
      <c r="J12" s="1">
        <v>77.77</v>
      </c>
    </row>
    <row r="13" spans="1:10" ht="16" x14ac:dyDescent="0.2">
      <c r="A13" s="1" t="s">
        <v>4</v>
      </c>
      <c r="B13" s="1" t="s">
        <v>14</v>
      </c>
      <c r="C13" s="1">
        <v>11</v>
      </c>
      <c r="D13" s="1">
        <v>330</v>
      </c>
      <c r="E13" s="1">
        <v>177</v>
      </c>
      <c r="F13" s="1">
        <v>1800</v>
      </c>
      <c r="G13" s="1">
        <v>146</v>
      </c>
      <c r="H13" s="1">
        <f>299-44</f>
        <v>255</v>
      </c>
      <c r="I13" s="1">
        <v>56.62</v>
      </c>
      <c r="J13" s="1">
        <v>69.900000000000006</v>
      </c>
    </row>
    <row r="14" spans="1:10" ht="16" x14ac:dyDescent="0.2">
      <c r="A14" s="1" t="s">
        <v>4</v>
      </c>
      <c r="B14" s="1" t="s">
        <v>15</v>
      </c>
      <c r="C14" s="1">
        <v>0</v>
      </c>
      <c r="D14" s="1">
        <v>247</v>
      </c>
      <c r="E14" s="1">
        <v>103</v>
      </c>
      <c r="F14" s="1">
        <v>1675</v>
      </c>
      <c r="G14" s="1">
        <v>36</v>
      </c>
      <c r="H14" s="1">
        <f>298-153</f>
        <v>145</v>
      </c>
      <c r="I14" s="1">
        <v>59.92</v>
      </c>
      <c r="J14" s="1">
        <v>73.64</v>
      </c>
    </row>
    <row r="15" spans="1:10" ht="16" x14ac:dyDescent="0.2">
      <c r="A15" s="1" t="s">
        <v>4</v>
      </c>
      <c r="B15" s="1" t="s">
        <v>16</v>
      </c>
      <c r="C15" s="1">
        <v>0</v>
      </c>
      <c r="D15" s="1">
        <v>261</v>
      </c>
      <c r="E15" s="1">
        <v>1252</v>
      </c>
      <c r="F15" s="1">
        <v>1800</v>
      </c>
      <c r="G15" s="1">
        <v>61</v>
      </c>
      <c r="H15" s="1">
        <f>256-60</f>
        <v>196</v>
      </c>
      <c r="I15" s="1">
        <v>64.05</v>
      </c>
      <c r="J15" s="1">
        <v>53.78</v>
      </c>
    </row>
    <row r="16" spans="1:10" ht="16" x14ac:dyDescent="0.2">
      <c r="A16" s="1" t="s">
        <v>4</v>
      </c>
      <c r="B16" s="1" t="s">
        <v>17</v>
      </c>
      <c r="C16" s="1">
        <v>7</v>
      </c>
      <c r="D16" s="1">
        <v>168</v>
      </c>
      <c r="E16" s="1">
        <v>110</v>
      </c>
      <c r="F16" s="1">
        <v>1800</v>
      </c>
      <c r="G16" s="1">
        <v>969</v>
      </c>
      <c r="H16" s="1">
        <v>125</v>
      </c>
      <c r="I16" s="1">
        <v>57.79</v>
      </c>
      <c r="J16" s="1">
        <v>85.29</v>
      </c>
    </row>
    <row r="17" spans="1:10" ht="16" x14ac:dyDescent="0.2">
      <c r="A17" s="1" t="s">
        <v>4</v>
      </c>
      <c r="B17" s="1" t="s">
        <v>18</v>
      </c>
      <c r="C17" s="1">
        <v>0</v>
      </c>
      <c r="D17" s="1">
        <v>343</v>
      </c>
      <c r="E17" s="1">
        <v>115</v>
      </c>
      <c r="F17" s="1">
        <v>1800</v>
      </c>
      <c r="G17" s="1">
        <v>972</v>
      </c>
      <c r="H17" s="1">
        <f>64-18</f>
        <v>46</v>
      </c>
      <c r="I17" s="1">
        <v>66.290000000000006</v>
      </c>
      <c r="J17" s="1">
        <v>84.95</v>
      </c>
    </row>
    <row r="18" spans="1:10" ht="16" x14ac:dyDescent="0.2">
      <c r="A18" s="1" t="s">
        <v>4</v>
      </c>
      <c r="B18" s="1" t="s">
        <v>19</v>
      </c>
      <c r="C18" s="1">
        <v>7</v>
      </c>
      <c r="D18" s="1">
        <v>157</v>
      </c>
      <c r="E18" s="1">
        <v>345</v>
      </c>
      <c r="F18" s="1">
        <v>1800</v>
      </c>
      <c r="G18" s="1">
        <v>1800</v>
      </c>
      <c r="H18" s="1">
        <f>101-31</f>
        <v>70</v>
      </c>
      <c r="I18" s="1">
        <v>67.069999999999993</v>
      </c>
      <c r="J18" s="1">
        <v>52.54</v>
      </c>
    </row>
    <row r="19" spans="1:10" ht="16" x14ac:dyDescent="0.2">
      <c r="A19" s="1" t="s">
        <v>4</v>
      </c>
      <c r="B19" s="1" t="s">
        <v>20</v>
      </c>
      <c r="C19" s="1">
        <v>35</v>
      </c>
      <c r="D19" s="1">
        <v>412</v>
      </c>
      <c r="E19" s="1">
        <v>554</v>
      </c>
      <c r="F19" s="1">
        <v>1800</v>
      </c>
      <c r="G19" s="1">
        <v>505</v>
      </c>
      <c r="H19" s="1">
        <f>212-88</f>
        <v>124</v>
      </c>
      <c r="I19" s="1">
        <v>21.74</v>
      </c>
      <c r="J19" s="1">
        <v>32.35</v>
      </c>
    </row>
    <row r="20" spans="1:10" ht="16" x14ac:dyDescent="0.2">
      <c r="A20" s="1" t="s">
        <v>4</v>
      </c>
      <c r="B20" s="1" t="s">
        <v>21</v>
      </c>
      <c r="C20" s="1">
        <v>8</v>
      </c>
      <c r="D20" s="1">
        <v>215</v>
      </c>
      <c r="E20" s="1">
        <v>185</v>
      </c>
      <c r="F20" s="1">
        <v>1572</v>
      </c>
      <c r="G20" s="1">
        <v>561</v>
      </c>
      <c r="H20" s="1">
        <v>20</v>
      </c>
      <c r="I20" s="1">
        <v>55.17</v>
      </c>
      <c r="J20" s="1">
        <v>59.72</v>
      </c>
    </row>
    <row r="21" spans="1:10" ht="16" x14ac:dyDescent="0.2">
      <c r="A21" s="1" t="s">
        <v>4</v>
      </c>
      <c r="B21" s="1" t="s">
        <v>22</v>
      </c>
      <c r="C21" s="1">
        <v>0</v>
      </c>
      <c r="D21" s="1">
        <v>376</v>
      </c>
      <c r="E21" s="1">
        <v>178</v>
      </c>
      <c r="F21" s="1">
        <v>1426</v>
      </c>
      <c r="G21" s="1">
        <v>83</v>
      </c>
      <c r="H21" s="1">
        <f>135-49</f>
        <v>86</v>
      </c>
      <c r="I21" s="1">
        <v>46.95</v>
      </c>
      <c r="J21" s="1">
        <v>66.400000000000006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3BB99-4FC9-B04D-A46F-B191A00A3E72}">
  <dimension ref="A1:D21"/>
  <sheetViews>
    <sheetView workbookViewId="0">
      <selection sqref="A1:XFD1048576"/>
    </sheetView>
  </sheetViews>
  <sheetFormatPr baseColWidth="10" defaultColWidth="12.6640625" defaultRowHeight="15.75" customHeight="1" x14ac:dyDescent="0.2"/>
  <sheetData>
    <row r="1" spans="1:4" ht="16" x14ac:dyDescent="0.2">
      <c r="A1" s="2" t="s">
        <v>0</v>
      </c>
      <c r="B1" s="2" t="s">
        <v>6</v>
      </c>
      <c r="C1" s="3" t="s">
        <v>38</v>
      </c>
      <c r="D1" s="2" t="s">
        <v>39</v>
      </c>
    </row>
    <row r="2" spans="1:4" ht="16" x14ac:dyDescent="0.2">
      <c r="A2" s="2" t="s">
        <v>3</v>
      </c>
      <c r="B2" s="2" t="s">
        <v>13</v>
      </c>
      <c r="C2" s="4" t="s">
        <v>40</v>
      </c>
      <c r="D2" s="5">
        <v>1.0389999999999999</v>
      </c>
    </row>
    <row r="3" spans="1:4" ht="16" x14ac:dyDescent="0.2">
      <c r="A3" s="2" t="s">
        <v>3</v>
      </c>
      <c r="B3" s="2" t="s">
        <v>14</v>
      </c>
      <c r="C3" s="4" t="s">
        <v>41</v>
      </c>
      <c r="D3" s="1">
        <v>0.86199999999999999</v>
      </c>
    </row>
    <row r="4" spans="1:4" ht="16" x14ac:dyDescent="0.2">
      <c r="A4" s="2" t="s">
        <v>3</v>
      </c>
      <c r="B4" s="2" t="s">
        <v>15</v>
      </c>
      <c r="C4" s="4" t="s">
        <v>42</v>
      </c>
      <c r="D4" s="1">
        <v>0.59499999999999997</v>
      </c>
    </row>
    <row r="5" spans="1:4" ht="16" x14ac:dyDescent="0.2">
      <c r="A5" s="2" t="s">
        <v>3</v>
      </c>
      <c r="B5" s="2" t="s">
        <v>16</v>
      </c>
      <c r="C5" s="4" t="s">
        <v>43</v>
      </c>
      <c r="D5" s="1">
        <v>0.57299999999999995</v>
      </c>
    </row>
    <row r="6" spans="1:4" ht="16" x14ac:dyDescent="0.2">
      <c r="A6" s="2" t="s">
        <v>3</v>
      </c>
      <c r="B6" s="2" t="s">
        <v>17</v>
      </c>
      <c r="C6" s="4" t="s">
        <v>44</v>
      </c>
      <c r="D6" s="1">
        <v>0.34300000000000003</v>
      </c>
    </row>
    <row r="7" spans="1:4" ht="16" x14ac:dyDescent="0.2">
      <c r="A7" s="2" t="s">
        <v>3</v>
      </c>
      <c r="B7" s="2" t="s">
        <v>18</v>
      </c>
      <c r="C7" s="4" t="s">
        <v>40</v>
      </c>
      <c r="D7" s="1">
        <v>1.0389999999999999</v>
      </c>
    </row>
    <row r="8" spans="1:4" ht="16" x14ac:dyDescent="0.2">
      <c r="A8" s="2" t="s">
        <v>3</v>
      </c>
      <c r="B8" s="2" t="s">
        <v>19</v>
      </c>
      <c r="C8" s="4" t="s">
        <v>45</v>
      </c>
      <c r="D8" s="1">
        <v>0.245</v>
      </c>
    </row>
    <row r="9" spans="1:4" ht="16" x14ac:dyDescent="0.2">
      <c r="A9" s="2" t="s">
        <v>3</v>
      </c>
      <c r="B9" s="2" t="s">
        <v>20</v>
      </c>
      <c r="C9" s="4" t="s">
        <v>46</v>
      </c>
      <c r="D9" s="1">
        <v>0.755</v>
      </c>
    </row>
    <row r="10" spans="1:4" ht="16" x14ac:dyDescent="0.2">
      <c r="A10" s="2" t="s">
        <v>3</v>
      </c>
      <c r="B10" s="2" t="s">
        <v>21</v>
      </c>
      <c r="C10" s="4" t="s">
        <v>46</v>
      </c>
      <c r="D10" s="1">
        <v>0.755</v>
      </c>
    </row>
    <row r="11" spans="1:4" ht="16" x14ac:dyDescent="0.2">
      <c r="A11" s="2" t="s">
        <v>3</v>
      </c>
      <c r="B11" s="2" t="s">
        <v>22</v>
      </c>
      <c r="C11" s="4" t="s">
        <v>40</v>
      </c>
      <c r="D11" s="1">
        <v>1.0389999999999999</v>
      </c>
    </row>
    <row r="12" spans="1:4" ht="16" x14ac:dyDescent="0.2">
      <c r="A12" s="1" t="s">
        <v>4</v>
      </c>
      <c r="B12" s="2" t="s">
        <v>13</v>
      </c>
      <c r="C12" s="4" t="s">
        <v>46</v>
      </c>
      <c r="D12" s="1">
        <v>0.755</v>
      </c>
    </row>
    <row r="13" spans="1:4" ht="16" x14ac:dyDescent="0.2">
      <c r="A13" s="1" t="s">
        <v>4</v>
      </c>
      <c r="B13" s="2" t="s">
        <v>14</v>
      </c>
      <c r="C13" s="4" t="s">
        <v>46</v>
      </c>
      <c r="D13" s="1">
        <v>0.755</v>
      </c>
    </row>
    <row r="14" spans="1:4" ht="16" x14ac:dyDescent="0.2">
      <c r="A14" s="1" t="s">
        <v>4</v>
      </c>
      <c r="B14" s="2" t="s">
        <v>15</v>
      </c>
      <c r="C14" s="4" t="s">
        <v>46</v>
      </c>
      <c r="D14" s="1">
        <v>0.755</v>
      </c>
    </row>
    <row r="15" spans="1:4" ht="16" x14ac:dyDescent="0.2">
      <c r="A15" s="1" t="s">
        <v>4</v>
      </c>
      <c r="B15" s="2" t="s">
        <v>16</v>
      </c>
      <c r="C15" s="4" t="s">
        <v>47</v>
      </c>
      <c r="D15" s="1">
        <v>1.0389999999999999</v>
      </c>
    </row>
    <row r="16" spans="1:4" ht="16" x14ac:dyDescent="0.2">
      <c r="A16" s="1" t="s">
        <v>4</v>
      </c>
      <c r="B16" s="2" t="s">
        <v>17</v>
      </c>
      <c r="C16" s="4" t="s">
        <v>46</v>
      </c>
      <c r="D16" s="1">
        <v>0.755</v>
      </c>
    </row>
    <row r="17" spans="1:4" ht="16" x14ac:dyDescent="0.2">
      <c r="A17" s="1" t="s">
        <v>4</v>
      </c>
      <c r="B17" s="2" t="s">
        <v>18</v>
      </c>
      <c r="C17" s="4" t="s">
        <v>46</v>
      </c>
      <c r="D17" s="1">
        <v>0.755</v>
      </c>
    </row>
    <row r="18" spans="1:4" ht="16" x14ac:dyDescent="0.2">
      <c r="A18" s="1" t="s">
        <v>4</v>
      </c>
      <c r="B18" s="2" t="s">
        <v>19</v>
      </c>
      <c r="C18" s="4" t="s">
        <v>46</v>
      </c>
      <c r="D18" s="1">
        <v>0.755</v>
      </c>
    </row>
    <row r="19" spans="1:4" ht="16" x14ac:dyDescent="0.2">
      <c r="A19" s="1" t="s">
        <v>4</v>
      </c>
      <c r="B19" s="2" t="s">
        <v>20</v>
      </c>
      <c r="C19" s="4" t="s">
        <v>47</v>
      </c>
      <c r="D19" s="1">
        <v>1.0389999999999999</v>
      </c>
    </row>
    <row r="20" spans="1:4" ht="16" x14ac:dyDescent="0.2">
      <c r="A20" s="1" t="s">
        <v>4</v>
      </c>
      <c r="B20" s="2" t="s">
        <v>21</v>
      </c>
      <c r="C20" s="4" t="s">
        <v>47</v>
      </c>
      <c r="D20" s="1">
        <v>1.0389999999999999</v>
      </c>
    </row>
    <row r="21" spans="1:4" ht="16" x14ac:dyDescent="0.2">
      <c r="A21" s="1" t="s">
        <v>4</v>
      </c>
      <c r="B21" s="2" t="s">
        <v>22</v>
      </c>
      <c r="C21" s="4" t="s">
        <v>48</v>
      </c>
      <c r="D21" s="1">
        <v>1.4450000000000001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BC4D2-373D-A84E-89EF-7A73059DA9B4}">
  <dimension ref="A1:E61"/>
  <sheetViews>
    <sheetView workbookViewId="0">
      <selection sqref="A1:XFD1048576"/>
    </sheetView>
  </sheetViews>
  <sheetFormatPr baseColWidth="10" defaultColWidth="12.6640625" defaultRowHeight="16" x14ac:dyDescent="0.2"/>
  <sheetData>
    <row r="1" spans="1:5" ht="15.75" customHeight="1" x14ac:dyDescent="0.2">
      <c r="A1" s="1" t="s">
        <v>0</v>
      </c>
      <c r="B1" s="1" t="s">
        <v>6</v>
      </c>
      <c r="C1" s="1" t="s">
        <v>49</v>
      </c>
      <c r="D1" s="6" t="s">
        <v>2</v>
      </c>
      <c r="E1" s="6"/>
    </row>
    <row r="2" spans="1:5" ht="15.75" customHeight="1" x14ac:dyDescent="0.2">
      <c r="A2" s="1" t="s">
        <v>4</v>
      </c>
      <c r="B2" s="1" t="s">
        <v>13</v>
      </c>
      <c r="C2" s="1">
        <v>1</v>
      </c>
      <c r="D2" s="1">
        <v>5.48</v>
      </c>
    </row>
    <row r="3" spans="1:5" ht="15.75" customHeight="1" x14ac:dyDescent="0.2">
      <c r="A3" s="1" t="s">
        <v>4</v>
      </c>
      <c r="B3" s="1" t="s">
        <v>13</v>
      </c>
      <c r="C3" s="1">
        <v>2</v>
      </c>
      <c r="D3" s="1">
        <v>10.31</v>
      </c>
    </row>
    <row r="4" spans="1:5" ht="15.75" customHeight="1" x14ac:dyDescent="0.2">
      <c r="A4" s="1" t="s">
        <v>4</v>
      </c>
      <c r="B4" s="1" t="s">
        <v>13</v>
      </c>
      <c r="C4" s="1">
        <v>3</v>
      </c>
      <c r="D4" s="1">
        <v>8.9700000000000006</v>
      </c>
    </row>
    <row r="5" spans="1:5" ht="15.75" customHeight="1" x14ac:dyDescent="0.2">
      <c r="A5" s="1" t="s">
        <v>4</v>
      </c>
      <c r="B5" s="1" t="s">
        <v>14</v>
      </c>
      <c r="C5" s="1">
        <v>1</v>
      </c>
      <c r="D5" s="1">
        <v>19.149999999999999</v>
      </c>
    </row>
    <row r="6" spans="1:5" ht="15.75" customHeight="1" x14ac:dyDescent="0.2">
      <c r="A6" s="1" t="s">
        <v>4</v>
      </c>
      <c r="B6" s="1" t="s">
        <v>14</v>
      </c>
      <c r="C6" s="1">
        <v>2</v>
      </c>
      <c r="D6" s="1">
        <v>3.32</v>
      </c>
    </row>
    <row r="7" spans="1:5" ht="15.75" customHeight="1" x14ac:dyDescent="0.2">
      <c r="A7" s="1" t="s">
        <v>4</v>
      </c>
      <c r="B7" s="1" t="s">
        <v>14</v>
      </c>
      <c r="C7" s="1">
        <v>3</v>
      </c>
      <c r="D7" s="1">
        <v>9.73</v>
      </c>
    </row>
    <row r="8" spans="1:5" ht="15.75" customHeight="1" x14ac:dyDescent="0.2">
      <c r="A8" s="1" t="s">
        <v>4</v>
      </c>
      <c r="B8" s="1" t="s">
        <v>15</v>
      </c>
      <c r="C8" s="1">
        <v>1</v>
      </c>
      <c r="D8" s="1">
        <v>13.83</v>
      </c>
    </row>
    <row r="9" spans="1:5" ht="15.75" customHeight="1" x14ac:dyDescent="0.2">
      <c r="A9" s="1" t="s">
        <v>4</v>
      </c>
      <c r="B9" s="1" t="s">
        <v>15</v>
      </c>
      <c r="C9" s="1">
        <v>2</v>
      </c>
      <c r="D9" s="1">
        <v>7.63</v>
      </c>
    </row>
    <row r="10" spans="1:5" ht="15.75" customHeight="1" x14ac:dyDescent="0.2">
      <c r="A10" s="1" t="s">
        <v>4</v>
      </c>
      <c r="B10" s="1" t="s">
        <v>15</v>
      </c>
      <c r="C10" s="1">
        <v>3</v>
      </c>
      <c r="D10" s="1">
        <v>8.1199999999999992</v>
      </c>
    </row>
    <row r="11" spans="1:5" ht="15.75" customHeight="1" x14ac:dyDescent="0.2">
      <c r="A11" s="1" t="s">
        <v>4</v>
      </c>
      <c r="B11" s="1" t="s">
        <v>16</v>
      </c>
      <c r="C11" s="1">
        <v>1</v>
      </c>
      <c r="D11" s="1">
        <v>9.43</v>
      </c>
    </row>
    <row r="12" spans="1:5" ht="15.75" customHeight="1" x14ac:dyDescent="0.2">
      <c r="A12" s="1" t="s">
        <v>4</v>
      </c>
      <c r="B12" s="1" t="s">
        <v>16</v>
      </c>
      <c r="C12" s="1">
        <v>2</v>
      </c>
      <c r="D12" s="1">
        <v>7.32</v>
      </c>
    </row>
    <row r="13" spans="1:5" ht="15.75" customHeight="1" x14ac:dyDescent="0.2">
      <c r="A13" s="1" t="s">
        <v>4</v>
      </c>
      <c r="B13" s="1" t="s">
        <v>16</v>
      </c>
      <c r="C13" s="1">
        <v>3</v>
      </c>
      <c r="D13" s="1">
        <v>9.75</v>
      </c>
    </row>
    <row r="14" spans="1:5" ht="15.75" customHeight="1" x14ac:dyDescent="0.2">
      <c r="A14" s="1" t="s">
        <v>4</v>
      </c>
      <c r="B14" s="1" t="s">
        <v>17</v>
      </c>
      <c r="C14" s="1">
        <v>1</v>
      </c>
      <c r="D14" s="1">
        <v>12.21</v>
      </c>
    </row>
    <row r="15" spans="1:5" ht="15.75" customHeight="1" x14ac:dyDescent="0.2">
      <c r="A15" s="1" t="s">
        <v>4</v>
      </c>
      <c r="B15" s="1" t="s">
        <v>17</v>
      </c>
      <c r="C15" s="1">
        <v>2</v>
      </c>
      <c r="D15" s="1">
        <v>5.03</v>
      </c>
    </row>
    <row r="16" spans="1:5" ht="15.75" customHeight="1" x14ac:dyDescent="0.2">
      <c r="A16" s="1" t="s">
        <v>4</v>
      </c>
      <c r="B16" s="1" t="s">
        <v>17</v>
      </c>
      <c r="C16" s="1">
        <v>3</v>
      </c>
      <c r="D16" s="1">
        <v>8.7100000000000009</v>
      </c>
    </row>
    <row r="17" spans="1:4" ht="15.75" customHeight="1" x14ac:dyDescent="0.2">
      <c r="A17" s="1" t="s">
        <v>4</v>
      </c>
      <c r="B17" s="1" t="s">
        <v>18</v>
      </c>
      <c r="C17" s="1">
        <v>1</v>
      </c>
      <c r="D17" s="1">
        <v>6.39</v>
      </c>
    </row>
    <row r="18" spans="1:4" ht="15.75" customHeight="1" x14ac:dyDescent="0.2">
      <c r="A18" s="1" t="s">
        <v>4</v>
      </c>
      <c r="B18" s="1" t="s">
        <v>18</v>
      </c>
      <c r="C18" s="1">
        <v>2</v>
      </c>
      <c r="D18" s="1">
        <v>8.94</v>
      </c>
    </row>
    <row r="19" spans="1:4" ht="15.75" customHeight="1" x14ac:dyDescent="0.2">
      <c r="A19" s="1" t="s">
        <v>4</v>
      </c>
      <c r="B19" s="1" t="s">
        <v>18</v>
      </c>
      <c r="C19" s="1">
        <v>3</v>
      </c>
      <c r="D19" s="1">
        <v>6.02</v>
      </c>
    </row>
    <row r="20" spans="1:4" ht="15.75" customHeight="1" x14ac:dyDescent="0.2">
      <c r="A20" s="1" t="s">
        <v>4</v>
      </c>
      <c r="B20" s="1" t="s">
        <v>19</v>
      </c>
      <c r="C20" s="1">
        <v>1</v>
      </c>
      <c r="D20" s="1">
        <v>4.42</v>
      </c>
    </row>
    <row r="21" spans="1:4" ht="15.75" customHeight="1" x14ac:dyDescent="0.2">
      <c r="A21" s="1" t="s">
        <v>4</v>
      </c>
      <c r="B21" s="1" t="s">
        <v>19</v>
      </c>
      <c r="C21" s="1">
        <v>2</v>
      </c>
      <c r="D21" s="1">
        <v>16.89</v>
      </c>
    </row>
    <row r="22" spans="1:4" ht="15.75" customHeight="1" x14ac:dyDescent="0.2">
      <c r="A22" s="1" t="s">
        <v>4</v>
      </c>
      <c r="B22" s="1" t="s">
        <v>19</v>
      </c>
      <c r="C22" s="1">
        <v>3</v>
      </c>
      <c r="D22" s="1">
        <v>17.45</v>
      </c>
    </row>
    <row r="23" spans="1:4" ht="15.75" customHeight="1" x14ac:dyDescent="0.2">
      <c r="A23" s="1" t="s">
        <v>4</v>
      </c>
      <c r="B23" s="1" t="s">
        <v>20</v>
      </c>
      <c r="C23" s="1">
        <v>1</v>
      </c>
      <c r="D23" s="1">
        <v>10.94</v>
      </c>
    </row>
    <row r="24" spans="1:4" ht="15.75" customHeight="1" x14ac:dyDescent="0.2">
      <c r="A24" s="1" t="s">
        <v>4</v>
      </c>
      <c r="B24" s="1" t="s">
        <v>20</v>
      </c>
      <c r="C24" s="1">
        <v>2</v>
      </c>
      <c r="D24" s="1">
        <v>6</v>
      </c>
    </row>
    <row r="25" spans="1:4" ht="15.75" customHeight="1" x14ac:dyDescent="0.2">
      <c r="A25" s="1" t="s">
        <v>4</v>
      </c>
      <c r="B25" s="1" t="s">
        <v>20</v>
      </c>
      <c r="C25" s="1">
        <v>3</v>
      </c>
      <c r="D25" s="1">
        <v>13.21</v>
      </c>
    </row>
    <row r="26" spans="1:4" ht="15.75" customHeight="1" x14ac:dyDescent="0.2">
      <c r="A26" s="1" t="s">
        <v>4</v>
      </c>
      <c r="B26" s="1" t="s">
        <v>21</v>
      </c>
      <c r="C26" s="1">
        <v>1</v>
      </c>
      <c r="D26" s="1">
        <v>4.18</v>
      </c>
    </row>
    <row r="27" spans="1:4" ht="15.75" customHeight="1" x14ac:dyDescent="0.2">
      <c r="A27" s="1" t="s">
        <v>4</v>
      </c>
      <c r="B27" s="1" t="s">
        <v>21</v>
      </c>
      <c r="C27" s="1">
        <v>2</v>
      </c>
      <c r="D27" s="1">
        <v>18.23</v>
      </c>
    </row>
    <row r="28" spans="1:4" ht="15.75" customHeight="1" x14ac:dyDescent="0.2">
      <c r="A28" s="1" t="s">
        <v>4</v>
      </c>
      <c r="B28" s="1" t="s">
        <v>21</v>
      </c>
      <c r="C28" s="1">
        <v>3</v>
      </c>
      <c r="D28" s="1">
        <v>10.45</v>
      </c>
    </row>
    <row r="29" spans="1:4" ht="15.75" customHeight="1" x14ac:dyDescent="0.2">
      <c r="A29" s="1" t="s">
        <v>4</v>
      </c>
      <c r="B29" s="1" t="s">
        <v>22</v>
      </c>
      <c r="C29" s="1">
        <v>1</v>
      </c>
      <c r="D29" s="1">
        <v>4.18</v>
      </c>
    </row>
    <row r="30" spans="1:4" ht="15.75" customHeight="1" x14ac:dyDescent="0.2">
      <c r="A30" s="1" t="s">
        <v>4</v>
      </c>
      <c r="B30" s="1" t="s">
        <v>22</v>
      </c>
      <c r="C30" s="1">
        <v>2</v>
      </c>
      <c r="D30" s="1">
        <v>16.53</v>
      </c>
    </row>
    <row r="31" spans="1:4" ht="15.75" customHeight="1" x14ac:dyDescent="0.2">
      <c r="A31" s="1" t="s">
        <v>4</v>
      </c>
      <c r="B31" s="1" t="s">
        <v>22</v>
      </c>
      <c r="C31" s="1">
        <v>3</v>
      </c>
      <c r="D31" s="1">
        <v>6.95</v>
      </c>
    </row>
    <row r="32" spans="1:4" ht="15.75" customHeight="1" x14ac:dyDescent="0.2">
      <c r="A32" s="1" t="s">
        <v>3</v>
      </c>
      <c r="B32" s="1" t="s">
        <v>13</v>
      </c>
      <c r="C32" s="1">
        <v>1</v>
      </c>
      <c r="D32" s="1">
        <v>8.6999999999999993</v>
      </c>
    </row>
    <row r="33" spans="1:4" ht="15.75" customHeight="1" x14ac:dyDescent="0.2">
      <c r="A33" s="1" t="s">
        <v>3</v>
      </c>
      <c r="B33" s="1" t="s">
        <v>13</v>
      </c>
      <c r="C33" s="1">
        <v>2</v>
      </c>
      <c r="D33" s="1">
        <v>5.86</v>
      </c>
    </row>
    <row r="34" spans="1:4" ht="15.75" customHeight="1" x14ac:dyDescent="0.2">
      <c r="A34" s="1" t="s">
        <v>3</v>
      </c>
      <c r="B34" s="1" t="s">
        <v>13</v>
      </c>
      <c r="C34" s="1">
        <v>3</v>
      </c>
      <c r="D34" s="1">
        <v>12.07</v>
      </c>
    </row>
    <row r="35" spans="1:4" ht="15.75" customHeight="1" x14ac:dyDescent="0.2">
      <c r="A35" s="1" t="s">
        <v>3</v>
      </c>
      <c r="B35" s="1" t="s">
        <v>14</v>
      </c>
      <c r="C35" s="1">
        <v>1</v>
      </c>
      <c r="D35" s="1">
        <v>12.57</v>
      </c>
    </row>
    <row r="36" spans="1:4" ht="15.75" customHeight="1" x14ac:dyDescent="0.2">
      <c r="A36" s="1" t="s">
        <v>3</v>
      </c>
      <c r="B36" s="1" t="s">
        <v>14</v>
      </c>
      <c r="C36" s="1">
        <v>2</v>
      </c>
      <c r="D36" s="1">
        <v>15.65</v>
      </c>
    </row>
    <row r="37" spans="1:4" ht="15.75" customHeight="1" x14ac:dyDescent="0.2">
      <c r="A37" s="1" t="s">
        <v>3</v>
      </c>
      <c r="B37" s="1" t="s">
        <v>14</v>
      </c>
      <c r="C37" s="1">
        <v>3</v>
      </c>
      <c r="D37" s="1">
        <v>5.37</v>
      </c>
    </row>
    <row r="38" spans="1:4" ht="15.75" customHeight="1" x14ac:dyDescent="0.2">
      <c r="A38" s="1" t="s">
        <v>3</v>
      </c>
      <c r="B38" s="1" t="s">
        <v>15</v>
      </c>
      <c r="C38" s="1">
        <v>1</v>
      </c>
      <c r="D38" s="1">
        <v>6.5</v>
      </c>
    </row>
    <row r="39" spans="1:4" ht="15.75" customHeight="1" x14ac:dyDescent="0.2">
      <c r="A39" s="1" t="s">
        <v>3</v>
      </c>
      <c r="B39" s="1" t="s">
        <v>15</v>
      </c>
      <c r="C39" s="1">
        <v>2</v>
      </c>
      <c r="D39" s="1">
        <v>10.71</v>
      </c>
    </row>
    <row r="40" spans="1:4" ht="15.75" customHeight="1" x14ac:dyDescent="0.2">
      <c r="A40" s="1" t="s">
        <v>3</v>
      </c>
      <c r="B40" s="1" t="s">
        <v>15</v>
      </c>
      <c r="C40" s="1">
        <v>3</v>
      </c>
      <c r="D40" s="1">
        <v>13.16</v>
      </c>
    </row>
    <row r="41" spans="1:4" ht="15.75" customHeight="1" x14ac:dyDescent="0.2">
      <c r="A41" s="1" t="s">
        <v>3</v>
      </c>
      <c r="B41" s="1" t="s">
        <v>16</v>
      </c>
      <c r="C41" s="1">
        <v>1</v>
      </c>
      <c r="D41" s="1">
        <v>4.7</v>
      </c>
    </row>
    <row r="42" spans="1:4" ht="15.75" customHeight="1" x14ac:dyDescent="0.2">
      <c r="A42" s="1" t="s">
        <v>3</v>
      </c>
      <c r="B42" s="1" t="s">
        <v>16</v>
      </c>
      <c r="C42" s="1">
        <v>2</v>
      </c>
      <c r="D42" s="1">
        <v>10.31</v>
      </c>
    </row>
    <row r="43" spans="1:4" ht="15.75" customHeight="1" x14ac:dyDescent="0.2">
      <c r="A43" s="1" t="s">
        <v>3</v>
      </c>
      <c r="B43" s="1" t="s">
        <v>16</v>
      </c>
      <c r="C43" s="1">
        <v>3</v>
      </c>
      <c r="D43" s="1">
        <v>11.7</v>
      </c>
    </row>
    <row r="44" spans="1:4" ht="15.75" customHeight="1" x14ac:dyDescent="0.2">
      <c r="A44" s="1" t="s">
        <v>3</v>
      </c>
      <c r="B44" s="1" t="s">
        <v>17</v>
      </c>
      <c r="C44" s="1">
        <v>1</v>
      </c>
      <c r="D44" s="1">
        <v>9.19</v>
      </c>
    </row>
    <row r="45" spans="1:4" ht="15.75" customHeight="1" x14ac:dyDescent="0.2">
      <c r="A45" s="1" t="s">
        <v>3</v>
      </c>
      <c r="B45" s="1" t="s">
        <v>17</v>
      </c>
      <c r="C45" s="1">
        <v>2</v>
      </c>
      <c r="D45" s="1">
        <v>12.22</v>
      </c>
    </row>
    <row r="46" spans="1:4" ht="15.75" customHeight="1" x14ac:dyDescent="0.2">
      <c r="A46" s="1" t="s">
        <v>3</v>
      </c>
      <c r="B46" s="1" t="s">
        <v>17</v>
      </c>
      <c r="C46" s="1">
        <v>3</v>
      </c>
      <c r="D46" s="1">
        <v>6.82</v>
      </c>
    </row>
    <row r="47" spans="1:4" ht="15.75" customHeight="1" x14ac:dyDescent="0.2">
      <c r="A47" s="1" t="s">
        <v>3</v>
      </c>
      <c r="B47" s="1" t="s">
        <v>18</v>
      </c>
      <c r="C47" s="1">
        <v>1</v>
      </c>
      <c r="D47" s="1">
        <v>5.15</v>
      </c>
    </row>
    <row r="48" spans="1:4" ht="15.75" customHeight="1" x14ac:dyDescent="0.2">
      <c r="A48" s="1" t="s">
        <v>3</v>
      </c>
      <c r="B48" s="1" t="s">
        <v>18</v>
      </c>
      <c r="C48" s="1">
        <v>2</v>
      </c>
      <c r="D48" s="1">
        <v>8.02</v>
      </c>
    </row>
    <row r="49" spans="1:4" ht="15.75" customHeight="1" x14ac:dyDescent="0.2">
      <c r="A49" s="1" t="s">
        <v>3</v>
      </c>
      <c r="B49" s="1" t="s">
        <v>18</v>
      </c>
      <c r="C49" s="1">
        <v>3</v>
      </c>
      <c r="D49" s="1">
        <v>9.7100000000000009</v>
      </c>
    </row>
    <row r="50" spans="1:4" ht="15.75" customHeight="1" x14ac:dyDescent="0.2">
      <c r="A50" s="1" t="s">
        <v>3</v>
      </c>
      <c r="B50" s="1" t="s">
        <v>19</v>
      </c>
      <c r="C50" s="1">
        <v>1</v>
      </c>
      <c r="D50" s="1">
        <v>4.3899999999999997</v>
      </c>
    </row>
    <row r="51" spans="1:4" ht="15.75" customHeight="1" x14ac:dyDescent="0.2">
      <c r="A51" s="1" t="s">
        <v>3</v>
      </c>
      <c r="B51" s="1" t="s">
        <v>19</v>
      </c>
      <c r="C51" s="1">
        <v>2</v>
      </c>
      <c r="D51" s="1">
        <v>14.37</v>
      </c>
    </row>
    <row r="52" spans="1:4" ht="15.75" customHeight="1" x14ac:dyDescent="0.2">
      <c r="A52" s="1" t="s">
        <v>3</v>
      </c>
      <c r="B52" s="1" t="s">
        <v>19</v>
      </c>
      <c r="C52" s="1">
        <v>3</v>
      </c>
      <c r="D52" s="1">
        <v>5.47</v>
      </c>
    </row>
    <row r="53" spans="1:4" ht="15.75" customHeight="1" x14ac:dyDescent="0.2">
      <c r="A53" s="1" t="s">
        <v>3</v>
      </c>
      <c r="B53" s="1" t="s">
        <v>20</v>
      </c>
      <c r="C53" s="1">
        <v>1</v>
      </c>
      <c r="D53" s="1">
        <v>15.52</v>
      </c>
    </row>
    <row r="54" spans="1:4" ht="15.75" customHeight="1" x14ac:dyDescent="0.2">
      <c r="A54" s="1" t="s">
        <v>3</v>
      </c>
      <c r="B54" s="1" t="s">
        <v>20</v>
      </c>
      <c r="C54" s="1">
        <v>2</v>
      </c>
      <c r="D54" s="1">
        <v>8.5500000000000007</v>
      </c>
    </row>
    <row r="55" spans="1:4" ht="15.75" customHeight="1" x14ac:dyDescent="0.2">
      <c r="A55" s="1" t="s">
        <v>3</v>
      </c>
      <c r="B55" s="1" t="s">
        <v>20</v>
      </c>
      <c r="C55" s="1">
        <v>3</v>
      </c>
      <c r="D55" s="1">
        <v>5.63</v>
      </c>
    </row>
    <row r="56" spans="1:4" ht="15.75" customHeight="1" x14ac:dyDescent="0.2">
      <c r="A56" s="1" t="s">
        <v>3</v>
      </c>
      <c r="B56" s="1" t="s">
        <v>21</v>
      </c>
      <c r="C56" s="1">
        <v>1</v>
      </c>
      <c r="D56" s="1">
        <v>4.3099999999999996</v>
      </c>
    </row>
    <row r="57" spans="1:4" ht="15.75" customHeight="1" x14ac:dyDescent="0.2">
      <c r="A57" s="1" t="s">
        <v>3</v>
      </c>
      <c r="B57" s="1" t="s">
        <v>21</v>
      </c>
      <c r="C57" s="1">
        <v>2</v>
      </c>
      <c r="D57" s="1">
        <v>11.72</v>
      </c>
    </row>
    <row r="58" spans="1:4" ht="15.75" customHeight="1" x14ac:dyDescent="0.2">
      <c r="A58" s="1" t="s">
        <v>3</v>
      </c>
      <c r="B58" s="1" t="s">
        <v>21</v>
      </c>
      <c r="C58" s="1">
        <v>3</v>
      </c>
      <c r="D58" s="1">
        <v>8.44</v>
      </c>
    </row>
    <row r="59" spans="1:4" ht="15.75" customHeight="1" x14ac:dyDescent="0.2">
      <c r="A59" s="1" t="s">
        <v>3</v>
      </c>
      <c r="B59" s="1" t="s">
        <v>22</v>
      </c>
      <c r="C59" s="1">
        <v>1</v>
      </c>
      <c r="D59" s="1">
        <v>15.46</v>
      </c>
    </row>
    <row r="60" spans="1:4" ht="15.75" customHeight="1" x14ac:dyDescent="0.2">
      <c r="A60" s="1" t="s">
        <v>3</v>
      </c>
      <c r="B60" s="1" t="s">
        <v>22</v>
      </c>
      <c r="C60" s="1">
        <v>2</v>
      </c>
      <c r="D60" s="1">
        <v>3.43</v>
      </c>
    </row>
    <row r="61" spans="1:4" ht="15.75" customHeight="1" x14ac:dyDescent="0.2">
      <c r="A61" s="1" t="s">
        <v>3</v>
      </c>
      <c r="B61" s="1" t="s">
        <v>22</v>
      </c>
      <c r="C61" s="1">
        <v>3</v>
      </c>
      <c r="D61" s="1">
        <v>8.7100000000000009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8558F-CFA0-0949-B2FA-BEDE45137B7D}">
  <dimension ref="A1:C16"/>
  <sheetViews>
    <sheetView workbookViewId="0">
      <selection sqref="A1:XFD1048576"/>
    </sheetView>
  </sheetViews>
  <sheetFormatPr baseColWidth="10" defaultRowHeight="16" x14ac:dyDescent="0.2"/>
  <sheetData>
    <row r="1" spans="1:3" x14ac:dyDescent="0.2">
      <c r="A1" t="s">
        <v>50</v>
      </c>
      <c r="B1" t="s">
        <v>51</v>
      </c>
      <c r="C1" t="s">
        <v>0</v>
      </c>
    </row>
    <row r="2" spans="1:3" x14ac:dyDescent="0.2">
      <c r="A2">
        <v>1</v>
      </c>
      <c r="B2">
        <v>86.1</v>
      </c>
      <c r="C2" t="s">
        <v>3</v>
      </c>
    </row>
    <row r="3" spans="1:3" x14ac:dyDescent="0.2">
      <c r="A3">
        <v>2</v>
      </c>
      <c r="B3">
        <v>88.34</v>
      </c>
      <c r="C3" t="s">
        <v>3</v>
      </c>
    </row>
    <row r="4" spans="1:3" x14ac:dyDescent="0.2">
      <c r="A4">
        <v>3</v>
      </c>
      <c r="B4">
        <v>34.159999999999997</v>
      </c>
      <c r="C4" t="s">
        <v>3</v>
      </c>
    </row>
    <row r="5" spans="1:3" x14ac:dyDescent="0.2">
      <c r="A5">
        <v>4</v>
      </c>
      <c r="B5">
        <v>45.7</v>
      </c>
      <c r="C5" t="s">
        <v>3</v>
      </c>
    </row>
    <row r="6" spans="1:3" x14ac:dyDescent="0.2">
      <c r="A6">
        <v>5</v>
      </c>
      <c r="B6">
        <v>379.66</v>
      </c>
      <c r="C6" t="s">
        <v>3</v>
      </c>
    </row>
    <row r="7" spans="1:3" x14ac:dyDescent="0.2">
      <c r="A7">
        <v>6</v>
      </c>
      <c r="B7">
        <v>66.28</v>
      </c>
      <c r="C7" t="s">
        <v>4</v>
      </c>
    </row>
    <row r="8" spans="1:3" x14ac:dyDescent="0.2">
      <c r="A8">
        <v>7</v>
      </c>
      <c r="B8">
        <v>136.22</v>
      </c>
      <c r="C8" t="s">
        <v>4</v>
      </c>
    </row>
    <row r="9" spans="1:3" x14ac:dyDescent="0.2">
      <c r="A9">
        <v>8</v>
      </c>
      <c r="B9">
        <v>233.94</v>
      </c>
      <c r="C9" t="s">
        <v>4</v>
      </c>
    </row>
    <row r="10" spans="1:3" x14ac:dyDescent="0.2">
      <c r="A10">
        <v>9</v>
      </c>
      <c r="B10">
        <v>153.34</v>
      </c>
      <c r="C10" t="s">
        <v>4</v>
      </c>
    </row>
    <row r="11" spans="1:3" x14ac:dyDescent="0.2">
      <c r="A11">
        <v>10</v>
      </c>
      <c r="B11">
        <v>179.88</v>
      </c>
      <c r="C11" t="s">
        <v>4</v>
      </c>
    </row>
    <row r="12" spans="1:3" x14ac:dyDescent="0.2">
      <c r="A12">
        <v>11</v>
      </c>
      <c r="B12">
        <v>142.19999999999999</v>
      </c>
      <c r="C12" t="s">
        <v>4</v>
      </c>
    </row>
    <row r="13" spans="1:3" x14ac:dyDescent="0.2">
      <c r="A13">
        <v>12</v>
      </c>
      <c r="B13">
        <v>65.62</v>
      </c>
      <c r="C13" t="s">
        <v>4</v>
      </c>
    </row>
    <row r="14" spans="1:3" x14ac:dyDescent="0.2">
      <c r="A14">
        <v>13</v>
      </c>
      <c r="B14">
        <v>23.12</v>
      </c>
      <c r="C14" t="s">
        <v>4</v>
      </c>
    </row>
    <row r="15" spans="1:3" x14ac:dyDescent="0.2">
      <c r="A15">
        <v>14</v>
      </c>
      <c r="B15">
        <v>6.52</v>
      </c>
      <c r="C15" t="s">
        <v>4</v>
      </c>
    </row>
    <row r="16" spans="1:3" x14ac:dyDescent="0.2">
      <c r="A16">
        <v>15</v>
      </c>
      <c r="B16">
        <v>36.840000000000003</v>
      </c>
      <c r="C16" t="s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56783-B730-CE4E-903E-0033B5D9F8CF}">
  <dimension ref="A1:E11"/>
  <sheetViews>
    <sheetView workbookViewId="0">
      <selection sqref="A1:XFD1048576"/>
    </sheetView>
  </sheetViews>
  <sheetFormatPr baseColWidth="10" defaultColWidth="12.6640625" defaultRowHeight="15.75" customHeight="1" x14ac:dyDescent="0.2"/>
  <sheetData>
    <row r="1" spans="1:5" ht="16" x14ac:dyDescent="0.2">
      <c r="A1" s="1" t="s">
        <v>0</v>
      </c>
      <c r="B1" s="1" t="s">
        <v>6</v>
      </c>
      <c r="C1" s="1" t="s">
        <v>52</v>
      </c>
      <c r="D1" s="1" t="s">
        <v>53</v>
      </c>
      <c r="E1" s="1" t="s">
        <v>10</v>
      </c>
    </row>
    <row r="2" spans="1:5" ht="16" x14ac:dyDescent="0.2">
      <c r="A2" s="1" t="s">
        <v>54</v>
      </c>
      <c r="B2" s="1" t="s">
        <v>13</v>
      </c>
      <c r="C2" s="1">
        <f>428-17</f>
        <v>411</v>
      </c>
      <c r="D2" s="1">
        <f>618-17</f>
        <v>601</v>
      </c>
      <c r="E2" s="1">
        <f>1650-17</f>
        <v>1633</v>
      </c>
    </row>
    <row r="3" spans="1:5" ht="16" x14ac:dyDescent="0.2">
      <c r="A3" s="1" t="s">
        <v>54</v>
      </c>
      <c r="B3" s="1" t="s">
        <v>14</v>
      </c>
      <c r="C3" s="1">
        <v>202</v>
      </c>
      <c r="D3" s="1">
        <v>103</v>
      </c>
      <c r="E3" s="1">
        <v>1724</v>
      </c>
    </row>
    <row r="4" spans="1:5" ht="16" x14ac:dyDescent="0.2">
      <c r="A4" s="1" t="s">
        <v>54</v>
      </c>
      <c r="B4" s="1" t="s">
        <v>15</v>
      </c>
      <c r="C4" s="1">
        <v>182</v>
      </c>
      <c r="D4" s="1">
        <v>75</v>
      </c>
      <c r="E4" s="1">
        <v>1145</v>
      </c>
    </row>
    <row r="5" spans="1:5" ht="16" x14ac:dyDescent="0.2">
      <c r="A5" s="1" t="s">
        <v>54</v>
      </c>
      <c r="B5" s="1" t="s">
        <v>16</v>
      </c>
      <c r="C5" s="1">
        <v>291</v>
      </c>
      <c r="D5" s="1">
        <v>15</v>
      </c>
      <c r="E5" s="1">
        <v>1185</v>
      </c>
    </row>
    <row r="6" spans="1:5" ht="16" x14ac:dyDescent="0.2">
      <c r="A6" s="1" t="s">
        <v>54</v>
      </c>
      <c r="B6" s="1" t="s">
        <v>17</v>
      </c>
      <c r="C6" s="1">
        <v>246</v>
      </c>
      <c r="D6" s="1">
        <v>286</v>
      </c>
      <c r="E6" s="1">
        <v>1565</v>
      </c>
    </row>
    <row r="7" spans="1:5" ht="16" x14ac:dyDescent="0.2">
      <c r="A7" s="1" t="s">
        <v>55</v>
      </c>
      <c r="B7" s="1" t="s">
        <v>13</v>
      </c>
      <c r="C7" s="1">
        <v>348</v>
      </c>
      <c r="D7" s="1">
        <v>30</v>
      </c>
      <c r="E7" s="1">
        <v>1113</v>
      </c>
    </row>
    <row r="8" spans="1:5" ht="16" x14ac:dyDescent="0.2">
      <c r="A8" s="1" t="s">
        <v>55</v>
      </c>
      <c r="B8" s="1" t="s">
        <v>14</v>
      </c>
      <c r="C8" s="1">
        <v>255</v>
      </c>
      <c r="D8" s="1">
        <v>113</v>
      </c>
      <c r="E8" s="1">
        <v>1555</v>
      </c>
    </row>
    <row r="9" spans="1:5" ht="16" x14ac:dyDescent="0.2">
      <c r="A9" s="1" t="s">
        <v>55</v>
      </c>
      <c r="B9" s="1" t="s">
        <v>15</v>
      </c>
      <c r="C9" s="1">
        <v>186</v>
      </c>
      <c r="D9" s="1">
        <v>74</v>
      </c>
      <c r="E9" s="1">
        <v>729</v>
      </c>
    </row>
    <row r="10" spans="1:5" ht="16" x14ac:dyDescent="0.2">
      <c r="A10" s="1" t="s">
        <v>55</v>
      </c>
      <c r="B10" s="1" t="s">
        <v>16</v>
      </c>
      <c r="C10" s="1">
        <v>276</v>
      </c>
      <c r="D10" s="1">
        <v>144</v>
      </c>
      <c r="E10" s="1">
        <v>700</v>
      </c>
    </row>
    <row r="11" spans="1:5" ht="16" x14ac:dyDescent="0.2">
      <c r="A11" s="1" t="s">
        <v>55</v>
      </c>
      <c r="B11" s="1" t="s">
        <v>17</v>
      </c>
      <c r="C11" s="1">
        <v>259</v>
      </c>
      <c r="D11" s="1">
        <v>593</v>
      </c>
      <c r="E11" s="1">
        <v>1615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Fig.s1b</vt:lpstr>
      <vt:lpstr>Fig.s1c</vt:lpstr>
      <vt:lpstr>Fig.s1f</vt:lpstr>
      <vt:lpstr>Fig.s1h,i</vt:lpstr>
      <vt:lpstr>Fig.s1j,l</vt:lpstr>
      <vt:lpstr>Fig.s1n_left</vt:lpstr>
      <vt:lpstr>Fig.s1n_middle</vt:lpstr>
      <vt:lpstr>Fig.s1n_right</vt:lpstr>
      <vt:lpstr>Fig.s1p</vt:lpstr>
      <vt:lpstr>Fig.s1r,s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Chong</dc:creator>
  <cp:lastModifiedBy>Chen, Chong</cp:lastModifiedBy>
  <dcterms:created xsi:type="dcterms:W3CDTF">2024-05-16T14:07:39Z</dcterms:created>
  <dcterms:modified xsi:type="dcterms:W3CDTF">2024-07-01T15:19:37Z</dcterms:modified>
</cp:coreProperties>
</file>