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tan/Desktop/Seq_Figures/Bnc2_figures/Finalized/Submission/New figures/source data/"/>
    </mc:Choice>
  </mc:AlternateContent>
  <xr:revisionPtr revIDLastSave="0" documentId="13_ncr:1_{434FF106-C545-0F4B-B3AB-63DA05B9F7FA}" xr6:coauthVersionLast="47" xr6:coauthVersionMax="47" xr10:uidLastSave="{00000000-0000-0000-0000-000000000000}"/>
  <bookViews>
    <workbookView xWindow="0" yWindow="760" windowWidth="30240" windowHeight="17500" activeTab="15" xr2:uid="{ADE510ED-1461-5C44-8003-B76758EBC895}"/>
  </bookViews>
  <sheets>
    <sheet name="5a" sheetId="1" r:id="rId1"/>
    <sheet name="5b" sheetId="2" r:id="rId2"/>
    <sheet name="5c" sheetId="3" r:id="rId3"/>
    <sheet name="5d" sheetId="10" r:id="rId4"/>
    <sheet name="5e" sheetId="11" r:id="rId5"/>
    <sheet name="5f" sheetId="12" r:id="rId6"/>
    <sheet name="5g" sheetId="13" r:id="rId7"/>
    <sheet name="5h" sheetId="14" r:id="rId8"/>
    <sheet name="5i" sheetId="15" r:id="rId9"/>
    <sheet name="5j" sheetId="16" r:id="rId10"/>
    <sheet name="5k" sheetId="17" r:id="rId11"/>
    <sheet name="5l" sheetId="18" r:id="rId12"/>
    <sheet name="5m" sheetId="20" r:id="rId13"/>
    <sheet name="5n" sheetId="19" r:id="rId14"/>
    <sheet name="5o" sheetId="21" r:id="rId15"/>
    <sheet name="Statistical summary" sheetId="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5" l="1"/>
  <c r="J20" i="15"/>
  <c r="K20" i="15"/>
  <c r="L20" i="15"/>
  <c r="H20" i="15"/>
  <c r="I19" i="15"/>
  <c r="J19" i="15"/>
  <c r="K19" i="15"/>
  <c r="L19" i="15"/>
  <c r="H19" i="15"/>
  <c r="I18" i="15"/>
  <c r="J18" i="15"/>
  <c r="K18" i="15"/>
  <c r="L18" i="15"/>
  <c r="H18" i="15"/>
  <c r="I17" i="15"/>
  <c r="J17" i="15"/>
  <c r="K17" i="15"/>
  <c r="L17" i="15"/>
  <c r="H17" i="15"/>
  <c r="H5" i="19"/>
  <c r="I5" i="19"/>
  <c r="J5" i="19"/>
  <c r="K5" i="19"/>
  <c r="L5" i="19"/>
  <c r="H6" i="19"/>
  <c r="I6" i="19"/>
  <c r="J6" i="19"/>
  <c r="K6" i="19"/>
  <c r="L6" i="19"/>
  <c r="H8" i="19"/>
  <c r="I8" i="19"/>
  <c r="J8" i="19"/>
  <c r="K8" i="19"/>
  <c r="L8" i="19"/>
  <c r="H9" i="19"/>
  <c r="I9" i="19"/>
  <c r="J9" i="19"/>
  <c r="K9" i="19"/>
  <c r="L9" i="19"/>
  <c r="H10" i="19"/>
  <c r="I10" i="19"/>
  <c r="J10" i="19"/>
  <c r="K10" i="19"/>
  <c r="L10" i="19"/>
  <c r="H11" i="19"/>
  <c r="I11" i="19"/>
  <c r="J11" i="19"/>
  <c r="K11" i="19"/>
  <c r="L11" i="19"/>
  <c r="H12" i="19"/>
  <c r="I12" i="19"/>
  <c r="J12" i="19"/>
  <c r="K12" i="19"/>
  <c r="L12" i="19"/>
  <c r="H14" i="19"/>
  <c r="I14" i="19"/>
  <c r="J14" i="19"/>
  <c r="K14" i="19"/>
  <c r="L14" i="19"/>
  <c r="H15" i="19"/>
  <c r="I15" i="19"/>
  <c r="J15" i="19"/>
  <c r="K15" i="19"/>
  <c r="L15" i="19"/>
  <c r="H16" i="19"/>
  <c r="I16" i="19"/>
  <c r="J16" i="19"/>
  <c r="K16" i="19"/>
  <c r="L16" i="19"/>
  <c r="I4" i="19"/>
  <c r="J4" i="19"/>
  <c r="K4" i="19"/>
  <c r="L4" i="19"/>
  <c r="H4" i="19"/>
  <c r="F4" i="17"/>
  <c r="F5" i="17"/>
  <c r="F7" i="17"/>
  <c r="F8" i="17"/>
  <c r="F9" i="17"/>
  <c r="F10" i="17"/>
  <c r="F12" i="17"/>
  <c r="F13" i="17"/>
  <c r="F14" i="17"/>
  <c r="F15" i="17"/>
  <c r="F3" i="17"/>
  <c r="E4" i="17"/>
  <c r="E5" i="17"/>
  <c r="E7" i="17"/>
  <c r="E8" i="17"/>
  <c r="E9" i="17"/>
  <c r="E10" i="17"/>
  <c r="E12" i="17"/>
  <c r="E13" i="17"/>
  <c r="E14" i="17"/>
  <c r="E15" i="17"/>
  <c r="E3" i="17"/>
  <c r="C17" i="17"/>
  <c r="B17" i="17"/>
  <c r="H3" i="15"/>
  <c r="I3" i="15"/>
  <c r="J3" i="15"/>
  <c r="K3" i="15"/>
  <c r="L3" i="15"/>
  <c r="H4" i="15"/>
  <c r="I4" i="15"/>
  <c r="J4" i="15"/>
  <c r="K4" i="15"/>
  <c r="L4" i="15"/>
  <c r="H5" i="15"/>
  <c r="I5" i="15"/>
  <c r="J5" i="15"/>
  <c r="K5" i="15"/>
  <c r="L5" i="15"/>
  <c r="H7" i="15"/>
  <c r="I7" i="15"/>
  <c r="J7" i="15"/>
  <c r="K7" i="15"/>
  <c r="L7" i="15"/>
  <c r="H8" i="15"/>
  <c r="I8" i="15"/>
  <c r="J8" i="15"/>
  <c r="K8" i="15"/>
  <c r="L8" i="15"/>
  <c r="H9" i="15"/>
  <c r="I9" i="15"/>
  <c r="J9" i="15"/>
  <c r="K9" i="15"/>
  <c r="L9" i="15"/>
  <c r="H10" i="15"/>
  <c r="I10" i="15"/>
  <c r="J10" i="15"/>
  <c r="K10" i="15"/>
  <c r="L10" i="15"/>
  <c r="H12" i="15"/>
  <c r="I12" i="15"/>
  <c r="J12" i="15"/>
  <c r="K12" i="15"/>
  <c r="L12" i="15"/>
  <c r="H13" i="15"/>
  <c r="I13" i="15"/>
  <c r="J13" i="15"/>
  <c r="K13" i="15"/>
  <c r="L13" i="15"/>
  <c r="H14" i="15"/>
  <c r="I14" i="15"/>
  <c r="J14" i="15"/>
  <c r="K14" i="15"/>
  <c r="L14" i="15"/>
  <c r="H15" i="15"/>
  <c r="I15" i="15"/>
  <c r="J15" i="15"/>
  <c r="K15" i="15"/>
  <c r="L15" i="15"/>
  <c r="I2" i="15"/>
  <c r="J2" i="15"/>
  <c r="K2" i="15"/>
  <c r="L2" i="15"/>
  <c r="H2" i="15"/>
  <c r="F4" i="12" l="1"/>
  <c r="F5" i="12"/>
  <c r="F6" i="12"/>
  <c r="F7" i="12"/>
  <c r="F9" i="12"/>
  <c r="F10" i="12"/>
  <c r="F11" i="12"/>
  <c r="F12" i="12"/>
  <c r="F13" i="12"/>
  <c r="F15" i="12"/>
  <c r="F16" i="12"/>
  <c r="F17" i="12"/>
  <c r="F18" i="12"/>
  <c r="F19" i="12"/>
  <c r="F3" i="12"/>
  <c r="E4" i="12"/>
  <c r="E5" i="12"/>
  <c r="E6" i="12"/>
  <c r="E7" i="12"/>
  <c r="E9" i="12"/>
  <c r="E10" i="12"/>
  <c r="E11" i="12"/>
  <c r="E12" i="12"/>
  <c r="E13" i="12"/>
  <c r="E15" i="12"/>
  <c r="E16" i="12"/>
  <c r="E17" i="12"/>
  <c r="E18" i="12"/>
  <c r="E19" i="12"/>
  <c r="E3" i="12"/>
  <c r="C21" i="12"/>
  <c r="B21" i="12"/>
</calcChain>
</file>

<file path=xl/sharedStrings.xml><?xml version="1.0" encoding="utf-8"?>
<sst xmlns="http://schemas.openxmlformats.org/spreadsheetml/2006/main" count="319" uniqueCount="148">
  <si>
    <t>Figure</t>
  </si>
  <si>
    <t>Part</t>
  </si>
  <si>
    <t>Sample size</t>
  </si>
  <si>
    <t>Normality test</t>
  </si>
  <si>
    <t>Normality test results</t>
  </si>
  <si>
    <t>Test</t>
  </si>
  <si>
    <t>Exact P-value, F-value with degree of freedom for ANOVAs, t-value with degree of freedom for t-tests</t>
  </si>
  <si>
    <t>Pass</t>
  </si>
  <si>
    <t>a</t>
  </si>
  <si>
    <t>Shapiro-Wilk test</t>
  </si>
  <si>
    <t>Two-way RM ANOVA followed with multiple comparisons test corrected by Dunnett test</t>
  </si>
  <si>
    <t>b</t>
  </si>
  <si>
    <t>c</t>
  </si>
  <si>
    <t>f</t>
  </si>
  <si>
    <t>Before</t>
  </si>
  <si>
    <t>7_LepR</t>
  </si>
  <si>
    <t>4_LepR</t>
  </si>
  <si>
    <t>17_LepR</t>
  </si>
  <si>
    <t>2-LepR</t>
  </si>
  <si>
    <t>6-LepR</t>
  </si>
  <si>
    <t>7-LepR</t>
  </si>
  <si>
    <t>9-LepR</t>
  </si>
  <si>
    <t>1/8-LepR</t>
  </si>
  <si>
    <t>3-LepR</t>
  </si>
  <si>
    <t>8-LepR</t>
  </si>
  <si>
    <t>5-LepR</t>
  </si>
  <si>
    <t>Fat</t>
  </si>
  <si>
    <t>Lean</t>
  </si>
  <si>
    <t>5_Ctrl</t>
  </si>
  <si>
    <t>9_Ctrl</t>
  </si>
  <si>
    <t>4_Ctrl</t>
  </si>
  <si>
    <t>4-Ctrl</t>
  </si>
  <si>
    <t>10-Ctrl</t>
  </si>
  <si>
    <t>8-Ctrl</t>
  </si>
  <si>
    <t>3-Ctrl</t>
  </si>
  <si>
    <t>15-Ctrl</t>
  </si>
  <si>
    <t>1&amp;2-Ctrl</t>
  </si>
  <si>
    <t>2-Ctrl</t>
  </si>
  <si>
    <t>1-Ctrl</t>
  </si>
  <si>
    <t>Daily food intake</t>
  </si>
  <si>
    <t>15min</t>
  </si>
  <si>
    <t>30min</t>
  </si>
  <si>
    <t>60min</t>
  </si>
  <si>
    <t>120min</t>
  </si>
  <si>
    <t>45min</t>
  </si>
  <si>
    <t>n = 14 sgCtrl-injected mice;  n = 14 sgLepr-injected mcie.</t>
  </si>
  <si>
    <t>ANOVA table: Lepr KO, F (1, 26) = 20.05, P=0.0001</t>
  </si>
  <si>
    <t>Unpaired t test</t>
  </si>
  <si>
    <t>Lean: sgCtrl vs sgLepr, P=0.0272, t=2.384, df=20. Fat, sgCtrl vs sgLepr, P=0.0004, t=4.26, df=20.</t>
  </si>
  <si>
    <t>No</t>
  </si>
  <si>
    <t>Mann-Whitney test</t>
  </si>
  <si>
    <t>sgCtrl vs sgLepr, P=0.0185.</t>
  </si>
  <si>
    <t>e</t>
  </si>
  <si>
    <t>h</t>
  </si>
  <si>
    <t>PBS</t>
  </si>
  <si>
    <t>Leptin</t>
  </si>
  <si>
    <t>2-sgCtrl</t>
  </si>
  <si>
    <t>6-sgLepr</t>
  </si>
  <si>
    <t>4-sgLepr</t>
  </si>
  <si>
    <t>1-sgCtrl</t>
  </si>
  <si>
    <t>9-sgCtrl</t>
  </si>
  <si>
    <t>7-sgLepr</t>
  </si>
  <si>
    <t>3-sgLepr</t>
  </si>
  <si>
    <t>2-sgLepr</t>
  </si>
  <si>
    <t>12-sgCtrl</t>
  </si>
  <si>
    <t>8-sgLepr</t>
  </si>
  <si>
    <t>1&amp;2-sgCtrl</t>
  </si>
  <si>
    <t>3-sgCtrl</t>
  </si>
  <si>
    <t>d</t>
  </si>
  <si>
    <t>sgCtl: PBS vs Leptin, P&lt;0.0001; sgLepr: PBS vs Leptin, P=0.0001; PBS: sgCtrl vs sgLepr, P=0.0419; Leptin: sgCtrl vs sgLepr, P=0.023</t>
  </si>
  <si>
    <t>4-DTA</t>
  </si>
  <si>
    <t>17-DTA</t>
  </si>
  <si>
    <t>1&amp;4-mcherry</t>
  </si>
  <si>
    <t>18-mcherry</t>
  </si>
  <si>
    <t>10-mcherry</t>
  </si>
  <si>
    <t>3-DTA</t>
  </si>
  <si>
    <t>3-mcherry</t>
  </si>
  <si>
    <t>5-DTA</t>
  </si>
  <si>
    <t>2-DTA</t>
  </si>
  <si>
    <t>1-DTA</t>
  </si>
  <si>
    <t>Semaglutide</t>
  </si>
  <si>
    <t>4-mcherry</t>
  </si>
  <si>
    <t>n = 7 sgCtrl-injected mice;  n = 7 sgLepr-injected mice.</t>
  </si>
  <si>
    <t>n = 11 sgCtrl-injected mice;  n = 11 sgLepr-injected mice.</t>
  </si>
  <si>
    <t>n = 13 sgCtrl-injected mice;  n = 14 sgLepr-injected mice.</t>
  </si>
  <si>
    <t>n = 6 mCherry-injected mice; n = 7 dtA-mCherry-injected mice</t>
  </si>
  <si>
    <t xml:space="preserve">Two-way ANOVA </t>
  </si>
  <si>
    <t xml:space="preserve">mCherry: PBS vs Leptin, P=0.0006; Leptin vs Semaglutide, P=0.0082; dtA-mCherry: PBS vs Leptin, P=0.01; Leptin vs Semaglutide, P&lt;0.0001; Leptin: mCherry vs dtA-mCherry, P=0.031; Semaglutide: mCherry vs dtA-mCherry, P=0.8147 </t>
  </si>
  <si>
    <t>1-mcherry</t>
  </si>
  <si>
    <t>9-Gq</t>
  </si>
  <si>
    <t>15-Gq</t>
  </si>
  <si>
    <t>17-Gq</t>
  </si>
  <si>
    <t>2-mcherry</t>
  </si>
  <si>
    <t>1-Gq</t>
  </si>
  <si>
    <t>6-Gq</t>
  </si>
  <si>
    <t>12-Gq</t>
  </si>
  <si>
    <t>10-Gq</t>
  </si>
  <si>
    <t>8-mcherry</t>
  </si>
  <si>
    <t>11-Gq</t>
  </si>
  <si>
    <t>15-mcherry</t>
  </si>
  <si>
    <t>CNO-1h</t>
  </si>
  <si>
    <t>CNO-0</t>
  </si>
  <si>
    <t>Normalized-0h</t>
  </si>
  <si>
    <t>Normalized-1h</t>
  </si>
  <si>
    <t>Pass except mCherry-0h</t>
  </si>
  <si>
    <t>Paired t-test or Wilcoxon test</t>
  </si>
  <si>
    <t>mCherry: 0h vs 1h, P&gt;0.9999; hM3Dq: 0h vs 1h, P=0.0008, t=5.67, df=7</t>
  </si>
  <si>
    <t>Glucose-0</t>
  </si>
  <si>
    <t>1h</t>
  </si>
  <si>
    <t>2h</t>
  </si>
  <si>
    <t>mCherry</t>
  </si>
  <si>
    <t>Mean</t>
  </si>
  <si>
    <t>SD</t>
  </si>
  <si>
    <t>N</t>
  </si>
  <si>
    <t>hM3Dq</t>
  </si>
  <si>
    <t>n=7 mCherry-injected mice; n=8 hM3Dq-injected mice</t>
  </si>
  <si>
    <t>Normalized</t>
  </si>
  <si>
    <t>j</t>
  </si>
  <si>
    <t>9-Gi</t>
  </si>
  <si>
    <t>10-mcheryr</t>
  </si>
  <si>
    <t>2-Gi</t>
  </si>
  <si>
    <t>6-mcherry</t>
  </si>
  <si>
    <t>7-Gi</t>
  </si>
  <si>
    <t>1&amp;2-Gi</t>
  </si>
  <si>
    <t>18-Gi</t>
  </si>
  <si>
    <t>1&amp;7-Gi</t>
  </si>
  <si>
    <t>CNO-0h</t>
  </si>
  <si>
    <t>k</t>
  </si>
  <si>
    <t>n=6 mCherry-injected mice; n=5 hM4Di-injected mice</t>
  </si>
  <si>
    <t>Paired t-test</t>
  </si>
  <si>
    <t>mCherry: 0h vs 1h, P&gt;0.9999, t=7.058e-008, df=5; hM4Di: 0h vs 1h, P=0.0141, t=4.164, df=4.</t>
  </si>
  <si>
    <t>oh</t>
  </si>
  <si>
    <t>hM4Di</t>
  </si>
  <si>
    <t>m</t>
  </si>
  <si>
    <t>o</t>
  </si>
  <si>
    <t>P=0.0093</t>
  </si>
  <si>
    <t>2-mCherry</t>
  </si>
  <si>
    <t>n=8 mCherry-injected mice; n=8 hM3Dq-injected mice</t>
  </si>
  <si>
    <t>p=0.0059, t=3.242, df=14</t>
  </si>
  <si>
    <t>Gi</t>
  </si>
  <si>
    <t>10-Gi</t>
  </si>
  <si>
    <t>5-Gi</t>
  </si>
  <si>
    <t>17-mCherry</t>
  </si>
  <si>
    <t>8-mCherry</t>
  </si>
  <si>
    <t>n=8 mCherry-injected mice; n=8 hM4Di-injected mice</t>
  </si>
  <si>
    <t>p=0.0373, t=2.301, df=14</t>
  </si>
  <si>
    <t>n=5 mCherry-injected mice; n=7 hM4Di-injected mice</t>
  </si>
  <si>
    <t>p=0.023, t=2.682, df=10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</si>
</sst>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0" fillId="2" borderId="0" xfId="0" applyFill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4" fillId="2" borderId="0" xfId="0" applyFont="1" applyFill="1"/>
    <xf numFmtId="0" fontId="7" fillId="0" borderId="1" xfId="0" applyFont="1" applyBorder="1"/>
    <xf numFmtId="0" fontId="7" fillId="2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0" fillId="0" borderId="1" xfId="0" applyBorder="1"/>
    <xf numFmtId="0" fontId="10" fillId="2" borderId="1" xfId="0" applyFont="1" applyFill="1" applyBorder="1"/>
    <xf numFmtId="0" fontId="0" fillId="2" borderId="1" xfId="0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6632-56B2-164D-9AE9-BA3AD68B1677}">
  <dimension ref="A2:K58"/>
  <sheetViews>
    <sheetView topLeftCell="A2" workbookViewId="0">
      <selection activeCell="E26" sqref="E26"/>
    </sheetView>
  </sheetViews>
  <sheetFormatPr baseColWidth="10" defaultRowHeight="16" x14ac:dyDescent="0.2"/>
  <sheetData>
    <row r="2" spans="1:11" x14ac:dyDescent="0.2">
      <c r="A2" s="5"/>
      <c r="B2" s="5" t="s">
        <v>14</v>
      </c>
      <c r="C2" s="5">
        <v>0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</row>
    <row r="3" spans="1:11" x14ac:dyDescent="0.2">
      <c r="A3" s="6" t="s">
        <v>15</v>
      </c>
      <c r="B3" s="6">
        <v>28.1</v>
      </c>
      <c r="C3" s="6">
        <v>28.5</v>
      </c>
      <c r="D3" s="6">
        <v>32.6</v>
      </c>
      <c r="E3" s="6">
        <v>35.4</v>
      </c>
      <c r="F3" s="6">
        <v>36.4</v>
      </c>
      <c r="G3" s="6">
        <v>37.700000000000003</v>
      </c>
      <c r="H3" s="6">
        <v>38.4</v>
      </c>
      <c r="I3" s="6">
        <v>38.4</v>
      </c>
      <c r="J3" s="6">
        <v>39.5</v>
      </c>
      <c r="K3" s="6">
        <v>40.4</v>
      </c>
    </row>
    <row r="4" spans="1:11" x14ac:dyDescent="0.2">
      <c r="A4" s="6" t="s">
        <v>16</v>
      </c>
      <c r="B4" s="6">
        <v>30.1</v>
      </c>
      <c r="C4" s="6">
        <v>29.5</v>
      </c>
      <c r="D4" s="6">
        <v>31.8</v>
      </c>
      <c r="E4" s="6">
        <v>33.4</v>
      </c>
      <c r="F4" s="6">
        <v>34.1</v>
      </c>
      <c r="G4" s="6">
        <v>35.5</v>
      </c>
      <c r="H4" s="6">
        <v>35.6</v>
      </c>
      <c r="I4" s="6">
        <v>35.4</v>
      </c>
      <c r="J4" s="6">
        <v>36.1</v>
      </c>
      <c r="K4" s="6">
        <v>36.799999999999997</v>
      </c>
    </row>
    <row r="5" spans="1:11" x14ac:dyDescent="0.2">
      <c r="A5" s="6" t="s">
        <v>28</v>
      </c>
      <c r="B5" s="6">
        <v>26.2</v>
      </c>
      <c r="C5" s="6">
        <v>26.4</v>
      </c>
      <c r="D5" s="6">
        <v>26.4</v>
      </c>
      <c r="E5" s="6">
        <v>26.9</v>
      </c>
      <c r="F5" s="6">
        <v>26.7</v>
      </c>
      <c r="G5" s="6">
        <v>27.8</v>
      </c>
      <c r="H5" s="6">
        <v>28.2</v>
      </c>
      <c r="I5" s="6">
        <v>27.2</v>
      </c>
      <c r="J5" s="6">
        <v>27.7</v>
      </c>
      <c r="K5" s="6">
        <v>28.2</v>
      </c>
    </row>
    <row r="6" spans="1:1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6" t="s">
        <v>17</v>
      </c>
      <c r="B7" s="6">
        <v>21.8</v>
      </c>
      <c r="C7" s="6">
        <v>21.5</v>
      </c>
      <c r="D7" s="6">
        <v>23.9</v>
      </c>
      <c r="E7" s="6">
        <v>25.3</v>
      </c>
      <c r="F7" s="6">
        <v>26.1</v>
      </c>
      <c r="G7" s="6">
        <v>27.5</v>
      </c>
      <c r="H7" s="6">
        <v>27.6</v>
      </c>
      <c r="I7" s="6">
        <v>27.4</v>
      </c>
      <c r="J7" s="6">
        <v>27.8</v>
      </c>
      <c r="K7" s="6">
        <v>28.5</v>
      </c>
    </row>
    <row r="8" spans="1:11" x14ac:dyDescent="0.2">
      <c r="A8" s="6" t="s">
        <v>29</v>
      </c>
      <c r="B8" s="6">
        <v>20.9</v>
      </c>
      <c r="C8" s="6">
        <v>21.5</v>
      </c>
      <c r="D8" s="6">
        <v>23.3</v>
      </c>
      <c r="E8" s="6">
        <v>24.2</v>
      </c>
      <c r="F8" s="6">
        <v>24.7</v>
      </c>
      <c r="G8" s="6">
        <v>25.9</v>
      </c>
      <c r="H8" s="6">
        <v>25.5</v>
      </c>
      <c r="I8" s="6">
        <v>25.7</v>
      </c>
      <c r="J8" s="6">
        <v>26.2</v>
      </c>
      <c r="K8" s="6">
        <v>27.2</v>
      </c>
    </row>
    <row r="9" spans="1:11" x14ac:dyDescent="0.2">
      <c r="A9" s="6" t="s">
        <v>30</v>
      </c>
      <c r="B9" s="6">
        <v>20</v>
      </c>
      <c r="C9" s="6">
        <v>20.7</v>
      </c>
      <c r="D9" s="6">
        <v>22.9</v>
      </c>
      <c r="E9" s="6">
        <v>24.1</v>
      </c>
      <c r="F9" s="6">
        <v>24.6</v>
      </c>
      <c r="G9" s="6">
        <v>26</v>
      </c>
      <c r="H9" s="6">
        <v>25.5</v>
      </c>
      <c r="I9" s="6">
        <v>25.2</v>
      </c>
      <c r="J9" s="6">
        <v>26.1</v>
      </c>
      <c r="K9" s="6">
        <v>26.7</v>
      </c>
    </row>
    <row r="10" spans="1:1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">
      <c r="A11" s="5"/>
      <c r="B11" s="5" t="s">
        <v>14</v>
      </c>
      <c r="C11" s="5">
        <v>0</v>
      </c>
      <c r="D11" s="5">
        <v>1</v>
      </c>
      <c r="E11" s="5">
        <v>2</v>
      </c>
      <c r="F11" s="5">
        <v>3</v>
      </c>
      <c r="G11" s="5">
        <v>4</v>
      </c>
      <c r="H11" s="5">
        <v>5</v>
      </c>
      <c r="I11" s="5">
        <v>6</v>
      </c>
      <c r="J11" s="5">
        <v>7</v>
      </c>
      <c r="K11" s="5">
        <v>8</v>
      </c>
    </row>
    <row r="12" spans="1:11" x14ac:dyDescent="0.2">
      <c r="A12" s="6" t="s">
        <v>31</v>
      </c>
      <c r="B12" s="6">
        <v>23.4</v>
      </c>
      <c r="C12" s="6">
        <v>22.8</v>
      </c>
      <c r="D12" s="6">
        <v>24.7</v>
      </c>
      <c r="E12" s="6">
        <v>25.7</v>
      </c>
      <c r="F12" s="6">
        <v>25.8</v>
      </c>
      <c r="G12" s="6">
        <v>26.5</v>
      </c>
      <c r="H12" s="6">
        <v>27.5</v>
      </c>
      <c r="I12" s="6">
        <v>27.4</v>
      </c>
      <c r="J12" s="6">
        <v>28.2</v>
      </c>
      <c r="K12" s="6">
        <v>28.6</v>
      </c>
    </row>
    <row r="13" spans="1:11" x14ac:dyDescent="0.2">
      <c r="A13" s="6" t="s">
        <v>32</v>
      </c>
      <c r="B13" s="6">
        <v>23.9</v>
      </c>
      <c r="C13" s="6">
        <v>23.4</v>
      </c>
      <c r="D13" s="6">
        <v>24.8</v>
      </c>
      <c r="E13" s="6">
        <v>25.2</v>
      </c>
      <c r="F13" s="6">
        <v>25.6</v>
      </c>
      <c r="G13" s="6">
        <v>26.3</v>
      </c>
      <c r="H13" s="6">
        <v>27.6</v>
      </c>
      <c r="I13" s="6">
        <v>28.9</v>
      </c>
      <c r="J13" s="6">
        <v>28.7</v>
      </c>
      <c r="K13" s="6">
        <v>29.8</v>
      </c>
    </row>
    <row r="14" spans="1:11" x14ac:dyDescent="0.2">
      <c r="A14" s="6" t="s">
        <v>18</v>
      </c>
      <c r="B14" s="6">
        <v>20.7</v>
      </c>
      <c r="C14" s="6">
        <v>20.5</v>
      </c>
      <c r="D14" s="6">
        <v>22.7</v>
      </c>
      <c r="E14" s="6">
        <v>24.4</v>
      </c>
      <c r="F14" s="6">
        <v>24.8</v>
      </c>
      <c r="G14" s="6">
        <v>25.7</v>
      </c>
      <c r="H14" s="6">
        <v>27.3</v>
      </c>
      <c r="I14" s="6">
        <v>28</v>
      </c>
      <c r="J14" s="6">
        <v>28.3</v>
      </c>
      <c r="K14" s="6">
        <v>29.3</v>
      </c>
    </row>
    <row r="15" spans="1:11" x14ac:dyDescent="0.2">
      <c r="A15" s="6" t="s">
        <v>19</v>
      </c>
      <c r="B15" s="6">
        <v>22.4</v>
      </c>
      <c r="C15" s="6">
        <v>22.1</v>
      </c>
      <c r="D15" s="6">
        <v>26.7</v>
      </c>
      <c r="E15" s="6">
        <v>29.4</v>
      </c>
      <c r="F15" s="6">
        <v>30.8</v>
      </c>
      <c r="G15" s="6">
        <v>34.4</v>
      </c>
      <c r="H15" s="6">
        <v>37.200000000000003</v>
      </c>
      <c r="I15" s="6">
        <v>39</v>
      </c>
      <c r="J15" s="6">
        <v>40.6</v>
      </c>
      <c r="K15" s="6">
        <v>42</v>
      </c>
    </row>
    <row r="16" spans="1:1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">
      <c r="A17" s="6" t="s">
        <v>33</v>
      </c>
      <c r="B17" s="6">
        <v>23.2</v>
      </c>
      <c r="C17" s="6">
        <v>22.8</v>
      </c>
      <c r="D17" s="6">
        <v>23.9</v>
      </c>
      <c r="E17" s="6">
        <v>24.7</v>
      </c>
      <c r="F17" s="6">
        <v>25.3</v>
      </c>
      <c r="G17" s="6">
        <v>26</v>
      </c>
      <c r="H17" s="6">
        <v>27.1</v>
      </c>
      <c r="I17" s="6">
        <v>27.4</v>
      </c>
      <c r="J17" s="6">
        <v>27.6</v>
      </c>
      <c r="K17" s="6">
        <v>28.2</v>
      </c>
    </row>
    <row r="18" spans="1:11" x14ac:dyDescent="0.2">
      <c r="A18" s="6" t="s">
        <v>20</v>
      </c>
      <c r="B18" s="6">
        <v>22.8</v>
      </c>
      <c r="C18" s="6">
        <v>21.4</v>
      </c>
      <c r="D18" s="6">
        <v>24.2</v>
      </c>
      <c r="E18" s="6">
        <v>26.1</v>
      </c>
      <c r="F18" s="6">
        <v>26.4</v>
      </c>
      <c r="G18" s="6">
        <v>28.2</v>
      </c>
      <c r="H18" s="6">
        <v>29.3</v>
      </c>
      <c r="I18" s="6">
        <v>31</v>
      </c>
      <c r="J18" s="6">
        <v>31.9</v>
      </c>
      <c r="K18" s="6">
        <v>32.6</v>
      </c>
    </row>
    <row r="19" spans="1:11" x14ac:dyDescent="0.2">
      <c r="A19" s="6" t="s">
        <v>21</v>
      </c>
      <c r="B19" s="6">
        <v>24.5</v>
      </c>
      <c r="C19" s="6">
        <v>23.6</v>
      </c>
      <c r="D19" s="6">
        <v>26.5</v>
      </c>
      <c r="E19" s="6">
        <v>29.1</v>
      </c>
      <c r="F19" s="6">
        <v>29.8</v>
      </c>
      <c r="G19" s="6">
        <v>31.5</v>
      </c>
      <c r="H19" s="6">
        <v>33.200000000000003</v>
      </c>
      <c r="I19" s="6">
        <v>35.200000000000003</v>
      </c>
      <c r="J19" s="6">
        <v>36.6</v>
      </c>
      <c r="K19" s="6">
        <v>37.5</v>
      </c>
    </row>
    <row r="20" spans="1:11" x14ac:dyDescent="0.2">
      <c r="A20" s="6" t="s">
        <v>22</v>
      </c>
      <c r="B20" s="6">
        <v>26.8</v>
      </c>
      <c r="C20" s="6">
        <v>26</v>
      </c>
      <c r="D20" s="6">
        <v>27.8</v>
      </c>
      <c r="E20" s="6">
        <v>28.3</v>
      </c>
      <c r="F20" s="6">
        <v>28.8</v>
      </c>
      <c r="G20" s="6">
        <v>29.4</v>
      </c>
      <c r="H20" s="6">
        <v>29.9</v>
      </c>
      <c r="I20" s="6">
        <v>31.1</v>
      </c>
      <c r="J20" s="6">
        <v>31.4</v>
      </c>
      <c r="K20" s="6">
        <v>32.799999999999997</v>
      </c>
    </row>
    <row r="21" spans="1:1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">
      <c r="A22" s="5"/>
      <c r="B22" s="5" t="s">
        <v>14</v>
      </c>
      <c r="C22" s="5">
        <v>0</v>
      </c>
      <c r="D22" s="5">
        <v>1</v>
      </c>
      <c r="E22" s="5">
        <v>2</v>
      </c>
      <c r="F22" s="5">
        <v>3</v>
      </c>
      <c r="G22" s="5">
        <v>4</v>
      </c>
      <c r="H22" s="5">
        <v>5</v>
      </c>
      <c r="I22" s="5">
        <v>6</v>
      </c>
      <c r="J22" s="5">
        <v>7</v>
      </c>
      <c r="K22" s="5">
        <v>8</v>
      </c>
    </row>
    <row r="23" spans="1:11" x14ac:dyDescent="0.2">
      <c r="A23" s="6" t="s">
        <v>18</v>
      </c>
      <c r="B23" s="6">
        <v>30.5</v>
      </c>
      <c r="C23" s="6">
        <v>30.9</v>
      </c>
      <c r="D23" s="6">
        <v>33</v>
      </c>
      <c r="E23" s="6">
        <v>33.9</v>
      </c>
      <c r="F23" s="6">
        <v>33.9</v>
      </c>
      <c r="G23" s="6">
        <v>35</v>
      </c>
      <c r="H23" s="6">
        <v>35.700000000000003</v>
      </c>
      <c r="I23" s="6">
        <v>35.4</v>
      </c>
      <c r="J23" s="6">
        <v>35.299999999999997</v>
      </c>
      <c r="K23" s="6">
        <v>36</v>
      </c>
    </row>
    <row r="24" spans="1:11" x14ac:dyDescent="0.2">
      <c r="A24" s="6" t="s">
        <v>34</v>
      </c>
      <c r="B24" s="6">
        <v>30</v>
      </c>
      <c r="C24" s="6">
        <v>28.6</v>
      </c>
      <c r="D24" s="6">
        <v>29.4</v>
      </c>
      <c r="E24" s="6">
        <v>29.7</v>
      </c>
      <c r="F24" s="6">
        <v>29.2</v>
      </c>
      <c r="G24" s="6">
        <v>29.6</v>
      </c>
      <c r="H24" s="6">
        <v>29.3</v>
      </c>
      <c r="I24" s="6">
        <v>29.1</v>
      </c>
      <c r="J24" s="6">
        <v>29.4</v>
      </c>
      <c r="K24" s="6">
        <v>29.4</v>
      </c>
    </row>
    <row r="25" spans="1:1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">
      <c r="A26" s="6" t="s">
        <v>23</v>
      </c>
      <c r="B26" s="6">
        <v>24</v>
      </c>
      <c r="C26" s="6">
        <v>26.4</v>
      </c>
      <c r="D26" s="6">
        <v>30.2</v>
      </c>
      <c r="E26" s="6">
        <v>32.700000000000003</v>
      </c>
      <c r="F26" s="6">
        <v>34.4</v>
      </c>
      <c r="G26" s="6">
        <v>36.799999999999997</v>
      </c>
      <c r="H26" s="6">
        <v>38.200000000000003</v>
      </c>
      <c r="I26" s="6">
        <v>40</v>
      </c>
      <c r="J26" s="6">
        <v>40.4</v>
      </c>
      <c r="K26" s="6">
        <v>41.4</v>
      </c>
    </row>
    <row r="27" spans="1:11" x14ac:dyDescent="0.2">
      <c r="A27" s="6" t="s">
        <v>24</v>
      </c>
      <c r="B27" s="6">
        <v>23.3</v>
      </c>
      <c r="C27" s="6">
        <v>24.8</v>
      </c>
      <c r="D27" s="6">
        <v>27.6</v>
      </c>
      <c r="E27" s="6">
        <v>30.1</v>
      </c>
      <c r="F27" s="6">
        <v>31.5</v>
      </c>
      <c r="G27" s="6">
        <v>32.5</v>
      </c>
      <c r="H27" s="6">
        <v>34.4</v>
      </c>
      <c r="I27" s="6">
        <v>35</v>
      </c>
      <c r="J27" s="6">
        <v>35.4</v>
      </c>
      <c r="K27" s="6">
        <v>36.5</v>
      </c>
    </row>
    <row r="28" spans="1:11" x14ac:dyDescent="0.2">
      <c r="A28" s="6" t="s">
        <v>35</v>
      </c>
      <c r="B28" s="6">
        <v>25.6</v>
      </c>
      <c r="C28" s="6">
        <v>25.8</v>
      </c>
      <c r="D28" s="6">
        <v>27</v>
      </c>
      <c r="E28" s="6">
        <v>27.3</v>
      </c>
      <c r="F28" s="6">
        <v>27.9</v>
      </c>
      <c r="G28" s="6">
        <v>28.8</v>
      </c>
      <c r="H28" s="6">
        <v>29.3</v>
      </c>
      <c r="I28" s="6">
        <v>29.4</v>
      </c>
      <c r="J28" s="6">
        <v>29.8</v>
      </c>
      <c r="K28" s="6">
        <v>30.2</v>
      </c>
    </row>
    <row r="29" spans="1:1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2">
      <c r="A30" s="6" t="s">
        <v>18</v>
      </c>
      <c r="B30" s="6">
        <v>24.9</v>
      </c>
      <c r="C30" s="6">
        <v>25.8</v>
      </c>
      <c r="D30" s="6">
        <v>27.3</v>
      </c>
      <c r="E30" s="6">
        <v>28.2</v>
      </c>
      <c r="F30" s="6">
        <v>28.9</v>
      </c>
      <c r="G30" s="6">
        <v>29.4</v>
      </c>
      <c r="H30" s="6">
        <v>29.3</v>
      </c>
      <c r="I30" s="6">
        <v>29.3</v>
      </c>
      <c r="J30" s="6">
        <v>29.8</v>
      </c>
      <c r="K30" s="6">
        <v>30.5</v>
      </c>
    </row>
    <row r="31" spans="1:11" x14ac:dyDescent="0.2">
      <c r="A31" s="6" t="s">
        <v>36</v>
      </c>
      <c r="B31" s="6">
        <v>22.5</v>
      </c>
      <c r="C31" s="6">
        <v>21.6</v>
      </c>
      <c r="D31" s="6">
        <v>22.8</v>
      </c>
      <c r="E31" s="6">
        <v>23.9</v>
      </c>
      <c r="F31" s="6">
        <v>24.6</v>
      </c>
      <c r="G31" s="6">
        <v>24</v>
      </c>
      <c r="H31" s="6">
        <v>24.3</v>
      </c>
      <c r="I31" s="6">
        <v>24.4</v>
      </c>
      <c r="J31" s="6">
        <v>24.3</v>
      </c>
      <c r="K31" s="6">
        <v>24.7</v>
      </c>
    </row>
    <row r="32" spans="1:1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6" t="s">
        <v>25</v>
      </c>
      <c r="B33" s="6">
        <v>22.1</v>
      </c>
      <c r="C33" s="6">
        <v>22.4</v>
      </c>
      <c r="D33" s="6">
        <v>24.2</v>
      </c>
      <c r="E33" s="6">
        <v>25.1</v>
      </c>
      <c r="F33" s="6">
        <v>25.6</v>
      </c>
      <c r="G33" s="6">
        <v>27.1</v>
      </c>
      <c r="H33" s="6">
        <v>27.6</v>
      </c>
      <c r="I33" s="6">
        <v>27.8</v>
      </c>
      <c r="J33" s="6">
        <v>28.1</v>
      </c>
      <c r="K33" s="6">
        <v>28.7</v>
      </c>
    </row>
    <row r="34" spans="1:11" x14ac:dyDescent="0.2">
      <c r="A34" s="6" t="s">
        <v>34</v>
      </c>
      <c r="B34" s="6">
        <v>19.7</v>
      </c>
      <c r="C34" s="6">
        <v>20.6</v>
      </c>
      <c r="D34" s="6">
        <v>22.9</v>
      </c>
      <c r="E34" s="6">
        <v>24.4</v>
      </c>
      <c r="F34" s="6">
        <v>25.3</v>
      </c>
      <c r="G34" s="6">
        <v>25.8</v>
      </c>
      <c r="H34" s="6">
        <v>26.9</v>
      </c>
      <c r="I34" s="6">
        <v>27.4</v>
      </c>
      <c r="J34" s="6">
        <v>27.6</v>
      </c>
      <c r="K34" s="6">
        <v>27.8</v>
      </c>
    </row>
    <row r="35" spans="1:11" x14ac:dyDescent="0.2">
      <c r="A35" s="6" t="s">
        <v>37</v>
      </c>
      <c r="B35" s="6">
        <v>19.5</v>
      </c>
      <c r="C35" s="6">
        <v>20.399999999999999</v>
      </c>
      <c r="D35" s="6">
        <v>23.2</v>
      </c>
      <c r="E35" s="6">
        <v>24.6</v>
      </c>
      <c r="F35" s="6">
        <v>25.4</v>
      </c>
      <c r="G35" s="6">
        <v>26.7</v>
      </c>
      <c r="H35" s="6">
        <v>27.6</v>
      </c>
      <c r="I35" s="6">
        <v>28.3</v>
      </c>
      <c r="J35" s="6">
        <v>28.5</v>
      </c>
      <c r="K35" s="6">
        <v>28.6</v>
      </c>
    </row>
    <row r="36" spans="1:11" x14ac:dyDescent="0.2">
      <c r="A36" s="6" t="s">
        <v>38</v>
      </c>
      <c r="B36" s="6">
        <v>21.2</v>
      </c>
      <c r="C36" s="6">
        <v>21.7</v>
      </c>
      <c r="D36" s="6">
        <v>23.6</v>
      </c>
      <c r="E36" s="6">
        <v>24.2</v>
      </c>
      <c r="F36" s="6">
        <v>25.2</v>
      </c>
      <c r="G36" s="6">
        <v>26.3</v>
      </c>
      <c r="H36" s="6">
        <v>26.4</v>
      </c>
      <c r="I36" s="6">
        <v>26.9</v>
      </c>
      <c r="J36" s="6">
        <v>28.3</v>
      </c>
      <c r="K36" s="6">
        <v>28.8</v>
      </c>
    </row>
    <row r="37" spans="1:11" x14ac:dyDescent="0.2">
      <c r="A37" s="6" t="s">
        <v>31</v>
      </c>
      <c r="B37" s="6">
        <v>23.4</v>
      </c>
      <c r="C37" s="6">
        <v>22.8</v>
      </c>
      <c r="D37" s="6">
        <v>23.8</v>
      </c>
      <c r="E37" s="6">
        <v>25.3</v>
      </c>
      <c r="F37" s="6">
        <v>26</v>
      </c>
      <c r="G37" s="6">
        <v>26.5</v>
      </c>
      <c r="H37" s="6">
        <v>26.7</v>
      </c>
      <c r="I37" s="6">
        <v>27.2</v>
      </c>
      <c r="J37" s="6">
        <v>27.9</v>
      </c>
      <c r="K37" s="6">
        <v>28.2</v>
      </c>
    </row>
    <row r="38" spans="1:1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6" t="s">
        <v>25</v>
      </c>
      <c r="B39" s="6">
        <v>21.7</v>
      </c>
      <c r="C39" s="6">
        <v>23.2</v>
      </c>
      <c r="D39" s="6">
        <v>29</v>
      </c>
      <c r="E39" s="6">
        <v>34</v>
      </c>
      <c r="F39" s="6">
        <v>37.299999999999997</v>
      </c>
      <c r="G39" s="6">
        <v>39.5</v>
      </c>
      <c r="H39" s="6">
        <v>42.3</v>
      </c>
      <c r="I39" s="6">
        <v>43.6</v>
      </c>
      <c r="J39" s="6">
        <v>44.1</v>
      </c>
      <c r="K39" s="6">
        <v>45</v>
      </c>
    </row>
    <row r="40" spans="1:11" x14ac:dyDescent="0.2">
      <c r="A40" s="6" t="s">
        <v>34</v>
      </c>
      <c r="B40" s="6">
        <v>21.9</v>
      </c>
      <c r="C40" s="6">
        <v>22.6</v>
      </c>
      <c r="D40" s="6">
        <v>23.8</v>
      </c>
      <c r="E40" s="6">
        <v>24.6</v>
      </c>
      <c r="F40" s="6">
        <v>24.5</v>
      </c>
      <c r="G40" s="6">
        <v>25.2</v>
      </c>
      <c r="H40" s="6">
        <v>25.9</v>
      </c>
      <c r="I40" s="6">
        <v>26.9</v>
      </c>
      <c r="J40" s="6">
        <v>26.9</v>
      </c>
      <c r="K40" s="6">
        <v>27.6</v>
      </c>
    </row>
    <row r="41" spans="1:1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2049F-DC53-EE4F-9F40-68CAACCB5B3A}">
  <dimension ref="A3:I4"/>
  <sheetViews>
    <sheetView workbookViewId="0">
      <selection activeCell="G14" sqref="G14"/>
    </sheetView>
  </sheetViews>
  <sheetFormatPr baseColWidth="10" defaultRowHeight="16" x14ac:dyDescent="0.2"/>
  <sheetData>
    <row r="3" spans="1:9" x14ac:dyDescent="0.2">
      <c r="A3" s="6" t="s">
        <v>110</v>
      </c>
      <c r="B3" s="11">
        <v>1.0549999999999999</v>
      </c>
      <c r="C3" s="11">
        <v>1.0469999999999999</v>
      </c>
      <c r="D3" s="11">
        <v>1.2529999999999999</v>
      </c>
      <c r="E3" s="11">
        <v>1.325</v>
      </c>
      <c r="F3" s="11">
        <v>1.6839999999999999</v>
      </c>
      <c r="G3" s="11">
        <v>1.1040000000000001</v>
      </c>
      <c r="H3" s="11">
        <v>1.5469999999999999</v>
      </c>
      <c r="I3" s="11">
        <v>1.294</v>
      </c>
    </row>
    <row r="4" spans="1:9" x14ac:dyDescent="0.2">
      <c r="A4" s="6" t="s">
        <v>114</v>
      </c>
      <c r="B4" s="11">
        <v>0.96619999999999995</v>
      </c>
      <c r="C4" s="11">
        <v>0.77310000000000001</v>
      </c>
      <c r="D4" s="11">
        <v>1.0109999999999999</v>
      </c>
      <c r="E4" s="11">
        <v>1.028</v>
      </c>
      <c r="F4" s="11">
        <v>1.232</v>
      </c>
      <c r="G4" s="11">
        <v>0.91120000000000001</v>
      </c>
      <c r="H4" s="11">
        <v>0.98380000000000001</v>
      </c>
      <c r="I4" s="11">
        <v>0.98480000000000001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DD16-FC25-BF42-843A-CBD112F2ED29}">
  <dimension ref="A2:F17"/>
  <sheetViews>
    <sheetView workbookViewId="0">
      <selection activeCell="A2" sqref="A2:F17"/>
    </sheetView>
  </sheetViews>
  <sheetFormatPr baseColWidth="10" defaultRowHeight="16" x14ac:dyDescent="0.2"/>
  <cols>
    <col min="5" max="6" width="13.1640625" customWidth="1"/>
  </cols>
  <sheetData>
    <row r="2" spans="1:6" x14ac:dyDescent="0.2">
      <c r="A2" s="6"/>
      <c r="B2" s="6" t="s">
        <v>126</v>
      </c>
      <c r="C2" s="6" t="s">
        <v>100</v>
      </c>
      <c r="D2" s="6"/>
      <c r="E2" s="6" t="s">
        <v>102</v>
      </c>
      <c r="F2" s="6" t="s">
        <v>103</v>
      </c>
    </row>
    <row r="3" spans="1:6" x14ac:dyDescent="0.2">
      <c r="A3" s="6" t="s">
        <v>73</v>
      </c>
      <c r="B3" s="6">
        <v>152</v>
      </c>
      <c r="C3" s="6">
        <v>156</v>
      </c>
      <c r="D3" s="6"/>
      <c r="E3" s="6">
        <f>B3/138.166667</f>
        <v>1.1001206246076705</v>
      </c>
      <c r="F3" s="6">
        <f>C3/121.833333</f>
        <v>1.2804377600011978</v>
      </c>
    </row>
    <row r="4" spans="1:6" x14ac:dyDescent="0.2">
      <c r="A4" s="6" t="s">
        <v>72</v>
      </c>
      <c r="B4" s="6">
        <v>157</v>
      </c>
      <c r="C4" s="6">
        <v>98</v>
      </c>
      <c r="D4" s="6"/>
      <c r="E4" s="6">
        <f t="shared" ref="E4:E15" si="0">B4/138.166667</f>
        <v>1.1363088030487123</v>
      </c>
      <c r="F4" s="6">
        <f t="shared" ref="F4:F15" si="1">C4/121.833333</f>
        <v>0.80437756718023956</v>
      </c>
    </row>
    <row r="5" spans="1:6" s="4" customFormat="1" x14ac:dyDescent="0.2">
      <c r="A5" s="9" t="s">
        <v>118</v>
      </c>
      <c r="B5" s="9">
        <v>113</v>
      </c>
      <c r="C5" s="9">
        <v>117</v>
      </c>
      <c r="D5" s="9"/>
      <c r="E5" s="9">
        <f t="shared" si="0"/>
        <v>0.8178528327675445</v>
      </c>
      <c r="F5" s="9">
        <f t="shared" si="1"/>
        <v>0.96032832000089829</v>
      </c>
    </row>
    <row r="6" spans="1:6" x14ac:dyDescent="0.2">
      <c r="A6" s="6"/>
      <c r="B6" s="6"/>
      <c r="C6" s="6"/>
      <c r="D6" s="6"/>
      <c r="E6" s="6"/>
      <c r="F6" s="6"/>
    </row>
    <row r="7" spans="1:6" x14ac:dyDescent="0.2">
      <c r="A7" s="6" t="s">
        <v>119</v>
      </c>
      <c r="B7" s="6">
        <v>109</v>
      </c>
      <c r="C7" s="6">
        <v>100</v>
      </c>
      <c r="D7" s="6"/>
      <c r="E7" s="6">
        <f t="shared" si="0"/>
        <v>0.78890229001471102</v>
      </c>
      <c r="F7" s="6">
        <f t="shared" si="1"/>
        <v>0.82079343589820364</v>
      </c>
    </row>
    <row r="8" spans="1:6" x14ac:dyDescent="0.2">
      <c r="A8" s="6" t="s">
        <v>72</v>
      </c>
      <c r="B8" s="6">
        <v>146</v>
      </c>
      <c r="C8" s="6">
        <v>120</v>
      </c>
      <c r="D8" s="6"/>
      <c r="E8" s="6">
        <f t="shared" si="0"/>
        <v>1.0566948104784204</v>
      </c>
      <c r="F8" s="6">
        <f t="shared" si="1"/>
        <v>0.98495212307784441</v>
      </c>
    </row>
    <row r="9" spans="1:6" x14ac:dyDescent="0.2">
      <c r="A9" s="6" t="s">
        <v>76</v>
      </c>
      <c r="B9" s="6">
        <v>137</v>
      </c>
      <c r="C9" s="6">
        <v>138</v>
      </c>
      <c r="D9" s="6"/>
      <c r="E9" s="6">
        <f t="shared" si="0"/>
        <v>0.99155608928454508</v>
      </c>
      <c r="F9" s="6">
        <f t="shared" si="1"/>
        <v>1.1326949415395211</v>
      </c>
    </row>
    <row r="10" spans="1:6" x14ac:dyDescent="0.2">
      <c r="A10" s="6" t="s">
        <v>121</v>
      </c>
      <c r="B10" s="6">
        <v>128</v>
      </c>
      <c r="C10" s="6">
        <v>119</v>
      </c>
      <c r="D10" s="6"/>
      <c r="E10" s="6">
        <f t="shared" si="0"/>
        <v>0.92641736809066988</v>
      </c>
      <c r="F10" s="6">
        <f t="shared" si="1"/>
        <v>0.97674418871886237</v>
      </c>
    </row>
    <row r="11" spans="1:6" x14ac:dyDescent="0.2">
      <c r="A11" s="6"/>
      <c r="B11" s="6"/>
      <c r="C11" s="6"/>
      <c r="D11" s="6"/>
      <c r="E11" s="6"/>
      <c r="F11" s="6"/>
    </row>
    <row r="12" spans="1:6" s="4" customFormat="1" x14ac:dyDescent="0.2">
      <c r="A12" s="9" t="s">
        <v>122</v>
      </c>
      <c r="B12" s="9">
        <v>96</v>
      </c>
      <c r="C12" s="9">
        <v>129</v>
      </c>
      <c r="D12" s="9"/>
      <c r="E12" s="9">
        <f t="shared" si="0"/>
        <v>0.69481302606800244</v>
      </c>
      <c r="F12" s="9">
        <f t="shared" si="1"/>
        <v>1.0588235323086828</v>
      </c>
    </row>
    <row r="13" spans="1:6" s="4" customFormat="1" x14ac:dyDescent="0.2">
      <c r="A13" s="9" t="s">
        <v>123</v>
      </c>
      <c r="B13" s="9">
        <v>118</v>
      </c>
      <c r="C13" s="9">
        <v>141</v>
      </c>
      <c r="D13" s="9"/>
      <c r="E13" s="9">
        <f t="shared" si="0"/>
        <v>0.85404101120858633</v>
      </c>
      <c r="F13" s="9">
        <f t="shared" si="1"/>
        <v>1.1573187446164672</v>
      </c>
    </row>
    <row r="14" spans="1:6" s="4" customFormat="1" x14ac:dyDescent="0.2">
      <c r="A14" s="9" t="s">
        <v>124</v>
      </c>
      <c r="B14" s="9">
        <v>118</v>
      </c>
      <c r="C14" s="9">
        <v>137</v>
      </c>
      <c r="D14" s="9"/>
      <c r="E14" s="9">
        <f t="shared" si="0"/>
        <v>0.85404101120858633</v>
      </c>
      <c r="F14" s="9">
        <f t="shared" si="1"/>
        <v>1.1244870071805391</v>
      </c>
    </row>
    <row r="15" spans="1:6" s="4" customFormat="1" x14ac:dyDescent="0.2">
      <c r="A15" s="9" t="s">
        <v>125</v>
      </c>
      <c r="B15" s="9">
        <v>150</v>
      </c>
      <c r="C15" s="9">
        <v>140</v>
      </c>
      <c r="D15" s="9"/>
      <c r="E15" s="9">
        <f t="shared" si="0"/>
        <v>1.0856453532312538</v>
      </c>
      <c r="F15" s="9">
        <f t="shared" si="1"/>
        <v>1.1491108102574852</v>
      </c>
    </row>
    <row r="16" spans="1:6" x14ac:dyDescent="0.2">
      <c r="A16" s="7"/>
      <c r="B16" s="7"/>
      <c r="C16" s="7"/>
      <c r="D16" s="7"/>
      <c r="E16" s="7"/>
      <c r="F16" s="7"/>
    </row>
    <row r="17" spans="1:6" x14ac:dyDescent="0.2">
      <c r="A17" s="7"/>
      <c r="B17" s="7">
        <f>AVERAGE(B3:B4,B7:B10)</f>
        <v>138.16666666666666</v>
      </c>
      <c r="C17" s="7">
        <f>AVERAGE(C3:C4,C7:C10)</f>
        <v>121.83333333333333</v>
      </c>
      <c r="D17" s="7"/>
      <c r="E17" s="7"/>
      <c r="F17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4EE7-5025-774B-95D1-5A91A4C122D9}">
  <dimension ref="A2:G21"/>
  <sheetViews>
    <sheetView workbookViewId="0">
      <selection activeCell="I20" sqref="I20"/>
    </sheetView>
  </sheetViews>
  <sheetFormatPr baseColWidth="10" defaultRowHeight="16" x14ac:dyDescent="0.2"/>
  <sheetData>
    <row r="2" spans="1:7" x14ac:dyDescent="0.2">
      <c r="A2" s="6"/>
      <c r="B2" s="6" t="s">
        <v>131</v>
      </c>
      <c r="C2" s="6" t="s">
        <v>40</v>
      </c>
      <c r="D2" s="6" t="s">
        <v>41</v>
      </c>
      <c r="E2" s="6" t="s">
        <v>42</v>
      </c>
      <c r="F2" s="6" t="s">
        <v>43</v>
      </c>
      <c r="G2" s="7"/>
    </row>
    <row r="3" spans="1:7" x14ac:dyDescent="0.2">
      <c r="A3" s="6" t="s">
        <v>73</v>
      </c>
      <c r="B3" s="6">
        <v>158</v>
      </c>
      <c r="C3" s="6">
        <v>492</v>
      </c>
      <c r="D3" s="6">
        <v>307</v>
      </c>
      <c r="E3" s="6">
        <v>172</v>
      </c>
      <c r="F3" s="6">
        <v>129</v>
      </c>
      <c r="G3" s="7"/>
    </row>
    <row r="4" spans="1:7" x14ac:dyDescent="0.2">
      <c r="A4" s="6" t="s">
        <v>72</v>
      </c>
      <c r="B4" s="6">
        <v>110</v>
      </c>
      <c r="C4" s="6">
        <v>351</v>
      </c>
      <c r="D4" s="6">
        <v>353</v>
      </c>
      <c r="E4" s="6">
        <v>206</v>
      </c>
      <c r="F4" s="6">
        <v>118</v>
      </c>
      <c r="G4" s="7"/>
    </row>
    <row r="5" spans="1:7" s="4" customFormat="1" x14ac:dyDescent="0.2">
      <c r="A5" s="9" t="s">
        <v>118</v>
      </c>
      <c r="B5" s="9">
        <v>109</v>
      </c>
      <c r="C5" s="9">
        <v>472</v>
      </c>
      <c r="D5" s="9">
        <v>402</v>
      </c>
      <c r="E5" s="9">
        <v>212</v>
      </c>
      <c r="F5" s="9">
        <v>176</v>
      </c>
      <c r="G5" s="14"/>
    </row>
    <row r="6" spans="1:7" x14ac:dyDescent="0.2">
      <c r="A6" s="6"/>
      <c r="B6" s="6"/>
      <c r="C6" s="6"/>
      <c r="D6" s="6"/>
      <c r="E6" s="6"/>
      <c r="F6" s="6"/>
      <c r="G6" s="7"/>
    </row>
    <row r="7" spans="1:7" x14ac:dyDescent="0.2">
      <c r="A7" s="6" t="s">
        <v>119</v>
      </c>
      <c r="B7" s="6">
        <v>99</v>
      </c>
      <c r="C7" s="6">
        <v>457</v>
      </c>
      <c r="D7" s="6">
        <v>376</v>
      </c>
      <c r="E7" s="6">
        <v>243</v>
      </c>
      <c r="F7" s="6">
        <v>139</v>
      </c>
      <c r="G7" s="7"/>
    </row>
    <row r="8" spans="1:7" x14ac:dyDescent="0.2">
      <c r="A8" s="6" t="s">
        <v>72</v>
      </c>
      <c r="B8" s="6">
        <v>118</v>
      </c>
      <c r="C8" s="6">
        <v>470</v>
      </c>
      <c r="D8" s="6">
        <v>336</v>
      </c>
      <c r="E8" s="6">
        <v>191</v>
      </c>
      <c r="F8" s="6">
        <v>127</v>
      </c>
      <c r="G8" s="7"/>
    </row>
    <row r="9" spans="1:7" x14ac:dyDescent="0.2">
      <c r="A9" s="6" t="s">
        <v>76</v>
      </c>
      <c r="B9" s="6">
        <v>135</v>
      </c>
      <c r="C9" s="6">
        <v>254</v>
      </c>
      <c r="D9" s="6">
        <v>188</v>
      </c>
      <c r="E9" s="6">
        <v>127</v>
      </c>
      <c r="F9" s="6">
        <v>134</v>
      </c>
      <c r="G9" s="7"/>
    </row>
    <row r="10" spans="1:7" x14ac:dyDescent="0.2">
      <c r="A10" s="6" t="s">
        <v>121</v>
      </c>
      <c r="B10" s="6">
        <v>136</v>
      </c>
      <c r="C10" s="6">
        <v>412</v>
      </c>
      <c r="D10" s="6">
        <v>329</v>
      </c>
      <c r="E10" s="6">
        <v>209</v>
      </c>
      <c r="F10" s="6">
        <v>167</v>
      </c>
      <c r="G10" s="7"/>
    </row>
    <row r="11" spans="1:7" x14ac:dyDescent="0.2">
      <c r="A11" s="6"/>
      <c r="B11" s="6"/>
      <c r="C11" s="6"/>
      <c r="D11" s="6"/>
      <c r="E11" s="6"/>
      <c r="F11" s="6"/>
      <c r="G11" s="7"/>
    </row>
    <row r="12" spans="1:7" s="4" customFormat="1" x14ac:dyDescent="0.2">
      <c r="A12" s="9" t="s">
        <v>122</v>
      </c>
      <c r="B12" s="9">
        <v>119</v>
      </c>
      <c r="C12" s="9">
        <v>464</v>
      </c>
      <c r="D12" s="9">
        <v>302</v>
      </c>
      <c r="E12" s="9">
        <v>197</v>
      </c>
      <c r="F12" s="9">
        <v>141</v>
      </c>
      <c r="G12" s="14"/>
    </row>
    <row r="13" spans="1:7" s="4" customFormat="1" x14ac:dyDescent="0.2">
      <c r="A13" s="9" t="s">
        <v>123</v>
      </c>
      <c r="B13" s="9">
        <v>135</v>
      </c>
      <c r="C13" s="9">
        <v>404</v>
      </c>
      <c r="D13" s="9">
        <v>324</v>
      </c>
      <c r="E13" s="9">
        <v>193</v>
      </c>
      <c r="F13" s="9">
        <v>137</v>
      </c>
      <c r="G13" s="14"/>
    </row>
    <row r="14" spans="1:7" s="4" customFormat="1" x14ac:dyDescent="0.2">
      <c r="A14" s="9" t="s">
        <v>124</v>
      </c>
      <c r="B14" s="9">
        <v>121</v>
      </c>
      <c r="C14" s="9">
        <v>440</v>
      </c>
      <c r="D14" s="9">
        <v>403</v>
      </c>
      <c r="E14" s="9">
        <v>271</v>
      </c>
      <c r="F14" s="9">
        <v>164</v>
      </c>
      <c r="G14" s="14"/>
    </row>
    <row r="15" spans="1:7" s="4" customFormat="1" x14ac:dyDescent="0.2">
      <c r="A15" s="9" t="s">
        <v>125</v>
      </c>
      <c r="B15" s="9">
        <v>143</v>
      </c>
      <c r="C15" s="9">
        <v>485</v>
      </c>
      <c r="D15" s="9">
        <v>484</v>
      </c>
      <c r="E15" s="9">
        <v>295</v>
      </c>
      <c r="F15" s="9">
        <v>203</v>
      </c>
      <c r="G15" s="14"/>
    </row>
    <row r="17" spans="1:6" x14ac:dyDescent="0.2">
      <c r="A17" s="9" t="s">
        <v>140</v>
      </c>
      <c r="B17" s="25">
        <v>133</v>
      </c>
      <c r="C17" s="25">
        <v>457</v>
      </c>
      <c r="D17" s="25">
        <v>404</v>
      </c>
      <c r="E17" s="25">
        <v>271</v>
      </c>
      <c r="F17" s="25">
        <v>136</v>
      </c>
    </row>
    <row r="18" spans="1:6" x14ac:dyDescent="0.2">
      <c r="A18" s="9" t="s">
        <v>141</v>
      </c>
      <c r="B18" s="25">
        <v>115</v>
      </c>
      <c r="C18" s="25">
        <v>460</v>
      </c>
      <c r="D18" s="25">
        <v>441</v>
      </c>
      <c r="E18" s="25">
        <v>305</v>
      </c>
      <c r="F18" s="25">
        <v>147</v>
      </c>
    </row>
    <row r="19" spans="1:6" x14ac:dyDescent="0.2">
      <c r="A19" s="9" t="s">
        <v>124</v>
      </c>
      <c r="B19" s="24">
        <v>123</v>
      </c>
      <c r="C19" s="24">
        <v>455</v>
      </c>
      <c r="D19" s="24">
        <v>436</v>
      </c>
      <c r="E19" s="24">
        <v>252</v>
      </c>
      <c r="F19" s="24">
        <v>147</v>
      </c>
    </row>
    <row r="20" spans="1:6" x14ac:dyDescent="0.2">
      <c r="A20" s="6" t="s">
        <v>143</v>
      </c>
      <c r="B20" s="23">
        <v>107</v>
      </c>
      <c r="C20" s="23">
        <v>364</v>
      </c>
      <c r="D20" s="23">
        <v>362</v>
      </c>
      <c r="E20" s="23">
        <v>217</v>
      </c>
      <c r="F20" s="23">
        <v>163</v>
      </c>
    </row>
    <row r="21" spans="1:6" x14ac:dyDescent="0.2">
      <c r="A21" s="6" t="s">
        <v>142</v>
      </c>
      <c r="B21" s="23">
        <v>108</v>
      </c>
      <c r="C21" s="23">
        <v>469</v>
      </c>
      <c r="D21" s="23">
        <v>391</v>
      </c>
      <c r="E21" s="23">
        <v>275</v>
      </c>
      <c r="F21" s="23">
        <v>155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9DAA-5424-904E-BBDB-2A7AE1CC34E5}">
  <dimension ref="A2:I8"/>
  <sheetViews>
    <sheetView workbookViewId="0">
      <selection activeCell="M20" sqref="M20"/>
    </sheetView>
  </sheetViews>
  <sheetFormatPr baseColWidth="10" defaultRowHeight="16" x14ac:dyDescent="0.2"/>
  <sheetData>
    <row r="2" spans="1:9" x14ac:dyDescent="0.2">
      <c r="B2" s="26" t="s">
        <v>110</v>
      </c>
      <c r="C2" s="26"/>
      <c r="D2" s="26"/>
      <c r="E2" s="26" t="s">
        <v>132</v>
      </c>
      <c r="F2" s="26"/>
      <c r="G2" s="26"/>
    </row>
    <row r="3" spans="1:9" x14ac:dyDescent="0.2">
      <c r="B3" s="10" t="s">
        <v>111</v>
      </c>
      <c r="C3" s="10" t="s">
        <v>112</v>
      </c>
      <c r="D3" s="10" t="s">
        <v>113</v>
      </c>
      <c r="E3" s="10" t="s">
        <v>111</v>
      </c>
      <c r="F3" s="10" t="s">
        <v>112</v>
      </c>
      <c r="G3" s="10" t="s">
        <v>113</v>
      </c>
    </row>
    <row r="4" spans="1:9" x14ac:dyDescent="0.2">
      <c r="B4" s="11">
        <v>647</v>
      </c>
      <c r="C4" s="11">
        <v>84.74</v>
      </c>
      <c r="D4" s="11">
        <v>6</v>
      </c>
      <c r="E4" s="11">
        <v>818.4</v>
      </c>
      <c r="F4" s="11">
        <v>66.64</v>
      </c>
      <c r="G4" s="11">
        <v>5</v>
      </c>
    </row>
    <row r="7" spans="1:9" x14ac:dyDescent="0.2">
      <c r="A7" t="s">
        <v>110</v>
      </c>
      <c r="B7" s="22">
        <v>718.5</v>
      </c>
      <c r="C7" s="22">
        <v>628</v>
      </c>
      <c r="D7" s="22">
        <v>799</v>
      </c>
      <c r="E7" s="22">
        <v>723.5</v>
      </c>
      <c r="F7" s="22">
        <v>307.5</v>
      </c>
      <c r="G7" s="22">
        <v>705.5</v>
      </c>
      <c r="H7" s="22">
        <v>682</v>
      </c>
      <c r="I7" s="22">
        <v>870.5</v>
      </c>
    </row>
    <row r="8" spans="1:9" x14ac:dyDescent="0.2">
      <c r="A8" t="s">
        <v>139</v>
      </c>
      <c r="B8" s="22">
        <v>832.5</v>
      </c>
      <c r="C8" s="22">
        <v>697</v>
      </c>
      <c r="D8" s="22">
        <v>661</v>
      </c>
      <c r="E8" s="22">
        <v>860.5</v>
      </c>
      <c r="F8" s="22">
        <v>1041</v>
      </c>
      <c r="G8" s="22">
        <v>870.5</v>
      </c>
      <c r="H8" s="22">
        <v>941</v>
      </c>
      <c r="I8" s="22">
        <v>882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95FC-6FE2-414F-AA8E-09173383D578}">
  <dimension ref="A3:L17"/>
  <sheetViews>
    <sheetView workbookViewId="0">
      <selection activeCell="O1" sqref="O1"/>
    </sheetView>
  </sheetViews>
  <sheetFormatPr baseColWidth="10" defaultRowHeight="16" x14ac:dyDescent="0.2"/>
  <sheetData>
    <row r="3" spans="1:12" x14ac:dyDescent="0.2">
      <c r="A3" s="15"/>
      <c r="B3" s="15">
        <v>0</v>
      </c>
      <c r="C3" s="15" t="s">
        <v>40</v>
      </c>
      <c r="D3" s="15" t="s">
        <v>41</v>
      </c>
      <c r="E3" s="15" t="s">
        <v>44</v>
      </c>
      <c r="F3" s="15" t="s">
        <v>42</v>
      </c>
      <c r="G3" s="15"/>
      <c r="H3" s="15"/>
      <c r="I3" s="15"/>
      <c r="J3" s="15"/>
      <c r="K3" s="15"/>
      <c r="L3" s="15"/>
    </row>
    <row r="4" spans="1:12" x14ac:dyDescent="0.2">
      <c r="A4" s="15" t="s">
        <v>72</v>
      </c>
      <c r="B4" s="15">
        <v>151</v>
      </c>
      <c r="C4" s="15">
        <v>77</v>
      </c>
      <c r="D4" s="15">
        <v>94</v>
      </c>
      <c r="E4" s="15">
        <v>86</v>
      </c>
      <c r="F4" s="15">
        <v>96</v>
      </c>
      <c r="G4" s="15"/>
      <c r="H4" s="15">
        <f>B4/$B4</f>
        <v>1</v>
      </c>
      <c r="I4" s="15">
        <f t="shared" ref="I4:L4" si="0">C4/$B4</f>
        <v>0.50993377483443714</v>
      </c>
      <c r="J4" s="15">
        <f t="shared" si="0"/>
        <v>0.62251655629139069</v>
      </c>
      <c r="K4" s="15">
        <f t="shared" si="0"/>
        <v>0.56953642384105962</v>
      </c>
      <c r="L4" s="15">
        <f t="shared" si="0"/>
        <v>0.63576158940397354</v>
      </c>
    </row>
    <row r="5" spans="1:12" s="4" customFormat="1" x14ac:dyDescent="0.2">
      <c r="A5" s="16" t="s">
        <v>118</v>
      </c>
      <c r="B5" s="16">
        <v>156</v>
      </c>
      <c r="C5" s="16">
        <v>100</v>
      </c>
      <c r="D5" s="16">
        <v>120</v>
      </c>
      <c r="E5" s="16">
        <v>120</v>
      </c>
      <c r="F5" s="16">
        <v>140</v>
      </c>
      <c r="G5" s="16"/>
      <c r="H5" s="16">
        <f t="shared" ref="H5:H16" si="1">B5/$B5</f>
        <v>1</v>
      </c>
      <c r="I5" s="16">
        <f t="shared" ref="I5:I16" si="2">C5/$B5</f>
        <v>0.64102564102564108</v>
      </c>
      <c r="J5" s="16">
        <f t="shared" ref="J5:J16" si="3">D5/$B5</f>
        <v>0.76923076923076927</v>
      </c>
      <c r="K5" s="16">
        <f t="shared" ref="K5:K16" si="4">E5/$B5</f>
        <v>0.76923076923076927</v>
      </c>
      <c r="L5" s="16">
        <f t="shared" ref="L5:L16" si="5">F5/$B5</f>
        <v>0.89743589743589747</v>
      </c>
    </row>
    <row r="6" spans="1:12" s="4" customFormat="1" x14ac:dyDescent="0.2">
      <c r="A6" s="16" t="s">
        <v>124</v>
      </c>
      <c r="B6" s="16">
        <v>196</v>
      </c>
      <c r="C6" s="16">
        <v>124</v>
      </c>
      <c r="D6" s="16">
        <v>105</v>
      </c>
      <c r="E6" s="16">
        <v>127</v>
      </c>
      <c r="F6" s="16">
        <v>146</v>
      </c>
      <c r="G6" s="16"/>
      <c r="H6" s="16">
        <f t="shared" si="1"/>
        <v>1</v>
      </c>
      <c r="I6" s="16">
        <f t="shared" si="2"/>
        <v>0.63265306122448983</v>
      </c>
      <c r="J6" s="16">
        <f t="shared" si="3"/>
        <v>0.5357142857142857</v>
      </c>
      <c r="K6" s="16">
        <f t="shared" si="4"/>
        <v>0.64795918367346939</v>
      </c>
      <c r="L6" s="16">
        <f t="shared" si="5"/>
        <v>0.74489795918367352</v>
      </c>
    </row>
    <row r="7" spans="1:12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s="4" customFormat="1" x14ac:dyDescent="0.2">
      <c r="A8" s="16" t="s">
        <v>120</v>
      </c>
      <c r="B8" s="16">
        <v>184</v>
      </c>
      <c r="C8" s="16">
        <v>136</v>
      </c>
      <c r="D8" s="16">
        <v>112</v>
      </c>
      <c r="E8" s="16">
        <v>121</v>
      </c>
      <c r="F8" s="16">
        <v>137</v>
      </c>
      <c r="G8" s="16"/>
      <c r="H8" s="16">
        <f t="shared" si="1"/>
        <v>1</v>
      </c>
      <c r="I8" s="16">
        <f t="shared" si="2"/>
        <v>0.73913043478260865</v>
      </c>
      <c r="J8" s="16">
        <f t="shared" si="3"/>
        <v>0.60869565217391308</v>
      </c>
      <c r="K8" s="16">
        <f t="shared" si="4"/>
        <v>0.65760869565217395</v>
      </c>
      <c r="L8" s="16">
        <f t="shared" si="5"/>
        <v>0.74456521739130432</v>
      </c>
    </row>
    <row r="9" spans="1:12" x14ac:dyDescent="0.2">
      <c r="A9" s="15" t="s">
        <v>72</v>
      </c>
      <c r="B9" s="15">
        <v>217</v>
      </c>
      <c r="C9" s="15">
        <v>153</v>
      </c>
      <c r="D9" s="15">
        <v>121</v>
      </c>
      <c r="E9" s="15">
        <v>126</v>
      </c>
      <c r="F9" s="15">
        <v>96</v>
      </c>
      <c r="G9" s="15"/>
      <c r="H9" s="15">
        <f t="shared" si="1"/>
        <v>1</v>
      </c>
      <c r="I9" s="15">
        <f t="shared" si="2"/>
        <v>0.70506912442396308</v>
      </c>
      <c r="J9" s="15">
        <f t="shared" si="3"/>
        <v>0.55760368663594473</v>
      </c>
      <c r="K9" s="15">
        <f t="shared" si="4"/>
        <v>0.58064516129032262</v>
      </c>
      <c r="L9" s="15">
        <f t="shared" si="5"/>
        <v>0.44239631336405533</v>
      </c>
    </row>
    <row r="10" spans="1:12" x14ac:dyDescent="0.2">
      <c r="A10" s="15" t="s">
        <v>74</v>
      </c>
      <c r="B10" s="15">
        <v>200</v>
      </c>
      <c r="C10" s="15">
        <v>124</v>
      </c>
      <c r="D10" s="15">
        <v>97</v>
      </c>
      <c r="E10" s="15">
        <v>127</v>
      </c>
      <c r="F10" s="15">
        <v>129</v>
      </c>
      <c r="G10" s="15"/>
      <c r="H10" s="15">
        <f t="shared" si="1"/>
        <v>1</v>
      </c>
      <c r="I10" s="15">
        <f t="shared" si="2"/>
        <v>0.62</v>
      </c>
      <c r="J10" s="15">
        <f t="shared" si="3"/>
        <v>0.48499999999999999</v>
      </c>
      <c r="K10" s="15">
        <f t="shared" si="4"/>
        <v>0.63500000000000001</v>
      </c>
      <c r="L10" s="15">
        <f t="shared" si="5"/>
        <v>0.64500000000000002</v>
      </c>
    </row>
    <row r="11" spans="1:12" x14ac:dyDescent="0.2">
      <c r="A11" s="15" t="s">
        <v>121</v>
      </c>
      <c r="B11" s="15">
        <v>194</v>
      </c>
      <c r="C11" s="15">
        <v>130</v>
      </c>
      <c r="D11" s="15">
        <v>112</v>
      </c>
      <c r="E11" s="15">
        <v>118</v>
      </c>
      <c r="F11" s="15">
        <v>116</v>
      </c>
      <c r="G11" s="15"/>
      <c r="H11" s="15">
        <f t="shared" si="1"/>
        <v>1</v>
      </c>
      <c r="I11" s="15">
        <f t="shared" si="2"/>
        <v>0.67010309278350511</v>
      </c>
      <c r="J11" s="15">
        <f t="shared" si="3"/>
        <v>0.57731958762886593</v>
      </c>
      <c r="K11" s="15">
        <f t="shared" si="4"/>
        <v>0.60824742268041232</v>
      </c>
      <c r="L11" s="15">
        <f t="shared" si="5"/>
        <v>0.59793814432989689</v>
      </c>
    </row>
    <row r="12" spans="1:12" x14ac:dyDescent="0.2">
      <c r="A12" s="15" t="s">
        <v>76</v>
      </c>
      <c r="B12" s="15">
        <v>241</v>
      </c>
      <c r="C12" s="15">
        <v>159</v>
      </c>
      <c r="D12" s="15">
        <v>135</v>
      </c>
      <c r="E12" s="15">
        <v>148</v>
      </c>
      <c r="F12" s="15">
        <v>151</v>
      </c>
      <c r="G12" s="15"/>
      <c r="H12" s="15">
        <f t="shared" si="1"/>
        <v>1</v>
      </c>
      <c r="I12" s="15">
        <f t="shared" si="2"/>
        <v>0.65975103734439833</v>
      </c>
      <c r="J12" s="15">
        <f t="shared" si="3"/>
        <v>0.56016597510373445</v>
      </c>
      <c r="K12" s="15">
        <f t="shared" si="4"/>
        <v>0.61410788381742742</v>
      </c>
      <c r="L12" s="15">
        <f t="shared" si="5"/>
        <v>0.62655601659751037</v>
      </c>
    </row>
    <row r="13" spans="1:12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s="4" customFormat="1" x14ac:dyDescent="0.2">
      <c r="A14" s="16" t="s">
        <v>124</v>
      </c>
      <c r="B14" s="16">
        <v>187</v>
      </c>
      <c r="C14" s="16">
        <v>126</v>
      </c>
      <c r="D14" s="16">
        <v>125</v>
      </c>
      <c r="E14" s="16">
        <v>99</v>
      </c>
      <c r="F14" s="16">
        <v>106</v>
      </c>
      <c r="G14" s="16"/>
      <c r="H14" s="16">
        <f t="shared" si="1"/>
        <v>1</v>
      </c>
      <c r="I14" s="16">
        <f t="shared" si="2"/>
        <v>0.6737967914438503</v>
      </c>
      <c r="J14" s="16">
        <f t="shared" si="3"/>
        <v>0.66844919786096257</v>
      </c>
      <c r="K14" s="16">
        <f t="shared" si="4"/>
        <v>0.52941176470588236</v>
      </c>
      <c r="L14" s="16">
        <f t="shared" si="5"/>
        <v>0.5668449197860963</v>
      </c>
    </row>
    <row r="15" spans="1:12" s="4" customFormat="1" x14ac:dyDescent="0.2">
      <c r="A15" s="16" t="s">
        <v>123</v>
      </c>
      <c r="B15" s="16">
        <v>186</v>
      </c>
      <c r="C15" s="16">
        <v>126</v>
      </c>
      <c r="D15" s="16">
        <v>108</v>
      </c>
      <c r="E15" s="16">
        <v>118</v>
      </c>
      <c r="F15" s="16">
        <v>108</v>
      </c>
      <c r="G15" s="16"/>
      <c r="H15" s="16">
        <f t="shared" si="1"/>
        <v>1</v>
      </c>
      <c r="I15" s="16">
        <f t="shared" si="2"/>
        <v>0.67741935483870963</v>
      </c>
      <c r="J15" s="16">
        <f t="shared" si="3"/>
        <v>0.58064516129032262</v>
      </c>
      <c r="K15" s="16">
        <f t="shared" si="4"/>
        <v>0.63440860215053763</v>
      </c>
      <c r="L15" s="16">
        <f t="shared" si="5"/>
        <v>0.58064516129032262</v>
      </c>
    </row>
    <row r="16" spans="1:12" s="4" customFormat="1" x14ac:dyDescent="0.2">
      <c r="A16" s="16" t="s">
        <v>122</v>
      </c>
      <c r="B16" s="16">
        <v>174</v>
      </c>
      <c r="C16" s="16">
        <v>155</v>
      </c>
      <c r="D16" s="16">
        <v>127</v>
      </c>
      <c r="E16" s="16">
        <v>131</v>
      </c>
      <c r="F16" s="16">
        <v>125</v>
      </c>
      <c r="G16" s="16"/>
      <c r="H16" s="16">
        <f t="shared" si="1"/>
        <v>1</v>
      </c>
      <c r="I16" s="16">
        <f t="shared" si="2"/>
        <v>0.89080459770114939</v>
      </c>
      <c r="J16" s="16">
        <f t="shared" si="3"/>
        <v>0.72988505747126442</v>
      </c>
      <c r="K16" s="16">
        <f t="shared" si="4"/>
        <v>0.75287356321839083</v>
      </c>
      <c r="L16" s="16">
        <f t="shared" si="5"/>
        <v>0.7183908045977011</v>
      </c>
    </row>
    <row r="17" spans="1:12" s="4" customFormat="1" x14ac:dyDescent="0.2">
      <c r="A17" s="16" t="s">
        <v>125</v>
      </c>
      <c r="B17" s="16">
        <v>156</v>
      </c>
      <c r="C17" s="16">
        <v>124</v>
      </c>
      <c r="D17" s="16">
        <v>98</v>
      </c>
      <c r="E17" s="16">
        <v>95</v>
      </c>
      <c r="F17" s="16">
        <v>99</v>
      </c>
      <c r="G17" s="16"/>
      <c r="H17" s="16">
        <v>1</v>
      </c>
      <c r="I17" s="16">
        <v>0.79487178999999997</v>
      </c>
      <c r="J17" s="16">
        <v>0.62820513</v>
      </c>
      <c r="K17" s="16">
        <v>0.60897436000000005</v>
      </c>
      <c r="L17" s="16">
        <v>0.63461537999999995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835C8-5F01-6E4C-9B78-0EE61A01F9CF}">
  <dimension ref="A2:H8"/>
  <sheetViews>
    <sheetView workbookViewId="0">
      <selection activeCell="B8" sqref="B8:H8"/>
    </sheetView>
  </sheetViews>
  <sheetFormatPr baseColWidth="10" defaultRowHeight="16" x14ac:dyDescent="0.2"/>
  <sheetData>
    <row r="2" spans="1:8" x14ac:dyDescent="0.2">
      <c r="B2" s="27" t="s">
        <v>110</v>
      </c>
      <c r="C2" s="27"/>
      <c r="D2" s="27"/>
      <c r="E2" s="27" t="s">
        <v>132</v>
      </c>
      <c r="F2" s="27"/>
      <c r="G2" s="27"/>
    </row>
    <row r="3" spans="1:8" x14ac:dyDescent="0.2">
      <c r="B3" s="12" t="s">
        <v>111</v>
      </c>
      <c r="C3" s="12" t="s">
        <v>112</v>
      </c>
      <c r="D3" s="12" t="s">
        <v>113</v>
      </c>
      <c r="E3" s="12" t="s">
        <v>111</v>
      </c>
      <c r="F3" s="12" t="s">
        <v>112</v>
      </c>
      <c r="G3" s="12" t="s">
        <v>113</v>
      </c>
    </row>
    <row r="4" spans="1:8" x14ac:dyDescent="0.2">
      <c r="B4" s="13">
        <v>0.98980000000000001</v>
      </c>
      <c r="C4" s="13">
        <v>7.8560000000000005E-2</v>
      </c>
      <c r="D4" s="13">
        <v>5</v>
      </c>
      <c r="E4" s="13">
        <v>1.274</v>
      </c>
      <c r="F4" s="13">
        <v>0.1206</v>
      </c>
      <c r="G4" s="13">
        <v>7</v>
      </c>
    </row>
    <row r="7" spans="1:8" x14ac:dyDescent="0.2">
      <c r="A7" t="s">
        <v>110</v>
      </c>
      <c r="B7" s="22">
        <v>0.91990000000000005</v>
      </c>
      <c r="C7" s="22">
        <v>0.96450000000000002</v>
      </c>
      <c r="D7" s="22">
        <v>0.96250000000000002</v>
      </c>
      <c r="E7" s="22">
        <v>1.0549999999999999</v>
      </c>
      <c r="F7" s="22">
        <v>1.0469999999999999</v>
      </c>
    </row>
    <row r="8" spans="1:8" x14ac:dyDescent="0.2">
      <c r="A8" t="s">
        <v>132</v>
      </c>
      <c r="B8" s="22">
        <v>1.528</v>
      </c>
      <c r="C8" s="22">
        <v>1.089</v>
      </c>
      <c r="D8" s="22">
        <v>1.278</v>
      </c>
      <c r="E8" s="22">
        <v>1.0549999999999999</v>
      </c>
      <c r="F8" s="22">
        <v>1.083</v>
      </c>
      <c r="G8" s="22">
        <v>1.633</v>
      </c>
      <c r="H8" s="22">
        <v>1.2490000000000001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66E8-437B-E54A-8834-B68B0DFF5E0F}">
  <dimension ref="A2:G13"/>
  <sheetViews>
    <sheetView tabSelected="1" zoomScale="90" workbookViewId="0">
      <selection activeCell="C17" sqref="C17"/>
    </sheetView>
  </sheetViews>
  <sheetFormatPr baseColWidth="10" defaultRowHeight="16" x14ac:dyDescent="0.2"/>
  <cols>
    <col min="1" max="1" width="9.1640625" customWidth="1"/>
    <col min="2" max="2" width="11" customWidth="1"/>
    <col min="3" max="3" width="27.33203125" customWidth="1"/>
    <col min="4" max="4" width="22.83203125" customWidth="1"/>
    <col min="5" max="5" width="15" customWidth="1"/>
    <col min="6" max="6" width="57.1640625" customWidth="1"/>
    <col min="7" max="7" width="116.5" customWidth="1"/>
  </cols>
  <sheetData>
    <row r="2" spans="1:7" ht="39" customHeight="1" x14ac:dyDescent="0.2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8" t="s">
        <v>6</v>
      </c>
    </row>
    <row r="3" spans="1:7" ht="93" customHeight="1" x14ac:dyDescent="0.2">
      <c r="A3" s="19">
        <v>5</v>
      </c>
      <c r="B3" s="19" t="s">
        <v>8</v>
      </c>
      <c r="C3" s="20" t="s">
        <v>45</v>
      </c>
      <c r="D3" s="19" t="s">
        <v>9</v>
      </c>
      <c r="E3" s="21" t="s">
        <v>7</v>
      </c>
      <c r="F3" s="20" t="s">
        <v>10</v>
      </c>
      <c r="G3" s="20" t="s">
        <v>46</v>
      </c>
    </row>
    <row r="4" spans="1:7" ht="45" customHeight="1" x14ac:dyDescent="0.2">
      <c r="A4" s="19">
        <v>5</v>
      </c>
      <c r="B4" s="19" t="s">
        <v>11</v>
      </c>
      <c r="C4" s="20" t="s">
        <v>83</v>
      </c>
      <c r="D4" s="19" t="s">
        <v>9</v>
      </c>
      <c r="E4" s="21" t="s">
        <v>7</v>
      </c>
      <c r="F4" s="20" t="s">
        <v>47</v>
      </c>
      <c r="G4" s="20" t="s">
        <v>48</v>
      </c>
    </row>
    <row r="5" spans="1:7" ht="34" x14ac:dyDescent="0.2">
      <c r="A5" s="19">
        <v>5</v>
      </c>
      <c r="B5" s="19" t="s">
        <v>12</v>
      </c>
      <c r="C5" s="20" t="s">
        <v>84</v>
      </c>
      <c r="D5" s="19" t="s">
        <v>9</v>
      </c>
      <c r="E5" s="21" t="s">
        <v>49</v>
      </c>
      <c r="F5" s="20" t="s">
        <v>50</v>
      </c>
      <c r="G5" s="20" t="s">
        <v>51</v>
      </c>
    </row>
    <row r="6" spans="1:7" ht="34" x14ac:dyDescent="0.2">
      <c r="A6" s="19">
        <v>5</v>
      </c>
      <c r="B6" s="19" t="s">
        <v>68</v>
      </c>
      <c r="C6" s="20" t="s">
        <v>82</v>
      </c>
      <c r="D6" s="19" t="s">
        <v>9</v>
      </c>
      <c r="E6" s="21" t="s">
        <v>7</v>
      </c>
      <c r="F6" s="20" t="s">
        <v>86</v>
      </c>
      <c r="G6" s="20" t="s">
        <v>69</v>
      </c>
    </row>
    <row r="7" spans="1:7" ht="51" x14ac:dyDescent="0.2">
      <c r="A7" s="19">
        <v>5</v>
      </c>
      <c r="B7" s="19" t="s">
        <v>52</v>
      </c>
      <c r="C7" s="20" t="s">
        <v>85</v>
      </c>
      <c r="D7" s="19" t="s">
        <v>9</v>
      </c>
      <c r="E7" s="21" t="s">
        <v>7</v>
      </c>
      <c r="F7" s="20" t="s">
        <v>86</v>
      </c>
      <c r="G7" s="20" t="s">
        <v>87</v>
      </c>
    </row>
    <row r="8" spans="1:7" ht="34" x14ac:dyDescent="0.2">
      <c r="A8" s="19">
        <v>5</v>
      </c>
      <c r="B8" s="19" t="s">
        <v>13</v>
      </c>
      <c r="C8" s="20" t="s">
        <v>115</v>
      </c>
      <c r="D8" s="19" t="s">
        <v>9</v>
      </c>
      <c r="E8" s="21" t="s">
        <v>104</v>
      </c>
      <c r="F8" s="20" t="s">
        <v>105</v>
      </c>
      <c r="G8" s="20" t="s">
        <v>106</v>
      </c>
    </row>
    <row r="9" spans="1:7" ht="34" x14ac:dyDescent="0.2">
      <c r="A9" s="19">
        <v>5</v>
      </c>
      <c r="B9" s="19" t="s">
        <v>53</v>
      </c>
      <c r="C9" s="20" t="s">
        <v>115</v>
      </c>
      <c r="D9" s="19" t="s">
        <v>9</v>
      </c>
      <c r="E9" s="21" t="s">
        <v>49</v>
      </c>
      <c r="F9" s="20" t="s">
        <v>50</v>
      </c>
      <c r="G9" s="20" t="s">
        <v>135</v>
      </c>
    </row>
    <row r="10" spans="1:7" ht="34" x14ac:dyDescent="0.2">
      <c r="A10" s="19">
        <v>5</v>
      </c>
      <c r="B10" s="19" t="s">
        <v>117</v>
      </c>
      <c r="C10" s="20" t="s">
        <v>137</v>
      </c>
      <c r="D10" s="19" t="s">
        <v>9</v>
      </c>
      <c r="E10" s="21" t="s">
        <v>7</v>
      </c>
      <c r="F10" s="20" t="s">
        <v>47</v>
      </c>
      <c r="G10" s="20" t="s">
        <v>138</v>
      </c>
    </row>
    <row r="11" spans="1:7" ht="34" x14ac:dyDescent="0.2">
      <c r="A11" s="19">
        <v>5</v>
      </c>
      <c r="B11" s="19" t="s">
        <v>127</v>
      </c>
      <c r="C11" s="20" t="s">
        <v>128</v>
      </c>
      <c r="D11" s="19" t="s">
        <v>9</v>
      </c>
      <c r="E11" s="21" t="s">
        <v>7</v>
      </c>
      <c r="F11" s="20" t="s">
        <v>129</v>
      </c>
      <c r="G11" s="20" t="s">
        <v>130</v>
      </c>
    </row>
    <row r="12" spans="1:7" ht="34" x14ac:dyDescent="0.2">
      <c r="A12" s="19">
        <v>5</v>
      </c>
      <c r="B12" s="19" t="s">
        <v>133</v>
      </c>
      <c r="C12" s="20" t="s">
        <v>144</v>
      </c>
      <c r="D12" s="19" t="s">
        <v>9</v>
      </c>
      <c r="E12" s="21" t="s">
        <v>7</v>
      </c>
      <c r="F12" s="20" t="s">
        <v>47</v>
      </c>
      <c r="G12" s="20" t="s">
        <v>145</v>
      </c>
    </row>
    <row r="13" spans="1:7" ht="34" x14ac:dyDescent="0.2">
      <c r="A13" s="19">
        <v>5</v>
      </c>
      <c r="B13" s="19" t="s">
        <v>134</v>
      </c>
      <c r="C13" s="20" t="s">
        <v>146</v>
      </c>
      <c r="D13" s="19" t="s">
        <v>9</v>
      </c>
      <c r="E13" s="21" t="s">
        <v>7</v>
      </c>
      <c r="F13" s="20" t="s">
        <v>47</v>
      </c>
      <c r="G13" s="20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B084-5A6C-4A4D-8699-6ECBC0FB4425}">
  <dimension ref="A2:I33"/>
  <sheetViews>
    <sheetView workbookViewId="0">
      <selection activeCell="B2" sqref="B2:D30"/>
    </sheetView>
  </sheetViews>
  <sheetFormatPr baseColWidth="10" defaultRowHeight="16" x14ac:dyDescent="0.2"/>
  <sheetData>
    <row r="2" spans="1:8" x14ac:dyDescent="0.2">
      <c r="A2" s="2"/>
      <c r="B2" s="8"/>
      <c r="C2" s="8" t="s">
        <v>26</v>
      </c>
      <c r="D2" s="8" t="s">
        <v>27</v>
      </c>
      <c r="E2" s="1"/>
      <c r="F2" s="1"/>
      <c r="G2" s="3"/>
      <c r="H2" s="3"/>
    </row>
    <row r="3" spans="1:8" x14ac:dyDescent="0.2">
      <c r="B3" s="6" t="s">
        <v>31</v>
      </c>
      <c r="C3" s="6">
        <v>2.17</v>
      </c>
      <c r="D3" s="6">
        <v>25.22</v>
      </c>
    </row>
    <row r="4" spans="1:8" x14ac:dyDescent="0.2">
      <c r="B4" s="6" t="s">
        <v>32</v>
      </c>
      <c r="C4" s="6">
        <v>3.46</v>
      </c>
      <c r="D4" s="6">
        <v>26.08</v>
      </c>
    </row>
    <row r="5" spans="1:8" x14ac:dyDescent="0.2">
      <c r="B5" s="6" t="s">
        <v>18</v>
      </c>
      <c r="C5" s="6">
        <v>2.88</v>
      </c>
      <c r="D5" s="6">
        <v>26.4</v>
      </c>
    </row>
    <row r="6" spans="1:8" x14ac:dyDescent="0.2">
      <c r="B6" s="6" t="s">
        <v>19</v>
      </c>
      <c r="C6" s="6">
        <v>13.95</v>
      </c>
      <c r="D6" s="6">
        <v>27.94</v>
      </c>
    </row>
    <row r="7" spans="1:8" x14ac:dyDescent="0.2">
      <c r="B7" s="6"/>
      <c r="C7" s="6"/>
      <c r="D7" s="6"/>
    </row>
    <row r="8" spans="1:8" x14ac:dyDescent="0.2">
      <c r="B8" s="6" t="s">
        <v>33</v>
      </c>
      <c r="C8" s="6">
        <v>3.53</v>
      </c>
      <c r="D8" s="6">
        <v>24.8</v>
      </c>
    </row>
    <row r="9" spans="1:8" x14ac:dyDescent="0.2">
      <c r="B9" s="6" t="s">
        <v>20</v>
      </c>
      <c r="C9" s="6">
        <v>7.17</v>
      </c>
      <c r="D9" s="6">
        <v>23.99</v>
      </c>
    </row>
    <row r="10" spans="1:8" x14ac:dyDescent="0.2">
      <c r="B10" s="6" t="s">
        <v>21</v>
      </c>
      <c r="C10" s="6">
        <v>12.28</v>
      </c>
      <c r="D10" s="6">
        <v>26.57</v>
      </c>
    </row>
    <row r="11" spans="1:8" x14ac:dyDescent="0.2">
      <c r="B11" s="6" t="s">
        <v>22</v>
      </c>
      <c r="C11" s="6">
        <v>6.67</v>
      </c>
      <c r="D11" s="6">
        <v>25.93</v>
      </c>
    </row>
    <row r="12" spans="1:8" x14ac:dyDescent="0.2">
      <c r="B12" s="7"/>
      <c r="C12" s="7"/>
      <c r="D12" s="7"/>
    </row>
    <row r="13" spans="1:8" x14ac:dyDescent="0.2">
      <c r="A13" s="2"/>
      <c r="B13" s="6" t="s">
        <v>18</v>
      </c>
      <c r="C13" s="6">
        <v>6.73</v>
      </c>
      <c r="D13" s="6">
        <v>27.34</v>
      </c>
      <c r="E13" s="1"/>
      <c r="F13" s="1"/>
      <c r="G13" s="1"/>
      <c r="H13" s="1"/>
    </row>
    <row r="14" spans="1:8" x14ac:dyDescent="0.2">
      <c r="B14" s="6" t="s">
        <v>34</v>
      </c>
      <c r="C14" s="6">
        <v>2.62</v>
      </c>
      <c r="D14" s="6">
        <v>25.46</v>
      </c>
    </row>
    <row r="15" spans="1:8" x14ac:dyDescent="0.2">
      <c r="B15" s="6"/>
      <c r="C15" s="6"/>
      <c r="D15" s="6"/>
    </row>
    <row r="16" spans="1:8" x14ac:dyDescent="0.2">
      <c r="B16" s="6" t="s">
        <v>23</v>
      </c>
      <c r="C16" s="6">
        <v>13.48</v>
      </c>
      <c r="D16" s="6">
        <v>26.32</v>
      </c>
    </row>
    <row r="17" spans="1:9" x14ac:dyDescent="0.2">
      <c r="B17" s="6" t="s">
        <v>24</v>
      </c>
      <c r="C17" s="6">
        <v>9.8800000000000008</v>
      </c>
      <c r="D17" s="6">
        <v>25.08</v>
      </c>
    </row>
    <row r="18" spans="1:9" x14ac:dyDescent="0.2">
      <c r="B18" s="6" t="s">
        <v>35</v>
      </c>
      <c r="C18" s="6">
        <v>1.94</v>
      </c>
      <c r="D18" s="6">
        <v>26.24</v>
      </c>
    </row>
    <row r="19" spans="1:9" x14ac:dyDescent="0.2">
      <c r="B19" s="6"/>
      <c r="C19" s="6"/>
      <c r="D19" s="6"/>
    </row>
    <row r="20" spans="1:9" x14ac:dyDescent="0.2">
      <c r="B20" s="6" t="s">
        <v>18</v>
      </c>
      <c r="C20" s="6">
        <v>2.4500000000000002</v>
      </c>
      <c r="D20" s="6">
        <v>26.26</v>
      </c>
    </row>
    <row r="21" spans="1:9" x14ac:dyDescent="0.2">
      <c r="B21" s="6" t="s">
        <v>36</v>
      </c>
      <c r="C21" s="6">
        <v>2.57</v>
      </c>
      <c r="D21" s="6">
        <v>21.2</v>
      </c>
    </row>
    <row r="22" spans="1:9" x14ac:dyDescent="0.2">
      <c r="B22" s="6"/>
      <c r="C22" s="6"/>
      <c r="D22" s="6"/>
    </row>
    <row r="23" spans="1:9" x14ac:dyDescent="0.2">
      <c r="B23" s="6" t="s">
        <v>25</v>
      </c>
      <c r="C23" s="6">
        <v>4.18</v>
      </c>
      <c r="D23" s="6">
        <v>22.69</v>
      </c>
    </row>
    <row r="24" spans="1:9" x14ac:dyDescent="0.2">
      <c r="A24" s="1"/>
      <c r="B24" s="6" t="s">
        <v>34</v>
      </c>
      <c r="C24" s="6">
        <v>2.94</v>
      </c>
      <c r="D24" s="6">
        <v>23.44</v>
      </c>
      <c r="E24" s="1"/>
      <c r="F24" s="1"/>
      <c r="G24" s="1"/>
      <c r="H24" s="1"/>
      <c r="I24" s="1"/>
    </row>
    <row r="25" spans="1:9" x14ac:dyDescent="0.2">
      <c r="B25" s="6" t="s">
        <v>37</v>
      </c>
      <c r="C25" s="6">
        <v>2.0299999999999998</v>
      </c>
      <c r="D25" s="6">
        <v>25.24</v>
      </c>
    </row>
    <row r="26" spans="1:9" x14ac:dyDescent="0.2">
      <c r="B26" s="6" t="s">
        <v>38</v>
      </c>
      <c r="C26" s="6">
        <v>2.14</v>
      </c>
      <c r="D26" s="6">
        <v>24.88</v>
      </c>
    </row>
    <row r="27" spans="1:9" x14ac:dyDescent="0.2">
      <c r="B27" s="6" t="s">
        <v>31</v>
      </c>
      <c r="C27" s="6">
        <v>3.13</v>
      </c>
      <c r="D27" s="6">
        <v>23.63</v>
      </c>
    </row>
    <row r="28" spans="1:9" x14ac:dyDescent="0.2">
      <c r="B28" s="6"/>
      <c r="C28" s="6"/>
      <c r="D28" s="6"/>
    </row>
    <row r="29" spans="1:9" x14ac:dyDescent="0.2">
      <c r="B29" s="6" t="s">
        <v>25</v>
      </c>
      <c r="C29" s="6">
        <v>14.8</v>
      </c>
      <c r="D29" s="6">
        <v>28.69</v>
      </c>
    </row>
    <row r="30" spans="1:9" x14ac:dyDescent="0.2">
      <c r="B30" s="6" t="s">
        <v>34</v>
      </c>
      <c r="C30" s="6">
        <v>3.35</v>
      </c>
      <c r="D30" s="6">
        <v>23.01</v>
      </c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C240-CFB0-0441-9D53-0B857E46605D}">
  <dimension ref="B1:C37"/>
  <sheetViews>
    <sheetView workbookViewId="0">
      <selection activeCell="J24" sqref="J24"/>
    </sheetView>
  </sheetViews>
  <sheetFormatPr baseColWidth="10" defaultRowHeight="16" x14ac:dyDescent="0.2"/>
  <cols>
    <col min="3" max="3" width="15.1640625" customWidth="1"/>
  </cols>
  <sheetData>
    <row r="1" spans="2:3" x14ac:dyDescent="0.2">
      <c r="B1" s="6"/>
      <c r="C1" s="6" t="s">
        <v>39</v>
      </c>
    </row>
    <row r="2" spans="2:3" x14ac:dyDescent="0.2">
      <c r="B2" s="6" t="s">
        <v>15</v>
      </c>
      <c r="C2" s="6">
        <v>5.3999999999999986</v>
      </c>
    </row>
    <row r="3" spans="2:3" x14ac:dyDescent="0.2">
      <c r="B3" s="6" t="s">
        <v>16</v>
      </c>
      <c r="C3" s="6">
        <v>4.6000000000000014</v>
      </c>
    </row>
    <row r="4" spans="2:3" x14ac:dyDescent="0.2">
      <c r="B4" s="6" t="s">
        <v>28</v>
      </c>
      <c r="C4" s="6">
        <v>3.7000000000000028</v>
      </c>
    </row>
    <row r="5" spans="2:3" x14ac:dyDescent="0.2">
      <c r="B5" s="6"/>
      <c r="C5" s="6"/>
    </row>
    <row r="6" spans="2:3" x14ac:dyDescent="0.2">
      <c r="B6" s="6" t="s">
        <v>17</v>
      </c>
      <c r="C6" s="6">
        <v>4.5</v>
      </c>
    </row>
    <row r="7" spans="2:3" x14ac:dyDescent="0.2">
      <c r="B7" s="6" t="s">
        <v>29</v>
      </c>
      <c r="C7" s="6">
        <v>5.6999999999999957</v>
      </c>
    </row>
    <row r="8" spans="2:3" x14ac:dyDescent="0.2">
      <c r="B8" s="6" t="s">
        <v>30</v>
      </c>
      <c r="C8" s="6">
        <v>4.4000000000000057</v>
      </c>
    </row>
    <row r="9" spans="2:3" x14ac:dyDescent="0.2">
      <c r="B9" s="6"/>
      <c r="C9" s="6"/>
    </row>
    <row r="10" spans="2:3" x14ac:dyDescent="0.2">
      <c r="B10" s="6" t="s">
        <v>31</v>
      </c>
      <c r="C10" s="6">
        <v>4.7000000000000028</v>
      </c>
    </row>
    <row r="11" spans="2:3" x14ac:dyDescent="0.2">
      <c r="B11" s="6" t="s">
        <v>32</v>
      </c>
      <c r="C11" s="6">
        <v>5.1999999999999957</v>
      </c>
    </row>
    <row r="12" spans="2:3" x14ac:dyDescent="0.2">
      <c r="B12" s="6" t="s">
        <v>18</v>
      </c>
      <c r="C12" s="6">
        <v>5.3999999999999986</v>
      </c>
    </row>
    <row r="13" spans="2:3" x14ac:dyDescent="0.2">
      <c r="B13" s="6" t="s">
        <v>19</v>
      </c>
      <c r="C13" s="6">
        <v>6.1000000000000014</v>
      </c>
    </row>
    <row r="14" spans="2:3" x14ac:dyDescent="0.2">
      <c r="B14" s="6"/>
      <c r="C14" s="6"/>
    </row>
    <row r="15" spans="2:3" x14ac:dyDescent="0.2">
      <c r="B15" s="6" t="s">
        <v>33</v>
      </c>
      <c r="C15" s="6">
        <v>4.6999999999999957</v>
      </c>
    </row>
    <row r="16" spans="2:3" x14ac:dyDescent="0.2">
      <c r="B16" s="6" t="s">
        <v>20</v>
      </c>
      <c r="C16" s="6">
        <v>4.2999999999999972</v>
      </c>
    </row>
    <row r="17" spans="2:3" x14ac:dyDescent="0.2">
      <c r="B17" s="6" t="s">
        <v>21</v>
      </c>
      <c r="C17" s="6">
        <v>6.1000000000000085</v>
      </c>
    </row>
    <row r="18" spans="2:3" x14ac:dyDescent="0.2">
      <c r="B18" s="6" t="s">
        <v>22</v>
      </c>
      <c r="C18" s="6">
        <v>4.1999999999999957</v>
      </c>
    </row>
    <row r="19" spans="2:3" x14ac:dyDescent="0.2">
      <c r="B19" s="6"/>
      <c r="C19" s="6"/>
    </row>
    <row r="20" spans="2:3" x14ac:dyDescent="0.2">
      <c r="B20" s="6" t="s">
        <v>18</v>
      </c>
      <c r="C20" s="6">
        <v>4.6999999999999957</v>
      </c>
    </row>
    <row r="21" spans="2:3" x14ac:dyDescent="0.2">
      <c r="B21" s="6" t="s">
        <v>34</v>
      </c>
      <c r="C21" s="6">
        <v>3.1000000000000014</v>
      </c>
    </row>
    <row r="22" spans="2:3" x14ac:dyDescent="0.2">
      <c r="B22" s="6"/>
      <c r="C22" s="6"/>
    </row>
    <row r="23" spans="2:3" x14ac:dyDescent="0.2">
      <c r="B23" s="6" t="s">
        <v>23</v>
      </c>
      <c r="C23" s="6">
        <v>7.5</v>
      </c>
    </row>
    <row r="24" spans="2:3" x14ac:dyDescent="0.2">
      <c r="B24" s="6" t="s">
        <v>24</v>
      </c>
      <c r="C24" s="6">
        <v>4.8000000000000043</v>
      </c>
    </row>
    <row r="25" spans="2:3" x14ac:dyDescent="0.2">
      <c r="B25" s="6" t="s">
        <v>35</v>
      </c>
      <c r="C25" s="6">
        <v>4.3999999999999986</v>
      </c>
    </row>
    <row r="26" spans="2:3" x14ac:dyDescent="0.2">
      <c r="B26" s="6"/>
      <c r="C26" s="6"/>
    </row>
    <row r="27" spans="2:3" x14ac:dyDescent="0.2">
      <c r="B27" s="6" t="s">
        <v>18</v>
      </c>
      <c r="C27" s="6">
        <v>4.1000000000000014</v>
      </c>
    </row>
    <row r="28" spans="2:3" x14ac:dyDescent="0.2">
      <c r="B28" s="6" t="s">
        <v>36</v>
      </c>
      <c r="C28" s="6">
        <v>2.9000000000000057</v>
      </c>
    </row>
    <row r="29" spans="2:3" x14ac:dyDescent="0.2">
      <c r="B29" s="6"/>
      <c r="C29" s="6"/>
    </row>
    <row r="30" spans="2:3" x14ac:dyDescent="0.2">
      <c r="B30" s="6" t="s">
        <v>25</v>
      </c>
      <c r="C30" s="6">
        <v>4.5999999999999943</v>
      </c>
    </row>
    <row r="31" spans="2:3" x14ac:dyDescent="0.2">
      <c r="B31" s="6" t="s">
        <v>34</v>
      </c>
      <c r="C31" s="6">
        <v>3.8999999999999986</v>
      </c>
    </row>
    <row r="32" spans="2:3" x14ac:dyDescent="0.2">
      <c r="B32" s="6" t="s">
        <v>37</v>
      </c>
      <c r="C32" s="6">
        <v>4.2999999999999972</v>
      </c>
    </row>
    <row r="33" spans="2:3" x14ac:dyDescent="0.2">
      <c r="B33" s="6" t="s">
        <v>31</v>
      </c>
      <c r="C33" s="6">
        <v>4.1000000000000014</v>
      </c>
    </row>
    <row r="34" spans="2:3" x14ac:dyDescent="0.2">
      <c r="B34" s="6"/>
      <c r="C34" s="6"/>
    </row>
    <row r="35" spans="2:3" x14ac:dyDescent="0.2">
      <c r="B35" s="6" t="s">
        <v>25</v>
      </c>
      <c r="C35" s="6">
        <v>7</v>
      </c>
    </row>
    <row r="36" spans="2:3" x14ac:dyDescent="0.2">
      <c r="B36" s="6" t="s">
        <v>34</v>
      </c>
      <c r="C36" s="6">
        <v>4.3999999999999986</v>
      </c>
    </row>
    <row r="37" spans="2:3" x14ac:dyDescent="0.2">
      <c r="B37" s="7"/>
      <c r="C37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249D-0525-4B4E-BA49-B3426F024467}">
  <dimension ref="A2:C18"/>
  <sheetViews>
    <sheetView workbookViewId="0">
      <selection activeCell="E27" sqref="E27"/>
    </sheetView>
  </sheetViews>
  <sheetFormatPr baseColWidth="10" defaultRowHeight="16" x14ac:dyDescent="0.2"/>
  <sheetData>
    <row r="2" spans="1:3" x14ac:dyDescent="0.2">
      <c r="A2" s="7"/>
      <c r="B2" s="7" t="s">
        <v>54</v>
      </c>
      <c r="C2" s="7" t="s">
        <v>55</v>
      </c>
    </row>
    <row r="3" spans="1:3" x14ac:dyDescent="0.2">
      <c r="A3" s="6" t="s">
        <v>56</v>
      </c>
      <c r="B3" s="6">
        <v>1.5</v>
      </c>
      <c r="C3" s="6">
        <v>0.7</v>
      </c>
    </row>
    <row r="4" spans="1:3" s="4" customFormat="1" x14ac:dyDescent="0.2">
      <c r="A4" s="9" t="s">
        <v>57</v>
      </c>
      <c r="B4" s="9">
        <v>1.6</v>
      </c>
      <c r="C4" s="9">
        <v>1</v>
      </c>
    </row>
    <row r="5" spans="1:3" s="4" customFormat="1" x14ac:dyDescent="0.2">
      <c r="A5" s="9" t="s">
        <v>58</v>
      </c>
      <c r="B5" s="9">
        <v>2.2000000000000002</v>
      </c>
      <c r="C5" s="9">
        <v>1.2</v>
      </c>
    </row>
    <row r="6" spans="1:3" x14ac:dyDescent="0.2">
      <c r="A6" s="6" t="s">
        <v>59</v>
      </c>
      <c r="B6" s="6">
        <v>1.1000000000000001</v>
      </c>
      <c r="C6" s="6">
        <v>0.7</v>
      </c>
    </row>
    <row r="7" spans="1:3" x14ac:dyDescent="0.2">
      <c r="A7" s="6" t="s">
        <v>60</v>
      </c>
      <c r="B7" s="6">
        <v>1.6</v>
      </c>
      <c r="C7" s="6">
        <v>0.9</v>
      </c>
    </row>
    <row r="8" spans="1:3" x14ac:dyDescent="0.2">
      <c r="A8" s="6"/>
      <c r="B8" s="6"/>
      <c r="C8" s="6"/>
    </row>
    <row r="9" spans="1:3" s="4" customFormat="1" x14ac:dyDescent="0.2">
      <c r="A9" s="9" t="s">
        <v>61</v>
      </c>
      <c r="B9" s="9">
        <v>1.3</v>
      </c>
      <c r="C9" s="9">
        <v>1</v>
      </c>
    </row>
    <row r="10" spans="1:3" s="4" customFormat="1" x14ac:dyDescent="0.2">
      <c r="A10" s="9" t="s">
        <v>62</v>
      </c>
      <c r="B10" s="9">
        <v>1.3</v>
      </c>
      <c r="C10" s="9">
        <v>0.9</v>
      </c>
    </row>
    <row r="11" spans="1:3" s="4" customFormat="1" x14ac:dyDescent="0.2">
      <c r="A11" s="9" t="s">
        <v>63</v>
      </c>
      <c r="B11" s="9">
        <v>2.2000000000000002</v>
      </c>
      <c r="C11" s="9">
        <v>1.6</v>
      </c>
    </row>
    <row r="12" spans="1:3" x14ac:dyDescent="0.2">
      <c r="A12" s="6" t="s">
        <v>64</v>
      </c>
      <c r="B12" s="6">
        <v>1.6</v>
      </c>
      <c r="C12" s="6">
        <v>0.8</v>
      </c>
    </row>
    <row r="13" spans="1:3" x14ac:dyDescent="0.2">
      <c r="A13" s="6"/>
      <c r="B13" s="6"/>
      <c r="C13" s="6"/>
    </row>
    <row r="14" spans="1:3" s="4" customFormat="1" x14ac:dyDescent="0.2">
      <c r="A14" s="9" t="s">
        <v>65</v>
      </c>
      <c r="B14" s="9">
        <v>1.7</v>
      </c>
      <c r="C14" s="9">
        <v>1.2</v>
      </c>
    </row>
    <row r="15" spans="1:3" s="4" customFormat="1" x14ac:dyDescent="0.2">
      <c r="A15" s="9" t="s">
        <v>63</v>
      </c>
      <c r="B15" s="9">
        <v>2</v>
      </c>
      <c r="C15" s="9">
        <v>1.8</v>
      </c>
    </row>
    <row r="16" spans="1:3" x14ac:dyDescent="0.2">
      <c r="A16" s="6" t="s">
        <v>66</v>
      </c>
      <c r="B16" s="6">
        <v>1.6</v>
      </c>
      <c r="C16" s="6">
        <v>1</v>
      </c>
    </row>
    <row r="17" spans="1:3" x14ac:dyDescent="0.2">
      <c r="A17" s="6" t="s">
        <v>67</v>
      </c>
      <c r="B17" s="6">
        <v>1.2</v>
      </c>
      <c r="C17" s="6">
        <v>0.9</v>
      </c>
    </row>
    <row r="18" spans="1:3" x14ac:dyDescent="0.2">
      <c r="A18" s="6" t="s">
        <v>64</v>
      </c>
      <c r="B18" s="6">
        <v>1.4</v>
      </c>
      <c r="C18" s="6">
        <v>1.1000000000000001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CA4A-2A27-4743-A0B5-503EC235EA92}">
  <dimension ref="A2:D19"/>
  <sheetViews>
    <sheetView workbookViewId="0">
      <selection activeCell="G24" sqref="G24"/>
    </sheetView>
  </sheetViews>
  <sheetFormatPr baseColWidth="10" defaultRowHeight="16" x14ac:dyDescent="0.2"/>
  <sheetData>
    <row r="2" spans="1:4" x14ac:dyDescent="0.2">
      <c r="A2" s="6"/>
      <c r="B2" s="6" t="s">
        <v>54</v>
      </c>
      <c r="C2" s="6" t="s">
        <v>55</v>
      </c>
      <c r="D2" s="6" t="s">
        <v>80</v>
      </c>
    </row>
    <row r="3" spans="1:4" s="4" customFormat="1" x14ac:dyDescent="0.2">
      <c r="A3" s="9" t="s">
        <v>70</v>
      </c>
      <c r="B3" s="9">
        <v>1.5</v>
      </c>
      <c r="C3" s="9">
        <v>1.1000000000000001</v>
      </c>
      <c r="D3" s="9">
        <v>0.3</v>
      </c>
    </row>
    <row r="4" spans="1:4" s="4" customFormat="1" x14ac:dyDescent="0.2">
      <c r="A4" s="9" t="s">
        <v>71</v>
      </c>
      <c r="B4" s="9">
        <v>1.7</v>
      </c>
      <c r="C4" s="9">
        <v>0.9</v>
      </c>
      <c r="D4" s="9">
        <v>0.5</v>
      </c>
    </row>
    <row r="5" spans="1:4" x14ac:dyDescent="0.2">
      <c r="A5" s="6" t="s">
        <v>72</v>
      </c>
      <c r="B5" s="6">
        <v>1.2</v>
      </c>
      <c r="C5" s="6">
        <v>0.6</v>
      </c>
      <c r="D5" s="6">
        <v>0.3</v>
      </c>
    </row>
    <row r="6" spans="1:4" x14ac:dyDescent="0.2">
      <c r="A6" s="6" t="s">
        <v>73</v>
      </c>
      <c r="B6" s="6">
        <v>1.1000000000000001</v>
      </c>
      <c r="C6" s="6">
        <v>0.5</v>
      </c>
      <c r="D6" s="6">
        <v>0.3</v>
      </c>
    </row>
    <row r="7" spans="1:4" x14ac:dyDescent="0.2">
      <c r="A7" s="6"/>
      <c r="B7" s="6"/>
      <c r="C7" s="6"/>
      <c r="D7" s="6"/>
    </row>
    <row r="8" spans="1:4" x14ac:dyDescent="0.2">
      <c r="A8" s="6" t="s">
        <v>74</v>
      </c>
      <c r="B8" s="6">
        <v>1.2</v>
      </c>
      <c r="C8" s="6">
        <v>0.7</v>
      </c>
      <c r="D8" s="6">
        <v>0.4</v>
      </c>
    </row>
    <row r="9" spans="1:4" x14ac:dyDescent="0.2">
      <c r="A9" s="6" t="s">
        <v>72</v>
      </c>
      <c r="B9" s="6">
        <v>1.4</v>
      </c>
      <c r="C9" s="6">
        <v>0.9</v>
      </c>
      <c r="D9" s="6">
        <v>0.1</v>
      </c>
    </row>
    <row r="10" spans="1:4" s="4" customFormat="1" x14ac:dyDescent="0.2">
      <c r="A10" s="9" t="s">
        <v>70</v>
      </c>
      <c r="B10" s="9">
        <v>0.8</v>
      </c>
      <c r="C10" s="9">
        <v>0.8</v>
      </c>
      <c r="D10" s="9">
        <v>0.3</v>
      </c>
    </row>
    <row r="11" spans="1:4" s="4" customFormat="1" x14ac:dyDescent="0.2">
      <c r="A11" s="9" t="s">
        <v>75</v>
      </c>
      <c r="B11" s="9">
        <v>1</v>
      </c>
      <c r="C11" s="9">
        <v>0.6</v>
      </c>
      <c r="D11" s="9">
        <v>0.2</v>
      </c>
    </row>
    <row r="12" spans="1:4" x14ac:dyDescent="0.2">
      <c r="A12" s="6"/>
      <c r="B12" s="6"/>
      <c r="C12" s="6"/>
      <c r="D12" s="6"/>
    </row>
    <row r="13" spans="1:4" x14ac:dyDescent="0.2">
      <c r="A13" s="6" t="s">
        <v>76</v>
      </c>
      <c r="B13" s="6">
        <v>1.1000000000000001</v>
      </c>
      <c r="C13" s="6">
        <v>0.7</v>
      </c>
      <c r="D13" s="6">
        <v>0.3</v>
      </c>
    </row>
    <row r="14" spans="1:4" s="4" customFormat="1" x14ac:dyDescent="0.2">
      <c r="A14" s="9" t="s">
        <v>77</v>
      </c>
      <c r="B14" s="9">
        <v>1</v>
      </c>
      <c r="C14" s="9">
        <v>0.8</v>
      </c>
      <c r="D14" s="9">
        <v>0.4</v>
      </c>
    </row>
    <row r="15" spans="1:4" s="4" customFormat="1" x14ac:dyDescent="0.2">
      <c r="A15" s="9" t="s">
        <v>78</v>
      </c>
      <c r="B15" s="9">
        <v>1.3</v>
      </c>
      <c r="C15" s="9">
        <v>0.7</v>
      </c>
      <c r="D15" s="9">
        <v>0.3</v>
      </c>
    </row>
    <row r="16" spans="1:4" x14ac:dyDescent="0.2">
      <c r="A16" s="6" t="s">
        <v>76</v>
      </c>
      <c r="B16" s="6">
        <v>0.7</v>
      </c>
      <c r="C16" s="6">
        <v>0.4</v>
      </c>
      <c r="D16" s="6">
        <v>0.3</v>
      </c>
    </row>
    <row r="17" spans="1:4" x14ac:dyDescent="0.2">
      <c r="A17" s="6"/>
      <c r="B17" s="6"/>
      <c r="C17" s="6"/>
      <c r="D17" s="6"/>
    </row>
    <row r="18" spans="1:4" s="4" customFormat="1" x14ac:dyDescent="0.2">
      <c r="A18" s="9" t="s">
        <v>79</v>
      </c>
      <c r="B18" s="9">
        <v>1.4</v>
      </c>
      <c r="C18" s="9">
        <v>1.6</v>
      </c>
      <c r="D18" s="9">
        <v>0.2</v>
      </c>
    </row>
    <row r="19" spans="1:4" x14ac:dyDescent="0.2">
      <c r="A19" s="7"/>
      <c r="B19" s="7"/>
      <c r="C19" s="7"/>
      <c r="D19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CD5D-E206-5E4A-92D1-CE2BEF871DCD}">
  <dimension ref="A2:F21"/>
  <sheetViews>
    <sheetView workbookViewId="0">
      <selection activeCell="I29" sqref="I29"/>
    </sheetView>
  </sheetViews>
  <sheetFormatPr baseColWidth="10" defaultRowHeight="16" x14ac:dyDescent="0.2"/>
  <cols>
    <col min="5" max="5" width="13.5" customWidth="1"/>
    <col min="6" max="6" width="13" customWidth="1"/>
  </cols>
  <sheetData>
    <row r="2" spans="1:6" x14ac:dyDescent="0.2">
      <c r="A2" s="6"/>
      <c r="B2" s="6" t="s">
        <v>101</v>
      </c>
      <c r="C2" s="6" t="s">
        <v>100</v>
      </c>
      <c r="D2" s="6"/>
      <c r="E2" s="6" t="s">
        <v>102</v>
      </c>
      <c r="F2" s="6" t="s">
        <v>103</v>
      </c>
    </row>
    <row r="3" spans="1:6" x14ac:dyDescent="0.2">
      <c r="A3" s="6" t="s">
        <v>88</v>
      </c>
      <c r="B3" s="6">
        <v>115</v>
      </c>
      <c r="C3" s="6">
        <v>134</v>
      </c>
      <c r="D3" s="6"/>
      <c r="E3" s="6">
        <f>B3/95.1428571</f>
        <v>1.2087087092531721</v>
      </c>
      <c r="F3" s="6">
        <f>C3/130.285714</f>
        <v>1.028508774185326</v>
      </c>
    </row>
    <row r="4" spans="1:6" s="4" customFormat="1" x14ac:dyDescent="0.2">
      <c r="A4" s="9" t="s">
        <v>89</v>
      </c>
      <c r="B4" s="9">
        <v>111.5</v>
      </c>
      <c r="C4" s="9">
        <v>101.5</v>
      </c>
      <c r="D4" s="9"/>
      <c r="E4" s="9">
        <f t="shared" ref="E4:E19" si="0">B4/95.1428571</f>
        <v>1.1719219224498147</v>
      </c>
      <c r="F4" s="9">
        <f t="shared" ref="F4:F19" si="1">C4/130.285714</f>
        <v>0.77905701925231796</v>
      </c>
    </row>
    <row r="5" spans="1:6" x14ac:dyDescent="0.2">
      <c r="A5" s="6" t="s">
        <v>76</v>
      </c>
      <c r="B5" s="6">
        <v>104.5</v>
      </c>
      <c r="C5" s="6">
        <v>153</v>
      </c>
      <c r="D5" s="6"/>
      <c r="E5" s="6">
        <f t="shared" si="0"/>
        <v>1.0983483488430998</v>
      </c>
      <c r="F5" s="6">
        <f t="shared" si="1"/>
        <v>1.1743421078384695</v>
      </c>
    </row>
    <row r="6" spans="1:6" s="4" customFormat="1" x14ac:dyDescent="0.2">
      <c r="A6" s="9" t="s">
        <v>90</v>
      </c>
      <c r="B6" s="9">
        <v>102.5</v>
      </c>
      <c r="C6" s="9">
        <v>117</v>
      </c>
      <c r="D6" s="9"/>
      <c r="E6" s="9">
        <f t="shared" si="0"/>
        <v>1.0773273278126099</v>
      </c>
      <c r="F6" s="9">
        <f t="shared" si="1"/>
        <v>0.89802631775882957</v>
      </c>
    </row>
    <row r="7" spans="1:6" s="4" customFormat="1" x14ac:dyDescent="0.2">
      <c r="A7" s="9" t="s">
        <v>91</v>
      </c>
      <c r="B7" s="9">
        <v>102.5</v>
      </c>
      <c r="C7" s="9">
        <v>119.5</v>
      </c>
      <c r="D7" s="9"/>
      <c r="E7" s="9">
        <f t="shared" si="0"/>
        <v>1.0773273278126099</v>
      </c>
      <c r="F7" s="9">
        <f t="shared" si="1"/>
        <v>0.91721491429213786</v>
      </c>
    </row>
    <row r="8" spans="1:6" x14ac:dyDescent="0.2">
      <c r="A8" s="6"/>
      <c r="B8" s="6"/>
      <c r="C8" s="6"/>
      <c r="D8" s="6"/>
      <c r="E8" s="6"/>
      <c r="F8" s="6"/>
    </row>
    <row r="9" spans="1:6" x14ac:dyDescent="0.2">
      <c r="A9" s="6" t="s">
        <v>92</v>
      </c>
      <c r="B9" s="6">
        <v>87.5</v>
      </c>
      <c r="C9" s="6">
        <v>110</v>
      </c>
      <c r="D9" s="6"/>
      <c r="E9" s="6">
        <f t="shared" si="0"/>
        <v>0.9196696700839353</v>
      </c>
      <c r="F9" s="6">
        <f t="shared" si="1"/>
        <v>0.84429824746556625</v>
      </c>
    </row>
    <row r="10" spans="1:6" x14ac:dyDescent="0.2">
      <c r="A10" s="6" t="s">
        <v>81</v>
      </c>
      <c r="B10" s="6">
        <v>89.5</v>
      </c>
      <c r="C10" s="6">
        <v>140</v>
      </c>
      <c r="D10" s="6"/>
      <c r="E10" s="6">
        <f t="shared" si="0"/>
        <v>0.94069069111442527</v>
      </c>
      <c r="F10" s="6">
        <f t="shared" si="1"/>
        <v>1.0745614058652662</v>
      </c>
    </row>
    <row r="11" spans="1:6" s="4" customFormat="1" x14ac:dyDescent="0.2">
      <c r="A11" s="9" t="s">
        <v>93</v>
      </c>
      <c r="B11" s="9">
        <v>108</v>
      </c>
      <c r="C11" s="9">
        <v>127.5</v>
      </c>
      <c r="D11" s="9"/>
      <c r="E11" s="9">
        <f t="shared" si="0"/>
        <v>1.1351351356464572</v>
      </c>
      <c r="F11" s="9">
        <f t="shared" si="1"/>
        <v>0.9786184231987245</v>
      </c>
    </row>
    <row r="12" spans="1:6" s="4" customFormat="1" x14ac:dyDescent="0.2">
      <c r="A12" s="9" t="s">
        <v>94</v>
      </c>
      <c r="B12" s="9">
        <v>90</v>
      </c>
      <c r="C12" s="9">
        <v>81</v>
      </c>
      <c r="D12" s="9"/>
      <c r="E12" s="9">
        <f t="shared" si="0"/>
        <v>0.94594594637204776</v>
      </c>
      <c r="F12" s="9">
        <f t="shared" si="1"/>
        <v>0.62171052767918966</v>
      </c>
    </row>
    <row r="13" spans="1:6" s="4" customFormat="1" x14ac:dyDescent="0.2">
      <c r="A13" s="9" t="s">
        <v>95</v>
      </c>
      <c r="B13" s="9">
        <v>100</v>
      </c>
      <c r="C13" s="9">
        <v>100</v>
      </c>
      <c r="D13" s="9"/>
      <c r="E13" s="9">
        <f t="shared" si="0"/>
        <v>1.0510510515244975</v>
      </c>
      <c r="F13" s="9">
        <f t="shared" si="1"/>
        <v>0.76754386133233299</v>
      </c>
    </row>
    <row r="14" spans="1:6" x14ac:dyDescent="0.2">
      <c r="A14" s="6"/>
      <c r="B14" s="6"/>
      <c r="C14" s="6"/>
      <c r="D14" s="6"/>
      <c r="E14" s="6"/>
      <c r="F14" s="6"/>
    </row>
    <row r="15" spans="1:6" x14ac:dyDescent="0.2">
      <c r="A15" s="6" t="s">
        <v>92</v>
      </c>
      <c r="B15" s="6">
        <v>88</v>
      </c>
      <c r="C15" s="6">
        <v>148</v>
      </c>
      <c r="D15" s="6"/>
      <c r="E15" s="6">
        <f t="shared" si="0"/>
        <v>0.92492492534155779</v>
      </c>
      <c r="F15" s="6">
        <f t="shared" si="1"/>
        <v>1.1359649147718527</v>
      </c>
    </row>
    <row r="16" spans="1:6" s="4" customFormat="1" x14ac:dyDescent="0.2">
      <c r="A16" s="9" t="s">
        <v>96</v>
      </c>
      <c r="B16" s="9">
        <v>88.5</v>
      </c>
      <c r="C16" s="9">
        <v>105</v>
      </c>
      <c r="D16" s="9"/>
      <c r="E16" s="9">
        <f t="shared" si="0"/>
        <v>0.93018018059918028</v>
      </c>
      <c r="F16" s="9">
        <f t="shared" si="1"/>
        <v>0.80592105439894957</v>
      </c>
    </row>
    <row r="17" spans="1:6" x14ac:dyDescent="0.2">
      <c r="A17" s="6" t="s">
        <v>97</v>
      </c>
      <c r="B17" s="6">
        <v>93</v>
      </c>
      <c r="C17" s="6">
        <v>98</v>
      </c>
      <c r="D17" s="6"/>
      <c r="E17" s="6">
        <f t="shared" si="0"/>
        <v>0.97747747791778261</v>
      </c>
      <c r="F17" s="6">
        <f t="shared" si="1"/>
        <v>0.75219298410568625</v>
      </c>
    </row>
    <row r="18" spans="1:6" s="4" customFormat="1" x14ac:dyDescent="0.2">
      <c r="A18" s="9" t="s">
        <v>98</v>
      </c>
      <c r="B18" s="9">
        <v>82</v>
      </c>
      <c r="C18" s="9">
        <v>100.5</v>
      </c>
      <c r="D18" s="9"/>
      <c r="E18" s="9">
        <f t="shared" si="0"/>
        <v>0.86186186225008787</v>
      </c>
      <c r="F18" s="9">
        <f t="shared" si="1"/>
        <v>0.77138158063899465</v>
      </c>
    </row>
    <row r="19" spans="1:6" x14ac:dyDescent="0.2">
      <c r="A19" s="6" t="s">
        <v>99</v>
      </c>
      <c r="B19" s="6">
        <v>88.5</v>
      </c>
      <c r="C19" s="6">
        <v>129</v>
      </c>
      <c r="D19" s="6"/>
      <c r="E19" s="6">
        <f t="shared" si="0"/>
        <v>0.93018018059918028</v>
      </c>
      <c r="F19" s="6">
        <f t="shared" si="1"/>
        <v>0.99013158111870947</v>
      </c>
    </row>
    <row r="20" spans="1:6" x14ac:dyDescent="0.2">
      <c r="A20" s="6"/>
      <c r="B20" s="6"/>
      <c r="C20" s="6"/>
      <c r="D20" s="6"/>
      <c r="E20" s="6"/>
      <c r="F20" s="6"/>
    </row>
    <row r="21" spans="1:6" x14ac:dyDescent="0.2">
      <c r="A21" s="6"/>
      <c r="B21" s="6">
        <f>AVERAGE(B3,B5,B9:B10,B15,B17,B19)</f>
        <v>95.142857142857139</v>
      </c>
      <c r="C21" s="6">
        <f>AVERAGE(C3,C5,C9:C10,C15,C17,C19)</f>
        <v>130.28571428571428</v>
      </c>
      <c r="D21" s="6"/>
      <c r="E21" s="6"/>
      <c r="F21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835B-D313-CB48-80E2-97BE4B7B67BB}">
  <dimension ref="A2:F19"/>
  <sheetViews>
    <sheetView workbookViewId="0">
      <selection activeCell="J34" sqref="J34"/>
    </sheetView>
  </sheetViews>
  <sheetFormatPr baseColWidth="10" defaultRowHeight="16" x14ac:dyDescent="0.2"/>
  <sheetData>
    <row r="2" spans="1:6" x14ac:dyDescent="0.2">
      <c r="A2" s="7"/>
      <c r="B2" s="7" t="s">
        <v>107</v>
      </c>
      <c r="C2" s="7">
        <v>15</v>
      </c>
      <c r="D2" s="7">
        <v>30</v>
      </c>
      <c r="E2" s="7" t="s">
        <v>108</v>
      </c>
      <c r="F2" s="7" t="s">
        <v>109</v>
      </c>
    </row>
    <row r="3" spans="1:6" x14ac:dyDescent="0.2">
      <c r="A3" s="6" t="s">
        <v>88</v>
      </c>
      <c r="B3" s="6">
        <v>131</v>
      </c>
      <c r="C3" s="6">
        <v>437</v>
      </c>
      <c r="D3" s="6">
        <v>384.5</v>
      </c>
      <c r="E3" s="6">
        <v>170.5</v>
      </c>
      <c r="F3" s="6">
        <v>125.5</v>
      </c>
    </row>
    <row r="4" spans="1:6" s="4" customFormat="1" x14ac:dyDescent="0.2">
      <c r="A4" s="9" t="s">
        <v>89</v>
      </c>
      <c r="B4" s="9">
        <v>96</v>
      </c>
      <c r="C4" s="9">
        <v>366</v>
      </c>
      <c r="D4" s="9">
        <v>266</v>
      </c>
      <c r="E4" s="9">
        <v>155.5</v>
      </c>
      <c r="F4" s="9">
        <v>110</v>
      </c>
    </row>
    <row r="5" spans="1:6" x14ac:dyDescent="0.2">
      <c r="A5" s="6" t="s">
        <v>76</v>
      </c>
      <c r="B5" s="6">
        <v>159</v>
      </c>
      <c r="C5" s="6">
        <v>409.5</v>
      </c>
      <c r="D5" s="6">
        <v>351.5</v>
      </c>
      <c r="E5" s="6">
        <v>167</v>
      </c>
      <c r="F5" s="6">
        <v>136.5</v>
      </c>
    </row>
    <row r="6" spans="1:6" s="4" customFormat="1" x14ac:dyDescent="0.2">
      <c r="A6" s="9" t="s">
        <v>90</v>
      </c>
      <c r="B6" s="9">
        <v>150</v>
      </c>
      <c r="C6" s="9">
        <v>401.5</v>
      </c>
      <c r="D6" s="9">
        <v>254</v>
      </c>
      <c r="E6" s="9">
        <v>161.5</v>
      </c>
      <c r="F6" s="9">
        <v>126</v>
      </c>
    </row>
    <row r="7" spans="1:6" s="4" customFormat="1" x14ac:dyDescent="0.2">
      <c r="A7" s="9" t="s">
        <v>91</v>
      </c>
      <c r="B7" s="9">
        <v>132</v>
      </c>
      <c r="C7" s="9">
        <v>403</v>
      </c>
      <c r="D7" s="9">
        <v>285</v>
      </c>
      <c r="E7" s="9">
        <v>141</v>
      </c>
      <c r="F7" s="9">
        <v>118</v>
      </c>
    </row>
    <row r="8" spans="1:6" x14ac:dyDescent="0.2">
      <c r="A8" s="6"/>
      <c r="B8" s="6"/>
      <c r="C8" s="6"/>
      <c r="D8" s="6"/>
      <c r="E8" s="6"/>
      <c r="F8" s="6"/>
    </row>
    <row r="9" spans="1:6" x14ac:dyDescent="0.2">
      <c r="A9" s="6" t="s">
        <v>92</v>
      </c>
      <c r="B9" s="6">
        <v>165</v>
      </c>
      <c r="C9" s="6">
        <v>420.5</v>
      </c>
      <c r="D9" s="6">
        <v>399</v>
      </c>
      <c r="E9" s="6">
        <v>175.5</v>
      </c>
      <c r="F9" s="6">
        <v>131.5</v>
      </c>
    </row>
    <row r="10" spans="1:6" x14ac:dyDescent="0.2">
      <c r="A10" s="6" t="s">
        <v>81</v>
      </c>
      <c r="B10" s="6">
        <v>127</v>
      </c>
      <c r="C10" s="6">
        <v>474.5</v>
      </c>
      <c r="D10" s="6">
        <v>473</v>
      </c>
      <c r="E10" s="6">
        <v>246.5</v>
      </c>
      <c r="F10" s="6">
        <v>150</v>
      </c>
    </row>
    <row r="11" spans="1:6" s="4" customFormat="1" x14ac:dyDescent="0.2">
      <c r="A11" s="9" t="s">
        <v>93</v>
      </c>
      <c r="B11" s="9">
        <v>130</v>
      </c>
      <c r="C11" s="9">
        <v>446</v>
      </c>
      <c r="D11" s="9">
        <v>341.5</v>
      </c>
      <c r="E11" s="9">
        <v>182</v>
      </c>
      <c r="F11" s="9">
        <v>130.5</v>
      </c>
    </row>
    <row r="12" spans="1:6" s="4" customFormat="1" x14ac:dyDescent="0.2">
      <c r="A12" s="9" t="s">
        <v>94</v>
      </c>
      <c r="B12" s="9">
        <v>86</v>
      </c>
      <c r="C12" s="9">
        <v>387.5</v>
      </c>
      <c r="D12" s="9">
        <v>322</v>
      </c>
      <c r="E12" s="9">
        <v>152</v>
      </c>
      <c r="F12" s="9">
        <v>109.5</v>
      </c>
    </row>
    <row r="13" spans="1:6" s="4" customFormat="1" x14ac:dyDescent="0.2">
      <c r="A13" s="9" t="s">
        <v>95</v>
      </c>
      <c r="B13" s="9">
        <v>106</v>
      </c>
      <c r="C13" s="9">
        <v>422.5</v>
      </c>
      <c r="D13" s="9">
        <v>415.5</v>
      </c>
      <c r="E13" s="9">
        <v>165.5</v>
      </c>
      <c r="F13" s="9">
        <v>123</v>
      </c>
    </row>
    <row r="14" spans="1:6" x14ac:dyDescent="0.2">
      <c r="A14" s="6"/>
      <c r="B14" s="6"/>
      <c r="C14" s="6"/>
      <c r="D14" s="6"/>
      <c r="E14" s="6"/>
      <c r="F14" s="6"/>
    </row>
    <row r="15" spans="1:6" x14ac:dyDescent="0.2">
      <c r="A15" s="6" t="s">
        <v>92</v>
      </c>
      <c r="B15" s="6">
        <v>135</v>
      </c>
      <c r="C15" s="6">
        <v>428</v>
      </c>
      <c r="D15" s="6">
        <v>377</v>
      </c>
      <c r="E15" s="6">
        <v>131.5</v>
      </c>
      <c r="F15" s="6">
        <v>120</v>
      </c>
    </row>
    <row r="16" spans="1:6" s="4" customFormat="1" x14ac:dyDescent="0.2">
      <c r="A16" s="9" t="s">
        <v>96</v>
      </c>
      <c r="B16" s="9">
        <v>104</v>
      </c>
      <c r="C16" s="9">
        <v>395</v>
      </c>
      <c r="D16" s="9">
        <v>307.5</v>
      </c>
      <c r="E16" s="9">
        <v>149.5</v>
      </c>
      <c r="F16" s="9">
        <v>120</v>
      </c>
    </row>
    <row r="17" spans="1:6" x14ac:dyDescent="0.2">
      <c r="A17" s="6" t="s">
        <v>97</v>
      </c>
      <c r="B17" s="6">
        <v>107</v>
      </c>
      <c r="C17" s="6">
        <v>392</v>
      </c>
      <c r="D17" s="6">
        <v>313.5</v>
      </c>
      <c r="E17" s="6">
        <v>156</v>
      </c>
      <c r="F17" s="6">
        <v>118.5</v>
      </c>
    </row>
    <row r="18" spans="1:6" s="4" customFormat="1" x14ac:dyDescent="0.2">
      <c r="A18" s="9" t="s">
        <v>98</v>
      </c>
      <c r="B18" s="9">
        <v>95</v>
      </c>
      <c r="C18" s="9">
        <v>396</v>
      </c>
      <c r="D18" s="9">
        <v>347.5</v>
      </c>
      <c r="E18" s="9">
        <v>119.5</v>
      </c>
      <c r="F18" s="9">
        <v>101.5</v>
      </c>
    </row>
    <row r="19" spans="1:6" x14ac:dyDescent="0.2">
      <c r="A19" s="6" t="s">
        <v>99</v>
      </c>
      <c r="B19" s="6">
        <v>134</v>
      </c>
      <c r="C19" s="6">
        <v>474.5</v>
      </c>
      <c r="D19" s="6">
        <v>438</v>
      </c>
      <c r="E19" s="6">
        <v>196.5</v>
      </c>
      <c r="F19" s="6">
        <v>127.5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FC16-A673-7140-8020-FDE8172A6E97}">
  <dimension ref="A2:I3"/>
  <sheetViews>
    <sheetView workbookViewId="0">
      <selection activeCell="E12" sqref="E12"/>
    </sheetView>
  </sheetViews>
  <sheetFormatPr baseColWidth="10" defaultRowHeight="16" x14ac:dyDescent="0.2"/>
  <sheetData>
    <row r="2" spans="1:9" x14ac:dyDescent="0.2">
      <c r="A2" s="6" t="s">
        <v>110</v>
      </c>
      <c r="B2" s="11">
        <v>776.3</v>
      </c>
      <c r="C2" s="11">
        <v>731.8</v>
      </c>
      <c r="D2" s="11">
        <v>799.3</v>
      </c>
      <c r="E2" s="11">
        <v>988.5</v>
      </c>
      <c r="F2" s="11">
        <v>720</v>
      </c>
      <c r="G2" s="11">
        <v>630.29999999999995</v>
      </c>
      <c r="H2" s="11">
        <v>895.8</v>
      </c>
      <c r="I2" s="6"/>
    </row>
    <row r="3" spans="1:9" x14ac:dyDescent="0.2">
      <c r="A3" s="6" t="s">
        <v>114</v>
      </c>
      <c r="B3" s="11">
        <v>546.5</v>
      </c>
      <c r="C3" s="11">
        <v>611</v>
      </c>
      <c r="D3" s="11">
        <v>610</v>
      </c>
      <c r="E3" s="11">
        <v>755.8</v>
      </c>
      <c r="F3" s="11">
        <v>615.29999999999995</v>
      </c>
      <c r="G3" s="11">
        <v>774</v>
      </c>
      <c r="H3" s="11">
        <v>620</v>
      </c>
      <c r="I3" s="11">
        <v>617.29999999999995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E6B8-E0C5-1F42-B626-649C62FF3B2B}">
  <dimension ref="A1:L20"/>
  <sheetViews>
    <sheetView workbookViewId="0">
      <selection activeCell="B27" sqref="B27"/>
    </sheetView>
  </sheetViews>
  <sheetFormatPr baseColWidth="10" defaultRowHeight="16" x14ac:dyDescent="0.2"/>
  <sheetData>
    <row r="1" spans="1:12" x14ac:dyDescent="0.2">
      <c r="A1" s="6"/>
      <c r="B1" s="6" t="s">
        <v>107</v>
      </c>
      <c r="C1" s="6">
        <v>15</v>
      </c>
      <c r="D1" s="6">
        <v>30</v>
      </c>
      <c r="E1" s="6">
        <v>45</v>
      </c>
      <c r="F1" s="6">
        <v>60</v>
      </c>
      <c r="G1" s="6"/>
      <c r="H1" s="6" t="s">
        <v>116</v>
      </c>
      <c r="I1" s="6"/>
      <c r="J1" s="6"/>
      <c r="K1" s="6"/>
      <c r="L1" s="6"/>
    </row>
    <row r="2" spans="1:12" x14ac:dyDescent="0.2">
      <c r="A2" s="6" t="s">
        <v>76</v>
      </c>
      <c r="B2" s="23">
        <v>223</v>
      </c>
      <c r="C2" s="23">
        <v>150</v>
      </c>
      <c r="D2" s="23">
        <v>124</v>
      </c>
      <c r="E2" s="23">
        <v>128</v>
      </c>
      <c r="F2" s="23">
        <v>157</v>
      </c>
      <c r="G2" s="6"/>
      <c r="H2" s="6">
        <f>B2/$B2</f>
        <v>1</v>
      </c>
      <c r="I2" s="6">
        <f t="shared" ref="I2:L2" si="0">C2/$B2</f>
        <v>0.67264573991031396</v>
      </c>
      <c r="J2" s="6">
        <f t="shared" si="0"/>
        <v>0.55605381165919288</v>
      </c>
      <c r="K2" s="6">
        <f t="shared" si="0"/>
        <v>0.57399103139013452</v>
      </c>
      <c r="L2" s="6">
        <f t="shared" si="0"/>
        <v>0.70403587443946192</v>
      </c>
    </row>
    <row r="3" spans="1:12" s="4" customFormat="1" x14ac:dyDescent="0.2">
      <c r="A3" s="9" t="s">
        <v>91</v>
      </c>
      <c r="B3" s="9">
        <v>204</v>
      </c>
      <c r="C3" s="9">
        <v>143.5</v>
      </c>
      <c r="D3" s="9">
        <v>111.5</v>
      </c>
      <c r="E3" s="9">
        <v>108.5</v>
      </c>
      <c r="F3" s="9">
        <v>116</v>
      </c>
      <c r="G3" s="9"/>
      <c r="H3" s="9">
        <f t="shared" ref="H3:H15" si="1">B3/$B3</f>
        <v>1</v>
      </c>
      <c r="I3" s="9">
        <f t="shared" ref="I3:I15" si="2">C3/$B3</f>
        <v>0.70343137254901966</v>
      </c>
      <c r="J3" s="9">
        <f t="shared" ref="J3:J15" si="3">D3/$B3</f>
        <v>0.54656862745098034</v>
      </c>
      <c r="K3" s="9">
        <f t="shared" ref="K3:K15" si="4">E3/$B3</f>
        <v>0.53186274509803921</v>
      </c>
      <c r="L3" s="9">
        <f t="shared" ref="L3:L15" si="5">F3/$B3</f>
        <v>0.56862745098039214</v>
      </c>
    </row>
    <row r="4" spans="1:12" x14ac:dyDescent="0.2">
      <c r="A4" s="6" t="s">
        <v>88</v>
      </c>
      <c r="B4" s="6">
        <v>203</v>
      </c>
      <c r="C4" s="6">
        <v>125</v>
      </c>
      <c r="D4" s="6">
        <v>114.5</v>
      </c>
      <c r="E4" s="6">
        <v>134</v>
      </c>
      <c r="F4" s="6">
        <v>124.5</v>
      </c>
      <c r="G4" s="6"/>
      <c r="H4" s="6">
        <f t="shared" si="1"/>
        <v>1</v>
      </c>
      <c r="I4" s="6">
        <f t="shared" si="2"/>
        <v>0.61576354679802958</v>
      </c>
      <c r="J4" s="6">
        <f t="shared" si="3"/>
        <v>0.56403940886699511</v>
      </c>
      <c r="K4" s="6">
        <f t="shared" si="4"/>
        <v>0.66009852216748766</v>
      </c>
      <c r="L4" s="6">
        <f t="shared" si="5"/>
        <v>0.61330049261083741</v>
      </c>
    </row>
    <row r="5" spans="1:12" s="4" customFormat="1" x14ac:dyDescent="0.2">
      <c r="A5" s="9" t="s">
        <v>90</v>
      </c>
      <c r="B5" s="9">
        <v>195</v>
      </c>
      <c r="C5" s="9">
        <v>133.5</v>
      </c>
      <c r="D5" s="9">
        <v>94</v>
      </c>
      <c r="E5" s="9">
        <v>91.5</v>
      </c>
      <c r="F5" s="9">
        <v>92.5</v>
      </c>
      <c r="G5" s="9"/>
      <c r="H5" s="9">
        <f t="shared" si="1"/>
        <v>1</v>
      </c>
      <c r="I5" s="9">
        <f t="shared" si="2"/>
        <v>0.68461538461538463</v>
      </c>
      <c r="J5" s="9">
        <f t="shared" si="3"/>
        <v>0.48205128205128206</v>
      </c>
      <c r="K5" s="9">
        <f t="shared" si="4"/>
        <v>0.46923076923076923</v>
      </c>
      <c r="L5" s="9">
        <f t="shared" si="5"/>
        <v>0.47435897435897434</v>
      </c>
    </row>
    <row r="6" spans="1:12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6" t="s">
        <v>92</v>
      </c>
      <c r="B7" s="6">
        <v>165</v>
      </c>
      <c r="C7" s="6">
        <v>150.5</v>
      </c>
      <c r="D7" s="6">
        <v>112.5</v>
      </c>
      <c r="E7" s="6">
        <v>83</v>
      </c>
      <c r="F7" s="6">
        <v>84.5</v>
      </c>
      <c r="G7" s="6"/>
      <c r="H7" s="6">
        <f t="shared" si="1"/>
        <v>1</v>
      </c>
      <c r="I7" s="6">
        <f t="shared" si="2"/>
        <v>0.91212121212121211</v>
      </c>
      <c r="J7" s="6">
        <f t="shared" si="3"/>
        <v>0.68181818181818177</v>
      </c>
      <c r="K7" s="6">
        <f t="shared" si="4"/>
        <v>0.50303030303030305</v>
      </c>
      <c r="L7" s="6">
        <f t="shared" si="5"/>
        <v>0.51212121212121209</v>
      </c>
    </row>
    <row r="8" spans="1:12" s="4" customFormat="1" x14ac:dyDescent="0.2">
      <c r="A8" s="9" t="s">
        <v>94</v>
      </c>
      <c r="B8" s="9">
        <v>221</v>
      </c>
      <c r="C8" s="9">
        <v>142.5</v>
      </c>
      <c r="D8" s="9">
        <v>122</v>
      </c>
      <c r="E8" s="9">
        <v>135.5</v>
      </c>
      <c r="F8" s="9">
        <v>133</v>
      </c>
      <c r="G8" s="9"/>
      <c r="H8" s="9">
        <f t="shared" si="1"/>
        <v>1</v>
      </c>
      <c r="I8" s="9">
        <f t="shared" si="2"/>
        <v>0.64479638009049778</v>
      </c>
      <c r="J8" s="9">
        <f t="shared" si="3"/>
        <v>0.55203619909502266</v>
      </c>
      <c r="K8" s="9">
        <f t="shared" si="4"/>
        <v>0.6131221719457014</v>
      </c>
      <c r="L8" s="9">
        <f t="shared" si="5"/>
        <v>0.60180995475113119</v>
      </c>
    </row>
    <row r="9" spans="1:12" x14ac:dyDescent="0.2">
      <c r="A9" s="6" t="s">
        <v>81</v>
      </c>
      <c r="B9" s="6">
        <v>176</v>
      </c>
      <c r="C9" s="6">
        <v>127.5</v>
      </c>
      <c r="D9" s="6">
        <v>111</v>
      </c>
      <c r="E9" s="6">
        <v>127</v>
      </c>
      <c r="F9" s="6">
        <v>122.5</v>
      </c>
      <c r="G9" s="6"/>
      <c r="H9" s="6">
        <f t="shared" si="1"/>
        <v>1</v>
      </c>
      <c r="I9" s="6">
        <f t="shared" si="2"/>
        <v>0.72443181818181823</v>
      </c>
      <c r="J9" s="6">
        <f t="shared" si="3"/>
        <v>0.63068181818181823</v>
      </c>
      <c r="K9" s="6">
        <f t="shared" si="4"/>
        <v>0.72159090909090906</v>
      </c>
      <c r="L9" s="6">
        <f t="shared" si="5"/>
        <v>0.69602272727272729</v>
      </c>
    </row>
    <row r="10" spans="1:12" s="4" customFormat="1" x14ac:dyDescent="0.2">
      <c r="A10" s="9" t="s">
        <v>93</v>
      </c>
      <c r="B10" s="9">
        <v>139</v>
      </c>
      <c r="C10" s="9">
        <v>87.5</v>
      </c>
      <c r="D10" s="9">
        <v>85</v>
      </c>
      <c r="E10" s="9">
        <v>84</v>
      </c>
      <c r="F10" s="9">
        <v>78.5</v>
      </c>
      <c r="G10" s="9"/>
      <c r="H10" s="9">
        <f t="shared" si="1"/>
        <v>1</v>
      </c>
      <c r="I10" s="9">
        <f t="shared" si="2"/>
        <v>0.62949640287769781</v>
      </c>
      <c r="J10" s="9">
        <f t="shared" si="3"/>
        <v>0.61151079136690645</v>
      </c>
      <c r="K10" s="9">
        <f t="shared" si="4"/>
        <v>0.60431654676258995</v>
      </c>
      <c r="L10" s="9">
        <f t="shared" si="5"/>
        <v>0.56474820143884896</v>
      </c>
    </row>
    <row r="11" spans="1:12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">
      <c r="A12" s="6" t="s">
        <v>99</v>
      </c>
      <c r="B12" s="6">
        <v>174</v>
      </c>
      <c r="C12" s="6">
        <v>146.5</v>
      </c>
      <c r="D12" s="6">
        <v>146.5</v>
      </c>
      <c r="E12" s="6">
        <v>126.5</v>
      </c>
      <c r="F12" s="6">
        <v>130</v>
      </c>
      <c r="G12" s="6"/>
      <c r="H12" s="6">
        <f t="shared" si="1"/>
        <v>1</v>
      </c>
      <c r="I12" s="6">
        <f t="shared" si="2"/>
        <v>0.84195402298850575</v>
      </c>
      <c r="J12" s="6">
        <f t="shared" si="3"/>
        <v>0.84195402298850575</v>
      </c>
      <c r="K12" s="6">
        <f t="shared" si="4"/>
        <v>0.72701149425287359</v>
      </c>
      <c r="L12" s="6">
        <f t="shared" si="5"/>
        <v>0.74712643678160917</v>
      </c>
    </row>
    <row r="13" spans="1:12" s="4" customFormat="1" x14ac:dyDescent="0.2">
      <c r="A13" s="9" t="s">
        <v>96</v>
      </c>
      <c r="B13" s="9">
        <v>162</v>
      </c>
      <c r="C13" s="9">
        <v>117.5</v>
      </c>
      <c r="D13" s="9">
        <v>117.5</v>
      </c>
      <c r="E13" s="9">
        <v>97</v>
      </c>
      <c r="F13" s="9">
        <v>91.5</v>
      </c>
      <c r="G13" s="9"/>
      <c r="H13" s="9">
        <f t="shared" si="1"/>
        <v>1</v>
      </c>
      <c r="I13" s="9">
        <f t="shared" si="2"/>
        <v>0.72530864197530864</v>
      </c>
      <c r="J13" s="9">
        <f t="shared" si="3"/>
        <v>0.72530864197530864</v>
      </c>
      <c r="K13" s="9">
        <f t="shared" si="4"/>
        <v>0.59876543209876543</v>
      </c>
      <c r="L13" s="9">
        <f t="shared" si="5"/>
        <v>0.56481481481481477</v>
      </c>
    </row>
    <row r="14" spans="1:12" x14ac:dyDescent="0.2">
      <c r="A14" s="6" t="s">
        <v>97</v>
      </c>
      <c r="B14" s="6">
        <v>153</v>
      </c>
      <c r="C14" s="6">
        <v>104.5</v>
      </c>
      <c r="D14" s="6">
        <v>104.5</v>
      </c>
      <c r="E14" s="6">
        <v>86</v>
      </c>
      <c r="F14" s="6">
        <v>84.5</v>
      </c>
      <c r="G14" s="6"/>
      <c r="H14" s="6">
        <f t="shared" si="1"/>
        <v>1</v>
      </c>
      <c r="I14" s="6">
        <f t="shared" si="2"/>
        <v>0.68300653594771243</v>
      </c>
      <c r="J14" s="6">
        <f t="shared" si="3"/>
        <v>0.68300653594771243</v>
      </c>
      <c r="K14" s="6">
        <f t="shared" si="4"/>
        <v>0.56209150326797386</v>
      </c>
      <c r="L14" s="6">
        <f t="shared" si="5"/>
        <v>0.55228758169934644</v>
      </c>
    </row>
    <row r="15" spans="1:12" x14ac:dyDescent="0.2">
      <c r="A15" s="6" t="s">
        <v>92</v>
      </c>
      <c r="B15" s="6">
        <v>117</v>
      </c>
      <c r="C15" s="6">
        <v>96</v>
      </c>
      <c r="D15" s="6">
        <v>96</v>
      </c>
      <c r="E15" s="6">
        <v>78</v>
      </c>
      <c r="F15" s="6">
        <v>79.5</v>
      </c>
      <c r="G15" s="6"/>
      <c r="H15" s="6">
        <f t="shared" si="1"/>
        <v>1</v>
      </c>
      <c r="I15" s="6">
        <f t="shared" si="2"/>
        <v>0.82051282051282048</v>
      </c>
      <c r="J15" s="6">
        <f t="shared" si="3"/>
        <v>0.82051282051282048</v>
      </c>
      <c r="K15" s="6">
        <f t="shared" si="4"/>
        <v>0.66666666666666663</v>
      </c>
      <c r="L15" s="6">
        <f t="shared" si="5"/>
        <v>0.67948717948717952</v>
      </c>
    </row>
    <row r="16" spans="1:12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s="4" customFormat="1" x14ac:dyDescent="0.2">
      <c r="A17" s="9" t="s">
        <v>98</v>
      </c>
      <c r="B17" s="24">
        <v>223</v>
      </c>
      <c r="C17" s="24">
        <v>150</v>
      </c>
      <c r="D17" s="24">
        <v>134</v>
      </c>
      <c r="E17" s="24">
        <v>102</v>
      </c>
      <c r="F17" s="24">
        <v>125</v>
      </c>
      <c r="G17" s="24"/>
      <c r="H17" s="9">
        <f>B17/223</f>
        <v>1</v>
      </c>
      <c r="I17" s="9">
        <f t="shared" ref="I17:L17" si="6">C17/223</f>
        <v>0.67264573991031396</v>
      </c>
      <c r="J17" s="9">
        <f t="shared" si="6"/>
        <v>0.60089686098654704</v>
      </c>
      <c r="K17" s="9">
        <f t="shared" si="6"/>
        <v>0.45739910313901344</v>
      </c>
      <c r="L17" s="9">
        <f t="shared" si="6"/>
        <v>0.5605381165919282</v>
      </c>
    </row>
    <row r="18" spans="1:12" s="4" customFormat="1" x14ac:dyDescent="0.2">
      <c r="A18" s="9" t="s">
        <v>93</v>
      </c>
      <c r="B18" s="25">
        <v>191</v>
      </c>
      <c r="C18" s="25">
        <v>136</v>
      </c>
      <c r="D18" s="25">
        <v>112</v>
      </c>
      <c r="E18" s="25">
        <v>107</v>
      </c>
      <c r="F18" s="25">
        <v>86</v>
      </c>
      <c r="G18" s="25"/>
      <c r="H18" s="25">
        <f>B18/191</f>
        <v>1</v>
      </c>
      <c r="I18" s="25">
        <f t="shared" ref="I18:L18" si="7">C18/191</f>
        <v>0.7120418848167539</v>
      </c>
      <c r="J18" s="25">
        <f t="shared" si="7"/>
        <v>0.58638743455497377</v>
      </c>
      <c r="K18" s="25">
        <f t="shared" si="7"/>
        <v>0.56020942408376961</v>
      </c>
      <c r="L18" s="25">
        <f t="shared" si="7"/>
        <v>0.45026178010471202</v>
      </c>
    </row>
    <row r="19" spans="1:12" s="4" customFormat="1" x14ac:dyDescent="0.2">
      <c r="A19" s="9" t="s">
        <v>94</v>
      </c>
      <c r="B19" s="25">
        <v>224</v>
      </c>
      <c r="C19" s="25">
        <v>145</v>
      </c>
      <c r="D19" s="25">
        <v>119</v>
      </c>
      <c r="E19" s="25">
        <v>129</v>
      </c>
      <c r="F19" s="25">
        <v>148</v>
      </c>
      <c r="G19" s="25"/>
      <c r="H19" s="25">
        <f>B19/224</f>
        <v>1</v>
      </c>
      <c r="I19" s="25">
        <f t="shared" ref="I19:L19" si="8">C19/224</f>
        <v>0.6473214285714286</v>
      </c>
      <c r="J19" s="25">
        <f t="shared" si="8"/>
        <v>0.53125</v>
      </c>
      <c r="K19" s="25">
        <f t="shared" si="8"/>
        <v>0.5758928571428571</v>
      </c>
      <c r="L19" s="25">
        <f t="shared" si="8"/>
        <v>0.6607142857142857</v>
      </c>
    </row>
    <row r="20" spans="1:12" x14ac:dyDescent="0.2">
      <c r="A20" s="6" t="s">
        <v>136</v>
      </c>
      <c r="B20" s="23">
        <v>217</v>
      </c>
      <c r="C20" s="23">
        <v>183</v>
      </c>
      <c r="D20" s="23">
        <v>139</v>
      </c>
      <c r="E20" s="23">
        <v>131</v>
      </c>
      <c r="F20" s="23">
        <v>133</v>
      </c>
      <c r="G20" s="23"/>
      <c r="H20" s="23">
        <f>B20/217</f>
        <v>1</v>
      </c>
      <c r="I20" s="23">
        <f t="shared" ref="I20:L20" si="9">C20/217</f>
        <v>0.84331797235023043</v>
      </c>
      <c r="J20" s="23">
        <f t="shared" si="9"/>
        <v>0.64055299539170507</v>
      </c>
      <c r="K20" s="23">
        <f t="shared" si="9"/>
        <v>0.60368663594470051</v>
      </c>
      <c r="L20" s="23">
        <f t="shared" si="9"/>
        <v>0.61290322580645162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5a</vt:lpstr>
      <vt:lpstr>5b</vt:lpstr>
      <vt:lpstr>5c</vt:lpstr>
      <vt:lpstr>5d</vt:lpstr>
      <vt:lpstr>5e</vt:lpstr>
      <vt:lpstr>5f</vt:lpstr>
      <vt:lpstr>5g</vt:lpstr>
      <vt:lpstr>5h</vt:lpstr>
      <vt:lpstr>5i</vt:lpstr>
      <vt:lpstr>5j</vt:lpstr>
      <vt:lpstr>5k</vt:lpstr>
      <vt:lpstr>5l</vt:lpstr>
      <vt:lpstr>5m</vt:lpstr>
      <vt:lpstr>5n</vt:lpstr>
      <vt:lpstr>5o</vt:lpstr>
      <vt:lpstr>Statistical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Tan</dc:creator>
  <cp:lastModifiedBy>Han Tan</cp:lastModifiedBy>
  <dcterms:created xsi:type="dcterms:W3CDTF">2023-12-07T16:26:03Z</dcterms:created>
  <dcterms:modified xsi:type="dcterms:W3CDTF">2024-09-10T17:21:29Z</dcterms:modified>
</cp:coreProperties>
</file>