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Nature/To submit Nature/Revised version/Aceptance/Supp Info - 1/"/>
    </mc:Choice>
  </mc:AlternateContent>
  <xr:revisionPtr revIDLastSave="0" documentId="8_{D0CE7D5D-0ABC-CE4B-A7E5-C9B3A02F3420}" xr6:coauthVersionLast="47" xr6:coauthVersionMax="47" xr10:uidLastSave="{00000000-0000-0000-0000-000000000000}"/>
  <bookViews>
    <workbookView xWindow="-740" yWindow="-20080" windowWidth="29840" windowHeight="14720" xr2:uid="{5F2BDDE5-3D2B-6C4B-A65B-1C6ACDD65277}"/>
  </bookViews>
  <sheets>
    <sheet name="CoQ values from Literatur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J12" i="2"/>
  <c r="I12" i="2"/>
  <c r="F12" i="2"/>
  <c r="E12" i="2"/>
  <c r="F14" i="2"/>
  <c r="E14" i="2"/>
  <c r="F10" i="2"/>
  <c r="F11" i="2"/>
  <c r="E11" i="2"/>
  <c r="F13" i="2"/>
  <c r="E13" i="2"/>
  <c r="F6" i="2"/>
  <c r="E6" i="2"/>
  <c r="J5" i="2"/>
  <c r="I5" i="2"/>
  <c r="F5" i="2"/>
  <c r="E5" i="2"/>
</calcChain>
</file>

<file path=xl/sharedStrings.xml><?xml version="1.0" encoding="utf-8"?>
<sst xmlns="http://schemas.openxmlformats.org/spreadsheetml/2006/main" count="183" uniqueCount="83">
  <si>
    <t>CoQ9 total</t>
  </si>
  <si>
    <t>CoQ10 total</t>
  </si>
  <si>
    <t>Lean</t>
  </si>
  <si>
    <t>0.25 nmol/mg ptn</t>
  </si>
  <si>
    <t>0.006 nmol/mg ptn</t>
  </si>
  <si>
    <t>ND</t>
  </si>
  <si>
    <t>0.012 nmol/mg ptn</t>
  </si>
  <si>
    <t>0.74 nmol/mg ptn</t>
  </si>
  <si>
    <t>0.089 nmol/mg ptn</t>
  </si>
  <si>
    <t>not disclosed</t>
  </si>
  <si>
    <t>AIN-93G diet  (18.1% ptn; 7.1% fat; 59.3% carbs)</t>
  </si>
  <si>
    <t>Goncalves et al.</t>
  </si>
  <si>
    <t>Reference</t>
  </si>
  <si>
    <t>Mouse Diet information</t>
  </si>
  <si>
    <t>CoQ10/CoQ9</t>
  </si>
  <si>
    <t>0.328 nmol/mg ptn</t>
  </si>
  <si>
    <t>0.0052 nmol/mg ptn</t>
  </si>
  <si>
    <t>PMID: 14967174 ( Tang et al 2004)</t>
  </si>
  <si>
    <t>~0.2 nmol/mg ptn</t>
  </si>
  <si>
    <t>~0.011 nmol/mg ptn</t>
  </si>
  <si>
    <t>PMID: 31811922 (Burger et al 2020)</t>
  </si>
  <si>
    <t>PMID: 16443163 (Sohal et al 2003)</t>
  </si>
  <si>
    <t>PMID: 21447381 (Parrado-Fernandez et al 2011)</t>
  </si>
  <si>
    <t>PMID: 29402381 (Fazakerley et al 2011)</t>
  </si>
  <si>
    <t>0.44 nmol/mg ptn</t>
  </si>
  <si>
    <t>0.3-0.2 nmol/mg ptn</t>
  </si>
  <si>
    <t>PMID: 18784258 (Saiki et al 2008)</t>
  </si>
  <si>
    <t>PMID: 18437205 (Peng et al 2008)</t>
  </si>
  <si>
    <t>0.348 nmol/mg ptn</t>
  </si>
  <si>
    <t>PMID: 12581641 (Bentinger et al 2003)</t>
  </si>
  <si>
    <t>PMID: 22694168 (Bentinger et al 2012)</t>
  </si>
  <si>
    <t>0.075 nmol/mg ptn</t>
  </si>
  <si>
    <t>0.092 nmol/mg ptn (14 weeks HFD)</t>
  </si>
  <si>
    <t>HFHSD, Gordon's Specialty Stock Feeds, Yanderra, Australia (22% ptn; 13% fat; 65% carbs) or (21% ptn; 47% fat; 32% carbs)</t>
  </si>
  <si>
    <t>PicoLab Mouse Diet #5058, LabDiet (23% ptn; 21% fat; 55% carbs)</t>
  </si>
  <si>
    <t>High Fat Bioserve, SAFE (60% kcal from fat)</t>
  </si>
  <si>
    <t>PMID: 21091355 (Bour et al 2011)</t>
  </si>
  <si>
    <t>CoQ levels in mouse liver tissue</t>
  </si>
  <si>
    <t>PMID: 34246922 (Fernandez-Del-Rio et al  2021)</t>
  </si>
  <si>
    <t>0.117  nmol/mg ptn</t>
  </si>
  <si>
    <t>0.0041  nmol/mg ptn</t>
  </si>
  <si>
    <t>0.163 nmol/mg ptn</t>
  </si>
  <si>
    <t>PMID: 30228311 (Rodríguez-Hidalgo et al 2018)</t>
  </si>
  <si>
    <t>PMID: 32429295 (Meza-Torres et al 2020)</t>
  </si>
  <si>
    <t>0.005 nmol/mg ptn</t>
  </si>
  <si>
    <t>0.09 nmol/mg ptn</t>
  </si>
  <si>
    <t>AIN-93 M diet  (12.6 % ptn; 4.1 % fat; 67.5 % carbs) fat from soybean oil</t>
  </si>
  <si>
    <t>2914 Teklad global rodent maintenance diet  (14.3 % ptn; 3.7  % fat; 48 % carbs)</t>
  </si>
  <si>
    <t>Standard diet 13% fat; HFD 49% fat from lard</t>
  </si>
  <si>
    <t>CoQ9/CoQ10</t>
  </si>
  <si>
    <t>0.099 nmol/mg ptn (HFD)</t>
  </si>
  <si>
    <t xml:space="preserve">0.006 nmol/mg ptn (HFD) </t>
  </si>
  <si>
    <t>PMID: 18635541 (Lapointe et al 2008)</t>
  </si>
  <si>
    <t>0.35 nmol/mg ptn</t>
  </si>
  <si>
    <t>0.54 nmol/mg ptn (ob/ob)</t>
  </si>
  <si>
    <t>0.074 nmol/mg ptn (ob/ob)</t>
  </si>
  <si>
    <t xml:space="preserve">whole liver </t>
  </si>
  <si>
    <t>Sample</t>
  </si>
  <si>
    <t>Mouse age/strain/Country of the study</t>
  </si>
  <si>
    <t>10 weeks / C57BL/6J from Jax labs / USA</t>
  </si>
  <si>
    <t>7 months old  (~30 weeks)/ C57BL/6 NIH / USA</t>
  </si>
  <si>
    <t>~10-16 weeks/ C57BL/6J Animal resource center or Australian BioResources / Australia</t>
  </si>
  <si>
    <t>3 months old/ Balb/c/ Canada</t>
  </si>
  <si>
    <t>Aged not disclosed/ C57BL/10ScSn / USA</t>
  </si>
  <si>
    <t>4 months (~18 weeks) C57BL/6J from Charles River /Spain</t>
  </si>
  <si>
    <t>~ 9 months old / C57BL/6 / France</t>
  </si>
  <si>
    <t>8-10 weeks / C57BL/6J from Charles River / UK</t>
  </si>
  <si>
    <t>7 months old / C57BL/6 / Spain</t>
  </si>
  <si>
    <t>75 days (~10 weeks) / B6 genetic background / USA</t>
  </si>
  <si>
    <t>92 days (~13 weeks)/B6 genetic background / USA</t>
  </si>
  <si>
    <t>age not disclosed/ C3H/N / Sweeden</t>
  </si>
  <si>
    <t>standard rodent diet</t>
  </si>
  <si>
    <t>~8 weeks / C57BL/6 and 129/Sv strains mixed background/ Sweeden</t>
  </si>
  <si>
    <t>~ 14 weeks/ C57BL/6 / France/Belgium</t>
  </si>
  <si>
    <t>Mix cross between C57BL/6N and C57BL/6J / Spain</t>
  </si>
  <si>
    <t>0.40 nmol/mg ptn (0 days on HFHSD)</t>
  </si>
  <si>
    <t>0.22 nmol/mg ptn (5 days HFHSD)</t>
  </si>
  <si>
    <t>0.69  nmol/mg ptn</t>
  </si>
  <si>
    <t>10.4 nmol/mg ptn</t>
  </si>
  <si>
    <t>0.26 nmol/mg ptn</t>
  </si>
  <si>
    <t>8 weeks / C57BL/6J / USA</t>
  </si>
  <si>
    <t>PMID: 39416056 (Brothwell et al 2024; preprint)</t>
  </si>
  <si>
    <t>Obese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</si>
</sst>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21212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165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5.6155074365704286E-2"/>
                  <c:y val="-0.1300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0E-EE47-B6E6-D5B2BE85C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696959"/>
        <c:axId val="620194431"/>
      </c:scatterChart>
      <c:valAx>
        <c:axId val="620696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194431"/>
        <c:crosses val="autoZero"/>
        <c:crossBetween val="midCat"/>
      </c:valAx>
      <c:valAx>
        <c:axId val="62019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696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A2-2D45-96ED-A67E0DF4E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472255"/>
        <c:axId val="117267807"/>
      </c:scatterChart>
      <c:valAx>
        <c:axId val="116472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7807"/>
        <c:crosses val="autoZero"/>
        <c:crossBetween val="midCat"/>
      </c:valAx>
      <c:valAx>
        <c:axId val="1172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72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53</xdr:row>
      <xdr:rowOff>81280</xdr:rowOff>
    </xdr:from>
    <xdr:to>
      <xdr:col>7</xdr:col>
      <xdr:colOff>472440</xdr:colOff>
      <xdr:row>66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CDF656-DDD9-EE40-BE41-EBCB5AE15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454813</xdr:colOff>
      <xdr:row>67</xdr:row>
      <xdr:rowOff>72075</xdr:rowOff>
    </xdr:from>
    <xdr:to>
      <xdr:col>7</xdr:col>
      <xdr:colOff>402710</xdr:colOff>
      <xdr:row>80</xdr:row>
      <xdr:rowOff>134164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C3AE6D-C29A-9841-91B4-63769B119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7014-48EA-CC44-B9D4-DED3FCAE609A}">
  <sheetPr>
    <pageSetUpPr fitToPage="1"/>
  </sheetPr>
  <dimension ref="A2:L20"/>
  <sheetViews>
    <sheetView tabSelected="1" zoomScale="60" workbookViewId="0">
      <selection activeCell="A3" sqref="A3"/>
    </sheetView>
  </sheetViews>
  <sheetFormatPr baseColWidth="10" defaultRowHeight="16" x14ac:dyDescent="0.2"/>
  <cols>
    <col min="1" max="1" width="41.1640625" style="2" bestFit="1" customWidth="1"/>
    <col min="2" max="2" width="19.6640625" style="2" bestFit="1" customWidth="1"/>
    <col min="3" max="3" width="20.83203125" style="2" customWidth="1"/>
    <col min="4" max="4" width="20.83203125" style="2" bestFit="1" customWidth="1"/>
    <col min="5" max="5" width="17.83203125" style="2" bestFit="1" customWidth="1"/>
    <col min="6" max="6" width="13.6640625" style="2" bestFit="1" customWidth="1"/>
    <col min="7" max="7" width="29.5" style="2" bestFit="1" customWidth="1"/>
    <col min="8" max="8" width="23.6640625" style="2" customWidth="1"/>
    <col min="9" max="10" width="19.1640625" style="2" customWidth="1"/>
    <col min="11" max="11" width="63.83203125" style="2" bestFit="1" customWidth="1"/>
    <col min="12" max="12" width="52.33203125" style="2" customWidth="1"/>
    <col min="13" max="16384" width="10.83203125" style="2"/>
  </cols>
  <sheetData>
    <row r="2" spans="1:12" ht="17" thickBot="1" x14ac:dyDescent="0.25"/>
    <row r="3" spans="1:12" ht="17" thickBot="1" x14ac:dyDescent="0.25">
      <c r="A3" s="1" t="s">
        <v>37</v>
      </c>
      <c r="C3" s="39" t="s">
        <v>2</v>
      </c>
      <c r="D3" s="40"/>
      <c r="E3" s="40"/>
      <c r="F3" s="41"/>
      <c r="G3" s="39" t="s">
        <v>82</v>
      </c>
      <c r="H3" s="40"/>
      <c r="I3" s="40"/>
      <c r="J3" s="41"/>
    </row>
    <row r="4" spans="1:12" ht="18" thickBot="1" x14ac:dyDescent="0.25">
      <c r="A4" s="1" t="s">
        <v>12</v>
      </c>
      <c r="B4" s="23" t="s">
        <v>57</v>
      </c>
      <c r="C4" s="34" t="s">
        <v>0</v>
      </c>
      <c r="D4" s="35" t="s">
        <v>1</v>
      </c>
      <c r="E4" s="35" t="s">
        <v>14</v>
      </c>
      <c r="F4" s="35" t="s">
        <v>49</v>
      </c>
      <c r="G4" s="35" t="s">
        <v>0</v>
      </c>
      <c r="H4" s="35" t="s">
        <v>1</v>
      </c>
      <c r="I4" s="35" t="s">
        <v>14</v>
      </c>
      <c r="J4" s="36" t="s">
        <v>49</v>
      </c>
      <c r="K4" s="25" t="s">
        <v>58</v>
      </c>
      <c r="L4" s="26" t="s">
        <v>13</v>
      </c>
    </row>
    <row r="5" spans="1:12" s="1" customFormat="1" ht="34" x14ac:dyDescent="0.2">
      <c r="A5" s="3" t="s">
        <v>11</v>
      </c>
      <c r="B5" s="4" t="s">
        <v>56</v>
      </c>
      <c r="C5" s="18" t="s">
        <v>7</v>
      </c>
      <c r="D5" s="16" t="s">
        <v>8</v>
      </c>
      <c r="E5" s="21">
        <f>0.089/0.74</f>
        <v>0.12027027027027026</v>
      </c>
      <c r="F5" s="31">
        <f>0.74/0.089</f>
        <v>8.3146067415730336</v>
      </c>
      <c r="G5" s="16" t="s">
        <v>54</v>
      </c>
      <c r="H5" s="16" t="s">
        <v>55</v>
      </c>
      <c r="I5" s="17">
        <f>0.074/0.54</f>
        <v>0.13703703703703701</v>
      </c>
      <c r="J5" s="37">
        <f>0.54/0.074</f>
        <v>7.2972972972972983</v>
      </c>
      <c r="K5" s="27" t="s">
        <v>59</v>
      </c>
      <c r="L5" s="24" t="s">
        <v>34</v>
      </c>
    </row>
    <row r="6" spans="1:12" ht="17" x14ac:dyDescent="0.2">
      <c r="A6" s="2" t="s">
        <v>21</v>
      </c>
      <c r="B6" s="4" t="s">
        <v>56</v>
      </c>
      <c r="C6" s="6" t="s">
        <v>18</v>
      </c>
      <c r="D6" s="7" t="s">
        <v>19</v>
      </c>
      <c r="E6" s="13">
        <f>0.011/0.2</f>
        <v>5.4999999999999993E-2</v>
      </c>
      <c r="F6" s="32">
        <f>0.2/0.011</f>
        <v>18.181818181818183</v>
      </c>
      <c r="G6" s="7" t="s">
        <v>5</v>
      </c>
      <c r="H6" s="7" t="s">
        <v>5</v>
      </c>
      <c r="I6" s="7" t="s">
        <v>5</v>
      </c>
      <c r="J6" s="9" t="s">
        <v>5</v>
      </c>
      <c r="K6" s="28" t="s">
        <v>60</v>
      </c>
      <c r="L6" s="11" t="s">
        <v>9</v>
      </c>
    </row>
    <row r="7" spans="1:12" s="5" customFormat="1" ht="44" customHeight="1" x14ac:dyDescent="0.2">
      <c r="A7" s="10" t="s">
        <v>23</v>
      </c>
      <c r="B7" s="4" t="s">
        <v>56</v>
      </c>
      <c r="C7" s="20" t="s">
        <v>75</v>
      </c>
      <c r="D7" s="7" t="s">
        <v>5</v>
      </c>
      <c r="E7" s="13" t="s">
        <v>5</v>
      </c>
      <c r="F7" s="32" t="s">
        <v>5</v>
      </c>
      <c r="G7" s="33" t="s">
        <v>76</v>
      </c>
      <c r="H7" s="7" t="s">
        <v>5</v>
      </c>
      <c r="I7" s="7" t="s">
        <v>5</v>
      </c>
      <c r="J7" s="9" t="s">
        <v>5</v>
      </c>
      <c r="K7" s="29" t="s">
        <v>61</v>
      </c>
      <c r="L7" s="11" t="s">
        <v>33</v>
      </c>
    </row>
    <row r="8" spans="1:12" ht="17" x14ac:dyDescent="0.2">
      <c r="A8" s="2" t="s">
        <v>52</v>
      </c>
      <c r="B8" s="4" t="s">
        <v>56</v>
      </c>
      <c r="C8" s="6" t="s">
        <v>53</v>
      </c>
      <c r="D8" s="7" t="s">
        <v>5</v>
      </c>
      <c r="E8" s="13" t="s">
        <v>5</v>
      </c>
      <c r="F8" s="32" t="s">
        <v>5</v>
      </c>
      <c r="G8" s="7" t="s">
        <v>5</v>
      </c>
      <c r="H8" s="7" t="s">
        <v>5</v>
      </c>
      <c r="I8" s="8" t="s">
        <v>5</v>
      </c>
      <c r="J8" s="38" t="s">
        <v>5</v>
      </c>
      <c r="K8" s="28" t="s">
        <v>62</v>
      </c>
      <c r="L8" s="11" t="s">
        <v>71</v>
      </c>
    </row>
    <row r="9" spans="1:12" ht="17" x14ac:dyDescent="0.2">
      <c r="A9" s="12" t="s">
        <v>81</v>
      </c>
      <c r="B9" s="4" t="s">
        <v>56</v>
      </c>
      <c r="C9" s="6" t="s">
        <v>78</v>
      </c>
      <c r="D9" s="7" t="s">
        <v>79</v>
      </c>
      <c r="E9" s="13">
        <v>2.5000000000000001E-2</v>
      </c>
      <c r="F9" s="32">
        <v>39.119999999999997</v>
      </c>
      <c r="G9" s="7"/>
      <c r="H9" s="7"/>
      <c r="I9" s="8"/>
      <c r="J9" s="38"/>
      <c r="K9" s="28" t="s">
        <v>80</v>
      </c>
      <c r="L9" s="11" t="s">
        <v>9</v>
      </c>
    </row>
    <row r="10" spans="1:12" ht="17" x14ac:dyDescent="0.2">
      <c r="A10" s="2" t="s">
        <v>17</v>
      </c>
      <c r="B10" s="4" t="s">
        <v>56</v>
      </c>
      <c r="C10" s="6" t="s">
        <v>15</v>
      </c>
      <c r="D10" s="7" t="s">
        <v>16</v>
      </c>
      <c r="E10" s="13">
        <f>0.0052/0.328</f>
        <v>1.5853658536585366E-2</v>
      </c>
      <c r="F10" s="32">
        <f>0.328/0.0052</f>
        <v>63.07692307692308</v>
      </c>
      <c r="G10" s="7" t="s">
        <v>5</v>
      </c>
      <c r="H10" s="7" t="s">
        <v>5</v>
      </c>
      <c r="I10" s="7" t="s">
        <v>5</v>
      </c>
      <c r="J10" s="9" t="s">
        <v>5</v>
      </c>
      <c r="K10" s="28" t="s">
        <v>63</v>
      </c>
      <c r="L10" s="11" t="s">
        <v>9</v>
      </c>
    </row>
    <row r="11" spans="1:12" ht="20" customHeight="1" x14ac:dyDescent="0.2">
      <c r="A11" s="2" t="s">
        <v>22</v>
      </c>
      <c r="B11" s="4" t="s">
        <v>56</v>
      </c>
      <c r="C11" s="6" t="s">
        <v>3</v>
      </c>
      <c r="D11" s="7" t="s">
        <v>6</v>
      </c>
      <c r="E11" s="13">
        <f>0.012/0.25</f>
        <v>4.8000000000000001E-2</v>
      </c>
      <c r="F11" s="32">
        <f>0.25/0.012</f>
        <v>20.833333333333332</v>
      </c>
      <c r="G11" s="7" t="s">
        <v>5</v>
      </c>
      <c r="H11" s="7" t="s">
        <v>5</v>
      </c>
      <c r="I11" s="7" t="s">
        <v>5</v>
      </c>
      <c r="J11" s="9" t="s">
        <v>5</v>
      </c>
      <c r="K11" s="28" t="s">
        <v>64</v>
      </c>
      <c r="L11" s="11" t="s">
        <v>10</v>
      </c>
    </row>
    <row r="12" spans="1:12" ht="17" x14ac:dyDescent="0.2">
      <c r="A12" s="2" t="s">
        <v>43</v>
      </c>
      <c r="B12" s="4" t="s">
        <v>56</v>
      </c>
      <c r="C12" s="6" t="s">
        <v>45</v>
      </c>
      <c r="D12" s="7" t="s">
        <v>44</v>
      </c>
      <c r="E12" s="13">
        <f>0.005/0.09</f>
        <v>5.5555555555555559E-2</v>
      </c>
      <c r="F12" s="32">
        <f>0.09/0.005</f>
        <v>18</v>
      </c>
      <c r="G12" s="7" t="s">
        <v>50</v>
      </c>
      <c r="H12" s="7" t="s">
        <v>51</v>
      </c>
      <c r="I12" s="8">
        <f>0.006/0.099</f>
        <v>6.0606060606060608E-2</v>
      </c>
      <c r="J12" s="38">
        <f>0.099/0.006</f>
        <v>16.5</v>
      </c>
      <c r="K12" s="28" t="s">
        <v>65</v>
      </c>
      <c r="L12" s="11" t="s">
        <v>48</v>
      </c>
    </row>
    <row r="13" spans="1:12" ht="21" customHeight="1" x14ac:dyDescent="0.2">
      <c r="A13" s="2" t="s">
        <v>20</v>
      </c>
      <c r="B13" s="4" t="s">
        <v>56</v>
      </c>
      <c r="C13" s="6" t="s">
        <v>3</v>
      </c>
      <c r="D13" s="7" t="s">
        <v>4</v>
      </c>
      <c r="E13" s="13">
        <f>0.006/0.25</f>
        <v>2.4E-2</v>
      </c>
      <c r="F13" s="32">
        <f>0.25/0.006</f>
        <v>41.666666666666664</v>
      </c>
      <c r="G13" s="7" t="s">
        <v>5</v>
      </c>
      <c r="H13" s="7" t="s">
        <v>5</v>
      </c>
      <c r="I13" s="7" t="s">
        <v>5</v>
      </c>
      <c r="J13" s="9" t="s">
        <v>5</v>
      </c>
      <c r="K13" s="28" t="s">
        <v>66</v>
      </c>
      <c r="L13" s="11" t="s">
        <v>9</v>
      </c>
    </row>
    <row r="14" spans="1:12" ht="34" x14ac:dyDescent="0.2">
      <c r="A14" s="10" t="s">
        <v>38</v>
      </c>
      <c r="B14" s="4" t="s">
        <v>56</v>
      </c>
      <c r="C14" s="6" t="s">
        <v>39</v>
      </c>
      <c r="D14" s="7" t="s">
        <v>40</v>
      </c>
      <c r="E14" s="13">
        <f>0.0041/0.117</f>
        <v>3.5042735042735043E-2</v>
      </c>
      <c r="F14" s="32">
        <f>0.117/0.0041</f>
        <v>28.536585365853657</v>
      </c>
      <c r="G14" s="7" t="s">
        <v>5</v>
      </c>
      <c r="H14" s="7" t="s">
        <v>5</v>
      </c>
      <c r="I14" s="7" t="s">
        <v>5</v>
      </c>
      <c r="J14" s="9" t="s">
        <v>5</v>
      </c>
      <c r="K14" s="28" t="s">
        <v>67</v>
      </c>
      <c r="L14" s="11" t="s">
        <v>46</v>
      </c>
    </row>
    <row r="15" spans="1:12" ht="17" x14ac:dyDescent="0.2">
      <c r="A15" s="2" t="s">
        <v>26</v>
      </c>
      <c r="B15" s="4" t="s">
        <v>56</v>
      </c>
      <c r="C15" s="6" t="s">
        <v>24</v>
      </c>
      <c r="D15" s="7" t="s">
        <v>5</v>
      </c>
      <c r="E15" s="7" t="s">
        <v>5</v>
      </c>
      <c r="F15" s="7" t="s">
        <v>5</v>
      </c>
      <c r="G15" s="7" t="s">
        <v>5</v>
      </c>
      <c r="H15" s="7" t="s">
        <v>5</v>
      </c>
      <c r="I15" s="7" t="s">
        <v>5</v>
      </c>
      <c r="J15" s="9" t="s">
        <v>5</v>
      </c>
      <c r="K15" s="28" t="s">
        <v>68</v>
      </c>
      <c r="L15" s="11" t="s">
        <v>9</v>
      </c>
    </row>
    <row r="16" spans="1:12" ht="17" x14ac:dyDescent="0.2">
      <c r="A16" s="2" t="s">
        <v>27</v>
      </c>
      <c r="B16" s="4" t="s">
        <v>56</v>
      </c>
      <c r="C16" s="6" t="s">
        <v>25</v>
      </c>
      <c r="D16" s="7" t="s">
        <v>5</v>
      </c>
      <c r="E16" s="7" t="s">
        <v>5</v>
      </c>
      <c r="F16" s="7" t="s">
        <v>5</v>
      </c>
      <c r="G16" s="7" t="s">
        <v>5</v>
      </c>
      <c r="H16" s="7" t="s">
        <v>5</v>
      </c>
      <c r="I16" s="7" t="s">
        <v>5</v>
      </c>
      <c r="J16" s="9" t="s">
        <v>5</v>
      </c>
      <c r="K16" s="28" t="s">
        <v>69</v>
      </c>
      <c r="L16" s="11" t="s">
        <v>9</v>
      </c>
    </row>
    <row r="17" spans="1:12" ht="17" x14ac:dyDescent="0.2">
      <c r="A17" s="2" t="s">
        <v>29</v>
      </c>
      <c r="B17" s="4" t="s">
        <v>56</v>
      </c>
      <c r="C17" s="6" t="s">
        <v>28</v>
      </c>
      <c r="D17" s="7" t="s">
        <v>5</v>
      </c>
      <c r="E17" s="7" t="s">
        <v>5</v>
      </c>
      <c r="F17" s="7" t="s">
        <v>5</v>
      </c>
      <c r="G17" s="7" t="s">
        <v>5</v>
      </c>
      <c r="H17" s="7" t="s">
        <v>5</v>
      </c>
      <c r="I17" s="7" t="s">
        <v>5</v>
      </c>
      <c r="J17" s="9" t="s">
        <v>5</v>
      </c>
      <c r="K17" s="28" t="s">
        <v>70</v>
      </c>
      <c r="L17" s="11" t="s">
        <v>71</v>
      </c>
    </row>
    <row r="18" spans="1:12" ht="17" x14ac:dyDescent="0.2">
      <c r="A18" s="12" t="s">
        <v>30</v>
      </c>
      <c r="B18" s="4" t="s">
        <v>56</v>
      </c>
      <c r="C18" s="6" t="s">
        <v>77</v>
      </c>
      <c r="D18" s="7" t="s">
        <v>5</v>
      </c>
      <c r="E18" s="7" t="s">
        <v>5</v>
      </c>
      <c r="F18" s="7" t="s">
        <v>5</v>
      </c>
      <c r="G18" s="7" t="s">
        <v>5</v>
      </c>
      <c r="H18" s="7" t="s">
        <v>5</v>
      </c>
      <c r="I18" s="7" t="s">
        <v>5</v>
      </c>
      <c r="J18" s="9" t="s">
        <v>5</v>
      </c>
      <c r="K18" s="28" t="s">
        <v>72</v>
      </c>
      <c r="L18" s="11" t="s">
        <v>9</v>
      </c>
    </row>
    <row r="19" spans="1:12" ht="17" x14ac:dyDescent="0.2">
      <c r="A19" s="2" t="s">
        <v>36</v>
      </c>
      <c r="B19" s="4" t="s">
        <v>56</v>
      </c>
      <c r="C19" s="6" t="s">
        <v>31</v>
      </c>
      <c r="D19" s="7" t="s">
        <v>5</v>
      </c>
      <c r="E19" s="7" t="s">
        <v>5</v>
      </c>
      <c r="F19" s="7" t="s">
        <v>5</v>
      </c>
      <c r="G19" s="7" t="s">
        <v>32</v>
      </c>
      <c r="H19" s="7" t="s">
        <v>5</v>
      </c>
      <c r="I19" s="7" t="s">
        <v>5</v>
      </c>
      <c r="J19" s="9" t="s">
        <v>5</v>
      </c>
      <c r="K19" s="28" t="s">
        <v>73</v>
      </c>
      <c r="L19" s="11" t="s">
        <v>35</v>
      </c>
    </row>
    <row r="20" spans="1:12" ht="35" thickBot="1" x14ac:dyDescent="0.25">
      <c r="A20" s="10" t="s">
        <v>42</v>
      </c>
      <c r="B20" s="4" t="s">
        <v>56</v>
      </c>
      <c r="C20" s="14" t="s">
        <v>41</v>
      </c>
      <c r="D20" s="15" t="s">
        <v>5</v>
      </c>
      <c r="E20" s="15" t="s">
        <v>5</v>
      </c>
      <c r="F20" s="15" t="s">
        <v>5</v>
      </c>
      <c r="G20" s="15" t="s">
        <v>5</v>
      </c>
      <c r="H20" s="15" t="s">
        <v>5</v>
      </c>
      <c r="I20" s="15" t="s">
        <v>5</v>
      </c>
      <c r="J20" s="19" t="s">
        <v>5</v>
      </c>
      <c r="K20" s="30" t="s">
        <v>74</v>
      </c>
      <c r="L20" s="22" t="s">
        <v>47</v>
      </c>
    </row>
  </sheetData>
  <mergeCells count="2">
    <mergeCell ref="C3:F3"/>
    <mergeCell ref="G3:J3"/>
  </mergeCells>
  <pageMargins left="0.7" right="0.7" top="0.75" bottom="0.75" header="0.3" footer="0.3"/>
  <pageSetup scale="32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 values from Literature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Goncalves, Renata L.S.</dc:creator>
  <cp:lastModifiedBy>Goncalves, Renata L.S.</cp:lastModifiedBy>
  <cp:lastPrinted>2024-10-23T17:24:07Z</cp:lastPrinted>
  <dcterms:created xsi:type="dcterms:W3CDTF">2024-06-12T15:46:40Z</dcterms:created>
  <dcterms:modified xsi:type="dcterms:W3CDTF">2025-03-12T15:55:46Z</dcterms:modified>
</cp:coreProperties>
</file>