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ng-fengtsai/Desktop/1. PI/Manuscripts/NCLX/2023 NCLX structure-function/Nature final revision/"/>
    </mc:Choice>
  </mc:AlternateContent>
  <xr:revisionPtr revIDLastSave="0" documentId="13_ncr:1_{E05F7282-0D05-2845-8386-316397A89B5B}" xr6:coauthVersionLast="47" xr6:coauthVersionMax="47" xr10:uidLastSave="{00000000-0000-0000-0000-000000000000}"/>
  <bookViews>
    <workbookView xWindow="40460" yWindow="1720" windowWidth="28240" windowHeight="17320" xr2:uid="{A587310F-CF5F-BF41-A23C-474E7BD473F9}"/>
  </bookViews>
  <sheets>
    <sheet name="Figure 5a" sheetId="8" r:id="rId1"/>
    <sheet name="Figure 5b" sheetId="2" r:id="rId2"/>
    <sheet name="Figure 5e" sheetId="4" r:id="rId3"/>
    <sheet name="Figure 5f" sheetId="5" r:id="rId4"/>
    <sheet name="Figure 5i" sheetId="6" r:id="rId5"/>
    <sheet name="Extended Data Figure 5d" sheetId="7" r:id="rId6"/>
    <sheet name="Extended Data Figure 8a" sheetId="9" r:id="rId7"/>
    <sheet name="Extended Data Figure 8e" sheetId="1" r:id="rId8"/>
    <sheet name="Extended Data figure 8f" sheetId="10" r:id="rId9"/>
    <sheet name="Extended Data figure8g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6" l="1"/>
  <c r="F23" i="6"/>
  <c r="D23" i="6"/>
  <c r="D16" i="4"/>
  <c r="E16" i="4"/>
  <c r="F16" i="4"/>
  <c r="G16" i="4"/>
  <c r="H16" i="4"/>
  <c r="I16" i="4"/>
  <c r="J16" i="4"/>
  <c r="C16" i="4"/>
  <c r="D28" i="1"/>
  <c r="E28" i="1"/>
  <c r="F28" i="1"/>
  <c r="C28" i="1"/>
  <c r="H24" i="8"/>
  <c r="J24" i="8"/>
  <c r="F24" i="8"/>
  <c r="D24" i="8"/>
  <c r="K18" i="2"/>
  <c r="J18" i="2"/>
  <c r="F18" i="2"/>
  <c r="E18" i="2"/>
  <c r="D18" i="2"/>
  <c r="J19" i="4"/>
  <c r="I19" i="4"/>
  <c r="H19" i="4"/>
  <c r="G19" i="4"/>
  <c r="F19" i="4"/>
  <c r="E19" i="4"/>
  <c r="C19" i="4"/>
  <c r="H20" i="5"/>
  <c r="G20" i="5"/>
  <c r="F20" i="5"/>
  <c r="D20" i="5"/>
  <c r="C31" i="1"/>
  <c r="F31" i="1"/>
  <c r="E31" i="1"/>
  <c r="D15" i="11"/>
  <c r="E15" i="11"/>
  <c r="C15" i="11"/>
  <c r="C14" i="7"/>
  <c r="D14" i="11"/>
  <c r="E14" i="11"/>
  <c r="C14" i="11"/>
  <c r="K17" i="2"/>
  <c r="J17" i="2"/>
  <c r="I17" i="2"/>
  <c r="K16" i="2"/>
  <c r="J16" i="2"/>
  <c r="I16" i="2"/>
  <c r="E18" i="10"/>
  <c r="F17" i="10"/>
  <c r="E17" i="10"/>
  <c r="F16" i="10"/>
  <c r="E16" i="10"/>
  <c r="J14" i="9"/>
  <c r="I14" i="9"/>
  <c r="H14" i="9"/>
  <c r="G14" i="9"/>
  <c r="F14" i="9"/>
  <c r="E14" i="9"/>
  <c r="D14" i="9"/>
  <c r="C14" i="9"/>
  <c r="J13" i="9"/>
  <c r="I13" i="9"/>
  <c r="H13" i="9"/>
  <c r="G13" i="9"/>
  <c r="F13" i="9"/>
  <c r="E13" i="9"/>
  <c r="D13" i="9"/>
  <c r="C13" i="9"/>
  <c r="F30" i="1" l="1"/>
  <c r="E30" i="1"/>
  <c r="D30" i="1"/>
  <c r="C30" i="1"/>
  <c r="F29" i="1"/>
  <c r="E29" i="1"/>
  <c r="D29" i="1"/>
  <c r="C29" i="1"/>
  <c r="H14" i="7"/>
  <c r="G14" i="7"/>
  <c r="F14" i="7"/>
  <c r="E14" i="7"/>
  <c r="D14" i="7"/>
  <c r="D13" i="7"/>
  <c r="E13" i="7"/>
  <c r="F13" i="7"/>
  <c r="G13" i="7"/>
  <c r="H13" i="7"/>
  <c r="C13" i="7"/>
  <c r="F26" i="6" l="1"/>
  <c r="D26" i="6"/>
  <c r="F25" i="6"/>
  <c r="E25" i="6"/>
  <c r="D25" i="6"/>
  <c r="F24" i="6"/>
  <c r="E24" i="6"/>
  <c r="D24" i="6"/>
  <c r="H19" i="5"/>
  <c r="G19" i="5"/>
  <c r="F19" i="5"/>
  <c r="E19" i="5"/>
  <c r="D19" i="5"/>
  <c r="H18" i="5"/>
  <c r="G18" i="5"/>
  <c r="F18" i="5"/>
  <c r="E18" i="5"/>
  <c r="D18" i="5"/>
  <c r="J18" i="4"/>
  <c r="I18" i="4"/>
  <c r="H18" i="4"/>
  <c r="G18" i="4"/>
  <c r="F18" i="4"/>
  <c r="E18" i="4"/>
  <c r="D18" i="4"/>
  <c r="C18" i="4"/>
  <c r="J17" i="4"/>
  <c r="I17" i="4"/>
  <c r="H17" i="4"/>
  <c r="G17" i="4"/>
  <c r="F17" i="4"/>
  <c r="E17" i="4"/>
  <c r="D17" i="4"/>
  <c r="C17" i="4"/>
  <c r="F17" i="2"/>
  <c r="E17" i="2"/>
  <c r="D17" i="2"/>
  <c r="D16" i="2"/>
  <c r="C17" i="2"/>
  <c r="J23" i="8"/>
  <c r="J22" i="8"/>
  <c r="F16" i="2"/>
  <c r="E16" i="2"/>
  <c r="C16" i="2"/>
  <c r="I23" i="8"/>
  <c r="H23" i="8"/>
  <c r="F23" i="8"/>
  <c r="E23" i="8"/>
  <c r="D23" i="8"/>
  <c r="G23" i="8"/>
  <c r="C23" i="8"/>
  <c r="I22" i="8" l="1"/>
  <c r="H22" i="8"/>
  <c r="G22" i="8"/>
  <c r="F22" i="8"/>
  <c r="E22" i="8"/>
  <c r="D22" i="8"/>
  <c r="C22" i="8"/>
</calcChain>
</file>

<file path=xl/sharedStrings.xml><?xml version="1.0" encoding="utf-8"?>
<sst xmlns="http://schemas.openxmlformats.org/spreadsheetml/2006/main" count="103" uniqueCount="45">
  <si>
    <t>SEM</t>
    <phoneticPr fontId="1" type="noConversion"/>
  </si>
  <si>
    <t>p value</t>
    <phoneticPr fontId="1" type="noConversion"/>
  </si>
  <si>
    <t xml:space="preserve">WT </t>
    <phoneticPr fontId="1" type="noConversion"/>
  </si>
  <si>
    <t>KO</t>
    <phoneticPr fontId="1" type="noConversion"/>
  </si>
  <si>
    <t>RES</t>
    <phoneticPr fontId="1" type="noConversion"/>
  </si>
  <si>
    <t>WT</t>
    <phoneticPr fontId="1" type="noConversion"/>
  </si>
  <si>
    <t>S468K</t>
    <phoneticPr fontId="1" type="noConversion"/>
  </si>
  <si>
    <t>S468T</t>
    <phoneticPr fontId="1" type="noConversion"/>
  </si>
  <si>
    <t>Control</t>
    <phoneticPr fontId="1" type="noConversion"/>
  </si>
  <si>
    <t>2DA</t>
    <phoneticPr fontId="1" type="noConversion"/>
  </si>
  <si>
    <t>HeLa</t>
    <phoneticPr fontId="1" type="noConversion"/>
  </si>
  <si>
    <t>HCT116</t>
    <phoneticPr fontId="1" type="noConversion"/>
  </si>
  <si>
    <t>CHO</t>
    <phoneticPr fontId="1" type="noConversion"/>
  </si>
  <si>
    <t>HEK</t>
    <phoneticPr fontId="1" type="noConversion"/>
  </si>
  <si>
    <t>NCLX KO</t>
    <phoneticPr fontId="1" type="noConversion"/>
  </si>
  <si>
    <t>uninjected</t>
    <phoneticPr fontId="1" type="noConversion"/>
  </si>
  <si>
    <t>WT+CGP</t>
    <phoneticPr fontId="1" type="noConversion"/>
  </si>
  <si>
    <t>2DE</t>
    <phoneticPr fontId="1" type="noConversion"/>
  </si>
  <si>
    <t>Y483A</t>
    <phoneticPr fontId="1" type="noConversion"/>
  </si>
  <si>
    <t>D153N</t>
    <phoneticPr fontId="1" type="noConversion"/>
  </si>
  <si>
    <t>K</t>
    <phoneticPr fontId="1" type="noConversion"/>
  </si>
  <si>
    <t>Na</t>
    <phoneticPr fontId="1" type="noConversion"/>
  </si>
  <si>
    <t>V51</t>
    <phoneticPr fontId="1" type="noConversion"/>
  </si>
  <si>
    <t>M196</t>
    <phoneticPr fontId="1" type="noConversion"/>
  </si>
  <si>
    <t>V278</t>
    <phoneticPr fontId="1" type="noConversion"/>
  </si>
  <si>
    <t>D350</t>
    <phoneticPr fontId="1" type="noConversion"/>
  </si>
  <si>
    <t>Q481</t>
    <phoneticPr fontId="1" type="noConversion"/>
  </si>
  <si>
    <t>M584</t>
    <phoneticPr fontId="1" type="noConversion"/>
  </si>
  <si>
    <t>Uninfected</t>
    <phoneticPr fontId="1" type="noConversion"/>
  </si>
  <si>
    <t>Sodium-dependent calcium efflux</t>
    <phoneticPr fontId="1" type="noConversion"/>
  </si>
  <si>
    <t>Western blot</t>
    <phoneticPr fontId="1" type="noConversion"/>
  </si>
  <si>
    <t>Oocyte calcium uptake rate</t>
    <phoneticPr fontId="1" type="noConversion"/>
  </si>
  <si>
    <t>HeLa NICE</t>
    <phoneticPr fontId="1" type="noConversion"/>
  </si>
  <si>
    <t>% WCL</t>
    <phoneticPr fontId="1" type="noConversion"/>
  </si>
  <si>
    <t>MCU</t>
    <phoneticPr fontId="1" type="noConversion"/>
  </si>
  <si>
    <t>WT+EMRE</t>
    <phoneticPr fontId="1" type="noConversion"/>
  </si>
  <si>
    <t>WT+2DA</t>
    <phoneticPr fontId="1" type="noConversion"/>
  </si>
  <si>
    <t>NCLX mRNA (% of WT)</t>
    <phoneticPr fontId="1" type="noConversion"/>
  </si>
  <si>
    <t>Average</t>
  </si>
  <si>
    <t>Mito</t>
  </si>
  <si>
    <t>Cyto</t>
  </si>
  <si>
    <t>Efflux rate</t>
  </si>
  <si>
    <t>n number</t>
  </si>
  <si>
    <t>Digested NCLX</t>
  </si>
  <si>
    <t>Sodium-dependent calcium efflux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</si>
</sst>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E+00"/>
    <numFmt numFmtId="167" formatCode="0.00000"/>
  </numFmts>
  <fonts count="6" x14ac:knownFonts="1">
    <font>
      <sz val="12"/>
      <color theme="1"/>
      <name val="Aptos Narrow"/>
      <family val="2"/>
      <charset val="136"/>
      <scheme val="minor"/>
    </font>
    <font>
      <sz val="9"/>
      <name val="Aptos Narrow"/>
      <family val="2"/>
      <charset val="136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/>
    <xf numFmtId="165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11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B44F-54CC-B14C-891C-71E232D004AA}">
  <dimension ref="A10:J29"/>
  <sheetViews>
    <sheetView tabSelected="1" workbookViewId="0">
      <selection activeCell="C30" sqref="C30"/>
    </sheetView>
  </sheetViews>
  <sheetFormatPr baseColWidth="10" defaultRowHeight="16" x14ac:dyDescent="0.2"/>
  <sheetData>
    <row r="10" spans="1:10" x14ac:dyDescent="0.2">
      <c r="A10" s="1"/>
      <c r="C10" s="17" t="s">
        <v>44</v>
      </c>
      <c r="D10" s="18"/>
      <c r="E10" s="18"/>
      <c r="F10" s="18"/>
      <c r="G10" s="18"/>
      <c r="H10" s="18"/>
      <c r="I10" s="18"/>
      <c r="J10" s="18"/>
    </row>
    <row r="11" spans="1:10" x14ac:dyDescent="0.2">
      <c r="A11" s="1"/>
      <c r="B11" s="7"/>
      <c r="C11" s="2" t="s">
        <v>10</v>
      </c>
      <c r="D11" s="2"/>
      <c r="E11" s="2" t="s">
        <v>11</v>
      </c>
      <c r="F11" s="2"/>
      <c r="G11" s="2" t="s">
        <v>12</v>
      </c>
      <c r="H11" s="2"/>
      <c r="I11" s="2" t="s">
        <v>13</v>
      </c>
      <c r="J11" s="2"/>
    </row>
    <row r="12" spans="1:10" x14ac:dyDescent="0.2">
      <c r="B12" s="7"/>
      <c r="C12" s="2" t="s">
        <v>5</v>
      </c>
      <c r="D12" s="2" t="s">
        <v>14</v>
      </c>
      <c r="E12" s="2" t="s">
        <v>5</v>
      </c>
      <c r="F12" s="2" t="s">
        <v>14</v>
      </c>
      <c r="G12" s="2" t="s">
        <v>5</v>
      </c>
      <c r="H12" s="2" t="s">
        <v>14</v>
      </c>
      <c r="I12" s="2" t="s">
        <v>5</v>
      </c>
      <c r="J12" s="2" t="s">
        <v>14</v>
      </c>
    </row>
    <row r="13" spans="1:10" x14ac:dyDescent="0.2">
      <c r="B13" s="7"/>
      <c r="C13" s="12">
        <v>0.3624</v>
      </c>
      <c r="D13" s="12">
        <v>0.17650000000000002</v>
      </c>
      <c r="E13" s="12">
        <v>9.35E-2</v>
      </c>
      <c r="F13" s="12">
        <v>0.1331</v>
      </c>
      <c r="G13" s="12">
        <v>0.19880000000000003</v>
      </c>
      <c r="H13" s="12">
        <v>0.12260000000000001</v>
      </c>
      <c r="I13" s="12">
        <v>0.2203</v>
      </c>
      <c r="J13" s="12">
        <v>0.17477290000000001</v>
      </c>
    </row>
    <row r="14" spans="1:10" x14ac:dyDescent="0.2">
      <c r="B14" s="7"/>
      <c r="C14" s="12">
        <v>0.26879999999999998</v>
      </c>
      <c r="D14" s="12">
        <v>0.1202</v>
      </c>
      <c r="E14" s="12">
        <v>4.6900000000000004E-2</v>
      </c>
      <c r="F14" s="12">
        <v>4.2999999999999997E-2</v>
      </c>
      <c r="G14" s="12">
        <v>0.28079999999999999</v>
      </c>
      <c r="H14" s="12">
        <v>0.24949999999999997</v>
      </c>
      <c r="I14" s="12">
        <v>0.15579999999999999</v>
      </c>
      <c r="J14" s="12">
        <v>0.21929999999999999</v>
      </c>
    </row>
    <row r="15" spans="1:10" x14ac:dyDescent="0.2">
      <c r="B15" s="7"/>
      <c r="C15" s="12">
        <v>0.48520000000000002</v>
      </c>
      <c r="D15" s="12">
        <v>0.2883</v>
      </c>
      <c r="E15" s="12">
        <v>0.11460000000000001</v>
      </c>
      <c r="F15" s="12">
        <v>8.7300000000000003E-2</v>
      </c>
      <c r="G15" s="12">
        <v>0.3271</v>
      </c>
      <c r="H15" s="12">
        <v>0.20140000000000002</v>
      </c>
      <c r="I15" s="12">
        <v>0.1075</v>
      </c>
      <c r="J15" s="12">
        <v>0.1284894</v>
      </c>
    </row>
    <row r="16" spans="1:10" x14ac:dyDescent="0.2">
      <c r="B16" s="7"/>
      <c r="C16" s="12">
        <v>0.45719999999999994</v>
      </c>
      <c r="D16" s="12">
        <v>0.39839999999999998</v>
      </c>
      <c r="E16" s="12"/>
      <c r="F16" s="12"/>
      <c r="G16" s="12">
        <v>0.16490000000000002</v>
      </c>
      <c r="H16" s="12">
        <v>0.122</v>
      </c>
      <c r="I16" s="12">
        <v>0.1026</v>
      </c>
      <c r="J16" s="12">
        <v>0.2311</v>
      </c>
    </row>
    <row r="17" spans="2:10" x14ac:dyDescent="0.2">
      <c r="B17" s="7"/>
      <c r="C17" s="12">
        <v>0.52810000000000001</v>
      </c>
      <c r="D17" s="12">
        <v>0.39050000000000001</v>
      </c>
      <c r="E17" s="12"/>
      <c r="F17" s="12"/>
      <c r="G17" s="12">
        <v>0.2707</v>
      </c>
      <c r="H17" s="12">
        <v>0.2329</v>
      </c>
      <c r="I17" s="12"/>
      <c r="J17" s="12">
        <v>0.2016</v>
      </c>
    </row>
    <row r="18" spans="2:10" x14ac:dyDescent="0.2">
      <c r="B18" s="7"/>
      <c r="C18" s="12"/>
      <c r="D18" s="12"/>
      <c r="E18" s="12"/>
      <c r="F18" s="12"/>
      <c r="G18" s="12"/>
      <c r="H18" s="12"/>
      <c r="I18" s="12"/>
      <c r="J18" s="12">
        <v>0.1963</v>
      </c>
    </row>
    <row r="19" spans="2:10" x14ac:dyDescent="0.2">
      <c r="B19" s="9"/>
      <c r="C19" s="12"/>
      <c r="D19" s="12"/>
      <c r="E19" s="12"/>
      <c r="F19" s="12"/>
      <c r="G19" s="15"/>
      <c r="H19" s="15"/>
      <c r="I19" s="15"/>
      <c r="J19" s="12">
        <v>0.13639999999999999</v>
      </c>
    </row>
    <row r="20" spans="2:10" x14ac:dyDescent="0.2">
      <c r="B20" s="9"/>
      <c r="C20" s="9"/>
      <c r="D20" s="9"/>
      <c r="E20" s="9"/>
      <c r="F20" s="9"/>
      <c r="G20" s="9"/>
      <c r="H20" s="9"/>
      <c r="I20" s="7"/>
      <c r="J20" s="7"/>
    </row>
    <row r="21" spans="2:10" x14ac:dyDescent="0.2">
      <c r="B21" s="7"/>
      <c r="C21" s="7"/>
      <c r="D21" s="7"/>
      <c r="E21" s="7"/>
      <c r="F21" s="7"/>
      <c r="G21" s="7"/>
      <c r="H21" s="7"/>
      <c r="I21" s="7"/>
      <c r="J21" s="7"/>
    </row>
    <row r="22" spans="2:10" x14ac:dyDescent="0.2">
      <c r="B22" s="2" t="s">
        <v>38</v>
      </c>
      <c r="C22" s="12">
        <f>AVERAGE(C13:C17)</f>
        <v>0.42034000000000005</v>
      </c>
      <c r="D22" s="12">
        <f t="shared" ref="D22" si="0">AVERAGE(D13:D17)</f>
        <v>0.27477999999999997</v>
      </c>
      <c r="E22" s="12">
        <f>AVERAGE(E13:E15)</f>
        <v>8.5000000000000006E-2</v>
      </c>
      <c r="F22" s="12">
        <f>AVERAGE(F13:F15)</f>
        <v>8.7799999999999989E-2</v>
      </c>
      <c r="G22" s="12">
        <f>AVERAGE(G13:G17)</f>
        <v>0.24845999999999999</v>
      </c>
      <c r="H22" s="12">
        <f>AVERAGE(H13:H18)</f>
        <v>0.18568000000000001</v>
      </c>
      <c r="I22" s="12">
        <f>AVERAGE(I13:I16)</f>
        <v>0.14654999999999999</v>
      </c>
      <c r="J22" s="12">
        <f>AVERAGE(J13:J19)</f>
        <v>0.18399461428571429</v>
      </c>
    </row>
    <row r="23" spans="2:10" x14ac:dyDescent="0.2">
      <c r="B23" s="2" t="s">
        <v>0</v>
      </c>
      <c r="C23" s="12">
        <f>_xlfn.STDEV.S(C13:C17)/SQRT(COUNT(C13:C17))</f>
        <v>4.6636419245049132E-2</v>
      </c>
      <c r="D23" s="12">
        <f>_xlfn.STDEV.S(D13:D17)/SQRT(COUNT(D13:D17))</f>
        <v>5.5861322934567186E-2</v>
      </c>
      <c r="E23" s="12">
        <f>_xlfn.STDEV.S(E13:E15)/SQRT(COUNT(E13:E15))</f>
        <v>2.0000083333159738E-2</v>
      </c>
      <c r="F23" s="12">
        <f>_xlfn.STDEV.S(F13:F15)/SQRT(COUNT(F13:F15))</f>
        <v>2.6010831077328812E-2</v>
      </c>
      <c r="G23" s="12">
        <f t="shared" ref="G23" si="1">_xlfn.STDEV.S(G13:G17)/SQRT(COUNT(G13:G17))</f>
        <v>2.9302842865496934E-2</v>
      </c>
      <c r="H23" s="12">
        <f>_xlfn.STDEV.S(H13:H18)/SQRT(COUNT(H13:H18))</f>
        <v>2.7003766403966668E-2</v>
      </c>
      <c r="I23" s="12">
        <f>_xlfn.STDEV.S(I13:I16)/SQRT(COUNT(I13:I16))</f>
        <v>2.7357403020023693E-2</v>
      </c>
      <c r="J23" s="12">
        <f>_xlfn.STDEV.S(J13:J19)/SQRT(COUNT(J13:J19))</f>
        <v>1.4926706557717421E-2</v>
      </c>
    </row>
    <row r="24" spans="2:10" x14ac:dyDescent="0.2">
      <c r="B24" s="2" t="s">
        <v>1</v>
      </c>
      <c r="C24" s="12"/>
      <c r="D24" s="12">
        <f>_xlfn.T.TEST(C13:C17,D13:D17,2,2)</f>
        <v>8.0481258608966322E-2</v>
      </c>
      <c r="E24" s="12"/>
      <c r="F24" s="12">
        <f>_xlfn.T.TEST(E13:E15,F13:F15,2,2)</f>
        <v>0.93609413891824933</v>
      </c>
      <c r="G24" s="12"/>
      <c r="H24" s="12">
        <f>_xlfn.T.TEST(G13:G17,H13:H17,2,2)</f>
        <v>0.15379261682399831</v>
      </c>
      <c r="I24" s="12"/>
      <c r="J24" s="12">
        <f>_xlfn.T.TEST(I13:I16,J13:J19,2,2)</f>
        <v>0.21831980253487432</v>
      </c>
    </row>
    <row r="29" spans="2:10" x14ac:dyDescent="0.2">
      <c r="D29" s="2"/>
    </row>
  </sheetData>
  <mergeCells count="1">
    <mergeCell ref="C10:J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C91E3-6FDB-D849-BCB9-E8E085A7E739}">
  <dimension ref="B3:K18"/>
  <sheetViews>
    <sheetView workbookViewId="0">
      <selection activeCell="L19" sqref="L19"/>
    </sheetView>
  </sheetViews>
  <sheetFormatPr baseColWidth="10" defaultRowHeight="16" x14ac:dyDescent="0.2"/>
  <sheetData>
    <row r="3" spans="2:11" x14ac:dyDescent="0.2">
      <c r="C3" s="17" t="s">
        <v>29</v>
      </c>
      <c r="D3" s="17"/>
      <c r="E3" s="17"/>
      <c r="F3" s="17"/>
      <c r="G3" s="3"/>
      <c r="I3" s="17" t="s">
        <v>30</v>
      </c>
      <c r="J3" s="17"/>
      <c r="K3" s="17"/>
    </row>
    <row r="4" spans="2:11" x14ac:dyDescent="0.2">
      <c r="B4" s="7"/>
      <c r="C4" s="2" t="s">
        <v>8</v>
      </c>
      <c r="D4" s="2" t="s">
        <v>5</v>
      </c>
      <c r="E4" s="2" t="s">
        <v>6</v>
      </c>
      <c r="F4" s="2" t="s">
        <v>7</v>
      </c>
      <c r="G4" s="7"/>
      <c r="H4" s="7"/>
      <c r="I4" s="2" t="s">
        <v>5</v>
      </c>
      <c r="J4" s="2" t="s">
        <v>6</v>
      </c>
      <c r="K4" s="2" t="s">
        <v>7</v>
      </c>
    </row>
    <row r="5" spans="2:11" x14ac:dyDescent="0.2">
      <c r="B5" s="7"/>
      <c r="C5" s="12">
        <v>0.76429999999999998</v>
      </c>
      <c r="D5" s="12">
        <v>0.37569999999999998</v>
      </c>
      <c r="E5" s="12">
        <v>0.46420000000000006</v>
      </c>
      <c r="F5" s="12">
        <v>0.5625</v>
      </c>
      <c r="G5" s="15"/>
      <c r="H5" s="15"/>
      <c r="I5" s="12">
        <v>1.202955</v>
      </c>
      <c r="J5" s="12">
        <v>1.050908</v>
      </c>
      <c r="K5" s="12">
        <v>1.2303649999999999</v>
      </c>
    </row>
    <row r="6" spans="2:11" x14ac:dyDescent="0.2">
      <c r="B6" s="7"/>
      <c r="C6" s="12">
        <v>0.88229999999999997</v>
      </c>
      <c r="D6" s="12">
        <v>0.4713</v>
      </c>
      <c r="E6" s="12">
        <v>0.47520000000000001</v>
      </c>
      <c r="F6" s="12">
        <v>0.77010000000000001</v>
      </c>
      <c r="G6" s="15"/>
      <c r="H6" s="15"/>
      <c r="I6" s="12">
        <v>1.997215</v>
      </c>
      <c r="J6" s="12">
        <v>1.7219230000000001</v>
      </c>
      <c r="K6" s="12">
        <v>1.851648</v>
      </c>
    </row>
    <row r="7" spans="2:11" x14ac:dyDescent="0.2">
      <c r="B7" s="7"/>
      <c r="C7" s="12">
        <v>0.28029999999999999</v>
      </c>
      <c r="D7" s="12">
        <v>0.50090000000000001</v>
      </c>
      <c r="E7" s="12">
        <v>0.58120000000000005</v>
      </c>
      <c r="F7" s="12">
        <v>0.41310000000000002</v>
      </c>
      <c r="G7" s="15"/>
      <c r="H7" s="15"/>
      <c r="I7" s="12">
        <v>4.3997840000000004</v>
      </c>
      <c r="J7" s="12">
        <v>2.0766770000000001</v>
      </c>
      <c r="K7" s="12">
        <v>4.4988159999999997</v>
      </c>
    </row>
    <row r="8" spans="2:11" x14ac:dyDescent="0.2">
      <c r="B8" s="7"/>
      <c r="C8" s="12">
        <v>0.48080000000000001</v>
      </c>
      <c r="D8" s="12">
        <v>0.54020000000000001</v>
      </c>
      <c r="E8" s="12">
        <v>0.49979999999999997</v>
      </c>
      <c r="F8" s="12">
        <v>0.56359999999999999</v>
      </c>
      <c r="G8" s="15"/>
      <c r="H8" s="15"/>
      <c r="I8" s="12">
        <v>2.171948</v>
      </c>
      <c r="J8" s="12">
        <v>1.3254619999999999</v>
      </c>
      <c r="K8" s="12">
        <v>3.4613670000000001</v>
      </c>
    </row>
    <row r="9" spans="2:11" x14ac:dyDescent="0.2">
      <c r="B9" s="7"/>
      <c r="C9" s="12">
        <v>0.34810000000000002</v>
      </c>
      <c r="D9" s="12">
        <v>0.52859999999999996</v>
      </c>
      <c r="E9" s="12"/>
      <c r="F9" s="12">
        <v>0.49839999999999995</v>
      </c>
      <c r="G9" s="15"/>
      <c r="H9" s="15"/>
      <c r="I9" s="12">
        <v>2.1231650000000002</v>
      </c>
      <c r="J9" s="12">
        <v>2.4070529999999999</v>
      </c>
      <c r="K9" s="12"/>
    </row>
    <row r="10" spans="2:11" x14ac:dyDescent="0.2">
      <c r="B10" s="7"/>
      <c r="C10" s="12">
        <v>0.41599999999999998</v>
      </c>
      <c r="D10" s="12">
        <v>0.59540000000000004</v>
      </c>
      <c r="E10" s="12"/>
      <c r="F10" s="12">
        <v>0.52469999999999994</v>
      </c>
      <c r="G10" s="15"/>
      <c r="H10" s="15"/>
      <c r="I10" s="15"/>
      <c r="J10" s="15"/>
      <c r="K10" s="12"/>
    </row>
    <row r="11" spans="2:11" x14ac:dyDescent="0.2">
      <c r="B11" s="7"/>
      <c r="C11" s="12">
        <v>0.44780000000000003</v>
      </c>
      <c r="D11" s="12"/>
      <c r="E11" s="12"/>
      <c r="F11" s="12">
        <v>0.54830000000000001</v>
      </c>
      <c r="G11" s="15"/>
      <c r="H11" s="15"/>
      <c r="I11" s="12"/>
      <c r="J11" s="15"/>
      <c r="K11" s="12"/>
    </row>
    <row r="12" spans="2:11" x14ac:dyDescent="0.2">
      <c r="B12" s="7"/>
      <c r="C12" s="12">
        <v>0.47809999999999997</v>
      </c>
      <c r="D12" s="12"/>
      <c r="E12" s="12"/>
      <c r="F12" s="12">
        <v>0.45950000000000002</v>
      </c>
      <c r="G12" s="15"/>
      <c r="H12" s="15"/>
      <c r="I12" s="15"/>
      <c r="J12" s="15"/>
      <c r="K12" s="15"/>
    </row>
    <row r="13" spans="2:11" x14ac:dyDescent="0.2">
      <c r="B13" s="7"/>
      <c r="C13" s="9"/>
      <c r="D13" s="9"/>
      <c r="E13" s="9"/>
      <c r="F13" s="9"/>
      <c r="G13" s="7"/>
      <c r="H13" s="7"/>
      <c r="I13" s="7"/>
      <c r="J13" s="7"/>
      <c r="K13" s="7"/>
    </row>
    <row r="14" spans="2:11" x14ac:dyDescent="0.2"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2:11" x14ac:dyDescent="0.2">
      <c r="B15" s="7"/>
      <c r="C15" s="9"/>
      <c r="D15" s="7"/>
      <c r="E15" s="7"/>
      <c r="F15" s="9"/>
      <c r="G15" s="7"/>
      <c r="H15" s="7"/>
      <c r="I15" s="7"/>
      <c r="J15" s="7"/>
      <c r="K15" s="7"/>
    </row>
    <row r="16" spans="2:11" x14ac:dyDescent="0.2">
      <c r="B16" s="2" t="s">
        <v>38</v>
      </c>
      <c r="C16" s="12">
        <f>AVERAGE(C5:C12)</f>
        <v>0.51221249999999996</v>
      </c>
      <c r="D16" s="12">
        <f>AVERAGE(D5:D10)</f>
        <v>0.50201666666666667</v>
      </c>
      <c r="E16" s="12">
        <f>AVERAGE(E5:E8)</f>
        <v>0.50509999999999999</v>
      </c>
      <c r="F16" s="12">
        <f>AVERAGE(F5:F12)</f>
        <v>0.54252500000000003</v>
      </c>
      <c r="G16" s="7"/>
      <c r="H16" s="2" t="s">
        <v>38</v>
      </c>
      <c r="I16" s="12">
        <f>AVERAGE(I5:I9)</f>
        <v>2.3790134000000003</v>
      </c>
      <c r="J16" s="12">
        <f>AVERAGE(J5:J9)</f>
        <v>1.7164045999999999</v>
      </c>
      <c r="K16" s="12">
        <f>AVERAGE(K5:K8)</f>
        <v>2.7605490000000001</v>
      </c>
    </row>
    <row r="17" spans="2:11" x14ac:dyDescent="0.2">
      <c r="B17" s="2" t="s">
        <v>0</v>
      </c>
      <c r="C17" s="12">
        <f>_xlfn.STDEV.S(C5:C12)/SQRT(COUNT(C5:C12))</f>
        <v>7.2799309350874281E-2</v>
      </c>
      <c r="D17" s="12">
        <f>_xlfn.STDEV.S(D5:D10)/SQRT(COUNT(D7:D11))</f>
        <v>3.7273146052710156E-2</v>
      </c>
      <c r="E17" s="12">
        <f>_xlfn.STDEV.S(E5:E8)/SQRT(COUNT(E5:E8))</f>
        <v>2.6435645127995903E-2</v>
      </c>
      <c r="F17" s="12">
        <f>_xlfn.STDEV.S(F5:F12)/SQRT(COUNT(F5:F12))</f>
        <v>3.7458456750683829E-2</v>
      </c>
      <c r="G17" s="7"/>
      <c r="H17" s="2" t="s">
        <v>0</v>
      </c>
      <c r="I17" s="12">
        <f>_xlfn.STDEV.S(I5:I9)/SQRT(COUNT(I5:I9))</f>
        <v>0.5348238812888404</v>
      </c>
      <c r="J17" s="12">
        <f>_xlfn.STDEV.S(J5:J9)/SQRT(COUNT(J5:J9))</f>
        <v>0.24520845300164532</v>
      </c>
      <c r="K17" s="12">
        <f>_xlfn.STDEV.S(K5:K8)/SQRT(COUNT(K5:K8))</f>
        <v>0.7461167320461094</v>
      </c>
    </row>
    <row r="18" spans="2:11" x14ac:dyDescent="0.2">
      <c r="B18" s="2" t="s">
        <v>1</v>
      </c>
      <c r="C18" s="12"/>
      <c r="D18" s="12">
        <f>_xlfn.T.TEST(C5:C12,D5:D10,2,2)</f>
        <v>0.91050770177559526</v>
      </c>
      <c r="E18" s="12">
        <f>_xlfn.T.TEST(C5:C12,E5:E8,2,2)</f>
        <v>0.94830084767243816</v>
      </c>
      <c r="F18" s="12">
        <f>_xlfn.T.TEST(C5:C12,F5:F12,2,2)</f>
        <v>0.71673999324895388</v>
      </c>
      <c r="G18" s="7"/>
      <c r="H18" s="2" t="s">
        <v>1</v>
      </c>
      <c r="I18" s="12"/>
      <c r="J18" s="12">
        <f>_xlfn.T.TEST(I5:I9,J5:J9,2,2)</f>
        <v>0.29272688680503978</v>
      </c>
      <c r="K18" s="12">
        <f>_xlfn.T.TEST(I5:I9,K5:K8,2,2)</f>
        <v>0.6819860424561317</v>
      </c>
    </row>
  </sheetData>
  <mergeCells count="2">
    <mergeCell ref="C3:F3"/>
    <mergeCell ref="I3:K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DF53-D355-2C4E-896F-2AEEAAF1059F}">
  <dimension ref="B3:J21"/>
  <sheetViews>
    <sheetView workbookViewId="0">
      <selection activeCell="B16" sqref="B16"/>
    </sheetView>
  </sheetViews>
  <sheetFormatPr baseColWidth="10" defaultRowHeight="16" x14ac:dyDescent="0.2"/>
  <sheetData>
    <row r="3" spans="2:10" x14ac:dyDescent="0.2">
      <c r="C3" s="17" t="s">
        <v>31</v>
      </c>
      <c r="D3" s="17"/>
      <c r="E3" s="17"/>
      <c r="F3" s="17"/>
      <c r="G3" s="17"/>
      <c r="H3" s="17"/>
      <c r="I3" s="17"/>
      <c r="J3" s="17"/>
    </row>
    <row r="4" spans="2:10" x14ac:dyDescent="0.2">
      <c r="C4" s="2" t="s">
        <v>15</v>
      </c>
      <c r="D4" s="2" t="s">
        <v>5</v>
      </c>
      <c r="E4" s="2" t="s">
        <v>16</v>
      </c>
      <c r="F4" s="2" t="s">
        <v>17</v>
      </c>
      <c r="G4" s="2" t="s">
        <v>9</v>
      </c>
      <c r="H4" s="2" t="s">
        <v>6</v>
      </c>
      <c r="I4" s="2" t="s">
        <v>18</v>
      </c>
      <c r="J4" s="2" t="s">
        <v>19</v>
      </c>
    </row>
    <row r="5" spans="2:10" x14ac:dyDescent="0.2">
      <c r="B5" s="7"/>
      <c r="C5" s="9">
        <v>2.1999999999999999E-2</v>
      </c>
      <c r="D5" s="9">
        <v>0.19</v>
      </c>
      <c r="E5" s="9">
        <v>0.22</v>
      </c>
      <c r="F5" s="9">
        <v>0.37</v>
      </c>
      <c r="G5" s="14">
        <v>3.2000000000000001E-2</v>
      </c>
      <c r="H5" s="14">
        <v>5.5E-2</v>
      </c>
      <c r="I5" s="12">
        <v>0.06</v>
      </c>
      <c r="J5" s="9">
        <v>0.08</v>
      </c>
    </row>
    <row r="6" spans="2:10" x14ac:dyDescent="0.2">
      <c r="B6" s="7"/>
      <c r="C6" s="9">
        <v>1.7999999999999999E-2</v>
      </c>
      <c r="D6" s="9">
        <v>0.32</v>
      </c>
      <c r="E6" s="9">
        <v>0.45</v>
      </c>
      <c r="F6" s="9">
        <v>0.44</v>
      </c>
      <c r="G6" s="14">
        <v>2.1999999999999999E-2</v>
      </c>
      <c r="H6" s="14">
        <v>0.111</v>
      </c>
      <c r="I6" s="12">
        <v>0.22</v>
      </c>
      <c r="J6" s="9">
        <v>0.14000000000000001</v>
      </c>
    </row>
    <row r="7" spans="2:10" x14ac:dyDescent="0.2">
      <c r="B7" s="7"/>
      <c r="C7" s="9">
        <v>5.5E-2</v>
      </c>
      <c r="D7" s="9">
        <v>0.18</v>
      </c>
      <c r="E7" s="9">
        <v>0.63</v>
      </c>
      <c r="F7" s="9">
        <v>0.28000000000000003</v>
      </c>
      <c r="G7" s="14">
        <v>4.2000000000000003E-2</v>
      </c>
      <c r="H7" s="14">
        <v>0.13200000000000001</v>
      </c>
      <c r="I7" s="12">
        <v>0.04</v>
      </c>
      <c r="J7" s="9">
        <v>7.0000000000000007E-2</v>
      </c>
    </row>
    <row r="8" spans="2:10" x14ac:dyDescent="0.2">
      <c r="B8" s="7"/>
      <c r="C8" s="9">
        <v>3.0000000000000001E-3</v>
      </c>
      <c r="D8" s="12">
        <v>0.2</v>
      </c>
      <c r="E8" s="9">
        <v>0.36</v>
      </c>
      <c r="F8" s="9">
        <v>0.31</v>
      </c>
      <c r="G8" s="14">
        <v>1.4999999999999999E-2</v>
      </c>
      <c r="H8" s="14">
        <v>3.3000000000000002E-2</v>
      </c>
      <c r="I8" s="12">
        <v>0.19</v>
      </c>
      <c r="J8" s="9">
        <v>0.09</v>
      </c>
    </row>
    <row r="9" spans="2:10" x14ac:dyDescent="0.2">
      <c r="B9" s="7"/>
      <c r="C9" s="9">
        <v>3.0000000000000001E-3</v>
      </c>
      <c r="D9" s="9">
        <v>0.52</v>
      </c>
      <c r="E9" s="9"/>
      <c r="F9" s="9"/>
      <c r="G9" s="14">
        <v>2.3E-2</v>
      </c>
      <c r="H9" s="9"/>
      <c r="I9" s="12">
        <v>0.09</v>
      </c>
      <c r="J9" s="9"/>
    </row>
    <row r="10" spans="2:10" x14ac:dyDescent="0.2">
      <c r="B10" s="7"/>
      <c r="C10" s="9">
        <v>4.4999999999999998E-2</v>
      </c>
      <c r="D10" s="9">
        <v>0.26</v>
      </c>
      <c r="E10" s="9"/>
      <c r="F10" s="9"/>
      <c r="G10" s="14">
        <v>3.1E-2</v>
      </c>
      <c r="H10" s="9"/>
      <c r="I10" s="9"/>
      <c r="J10" s="9"/>
    </row>
    <row r="11" spans="2:10" x14ac:dyDescent="0.2">
      <c r="B11" s="7"/>
      <c r="C11" s="9">
        <v>8.0000000000000002E-3</v>
      </c>
      <c r="D11" s="9">
        <v>0.63</v>
      </c>
      <c r="E11" s="9"/>
      <c r="F11" s="9"/>
      <c r="G11" s="14">
        <v>2.5000000000000001E-2</v>
      </c>
      <c r="H11" s="9"/>
      <c r="I11" s="9"/>
      <c r="J11" s="9"/>
    </row>
    <row r="12" spans="2:10" x14ac:dyDescent="0.2">
      <c r="B12" s="7"/>
      <c r="C12" s="9">
        <v>1E-3</v>
      </c>
      <c r="D12" s="9">
        <v>0.13</v>
      </c>
      <c r="E12" s="9"/>
      <c r="F12" s="9"/>
      <c r="G12" s="9"/>
      <c r="H12" s="9"/>
      <c r="I12" s="9"/>
      <c r="J12" s="9"/>
    </row>
    <row r="13" spans="2:10" x14ac:dyDescent="0.2">
      <c r="B13" s="7"/>
      <c r="C13" s="9"/>
      <c r="D13" s="9">
        <v>0.76</v>
      </c>
      <c r="E13" s="9"/>
      <c r="F13" s="9"/>
      <c r="G13" s="9"/>
      <c r="H13" s="9"/>
      <c r="I13" s="9"/>
      <c r="J13" s="9"/>
    </row>
    <row r="14" spans="2:10" x14ac:dyDescent="0.2">
      <c r="B14" s="7"/>
      <c r="C14" s="7"/>
      <c r="D14" s="7"/>
      <c r="E14" s="7"/>
      <c r="F14" s="7"/>
      <c r="G14" s="7"/>
      <c r="H14" s="7"/>
      <c r="I14" s="7"/>
      <c r="J14" s="7"/>
    </row>
    <row r="15" spans="2:10" x14ac:dyDescent="0.2">
      <c r="B15" s="7"/>
      <c r="C15" s="7"/>
      <c r="D15" s="7"/>
      <c r="E15" s="7"/>
      <c r="F15" s="7"/>
      <c r="G15" s="7"/>
      <c r="H15" s="7"/>
      <c r="I15" s="7"/>
      <c r="J15" s="7"/>
    </row>
    <row r="16" spans="2:10" x14ac:dyDescent="0.2">
      <c r="B16" s="2" t="s">
        <v>42</v>
      </c>
      <c r="C16" s="7">
        <f>COUNT(C5:C13)</f>
        <v>8</v>
      </c>
      <c r="D16" s="7">
        <f t="shared" ref="D16:J16" si="0">COUNT(D5:D13)</f>
        <v>9</v>
      </c>
      <c r="E16" s="7">
        <f t="shared" si="0"/>
        <v>4</v>
      </c>
      <c r="F16" s="7">
        <f t="shared" si="0"/>
        <v>4</v>
      </c>
      <c r="G16" s="7">
        <f t="shared" si="0"/>
        <v>7</v>
      </c>
      <c r="H16" s="7">
        <f t="shared" si="0"/>
        <v>4</v>
      </c>
      <c r="I16" s="7">
        <f t="shared" si="0"/>
        <v>5</v>
      </c>
      <c r="J16" s="7">
        <f t="shared" si="0"/>
        <v>4</v>
      </c>
    </row>
    <row r="17" spans="2:10" x14ac:dyDescent="0.2">
      <c r="B17" s="2" t="s">
        <v>38</v>
      </c>
      <c r="C17" s="14">
        <f>AVERAGE(C5:C12)</f>
        <v>1.9375000000000003E-2</v>
      </c>
      <c r="D17" s="12">
        <f>AVERAGE(D5:D13)</f>
        <v>0.3544444444444444</v>
      </c>
      <c r="E17" s="12">
        <f>AVERAGE(E5:E8)</f>
        <v>0.41500000000000004</v>
      </c>
      <c r="F17" s="12">
        <f>AVERAGE(F5:F8)</f>
        <v>0.35000000000000003</v>
      </c>
      <c r="G17" s="14">
        <f>AVERAGE(G5:G11)</f>
        <v>2.7142857142857142E-2</v>
      </c>
      <c r="H17" s="14">
        <f>AVERAGE(H5:H8)</f>
        <v>8.2750000000000018E-2</v>
      </c>
      <c r="I17" s="12">
        <f>AVERAGE(I5:I9)</f>
        <v>0.12</v>
      </c>
      <c r="J17" s="12">
        <f>AVERAGE(J5:J8)</f>
        <v>9.5000000000000001E-2</v>
      </c>
    </row>
    <row r="18" spans="2:10" x14ac:dyDescent="0.2">
      <c r="B18" s="2" t="s">
        <v>0</v>
      </c>
      <c r="C18" s="14">
        <f>_xlfn.STDEV.S(C5:C12)/SQRT(COUNT(C5:C12))</f>
        <v>7.2430693474126373E-3</v>
      </c>
      <c r="D18" s="12">
        <f>_xlfn.STDEV.S(D5:D13)/SQRT(COUNT(D5:D13))</f>
        <v>7.5426769325380796E-2</v>
      </c>
      <c r="E18" s="12">
        <f>_xlfn.STDEV.S(E5:E8)/SQRT(COUNT(E5:E8))</f>
        <v>8.5877820186588349E-2</v>
      </c>
      <c r="F18" s="12">
        <f>_xlfn.STDEV.S(F5:F8)/SQRT(COUNT(F5:F8))</f>
        <v>3.5355339059327258E-2</v>
      </c>
      <c r="G18" s="14">
        <f>_xlfn.STDEV.S(G5:G11)/SQRT(COUNT(G5:G11))</f>
        <v>3.2908861986992379E-3</v>
      </c>
      <c r="H18" s="14">
        <f>_xlfn.STDEV.S(H5:H8)/SQRT(COUNT(H5:H8))</f>
        <v>2.3217719526258368E-2</v>
      </c>
      <c r="I18" s="12">
        <f>_xlfn.STDEV.S(I5:I9)/SQRT(COUNT(I5:I9))</f>
        <v>3.5916569992135945E-2</v>
      </c>
      <c r="J18" s="12">
        <f>_xlfn.STDEV.S(J5:J8)/SQRT(COUNT(J5:J8))</f>
        <v>1.5545631755148044E-2</v>
      </c>
    </row>
    <row r="19" spans="2:10" x14ac:dyDescent="0.2">
      <c r="B19" s="2" t="s">
        <v>1</v>
      </c>
      <c r="C19" s="14">
        <f>_xlfn.T.TEST($D$5:$D$13,C5:C12,2,2)</f>
        <v>8.4148484400806524E-4</v>
      </c>
      <c r="D19" s="14"/>
      <c r="E19" s="12">
        <f>_xlfn.T.TEST($D$5:$D$13,E5:E8,2,2)</f>
        <v>0.64508283474485129</v>
      </c>
      <c r="F19" s="12">
        <f>_xlfn.T.TEST($D$5:$D$13,F5:F8,2,2)</f>
        <v>0.97064626577854185</v>
      </c>
      <c r="G19" s="14">
        <f>_xlfn.T.TEST($D$5:$D$13,G5:G11,2,2)</f>
        <v>1.9709174925512762E-3</v>
      </c>
      <c r="H19" s="12">
        <f>_xlfn.T.TEST($D$5:$D$13,H5:H8,2,2)</f>
        <v>4.0244869871923689E-2</v>
      </c>
      <c r="I19" s="14">
        <f>_xlfn.T.TEST($D$5:$D$13,I5:I9,2,2)</f>
        <v>4.7572610627582584E-2</v>
      </c>
      <c r="J19" s="14">
        <f>_xlfn.T.TEST($D$5:$D$13,J5:J8,2,2)</f>
        <v>4.7572615624565141E-2</v>
      </c>
    </row>
    <row r="20" spans="2:10" x14ac:dyDescent="0.2">
      <c r="B20" s="7"/>
      <c r="C20" s="2"/>
      <c r="D20" s="2"/>
      <c r="E20" s="2"/>
      <c r="F20" s="2"/>
      <c r="G20" s="2"/>
      <c r="H20" s="2"/>
      <c r="I20" s="2"/>
      <c r="J20" s="2"/>
    </row>
    <row r="21" spans="2:10" x14ac:dyDescent="0.2">
      <c r="C21" s="2"/>
      <c r="D21" s="2"/>
      <c r="E21" s="2"/>
      <c r="F21" s="2"/>
      <c r="G21" s="2"/>
      <c r="H21" s="2"/>
      <c r="I21" s="2"/>
      <c r="J21" s="2"/>
    </row>
  </sheetData>
  <mergeCells count="1">
    <mergeCell ref="C3:J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82B7-2AD4-0046-8563-9F4C3577FA3B}">
  <dimension ref="C4:H22"/>
  <sheetViews>
    <sheetView workbookViewId="0">
      <selection activeCell="F37" sqref="F37"/>
    </sheetView>
  </sheetViews>
  <sheetFormatPr baseColWidth="10" defaultRowHeight="16" x14ac:dyDescent="0.2"/>
  <sheetData>
    <row r="4" spans="4:8" x14ac:dyDescent="0.2">
      <c r="D4" s="17" t="s">
        <v>31</v>
      </c>
      <c r="E4" s="17"/>
      <c r="F4" s="17"/>
      <c r="G4" s="17"/>
      <c r="H4" s="17"/>
    </row>
    <row r="5" spans="4:8" x14ac:dyDescent="0.2">
      <c r="D5" s="2">
        <v>6.8</v>
      </c>
      <c r="E5" s="2">
        <v>7.4</v>
      </c>
      <c r="F5" s="2">
        <v>8.1999999999999993</v>
      </c>
      <c r="G5" s="2" t="s">
        <v>20</v>
      </c>
      <c r="H5" s="2" t="s">
        <v>21</v>
      </c>
    </row>
    <row r="6" spans="4:8" x14ac:dyDescent="0.2">
      <c r="D6" s="12">
        <v>0.112</v>
      </c>
      <c r="E6" s="12">
        <v>0.17</v>
      </c>
      <c r="F6" s="12">
        <v>0.76</v>
      </c>
      <c r="G6" s="12">
        <v>0.25</v>
      </c>
      <c r="H6" s="12">
        <v>0.45</v>
      </c>
    </row>
    <row r="7" spans="4:8" x14ac:dyDescent="0.2">
      <c r="D7" s="12">
        <v>0.14299999999999999</v>
      </c>
      <c r="E7" s="12">
        <v>0.88</v>
      </c>
      <c r="F7" s="12">
        <v>0.89</v>
      </c>
      <c r="G7" s="12">
        <v>0.63</v>
      </c>
      <c r="H7" s="12">
        <v>0.32</v>
      </c>
    </row>
    <row r="8" spans="4:8" x14ac:dyDescent="0.2">
      <c r="D8" s="12">
        <v>0.184</v>
      </c>
      <c r="E8" s="12">
        <v>0.32</v>
      </c>
      <c r="F8" s="12">
        <v>0.64</v>
      </c>
      <c r="G8" s="12">
        <v>0.28000000000000003</v>
      </c>
      <c r="H8" s="12">
        <v>0.66</v>
      </c>
    </row>
    <row r="9" spans="4:8" x14ac:dyDescent="0.2">
      <c r="D9" s="12">
        <v>0.16500000000000001</v>
      </c>
      <c r="E9" s="12">
        <v>0.35</v>
      </c>
      <c r="F9" s="12">
        <v>0.95</v>
      </c>
      <c r="G9" s="12"/>
      <c r="H9" s="12">
        <v>0.36</v>
      </c>
    </row>
    <row r="10" spans="4:8" x14ac:dyDescent="0.2">
      <c r="D10" s="12">
        <v>0.155</v>
      </c>
      <c r="E10" s="12">
        <v>0.22</v>
      </c>
      <c r="F10" s="12">
        <v>1.18</v>
      </c>
      <c r="G10" s="12"/>
      <c r="H10" s="12"/>
    </row>
    <row r="11" spans="4:8" x14ac:dyDescent="0.2">
      <c r="D11" s="12">
        <v>0.13300000000000001</v>
      </c>
      <c r="E11" s="12">
        <v>0.32</v>
      </c>
      <c r="F11" s="12">
        <v>0.55000000000000004</v>
      </c>
      <c r="G11" s="12"/>
      <c r="H11" s="12"/>
    </row>
    <row r="12" spans="4:8" x14ac:dyDescent="0.2">
      <c r="D12" s="12"/>
      <c r="E12" s="12">
        <v>0.67</v>
      </c>
      <c r="F12" s="12"/>
      <c r="G12" s="12"/>
      <c r="H12" s="12"/>
    </row>
    <row r="13" spans="4:8" x14ac:dyDescent="0.2">
      <c r="D13" s="12"/>
      <c r="E13" s="12">
        <v>0.15</v>
      </c>
      <c r="F13" s="12"/>
      <c r="G13" s="12"/>
      <c r="H13" s="12"/>
    </row>
    <row r="14" spans="4:8" x14ac:dyDescent="0.2">
      <c r="D14" s="12"/>
      <c r="E14" s="12">
        <v>0.33</v>
      </c>
      <c r="F14" s="12"/>
      <c r="G14" s="12"/>
      <c r="H14" s="12"/>
    </row>
    <row r="18" spans="3:8" x14ac:dyDescent="0.2">
      <c r="C18" s="2" t="s">
        <v>38</v>
      </c>
      <c r="D18" s="12">
        <f>AVERAGE(D6:D11)</f>
        <v>0.14866666666666667</v>
      </c>
      <c r="E18" s="12">
        <f>AVERAGE(E6:E14)</f>
        <v>0.37888888888888889</v>
      </c>
      <c r="F18" s="12">
        <f>AVERAGE(F6:F11)</f>
        <v>0.82833333333333325</v>
      </c>
      <c r="G18" s="12">
        <f>AVERAGE(G6:G8)</f>
        <v>0.38666666666666671</v>
      </c>
      <c r="H18" s="12">
        <f>AVERAGE(H6:H9)</f>
        <v>0.44750000000000001</v>
      </c>
    </row>
    <row r="19" spans="3:8" x14ac:dyDescent="0.2">
      <c r="C19" s="2" t="s">
        <v>0</v>
      </c>
      <c r="D19" s="12">
        <f>_xlfn.STDEV.S(D6:D11)/SQRT(COUNT(D6:D11))</f>
        <v>1.0291312409557411E-2</v>
      </c>
      <c r="E19" s="12">
        <f>_xlfn.STDEV.S(E6:E14)/SQRT(COUNT(E6:E14))</f>
        <v>8.0561302476996513E-2</v>
      </c>
      <c r="F19" s="12">
        <f>_xlfn.STDEV.S(F6:F11)/SQRT(COUNT(F6:F11))</f>
        <v>9.3074044597716885E-2</v>
      </c>
      <c r="G19" s="12">
        <f>_xlfn.STDEV.S(G6:G8)/SQRT(COUNT(G6:G8))</f>
        <v>0.12197449642354655</v>
      </c>
      <c r="H19" s="12">
        <f>_xlfn.STDEV.S(H6:H9)/SQRT(COUNT(H6:H9))</f>
        <v>7.5869954527467642E-2</v>
      </c>
    </row>
    <row r="20" spans="3:8" x14ac:dyDescent="0.2">
      <c r="C20" s="2" t="s">
        <v>1</v>
      </c>
      <c r="D20" s="14">
        <f>_xlfn.T.TEST($E$6:$E$14,D6:D11,2,2)</f>
        <v>3.8933765705141829E-2</v>
      </c>
      <c r="E20" s="12"/>
      <c r="F20" s="14">
        <f>_xlfn.T.TEST($E$6:$E$14,F6:F11,2,2)</f>
        <v>3.1972923958998429E-3</v>
      </c>
      <c r="G20" s="12">
        <f>_xlfn.T.TEST($E$6:$E$14,G6:G8,2,2)</f>
        <v>0.96153210324734695</v>
      </c>
      <c r="H20" s="12">
        <f>_xlfn.T.TEST($E$6:$E$14,H6:H9,2,2)</f>
        <v>0.61535184944968957</v>
      </c>
    </row>
    <row r="21" spans="3:8" x14ac:dyDescent="0.2">
      <c r="D21" s="2"/>
      <c r="E21" s="2"/>
      <c r="F21" s="2"/>
      <c r="G21" s="2"/>
      <c r="H21" s="2"/>
    </row>
    <row r="22" spans="3:8" x14ac:dyDescent="0.2">
      <c r="D22" s="2"/>
      <c r="E22" s="2"/>
      <c r="F22" s="2"/>
      <c r="G22" s="2"/>
      <c r="H22" s="2"/>
    </row>
  </sheetData>
  <mergeCells count="1">
    <mergeCell ref="D4:H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0C81-A768-6F46-8C2C-DEF4056EA85F}">
  <dimension ref="C3:F27"/>
  <sheetViews>
    <sheetView workbookViewId="0">
      <selection activeCell="I24" sqref="I24"/>
    </sheetView>
  </sheetViews>
  <sheetFormatPr baseColWidth="10" defaultRowHeight="16" x14ac:dyDescent="0.2"/>
  <cols>
    <col min="4" max="4" width="13.1640625" bestFit="1" customWidth="1"/>
  </cols>
  <sheetData>
    <row r="3" spans="4:6" x14ac:dyDescent="0.2">
      <c r="D3" s="17" t="s">
        <v>32</v>
      </c>
      <c r="E3" s="17"/>
      <c r="F3" s="17"/>
    </row>
    <row r="4" spans="4:6" x14ac:dyDescent="0.2">
      <c r="D4" s="2" t="s">
        <v>2</v>
      </c>
      <c r="E4" s="2" t="s">
        <v>3</v>
      </c>
      <c r="F4" s="2" t="s">
        <v>4</v>
      </c>
    </row>
    <row r="5" spans="4:6" x14ac:dyDescent="0.2">
      <c r="D5" s="5">
        <v>11.278</v>
      </c>
      <c r="E5" s="5">
        <v>2.8573</v>
      </c>
      <c r="F5" s="5">
        <v>6.776815</v>
      </c>
    </row>
    <row r="6" spans="4:6" x14ac:dyDescent="0.2">
      <c r="D6" s="5">
        <v>5.0989000000000004</v>
      </c>
      <c r="E6" s="5">
        <v>1.3425</v>
      </c>
      <c r="F6" s="5">
        <v>19.44511</v>
      </c>
    </row>
    <row r="7" spans="4:6" x14ac:dyDescent="0.2">
      <c r="D7" s="5">
        <v>12.055999999999999</v>
      </c>
      <c r="E7" s="5">
        <v>1.7984</v>
      </c>
      <c r="F7" s="5">
        <v>1.7590250000000001</v>
      </c>
    </row>
    <row r="8" spans="4:6" x14ac:dyDescent="0.2">
      <c r="D8" s="5">
        <v>4.5485999999999995</v>
      </c>
      <c r="E8" s="5">
        <v>1.1989000000000001</v>
      </c>
      <c r="F8" s="5">
        <v>6.1042300000000003</v>
      </c>
    </row>
    <row r="9" spans="4:6" x14ac:dyDescent="0.2">
      <c r="D9" s="5">
        <v>13.898999999999999</v>
      </c>
      <c r="E9" s="5">
        <v>6.1360999999999999</v>
      </c>
      <c r="F9" s="5">
        <v>5.0529710000000003</v>
      </c>
    </row>
    <row r="10" spans="4:6" x14ac:dyDescent="0.2">
      <c r="D10" s="5">
        <v>6.3395999999999999</v>
      </c>
      <c r="E10" s="5">
        <v>3.05</v>
      </c>
      <c r="F10" s="5">
        <v>4.4083649999999999</v>
      </c>
    </row>
    <row r="11" spans="4:6" x14ac:dyDescent="0.2">
      <c r="D11" s="5">
        <v>10.074999999999999</v>
      </c>
      <c r="E11" s="5">
        <v>3.4394999999999998</v>
      </c>
      <c r="F11" s="5">
        <v>6.4470020000000003</v>
      </c>
    </row>
    <row r="12" spans="4:6" x14ac:dyDescent="0.2">
      <c r="D12" s="5">
        <v>6.0016999999999996</v>
      </c>
      <c r="E12" s="5">
        <v>2.8719999999999999</v>
      </c>
      <c r="F12" s="5">
        <v>5.0827450000000001</v>
      </c>
    </row>
    <row r="13" spans="4:6" x14ac:dyDescent="0.2">
      <c r="D13" s="5"/>
      <c r="E13" s="5">
        <v>5.303793396696145</v>
      </c>
      <c r="F13" s="5">
        <v>3.568848</v>
      </c>
    </row>
    <row r="14" spans="4:6" x14ac:dyDescent="0.2">
      <c r="D14" s="5"/>
      <c r="E14" s="5">
        <v>4.5208793242475114</v>
      </c>
      <c r="F14" s="5"/>
    </row>
    <row r="15" spans="4:6" x14ac:dyDescent="0.2">
      <c r="D15" s="5"/>
      <c r="E15" s="5">
        <v>1.2733193212512173</v>
      </c>
      <c r="F15" s="5"/>
    </row>
    <row r="16" spans="4:6" x14ac:dyDescent="0.2">
      <c r="D16" s="5"/>
      <c r="E16" s="5">
        <v>2.2080221373272177</v>
      </c>
      <c r="F16" s="5"/>
    </row>
    <row r="17" spans="3:6" x14ac:dyDescent="0.2">
      <c r="D17" s="5"/>
      <c r="E17" s="5">
        <v>4.3837547973755999</v>
      </c>
      <c r="F17" s="5"/>
    </row>
    <row r="18" spans="3:6" x14ac:dyDescent="0.2">
      <c r="D18" s="5"/>
      <c r="E18" s="5">
        <v>4.7464826589468032</v>
      </c>
      <c r="F18" s="5"/>
    </row>
    <row r="19" spans="3:6" x14ac:dyDescent="0.2">
      <c r="D19" s="5"/>
      <c r="E19" s="5">
        <v>2.8334368817389084</v>
      </c>
      <c r="F19" s="5"/>
    </row>
    <row r="20" spans="3:6" x14ac:dyDescent="0.2">
      <c r="D20" s="5"/>
      <c r="E20" s="5">
        <v>2.1139384966534038</v>
      </c>
      <c r="F20" s="5"/>
    </row>
    <row r="21" spans="3:6" x14ac:dyDescent="0.2">
      <c r="D21" s="7"/>
      <c r="E21" s="7"/>
      <c r="F21" s="7"/>
    </row>
    <row r="22" spans="3:6" x14ac:dyDescent="0.2">
      <c r="D22" s="7"/>
      <c r="E22" s="7"/>
      <c r="F22" s="7"/>
    </row>
    <row r="23" spans="3:6" x14ac:dyDescent="0.2">
      <c r="C23" s="2" t="s">
        <v>42</v>
      </c>
      <c r="D23" s="7">
        <f>COUNT(D5:D20)</f>
        <v>8</v>
      </c>
      <c r="E23" s="7">
        <f t="shared" ref="E23:F23" si="0">COUNT(E5:E20)</f>
        <v>16</v>
      </c>
      <c r="F23" s="7">
        <f t="shared" si="0"/>
        <v>9</v>
      </c>
    </row>
    <row r="24" spans="3:6" x14ac:dyDescent="0.2">
      <c r="C24" s="2" t="s">
        <v>38</v>
      </c>
      <c r="D24" s="12">
        <f>AVERAGE(D5:D12)</f>
        <v>8.6620999999999988</v>
      </c>
      <c r="E24" s="12">
        <f>AVERAGE(E5:E20)</f>
        <v>3.1298954383898003</v>
      </c>
      <c r="F24" s="12">
        <f>AVERAGE(F5:F13)</f>
        <v>6.5161234444444442</v>
      </c>
    </row>
    <row r="25" spans="3:6" x14ac:dyDescent="0.2">
      <c r="C25" s="2" t="s">
        <v>0</v>
      </c>
      <c r="D25" s="12">
        <f>_xlfn.STDEV.S(D5:D12)/SQRT(COUNT(D5:D12))</f>
        <v>1.2668289216724233</v>
      </c>
      <c r="E25" s="12">
        <f>_xlfn.STDEV.S(E5:E20)/SQRT(COUNT(E5:E20))</f>
        <v>0.37771073523939563</v>
      </c>
      <c r="F25" s="12">
        <f>_xlfn.STDEV.S(F5:F13)/SQRT(COUNT(F5:F13))</f>
        <v>1.6970380245236691</v>
      </c>
    </row>
    <row r="26" spans="3:6" x14ac:dyDescent="0.2">
      <c r="C26" s="2" t="s">
        <v>1</v>
      </c>
      <c r="D26" s="13">
        <f>_xlfn.T.TEST($E$5:$E$20,D5:D12,2,2)</f>
        <v>2.1149358543906577E-5</v>
      </c>
      <c r="E26" s="16"/>
      <c r="F26" s="12">
        <f>_xlfn.T.TEST($E$5:$E$20,F5:F13,2,2)</f>
        <v>1.9664337918843647E-2</v>
      </c>
    </row>
    <row r="27" spans="3:6" x14ac:dyDescent="0.2">
      <c r="D27" s="2"/>
      <c r="E27" s="2"/>
      <c r="F27" s="2"/>
    </row>
  </sheetData>
  <mergeCells count="1">
    <mergeCell ref="D3:F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DB00-2347-D443-AFED-B90780E0BCDD}">
  <dimension ref="B3:H15"/>
  <sheetViews>
    <sheetView workbookViewId="0">
      <selection activeCell="J38" sqref="J38"/>
    </sheetView>
  </sheetViews>
  <sheetFormatPr baseColWidth="10" defaultRowHeight="16" x14ac:dyDescent="0.2"/>
  <cols>
    <col min="2" max="8" width="10.83203125" style="7"/>
  </cols>
  <sheetData>
    <row r="3" spans="2:8" x14ac:dyDescent="0.2">
      <c r="C3" s="17" t="s">
        <v>43</v>
      </c>
      <c r="D3" s="17"/>
      <c r="E3" s="17"/>
      <c r="F3" s="17"/>
      <c r="G3" s="17"/>
      <c r="H3" s="17"/>
    </row>
    <row r="4" spans="2:8" x14ac:dyDescent="0.2"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2:8" x14ac:dyDescent="0.2">
      <c r="C5" s="9">
        <v>0</v>
      </c>
      <c r="D5" s="12">
        <v>0.52227800000000002</v>
      </c>
      <c r="E5" s="12">
        <v>1.0624480000000001</v>
      </c>
      <c r="F5" s="12">
        <v>1.004205</v>
      </c>
      <c r="G5" s="12">
        <v>0.77489399999999997</v>
      </c>
      <c r="H5" s="12">
        <v>3.4065999999999999E-2</v>
      </c>
    </row>
    <row r="6" spans="2:8" x14ac:dyDescent="0.2">
      <c r="C6" s="9">
        <v>0</v>
      </c>
      <c r="D6" s="12">
        <v>0.60393699999999995</v>
      </c>
      <c r="E6" s="12">
        <v>1.212826</v>
      </c>
      <c r="F6" s="12">
        <v>0.94340000000000002</v>
      </c>
      <c r="G6" s="12">
        <v>1.062926</v>
      </c>
      <c r="H6" s="12">
        <v>4.1888000000000002E-2</v>
      </c>
    </row>
    <row r="7" spans="2:8" x14ac:dyDescent="0.2">
      <c r="C7" s="9">
        <v>0</v>
      </c>
      <c r="D7" s="12">
        <v>0.85368699999999997</v>
      </c>
      <c r="E7" s="12">
        <v>1.2110669999999999</v>
      </c>
      <c r="F7" s="12">
        <v>0.99483699999999997</v>
      </c>
      <c r="G7" s="12">
        <v>0.92239899999999997</v>
      </c>
      <c r="H7" s="12">
        <v>5.3330000000000002E-2</v>
      </c>
    </row>
    <row r="8" spans="2:8" x14ac:dyDescent="0.2">
      <c r="C8" s="9"/>
      <c r="D8" s="12">
        <v>0.77635900000000002</v>
      </c>
      <c r="E8" s="12">
        <v>1.071429</v>
      </c>
      <c r="F8" s="12"/>
      <c r="G8" s="12"/>
      <c r="H8" s="12"/>
    </row>
    <row r="9" spans="2:8" x14ac:dyDescent="0.2">
      <c r="C9" s="9"/>
      <c r="D9" s="12">
        <v>0.55948299999999995</v>
      </c>
      <c r="E9" s="12"/>
      <c r="F9" s="12"/>
      <c r="G9" s="12"/>
      <c r="H9" s="12"/>
    </row>
    <row r="13" spans="2:8" x14ac:dyDescent="0.2">
      <c r="B13" s="2" t="s">
        <v>38</v>
      </c>
      <c r="C13" s="8">
        <f>AVERAGE(C5:C7)</f>
        <v>0</v>
      </c>
      <c r="D13" s="12">
        <f>AVERAGE(D5:D8)</f>
        <v>0.68906525000000007</v>
      </c>
      <c r="E13" s="12">
        <f>AVERAGE(E5:E8)</f>
        <v>1.1394424999999999</v>
      </c>
      <c r="F13" s="12">
        <f t="shared" ref="F13:H13" si="0">AVERAGE(F5:F7)</f>
        <v>0.98081399999999996</v>
      </c>
      <c r="G13" s="12">
        <f t="shared" si="0"/>
        <v>0.92007300000000003</v>
      </c>
      <c r="H13" s="12">
        <f t="shared" si="0"/>
        <v>4.309466666666667E-2</v>
      </c>
    </row>
    <row r="14" spans="2:8" x14ac:dyDescent="0.2">
      <c r="B14" s="2" t="s">
        <v>0</v>
      </c>
      <c r="C14" s="8">
        <f>_xlfn.STDEV.S(C5:C7)/SQRT(COUNT(C5:C7))</f>
        <v>0</v>
      </c>
      <c r="D14" s="12">
        <f>_xlfn.STDEV.S(D5:D9)/SQRT(COUNT(D5:D9))</f>
        <v>6.4505260516022692E-2</v>
      </c>
      <c r="E14" s="12">
        <f>_xlfn.STDEV.S(E5:E8)/SQRT(COUNT(E5:E8))</f>
        <v>4.1901865794774951E-2</v>
      </c>
      <c r="F14" s="12">
        <f>_xlfn.STDEV.S(F5:F7)/SQRT(COUNT(F5:F7))</f>
        <v>1.890145852396934E-2</v>
      </c>
      <c r="G14" s="12">
        <f>_xlfn.STDEV.S(G5:G7)/SQRT(COUNT(G5:G7))</f>
        <v>8.315580950440711E-2</v>
      </c>
      <c r="H14" s="12">
        <f>_xlfn.STDEV.S(H5:H7)/SQRT(COUNT(H5:H7))</f>
        <v>5.5936707486626694E-3</v>
      </c>
    </row>
    <row r="15" spans="2:8" x14ac:dyDescent="0.2">
      <c r="B15" s="2"/>
    </row>
  </sheetData>
  <mergeCells count="1">
    <mergeCell ref="C3:H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D24A-8FBC-024A-BB83-C96B66583016}">
  <dimension ref="B6:J15"/>
  <sheetViews>
    <sheetView workbookViewId="0">
      <selection activeCell="C6" sqref="C6:J6"/>
    </sheetView>
  </sheetViews>
  <sheetFormatPr baseColWidth="10" defaultRowHeight="16" x14ac:dyDescent="0.2"/>
  <cols>
    <col min="3" max="10" width="10.83203125" style="7"/>
  </cols>
  <sheetData>
    <row r="6" spans="2:10" x14ac:dyDescent="0.2">
      <c r="B6" s="4"/>
      <c r="C6" s="17" t="s">
        <v>33</v>
      </c>
      <c r="D6" s="17"/>
      <c r="E6" s="17"/>
      <c r="F6" s="17"/>
      <c r="G6" s="17"/>
      <c r="H6" s="17"/>
      <c r="I6" s="17"/>
      <c r="J6" s="17"/>
    </row>
    <row r="7" spans="2:10" x14ac:dyDescent="0.2">
      <c r="B7" s="4"/>
      <c r="C7" s="2" t="s">
        <v>5</v>
      </c>
      <c r="D7" s="2"/>
      <c r="E7" s="2" t="s">
        <v>6</v>
      </c>
      <c r="F7" s="2"/>
      <c r="G7" s="2" t="s">
        <v>7</v>
      </c>
      <c r="H7" s="2"/>
      <c r="I7" s="2" t="s">
        <v>34</v>
      </c>
      <c r="J7" s="2"/>
    </row>
    <row r="8" spans="2:10" x14ac:dyDescent="0.2">
      <c r="B8" s="4"/>
      <c r="C8" s="2" t="s">
        <v>39</v>
      </c>
      <c r="D8" s="2" t="s">
        <v>40</v>
      </c>
      <c r="E8" s="2" t="s">
        <v>39</v>
      </c>
      <c r="F8" s="2" t="s">
        <v>40</v>
      </c>
      <c r="G8" s="2" t="s">
        <v>39</v>
      </c>
      <c r="H8" s="2" t="s">
        <v>40</v>
      </c>
      <c r="I8" s="2" t="s">
        <v>39</v>
      </c>
      <c r="J8" s="2" t="s">
        <v>40</v>
      </c>
    </row>
    <row r="9" spans="2:10" x14ac:dyDescent="0.2">
      <c r="B9" s="4"/>
      <c r="C9" s="5">
        <v>84.386465552384834</v>
      </c>
      <c r="D9" s="5">
        <v>15.613534447615166</v>
      </c>
      <c r="E9" s="5">
        <v>90.831191088260496</v>
      </c>
      <c r="F9" s="5">
        <v>9.1688089117395037</v>
      </c>
      <c r="G9" s="5">
        <v>84.800741427247445</v>
      </c>
      <c r="H9" s="5">
        <v>15.19925857275255</v>
      </c>
      <c r="I9" s="8">
        <v>100</v>
      </c>
      <c r="J9" s="8">
        <v>0</v>
      </c>
    </row>
    <row r="10" spans="2:10" x14ac:dyDescent="0.2">
      <c r="B10" s="4"/>
      <c r="C10" s="5">
        <v>67.057673509286403</v>
      </c>
      <c r="D10" s="5">
        <v>32.942326490713583</v>
      </c>
      <c r="E10" s="5">
        <v>75.235404896421855</v>
      </c>
      <c r="F10" s="5">
        <v>24.764595103578156</v>
      </c>
      <c r="G10" s="5">
        <v>70.221843003412971</v>
      </c>
      <c r="H10" s="5">
        <v>29.778156996587029</v>
      </c>
      <c r="I10" s="8">
        <v>100</v>
      </c>
      <c r="J10" s="8">
        <v>0</v>
      </c>
    </row>
    <row r="11" spans="2:10" x14ac:dyDescent="0.2">
      <c r="B11" s="4"/>
      <c r="C11" s="5">
        <v>72.011251758087198</v>
      </c>
      <c r="D11" s="5">
        <v>27.988748241912798</v>
      </c>
      <c r="E11" s="5">
        <v>75.365853658536579</v>
      </c>
      <c r="F11" s="5">
        <v>24.634146341463417</v>
      </c>
      <c r="G11" s="5">
        <v>63.941605839416063</v>
      </c>
      <c r="H11" s="5">
        <v>36.058394160583944</v>
      </c>
      <c r="I11" s="5">
        <v>96.327014218009481</v>
      </c>
      <c r="J11" s="5">
        <v>3.6729857819905209</v>
      </c>
    </row>
    <row r="12" spans="2:10" x14ac:dyDescent="0.2">
      <c r="B12" s="4"/>
      <c r="C12" s="6"/>
      <c r="D12" s="6"/>
      <c r="E12" s="6"/>
      <c r="F12" s="6"/>
      <c r="G12" s="6"/>
      <c r="H12" s="6"/>
      <c r="I12" s="6"/>
      <c r="J12" s="6"/>
    </row>
    <row r="13" spans="2:10" x14ac:dyDescent="0.2">
      <c r="B13" s="2" t="s">
        <v>38</v>
      </c>
      <c r="C13" s="5">
        <f>AVERAGE(C9:C11)</f>
        <v>74.485130273252821</v>
      </c>
      <c r="D13" s="5">
        <f t="shared" ref="D13:J13" si="0">AVERAGE(D9:D11)</f>
        <v>25.514869726747182</v>
      </c>
      <c r="E13" s="5">
        <f t="shared" si="0"/>
        <v>80.47748321440632</v>
      </c>
      <c r="F13" s="5">
        <f t="shared" si="0"/>
        <v>19.522516785593695</v>
      </c>
      <c r="G13" s="5">
        <f t="shared" si="0"/>
        <v>72.988063423358824</v>
      </c>
      <c r="H13" s="5">
        <f t="shared" si="0"/>
        <v>27.011936576641176</v>
      </c>
      <c r="I13" s="5">
        <f t="shared" si="0"/>
        <v>98.775671406003156</v>
      </c>
      <c r="J13" s="5">
        <f t="shared" si="0"/>
        <v>1.2243285939968402</v>
      </c>
    </row>
    <row r="14" spans="2:10" x14ac:dyDescent="0.2">
      <c r="B14" s="2" t="s">
        <v>0</v>
      </c>
      <c r="C14" s="5">
        <f>_xlfn.STDEV.S(C9:C11)/SQRT(3)</f>
        <v>5.1530513484435092</v>
      </c>
      <c r="D14" s="5">
        <f t="shared" ref="D14:J14" si="1">_xlfn.STDEV.S(D9:D11)/SQRT(3)</f>
        <v>5.1530513484435003</v>
      </c>
      <c r="E14" s="5">
        <f t="shared" si="1"/>
        <v>5.1769908979611241</v>
      </c>
      <c r="F14" s="5">
        <f t="shared" si="1"/>
        <v>5.1769908979611152</v>
      </c>
      <c r="G14" s="5">
        <f t="shared" si="1"/>
        <v>6.1783187013587524</v>
      </c>
      <c r="H14" s="5">
        <f t="shared" si="1"/>
        <v>6.17831870135874</v>
      </c>
      <c r="I14" s="5">
        <f t="shared" si="1"/>
        <v>1.2243285939968398</v>
      </c>
      <c r="J14" s="5">
        <f t="shared" si="1"/>
        <v>1.2243285939968405</v>
      </c>
    </row>
    <row r="15" spans="2:10" x14ac:dyDescent="0.2">
      <c r="B15" s="2"/>
    </row>
  </sheetData>
  <mergeCells count="1">
    <mergeCell ref="C6:J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C2F1-B4A7-AA43-94CB-E36D28297CDB}">
  <dimension ref="B4:F32"/>
  <sheetViews>
    <sheetView workbookViewId="0">
      <selection activeCell="O37" sqref="O37"/>
    </sheetView>
  </sheetViews>
  <sheetFormatPr baseColWidth="10" defaultRowHeight="16" x14ac:dyDescent="0.2"/>
  <cols>
    <col min="3" max="3" width="15.33203125" style="7" bestFit="1" customWidth="1"/>
    <col min="4" max="4" width="10.83203125" style="7"/>
    <col min="5" max="6" width="15.33203125" style="7" bestFit="1" customWidth="1"/>
  </cols>
  <sheetData>
    <row r="4" spans="3:6" x14ac:dyDescent="0.2">
      <c r="C4" s="17" t="s">
        <v>41</v>
      </c>
      <c r="D4" s="17"/>
      <c r="E4" s="17"/>
      <c r="F4" s="17"/>
    </row>
    <row r="5" spans="3:6" x14ac:dyDescent="0.2">
      <c r="C5" s="2" t="s">
        <v>28</v>
      </c>
      <c r="D5" s="2" t="s">
        <v>5</v>
      </c>
      <c r="E5" s="2" t="s">
        <v>9</v>
      </c>
      <c r="F5" s="2" t="s">
        <v>6</v>
      </c>
    </row>
    <row r="6" spans="3:6" x14ac:dyDescent="0.2">
      <c r="C6" s="5">
        <v>12.799999999999999</v>
      </c>
      <c r="D6" s="5">
        <v>157.1</v>
      </c>
      <c r="E6" s="5">
        <v>61.2</v>
      </c>
      <c r="F6" s="5">
        <v>35.199999999999996</v>
      </c>
    </row>
    <row r="7" spans="3:6" x14ac:dyDescent="0.2">
      <c r="C7" s="5">
        <v>36.299999999999997</v>
      </c>
      <c r="D7" s="5">
        <v>143.8477</v>
      </c>
      <c r="E7" s="5">
        <v>83.176599999999993</v>
      </c>
      <c r="F7" s="5">
        <v>15.200000000000001</v>
      </c>
    </row>
    <row r="8" spans="3:6" x14ac:dyDescent="0.2">
      <c r="C8" s="5">
        <v>14.799999999999999</v>
      </c>
      <c r="D8" s="5">
        <v>186.8</v>
      </c>
      <c r="E8" s="5">
        <v>110.69999999999999</v>
      </c>
      <c r="F8" s="5">
        <v>18.3</v>
      </c>
    </row>
    <row r="9" spans="3:6" x14ac:dyDescent="0.2">
      <c r="C9" s="5">
        <v>13.799999999999999</v>
      </c>
      <c r="D9" s="5">
        <v>125.8</v>
      </c>
      <c r="E9" s="5">
        <v>36.900000000000006</v>
      </c>
      <c r="F9" s="5">
        <v>30.6</v>
      </c>
    </row>
    <row r="10" spans="3:6" x14ac:dyDescent="0.2">
      <c r="C10" s="5">
        <v>30.6</v>
      </c>
      <c r="D10" s="5">
        <v>202.2</v>
      </c>
      <c r="E10" s="5">
        <v>69.3</v>
      </c>
      <c r="F10" s="5">
        <v>18.349499999999999</v>
      </c>
    </row>
    <row r="11" spans="3:6" x14ac:dyDescent="0.2">
      <c r="C11" s="5">
        <v>50</v>
      </c>
      <c r="D11" s="5">
        <v>93</v>
      </c>
      <c r="E11" s="5">
        <v>38.6</v>
      </c>
      <c r="F11" s="5">
        <v>62.617100000000001</v>
      </c>
    </row>
    <row r="12" spans="3:6" x14ac:dyDescent="0.2">
      <c r="C12" s="5">
        <v>64.3</v>
      </c>
      <c r="D12" s="5">
        <v>172.4</v>
      </c>
      <c r="E12" s="5">
        <v>96.100000000000009</v>
      </c>
      <c r="F12" s="5">
        <v>81.624200000000002</v>
      </c>
    </row>
    <row r="13" spans="3:6" x14ac:dyDescent="0.2">
      <c r="C13" s="5">
        <v>29.2</v>
      </c>
      <c r="D13" s="5">
        <v>71.400000000000006</v>
      </c>
      <c r="E13" s="5">
        <v>74.2</v>
      </c>
      <c r="F13" s="5">
        <v>66.373099999999994</v>
      </c>
    </row>
    <row r="14" spans="3:6" x14ac:dyDescent="0.2">
      <c r="C14" s="5">
        <v>23.7624</v>
      </c>
      <c r="D14" s="5">
        <v>66.2</v>
      </c>
      <c r="E14" s="5">
        <v>8.7200000000000006</v>
      </c>
      <c r="F14" s="5">
        <v>39.525199999999998</v>
      </c>
    </row>
    <row r="15" spans="3:6" x14ac:dyDescent="0.2">
      <c r="C15" s="5">
        <v>26.290100000000002</v>
      </c>
      <c r="D15" s="5">
        <v>81.3</v>
      </c>
      <c r="E15" s="5">
        <v>54.1</v>
      </c>
      <c r="F15" s="5"/>
    </row>
    <row r="16" spans="3:6" x14ac:dyDescent="0.2">
      <c r="C16" s="5"/>
      <c r="D16" s="5">
        <v>107.1</v>
      </c>
      <c r="E16" s="5">
        <v>16.599999999999998</v>
      </c>
      <c r="F16" s="5"/>
    </row>
    <row r="17" spans="2:6" x14ac:dyDescent="0.2">
      <c r="C17" s="5"/>
      <c r="D17" s="5">
        <v>124</v>
      </c>
      <c r="E17" s="5">
        <v>9.2899999999999991</v>
      </c>
      <c r="F17" s="5"/>
    </row>
    <row r="18" spans="2:6" x14ac:dyDescent="0.2">
      <c r="C18" s="5"/>
      <c r="D18" s="5">
        <v>76</v>
      </c>
      <c r="E18" s="5">
        <v>4.45</v>
      </c>
      <c r="F18" s="5"/>
    </row>
    <row r="19" spans="2:6" x14ac:dyDescent="0.2">
      <c r="C19" s="5"/>
      <c r="D19" s="5">
        <v>122.4</v>
      </c>
      <c r="E19" s="5">
        <v>43.1</v>
      </c>
      <c r="F19" s="5"/>
    </row>
    <row r="20" spans="2:6" x14ac:dyDescent="0.2">
      <c r="C20" s="5"/>
      <c r="D20" s="5">
        <v>62.2</v>
      </c>
      <c r="E20" s="5">
        <v>25.700000000000003</v>
      </c>
      <c r="F20" s="5"/>
    </row>
    <row r="21" spans="2:6" x14ac:dyDescent="0.2">
      <c r="C21" s="5"/>
      <c r="D21" s="5">
        <v>112.34159999999999</v>
      </c>
      <c r="E21" s="5">
        <v>57.742600000000003</v>
      </c>
      <c r="F21" s="5"/>
    </row>
    <row r="22" spans="2:6" x14ac:dyDescent="0.2">
      <c r="C22" s="5"/>
      <c r="D22" s="5">
        <v>241.4083</v>
      </c>
      <c r="E22" s="5">
        <v>124.33200000000001</v>
      </c>
      <c r="F22" s="5"/>
    </row>
    <row r="23" spans="2:6" x14ac:dyDescent="0.2">
      <c r="C23" s="5"/>
      <c r="D23" s="5">
        <v>137.715</v>
      </c>
      <c r="E23" s="5">
        <v>88.703999999999994</v>
      </c>
      <c r="F23" s="5"/>
    </row>
    <row r="24" spans="2:6" x14ac:dyDescent="0.2">
      <c r="C24" s="5"/>
      <c r="D24" s="5">
        <v>209.08179999999999</v>
      </c>
      <c r="E24" s="5"/>
      <c r="F24" s="5"/>
    </row>
    <row r="25" spans="2:6" x14ac:dyDescent="0.2">
      <c r="C25" s="5"/>
      <c r="D25" s="5">
        <v>104.196</v>
      </c>
      <c r="E25" s="5"/>
      <c r="F25" s="5"/>
    </row>
    <row r="28" spans="2:6" x14ac:dyDescent="0.2">
      <c r="B28" s="2" t="s">
        <v>42</v>
      </c>
      <c r="C28" s="9">
        <f>COUNT(C6:C25)</f>
        <v>10</v>
      </c>
      <c r="D28" s="9">
        <f t="shared" ref="D28:F28" si="0">COUNT(D6:D25)</f>
        <v>20</v>
      </c>
      <c r="E28" s="9">
        <f t="shared" si="0"/>
        <v>18</v>
      </c>
      <c r="F28" s="9">
        <f t="shared" si="0"/>
        <v>9</v>
      </c>
    </row>
    <row r="29" spans="2:6" x14ac:dyDescent="0.2">
      <c r="B29" s="2" t="s">
        <v>38</v>
      </c>
      <c r="C29" s="5">
        <f>AVERAGE(C6:C15)</f>
        <v>30.185249999999996</v>
      </c>
      <c r="D29" s="5">
        <f>AVERAGE(D6:D25)</f>
        <v>129.82452000000001</v>
      </c>
      <c r="E29" s="5">
        <f>AVERAGE(E6:E23)</f>
        <v>55.717511111111122</v>
      </c>
      <c r="F29" s="5">
        <f>AVERAGE(F6:F14)</f>
        <v>40.865455555555556</v>
      </c>
    </row>
    <row r="30" spans="2:6" x14ac:dyDescent="0.2">
      <c r="B30" s="2" t="s">
        <v>0</v>
      </c>
      <c r="C30" s="5">
        <f>_xlfn.STDEV.S(C6:C15)/SQRT(COUNT(C6:C15))</f>
        <v>5.2268833247452573</v>
      </c>
      <c r="D30" s="5">
        <f>_xlfn.STDEV.S(D6:D25)/SQRT(COUNT(D6:D25))</f>
        <v>11.500464528646797</v>
      </c>
      <c r="E30" s="5">
        <f>_xlfn.STDEV.S(E6:E23)/SQRT(COUNT(E6:E23))</f>
        <v>8.4785227862322383</v>
      </c>
      <c r="F30" s="5">
        <f>_xlfn.STDEV.S(F6:F14)/SQRT(COUNT(F6:F14))</f>
        <v>7.9923627669397108</v>
      </c>
    </row>
    <row r="31" spans="2:6" x14ac:dyDescent="0.2">
      <c r="B31" s="2" t="s">
        <v>1</v>
      </c>
      <c r="C31" s="10">
        <f>_xlfn.T.TEST($D$6:$D$25,C6:C15,2,2)</f>
        <v>2.215359785657077E-6</v>
      </c>
      <c r="D31" s="10"/>
      <c r="E31" s="10">
        <f>_xlfn.T.TEST($D$6:$D$25,E6:E23,2,2)</f>
        <v>1.1361218439645998E-5</v>
      </c>
      <c r="F31" s="10">
        <f>_xlfn.T.TEST($D$6:$D$25,F6:F14,2,2)</f>
        <v>3.8080748028048453E-5</v>
      </c>
    </row>
    <row r="32" spans="2:6" x14ac:dyDescent="0.2">
      <c r="C32" s="2"/>
      <c r="D32" s="2"/>
      <c r="E32" s="2"/>
      <c r="F32" s="2"/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FC0E-8BFA-4143-87EC-A89CF8A57EBA}">
  <dimension ref="D7:F18"/>
  <sheetViews>
    <sheetView workbookViewId="0">
      <selection activeCell="R37" sqref="R37"/>
    </sheetView>
  </sheetViews>
  <sheetFormatPr baseColWidth="10" defaultRowHeight="16" x14ac:dyDescent="0.2"/>
  <cols>
    <col min="4" max="6" width="10.83203125" style="7"/>
  </cols>
  <sheetData>
    <row r="7" spans="4:6" x14ac:dyDescent="0.2">
      <c r="D7" s="11"/>
      <c r="E7" s="17" t="s">
        <v>41</v>
      </c>
      <c r="F7" s="17"/>
    </row>
    <row r="8" spans="4:6" x14ac:dyDescent="0.2">
      <c r="D8" s="11"/>
      <c r="E8" s="2"/>
      <c r="F8" s="2"/>
    </row>
    <row r="9" spans="4:6" x14ac:dyDescent="0.2">
      <c r="D9" s="11"/>
      <c r="E9" s="2" t="s">
        <v>35</v>
      </c>
      <c r="F9" s="2" t="s">
        <v>36</v>
      </c>
    </row>
    <row r="10" spans="4:6" x14ac:dyDescent="0.2">
      <c r="D10" s="11"/>
      <c r="E10" s="5">
        <v>57.65148283704513</v>
      </c>
      <c r="F10" s="5">
        <v>47.031907896343739</v>
      </c>
    </row>
    <row r="11" spans="4:6" x14ac:dyDescent="0.2">
      <c r="D11" s="11"/>
      <c r="E11" s="5">
        <v>180.48827266772449</v>
      </c>
      <c r="F11" s="5">
        <v>292.1176062077368</v>
      </c>
    </row>
    <row r="12" spans="4:6" x14ac:dyDescent="0.2">
      <c r="D12" s="11"/>
      <c r="E12" s="5">
        <v>128.37286817938875</v>
      </c>
      <c r="F12" s="5">
        <v>100.97983577085662</v>
      </c>
    </row>
    <row r="16" spans="4:6" x14ac:dyDescent="0.2">
      <c r="D16" s="2" t="s">
        <v>38</v>
      </c>
      <c r="E16" s="5">
        <f>AVERAGE(E10:E12)</f>
        <v>122.17087456138613</v>
      </c>
      <c r="F16" s="5">
        <f>AVERAGE(F10:F12)</f>
        <v>146.70978329164572</v>
      </c>
    </row>
    <row r="17" spans="4:6" x14ac:dyDescent="0.2">
      <c r="D17" s="2" t="s">
        <v>0</v>
      </c>
      <c r="E17" s="5">
        <f>_xlfn.STDEV.S(E10:E12)/SQRT(3)</f>
        <v>35.595260815661653</v>
      </c>
      <c r="F17" s="5">
        <f>_xlfn.STDEV.S(F10:F12)/SQRT(3)</f>
        <v>74.353145986762371</v>
      </c>
    </row>
    <row r="18" spans="4:6" x14ac:dyDescent="0.2">
      <c r="D18" s="2" t="s">
        <v>1</v>
      </c>
      <c r="E18" s="12">
        <f>TTEST(E10:E12,F10:F12,2,2)</f>
        <v>0.7807691170522143</v>
      </c>
      <c r="F18" s="5"/>
    </row>
  </sheetData>
  <mergeCells count="1">
    <mergeCell ref="E7:F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9E1D-4D3B-CE4A-9AD6-BC3E3B28CA7C}">
  <dimension ref="B6:H16"/>
  <sheetViews>
    <sheetView workbookViewId="0">
      <selection activeCell="O28" sqref="O28"/>
    </sheetView>
  </sheetViews>
  <sheetFormatPr baseColWidth="10" defaultRowHeight="16" x14ac:dyDescent="0.2"/>
  <cols>
    <col min="3" max="5" width="10.83203125" style="7"/>
  </cols>
  <sheetData>
    <row r="6" spans="2:8" x14ac:dyDescent="0.2">
      <c r="B6" s="4"/>
      <c r="C6" s="17" t="s">
        <v>37</v>
      </c>
      <c r="D6" s="17"/>
      <c r="E6" s="17"/>
    </row>
    <row r="7" spans="2:8" x14ac:dyDescent="0.2">
      <c r="B7" s="4"/>
      <c r="C7" s="2" t="s">
        <v>10</v>
      </c>
      <c r="D7" s="2" t="s">
        <v>12</v>
      </c>
      <c r="E7" s="2" t="s">
        <v>13</v>
      </c>
    </row>
    <row r="8" spans="2:8" x14ac:dyDescent="0.2">
      <c r="B8" s="4"/>
      <c r="C8" s="5">
        <v>32.409754554633729</v>
      </c>
      <c r="D8" s="5">
        <v>56.136071103680486</v>
      </c>
      <c r="E8" s="5">
        <v>37.038134295250771</v>
      </c>
    </row>
    <row r="9" spans="2:8" x14ac:dyDescent="0.2">
      <c r="B9" s="4"/>
      <c r="C9" s="5">
        <v>48.90317367236694</v>
      </c>
      <c r="D9" s="5">
        <v>39.399521127697135</v>
      </c>
      <c r="E9" s="5">
        <v>91.859446772229973</v>
      </c>
    </row>
    <row r="10" spans="2:8" x14ac:dyDescent="0.2">
      <c r="B10" s="4"/>
      <c r="C10" s="5">
        <v>21.95061602358367</v>
      </c>
      <c r="D10" s="5">
        <v>43.906304009332544</v>
      </c>
      <c r="E10" s="5">
        <v>4.6908721797324064</v>
      </c>
      <c r="H10" s="1"/>
    </row>
    <row r="14" spans="2:8" x14ac:dyDescent="0.2">
      <c r="B14" s="2" t="s">
        <v>38</v>
      </c>
      <c r="C14" s="5">
        <f>AVERAGE(C8:C10)</f>
        <v>34.421181416861451</v>
      </c>
      <c r="D14" s="5">
        <f t="shared" ref="D14:E14" si="0">AVERAGE(D8:D10)</f>
        <v>46.480632080236717</v>
      </c>
      <c r="E14" s="5">
        <f t="shared" si="0"/>
        <v>44.52948441573772</v>
      </c>
    </row>
    <row r="15" spans="2:8" x14ac:dyDescent="0.2">
      <c r="B15" s="2" t="s">
        <v>0</v>
      </c>
      <c r="C15" s="5">
        <f>_xlfn.STDEV.S(C8:C10)/SQRT(COUNT(C8:C10))</f>
        <v>7.8452633155153899</v>
      </c>
      <c r="D15" s="5">
        <f t="shared" ref="D15:E15" si="1">_xlfn.STDEV.S(D8:D10)/SQRT(COUNT(D8:D10))</f>
        <v>4.9999466676199624</v>
      </c>
      <c r="E15" s="5">
        <f t="shared" si="1"/>
        <v>25.440652141095903</v>
      </c>
    </row>
    <row r="16" spans="2:8" x14ac:dyDescent="0.2">
      <c r="B16" s="2"/>
    </row>
  </sheetData>
  <mergeCells count="1">
    <mergeCell ref="C6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5a</vt:lpstr>
      <vt:lpstr>Figure 5b</vt:lpstr>
      <vt:lpstr>Figure 5e</vt:lpstr>
      <vt:lpstr>Figure 5f</vt:lpstr>
      <vt:lpstr>Figure 5i</vt:lpstr>
      <vt:lpstr>Extended Data Figure 5d</vt:lpstr>
      <vt:lpstr>Extended Data Figure 8a</vt:lpstr>
      <vt:lpstr>Extended Data Figure 8e</vt:lpstr>
      <vt:lpstr>Extended Data figure 8f</vt:lpstr>
      <vt:lpstr>Extended Data figure8g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Tsung-Yun (ebv3qk)</dc:creator>
  <cp:lastModifiedBy>Tsai, Ming-Feng (vmf6uw)</cp:lastModifiedBy>
  <dcterms:created xsi:type="dcterms:W3CDTF">2025-07-01T14:44:42Z</dcterms:created>
  <dcterms:modified xsi:type="dcterms:W3CDTF">2025-07-29T14:31:21Z</dcterms:modified>
</cp:coreProperties>
</file>