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w2475/NYU Langone Health Dropbox/Katherine Wu/KW-Manuscript_Nature/03-Proofs-FINAL/source data/"/>
    </mc:Choice>
  </mc:AlternateContent>
  <xr:revisionPtr revIDLastSave="0" documentId="13_ncr:1_{B42D3822-F780-D346-AA70-D66723A921D2}" xr6:coauthVersionLast="47" xr6:coauthVersionMax="47" xr10:uidLastSave="{00000000-0000-0000-0000-000000000000}"/>
  <bookViews>
    <workbookView xWindow="1880" yWindow="3300" windowWidth="26640" windowHeight="17500" activeTab="3" xr2:uid="{D0626A83-0428-8041-9793-013CFBE7CE81}"/>
  </bookViews>
  <sheets>
    <sheet name="Fig. 2b" sheetId="2" r:id="rId1"/>
    <sheet name="Fig. 2d" sheetId="3" r:id="rId2"/>
    <sheet name="Fig. 2f" sheetId="1" r:id="rId3"/>
    <sheet name="Fig. 2h" sheetId="5" r:id="rId4"/>
    <sheet name="Fig. 2l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5" l="1"/>
  <c r="I17" i="5"/>
  <c r="I12" i="5"/>
  <c r="I13" i="5" s="1"/>
  <c r="I11" i="5"/>
  <c r="H12" i="5"/>
  <c r="H11" i="5"/>
  <c r="G18" i="5"/>
  <c r="G17" i="5"/>
  <c r="F18" i="5"/>
  <c r="F17" i="5"/>
  <c r="E18" i="5"/>
  <c r="E17" i="5"/>
  <c r="D18" i="5"/>
  <c r="D17" i="5"/>
  <c r="C18" i="5"/>
  <c r="C17" i="5"/>
  <c r="B18" i="5"/>
  <c r="B17" i="5"/>
  <c r="G12" i="5"/>
  <c r="G11" i="5"/>
  <c r="F12" i="5"/>
  <c r="F11" i="5"/>
  <c r="E12" i="5"/>
  <c r="E11" i="5"/>
  <c r="D12" i="5"/>
  <c r="D11" i="5"/>
  <c r="C12" i="5"/>
  <c r="C11" i="5"/>
  <c r="B12" i="5"/>
  <c r="B11" i="5"/>
  <c r="J6" i="5"/>
  <c r="J5" i="5"/>
  <c r="E6" i="5"/>
  <c r="D6" i="5"/>
  <c r="E5" i="5"/>
  <c r="D5" i="5"/>
  <c r="C6" i="5"/>
  <c r="C5" i="5"/>
  <c r="B6" i="5"/>
  <c r="B5" i="5"/>
  <c r="I6" i="5"/>
  <c r="I5" i="5"/>
  <c r="C14" i="4"/>
  <c r="D14" i="4"/>
  <c r="E14" i="4"/>
  <c r="F14" i="4"/>
  <c r="G14" i="4"/>
  <c r="H14" i="4"/>
  <c r="B14" i="4"/>
  <c r="C7" i="4"/>
  <c r="D7" i="4"/>
  <c r="E7" i="4"/>
  <c r="F7" i="4"/>
  <c r="G7" i="4"/>
  <c r="H7" i="4"/>
  <c r="I7" i="4"/>
  <c r="B7" i="4"/>
  <c r="H21" i="1"/>
  <c r="F21" i="1"/>
  <c r="D21" i="1"/>
  <c r="G21" i="1"/>
  <c r="E21" i="1"/>
  <c r="C21" i="1"/>
  <c r="B21" i="1"/>
  <c r="D14" i="1"/>
  <c r="C14" i="1"/>
  <c r="E14" i="1"/>
  <c r="F14" i="1"/>
  <c r="G14" i="1"/>
  <c r="B14" i="1"/>
  <c r="C7" i="1"/>
  <c r="D7" i="1"/>
  <c r="E7" i="1"/>
  <c r="B7" i="1"/>
  <c r="I19" i="5" l="1"/>
  <c r="J18" i="5"/>
  <c r="J12" i="5"/>
  <c r="I7" i="5"/>
  <c r="J17" i="5" l="1"/>
  <c r="J11" i="5"/>
</calcChain>
</file>

<file path=xl/sharedStrings.xml><?xml version="1.0" encoding="utf-8"?>
<sst xmlns="http://schemas.openxmlformats.org/spreadsheetml/2006/main" count="97" uniqueCount="39">
  <si>
    <t>sgNeo</t>
  </si>
  <si>
    <t>sgGpx4</t>
  </si>
  <si>
    <t>tumor area</t>
  </si>
  <si>
    <t>lung area</t>
  </si>
  <si>
    <t>tumor burden (%)</t>
  </si>
  <si>
    <t>mouse1</t>
  </si>
  <si>
    <t>mouse2</t>
  </si>
  <si>
    <t>mouse3</t>
  </si>
  <si>
    <t>mouse4</t>
  </si>
  <si>
    <t>mouse5</t>
  </si>
  <si>
    <t>mouse6</t>
  </si>
  <si>
    <t>mouse7</t>
  </si>
  <si>
    <t>mouse8</t>
  </si>
  <si>
    <t>sgFsp1</t>
  </si>
  <si>
    <t>mouse 7</t>
  </si>
  <si>
    <t>Fig. 2f source data</t>
  </si>
  <si>
    <t>FSP1 low</t>
  </si>
  <si>
    <t>FSP1 high</t>
  </si>
  <si>
    <t>Days elapsed</t>
  </si>
  <si>
    <t>10wks</t>
  </si>
  <si>
    <t>14wks</t>
  </si>
  <si>
    <t>Fsp1KO</t>
  </si>
  <si>
    <t>Fsp1WT</t>
  </si>
  <si>
    <t>Fig. 2l source data</t>
  </si>
  <si>
    <t>Fig. 2b source data</t>
  </si>
  <si>
    <t>Fig. 2d source data</t>
  </si>
  <si>
    <t>mouse9</t>
  </si>
  <si>
    <t>mouse10</t>
  </si>
  <si>
    <t>mouse12</t>
  </si>
  <si>
    <t>mouse13</t>
  </si>
  <si>
    <t>mouse14</t>
  </si>
  <si>
    <t>mouse15</t>
  </si>
  <si>
    <t>mouse16</t>
  </si>
  <si>
    <t>mouse17</t>
  </si>
  <si>
    <t>adenoma</t>
  </si>
  <si>
    <t>adenocarcinoma</t>
  </si>
  <si>
    <t>total tumors</t>
  </si>
  <si>
    <t>subtotal</t>
  </si>
  <si>
    <t>proportion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</si>
</sst>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2"/>
      <color theme="1"/>
      <name val="Aptos Narrow"/>
      <family val="2"/>
      <scheme val="minor"/>
    </font>
    <font>
      <sz val="13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name val="Aptos Narrow"/>
      <family val="2"/>
      <scheme val="minor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5" xfId="0" applyFont="1" applyBorder="1"/>
    <xf numFmtId="0" fontId="4" fillId="0" borderId="6" xfId="0" applyFont="1" applyBorder="1" applyAlignment="1">
      <alignment horizontal="right"/>
    </xf>
    <xf numFmtId="0" fontId="4" fillId="0" borderId="7" xfId="0" applyFont="1" applyBorder="1"/>
    <xf numFmtId="0" fontId="4" fillId="0" borderId="8" xfId="0" applyFont="1" applyBorder="1"/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right"/>
    </xf>
    <xf numFmtId="1" fontId="4" fillId="0" borderId="0" xfId="0" applyNumberFormat="1" applyFont="1"/>
    <xf numFmtId="164" fontId="4" fillId="0" borderId="0" xfId="0" applyNumberFormat="1" applyFont="1"/>
    <xf numFmtId="164" fontId="4" fillId="0" borderId="5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5F29B-B353-EC4B-B1EA-49CC073892E0}">
  <dimension ref="A1:D283"/>
  <sheetViews>
    <sheetView zoomScale="120" zoomScaleNormal="120" workbookViewId="0">
      <selection activeCell="D11" sqref="D11"/>
    </sheetView>
  </sheetViews>
  <sheetFormatPr baseColWidth="10" defaultRowHeight="16" x14ac:dyDescent="0.2"/>
  <cols>
    <col min="1" max="4" width="15.83203125" style="4" customWidth="1"/>
    <col min="5" max="16384" width="10.83203125" style="4"/>
  </cols>
  <sheetData>
    <row r="1" spans="1:4" x14ac:dyDescent="0.2">
      <c r="A1" s="3" t="s">
        <v>24</v>
      </c>
    </row>
    <row r="3" spans="1:4" x14ac:dyDescent="0.2">
      <c r="A3" s="5" t="s">
        <v>18</v>
      </c>
      <c r="B3" s="5" t="s">
        <v>17</v>
      </c>
      <c r="C3" s="5" t="s">
        <v>16</v>
      </c>
      <c r="D3" s="5"/>
    </row>
    <row r="4" spans="1:4" x14ac:dyDescent="0.2">
      <c r="A4" s="2">
        <v>824</v>
      </c>
      <c r="B4" s="2">
        <v>0</v>
      </c>
      <c r="C4" s="2"/>
    </row>
    <row r="5" spans="1:4" x14ac:dyDescent="0.2">
      <c r="A5" s="2">
        <v>592</v>
      </c>
      <c r="B5" s="2">
        <v>0</v>
      </c>
      <c r="C5" s="2"/>
    </row>
    <row r="6" spans="1:4" x14ac:dyDescent="0.2">
      <c r="A6" s="2">
        <v>904</v>
      </c>
      <c r="B6" s="2">
        <v>0</v>
      </c>
      <c r="C6" s="2"/>
    </row>
    <row r="7" spans="1:4" x14ac:dyDescent="0.2">
      <c r="A7" s="2">
        <v>540</v>
      </c>
      <c r="B7" s="2">
        <v>0</v>
      </c>
      <c r="C7" s="2"/>
    </row>
    <row r="8" spans="1:4" x14ac:dyDescent="0.2">
      <c r="A8" s="2">
        <v>806</v>
      </c>
      <c r="B8" s="2">
        <v>0</v>
      </c>
      <c r="C8" s="2"/>
    </row>
    <row r="9" spans="1:4" x14ac:dyDescent="0.2">
      <c r="A9" s="2">
        <v>724</v>
      </c>
      <c r="B9" s="2">
        <v>0</v>
      </c>
      <c r="C9" s="2"/>
    </row>
    <row r="10" spans="1:4" x14ac:dyDescent="0.2">
      <c r="A10" s="2">
        <v>656</v>
      </c>
      <c r="B10" s="2">
        <v>1</v>
      </c>
      <c r="C10" s="2"/>
    </row>
    <row r="11" spans="1:4" x14ac:dyDescent="0.2">
      <c r="A11" s="2">
        <v>258</v>
      </c>
      <c r="B11" s="2">
        <v>1</v>
      </c>
      <c r="C11" s="2"/>
    </row>
    <row r="12" spans="1:4" x14ac:dyDescent="0.2">
      <c r="A12" s="2">
        <v>426</v>
      </c>
      <c r="B12" s="2">
        <v>0</v>
      </c>
      <c r="C12" s="2"/>
    </row>
    <row r="13" spans="1:4" x14ac:dyDescent="0.2">
      <c r="A13" s="2">
        <v>603</v>
      </c>
      <c r="B13" s="2">
        <v>0</v>
      </c>
      <c r="C13" s="2"/>
    </row>
    <row r="14" spans="1:4" x14ac:dyDescent="0.2">
      <c r="A14" s="2">
        <v>1071</v>
      </c>
      <c r="B14" s="2">
        <v>0</v>
      </c>
      <c r="C14" s="2"/>
    </row>
    <row r="15" spans="1:4" x14ac:dyDescent="0.2">
      <c r="A15" s="2">
        <v>1559</v>
      </c>
      <c r="B15" s="2">
        <v>0</v>
      </c>
      <c r="C15" s="2"/>
    </row>
    <row r="16" spans="1:4" x14ac:dyDescent="0.2">
      <c r="A16" s="2">
        <v>596</v>
      </c>
      <c r="B16" s="2">
        <v>0</v>
      </c>
      <c r="C16" s="2"/>
    </row>
    <row r="17" spans="1:3" x14ac:dyDescent="0.2">
      <c r="A17" s="2">
        <v>167</v>
      </c>
      <c r="B17" s="2">
        <v>1</v>
      </c>
      <c r="C17" s="2"/>
    </row>
    <row r="18" spans="1:3" x14ac:dyDescent="0.2">
      <c r="A18" s="2">
        <v>896</v>
      </c>
      <c r="B18" s="2">
        <v>1</v>
      </c>
      <c r="C18" s="2"/>
    </row>
    <row r="19" spans="1:3" x14ac:dyDescent="0.2">
      <c r="A19" s="2">
        <v>91</v>
      </c>
      <c r="B19" s="2">
        <v>1</v>
      </c>
      <c r="C19" s="2"/>
    </row>
    <row r="20" spans="1:3" x14ac:dyDescent="0.2">
      <c r="A20" s="2">
        <v>274</v>
      </c>
      <c r="B20" s="2">
        <v>1</v>
      </c>
      <c r="C20" s="2"/>
    </row>
    <row r="21" spans="1:3" x14ac:dyDescent="0.2">
      <c r="A21" s="2">
        <v>161</v>
      </c>
      <c r="B21" s="2">
        <v>1</v>
      </c>
      <c r="C21" s="2"/>
    </row>
    <row r="22" spans="1:3" x14ac:dyDescent="0.2">
      <c r="A22" s="2">
        <v>993</v>
      </c>
      <c r="B22" s="2">
        <v>0</v>
      </c>
      <c r="C22" s="2"/>
    </row>
    <row r="23" spans="1:3" x14ac:dyDescent="0.2">
      <c r="A23" s="2">
        <v>464</v>
      </c>
      <c r="B23" s="2">
        <v>1</v>
      </c>
      <c r="C23" s="2"/>
    </row>
    <row r="24" spans="1:3" x14ac:dyDescent="0.2">
      <c r="A24" s="2">
        <v>889</v>
      </c>
      <c r="B24" s="2">
        <v>0</v>
      </c>
      <c r="C24" s="2"/>
    </row>
    <row r="25" spans="1:3" x14ac:dyDescent="0.2">
      <c r="A25" s="2">
        <v>711</v>
      </c>
      <c r="B25" s="2">
        <v>1</v>
      </c>
      <c r="C25" s="2"/>
    </row>
    <row r="26" spans="1:3" x14ac:dyDescent="0.2">
      <c r="A26" s="2">
        <v>365</v>
      </c>
      <c r="B26" s="2">
        <v>0</v>
      </c>
      <c r="C26" s="2"/>
    </row>
    <row r="27" spans="1:3" x14ac:dyDescent="0.2">
      <c r="A27" s="2">
        <v>1043</v>
      </c>
      <c r="B27" s="2">
        <v>1</v>
      </c>
      <c r="C27" s="2"/>
    </row>
    <row r="28" spans="1:3" x14ac:dyDescent="0.2">
      <c r="A28" s="2">
        <v>1216</v>
      </c>
      <c r="B28" s="2">
        <v>0</v>
      </c>
      <c r="C28" s="2"/>
    </row>
    <row r="29" spans="1:3" x14ac:dyDescent="0.2">
      <c r="A29" s="2">
        <v>264</v>
      </c>
      <c r="B29" s="2">
        <v>0</v>
      </c>
      <c r="C29" s="2"/>
    </row>
    <row r="30" spans="1:3" x14ac:dyDescent="0.2">
      <c r="A30" s="2">
        <v>807</v>
      </c>
      <c r="B30" s="2">
        <v>1</v>
      </c>
      <c r="C30" s="2"/>
    </row>
    <row r="31" spans="1:3" x14ac:dyDescent="0.2">
      <c r="A31" s="2">
        <v>435</v>
      </c>
      <c r="B31" s="2">
        <v>0</v>
      </c>
      <c r="C31" s="2"/>
    </row>
    <row r="32" spans="1:3" x14ac:dyDescent="0.2">
      <c r="A32" s="2">
        <v>257</v>
      </c>
      <c r="B32" s="2">
        <v>1</v>
      </c>
      <c r="C32" s="2"/>
    </row>
    <row r="33" spans="1:3" x14ac:dyDescent="0.2">
      <c r="A33" s="2">
        <v>307</v>
      </c>
      <c r="B33" s="2">
        <v>1</v>
      </c>
      <c r="C33" s="2"/>
    </row>
    <row r="34" spans="1:3" x14ac:dyDescent="0.2">
      <c r="A34" s="2">
        <v>950</v>
      </c>
      <c r="B34" s="2">
        <v>1</v>
      </c>
      <c r="C34" s="2"/>
    </row>
    <row r="35" spans="1:3" x14ac:dyDescent="0.2">
      <c r="A35" s="2">
        <v>444</v>
      </c>
      <c r="B35" s="2">
        <v>1</v>
      </c>
      <c r="C35" s="2"/>
    </row>
    <row r="36" spans="1:3" x14ac:dyDescent="0.2">
      <c r="A36" s="2">
        <v>1369</v>
      </c>
      <c r="B36" s="2">
        <v>0</v>
      </c>
      <c r="C36" s="2"/>
    </row>
    <row r="37" spans="1:3" x14ac:dyDescent="0.2">
      <c r="A37" s="2">
        <v>321</v>
      </c>
      <c r="B37" s="2">
        <v>1</v>
      </c>
      <c r="C37" s="2"/>
    </row>
    <row r="38" spans="1:3" x14ac:dyDescent="0.2">
      <c r="A38" s="2">
        <v>375</v>
      </c>
      <c r="B38" s="2">
        <v>1</v>
      </c>
      <c r="C38" s="2"/>
    </row>
    <row r="39" spans="1:3" x14ac:dyDescent="0.2">
      <c r="A39" s="2">
        <v>35</v>
      </c>
      <c r="B39" s="2">
        <v>0</v>
      </c>
      <c r="C39" s="2"/>
    </row>
    <row r="40" spans="1:3" x14ac:dyDescent="0.2">
      <c r="A40" s="2">
        <v>442</v>
      </c>
      <c r="B40" s="2">
        <v>1</v>
      </c>
      <c r="C40" s="2"/>
    </row>
    <row r="41" spans="1:3" x14ac:dyDescent="0.2">
      <c r="A41" s="2">
        <v>653</v>
      </c>
      <c r="B41" s="2">
        <v>0</v>
      </c>
      <c r="C41" s="2"/>
    </row>
    <row r="42" spans="1:3" x14ac:dyDescent="0.2">
      <c r="A42" s="2">
        <v>863</v>
      </c>
      <c r="B42" s="2">
        <v>0</v>
      </c>
      <c r="C42" s="2"/>
    </row>
    <row r="43" spans="1:3" x14ac:dyDescent="0.2">
      <c r="A43" s="2">
        <v>336</v>
      </c>
      <c r="B43" s="2">
        <v>1</v>
      </c>
      <c r="C43" s="2"/>
    </row>
    <row r="44" spans="1:3" x14ac:dyDescent="0.2">
      <c r="A44" s="2">
        <v>565</v>
      </c>
      <c r="B44" s="2">
        <v>0</v>
      </c>
      <c r="C44" s="2"/>
    </row>
    <row r="45" spans="1:3" x14ac:dyDescent="0.2">
      <c r="A45" s="2">
        <v>1040</v>
      </c>
      <c r="B45" s="2">
        <v>0</v>
      </c>
      <c r="C45" s="2"/>
    </row>
    <row r="46" spans="1:3" x14ac:dyDescent="0.2">
      <c r="A46" s="2">
        <v>889</v>
      </c>
      <c r="B46" s="2">
        <v>0</v>
      </c>
      <c r="C46" s="2"/>
    </row>
    <row r="47" spans="1:3" x14ac:dyDescent="0.2">
      <c r="A47" s="2">
        <v>500</v>
      </c>
      <c r="B47" s="2">
        <v>1</v>
      </c>
      <c r="C47" s="2"/>
    </row>
    <row r="48" spans="1:3" x14ac:dyDescent="0.2">
      <c r="A48" s="2">
        <v>19</v>
      </c>
      <c r="B48" s="2">
        <v>1</v>
      </c>
      <c r="C48" s="2"/>
    </row>
    <row r="49" spans="1:3" x14ac:dyDescent="0.2">
      <c r="A49" s="2">
        <v>605</v>
      </c>
      <c r="B49" s="2">
        <v>0</v>
      </c>
      <c r="C49" s="2"/>
    </row>
    <row r="50" spans="1:3" x14ac:dyDescent="0.2">
      <c r="A50" s="2">
        <v>800</v>
      </c>
      <c r="B50" s="2">
        <v>0</v>
      </c>
      <c r="C50" s="2"/>
    </row>
    <row r="51" spans="1:3" x14ac:dyDescent="0.2">
      <c r="A51" s="2">
        <v>605</v>
      </c>
      <c r="B51" s="2">
        <v>0</v>
      </c>
      <c r="C51" s="2"/>
    </row>
    <row r="52" spans="1:3" x14ac:dyDescent="0.2">
      <c r="A52" s="2">
        <v>1293</v>
      </c>
      <c r="B52" s="2">
        <v>1</v>
      </c>
      <c r="C52" s="2"/>
    </row>
    <row r="53" spans="1:3" x14ac:dyDescent="0.2">
      <c r="A53" s="2">
        <v>1189</v>
      </c>
      <c r="B53" s="2">
        <v>0</v>
      </c>
      <c r="C53" s="2"/>
    </row>
    <row r="54" spans="1:3" x14ac:dyDescent="0.2">
      <c r="A54" s="2">
        <v>1046</v>
      </c>
      <c r="B54" s="2">
        <v>1</v>
      </c>
      <c r="C54" s="2"/>
    </row>
    <row r="55" spans="1:3" x14ac:dyDescent="0.2">
      <c r="A55" s="2">
        <v>862</v>
      </c>
      <c r="B55" s="2">
        <v>0</v>
      </c>
      <c r="C55" s="2"/>
    </row>
    <row r="56" spans="1:3" x14ac:dyDescent="0.2">
      <c r="A56" s="2">
        <v>610</v>
      </c>
      <c r="B56" s="2">
        <v>0</v>
      </c>
      <c r="C56" s="2"/>
    </row>
    <row r="57" spans="1:3" x14ac:dyDescent="0.2">
      <c r="A57" s="2">
        <v>1229</v>
      </c>
      <c r="B57" s="2">
        <v>1</v>
      </c>
      <c r="C57" s="2"/>
    </row>
    <row r="58" spans="1:3" x14ac:dyDescent="0.2">
      <c r="A58" s="2">
        <v>44</v>
      </c>
      <c r="B58" s="2">
        <v>0</v>
      </c>
      <c r="C58" s="2"/>
    </row>
    <row r="59" spans="1:3" x14ac:dyDescent="0.2">
      <c r="A59" s="2">
        <v>440</v>
      </c>
      <c r="B59" s="2">
        <v>0</v>
      </c>
      <c r="C59" s="2"/>
    </row>
    <row r="60" spans="1:3" x14ac:dyDescent="0.2">
      <c r="A60" s="2">
        <v>260</v>
      </c>
      <c r="B60" s="2">
        <v>1</v>
      </c>
      <c r="C60" s="2"/>
    </row>
    <row r="61" spans="1:3" x14ac:dyDescent="0.2">
      <c r="A61" s="2">
        <v>624</v>
      </c>
      <c r="B61" s="2">
        <v>0</v>
      </c>
      <c r="C61" s="2"/>
    </row>
    <row r="62" spans="1:3" x14ac:dyDescent="0.2">
      <c r="A62" s="2">
        <v>1778</v>
      </c>
      <c r="B62" s="2">
        <v>1</v>
      </c>
      <c r="C62" s="2"/>
    </row>
    <row r="63" spans="1:3" x14ac:dyDescent="0.2">
      <c r="A63" s="2">
        <v>1215</v>
      </c>
      <c r="B63" s="2">
        <v>1</v>
      </c>
      <c r="C63" s="2"/>
    </row>
    <row r="64" spans="1:3" x14ac:dyDescent="0.2">
      <c r="A64" s="2">
        <v>599</v>
      </c>
      <c r="B64" s="2">
        <v>0</v>
      </c>
      <c r="C64" s="2"/>
    </row>
    <row r="65" spans="1:3" x14ac:dyDescent="0.2">
      <c r="A65" s="2">
        <v>1622</v>
      </c>
      <c r="B65" s="2">
        <v>1</v>
      </c>
      <c r="C65" s="2"/>
    </row>
    <row r="66" spans="1:3" x14ac:dyDescent="0.2">
      <c r="A66" s="2">
        <v>938</v>
      </c>
      <c r="B66" s="2">
        <v>0</v>
      </c>
      <c r="C66" s="2"/>
    </row>
    <row r="67" spans="1:3" x14ac:dyDescent="0.2">
      <c r="A67" s="2">
        <v>424</v>
      </c>
      <c r="B67" s="2">
        <v>0</v>
      </c>
      <c r="C67" s="2"/>
    </row>
    <row r="68" spans="1:3" x14ac:dyDescent="0.2">
      <c r="A68" s="2">
        <v>1798</v>
      </c>
      <c r="B68" s="2">
        <v>1</v>
      </c>
      <c r="C68" s="2"/>
    </row>
    <row r="69" spans="1:3" x14ac:dyDescent="0.2">
      <c r="A69" s="2">
        <v>1272</v>
      </c>
      <c r="B69" s="2">
        <v>0</v>
      </c>
      <c r="C69" s="2"/>
    </row>
    <row r="70" spans="1:3" x14ac:dyDescent="0.2">
      <c r="A70" s="2">
        <v>13</v>
      </c>
      <c r="B70" s="2">
        <v>0</v>
      </c>
      <c r="C70" s="2"/>
    </row>
    <row r="71" spans="1:3" x14ac:dyDescent="0.2">
      <c r="A71" s="2">
        <v>1268</v>
      </c>
      <c r="B71" s="2">
        <v>1</v>
      </c>
      <c r="C71" s="2"/>
    </row>
    <row r="72" spans="1:3" x14ac:dyDescent="0.2">
      <c r="A72" s="2">
        <v>976</v>
      </c>
      <c r="B72" s="2">
        <v>1</v>
      </c>
      <c r="C72" s="2"/>
    </row>
    <row r="73" spans="1:3" x14ac:dyDescent="0.2">
      <c r="A73" s="2">
        <v>1893</v>
      </c>
      <c r="B73" s="2">
        <v>0</v>
      </c>
      <c r="C73" s="2"/>
    </row>
    <row r="74" spans="1:3" x14ac:dyDescent="0.2">
      <c r="A74" s="2">
        <v>677</v>
      </c>
      <c r="B74" s="2">
        <v>0</v>
      </c>
      <c r="C74" s="2"/>
    </row>
    <row r="75" spans="1:3" x14ac:dyDescent="0.2">
      <c r="A75" s="2">
        <v>997</v>
      </c>
      <c r="B75" s="2">
        <v>0</v>
      </c>
      <c r="C75" s="2"/>
    </row>
    <row r="76" spans="1:3" x14ac:dyDescent="0.2">
      <c r="A76" s="2">
        <v>446</v>
      </c>
      <c r="B76" s="2">
        <v>0</v>
      </c>
      <c r="C76" s="2"/>
    </row>
    <row r="77" spans="1:3" x14ac:dyDescent="0.2">
      <c r="A77" s="2">
        <v>444</v>
      </c>
      <c r="B77" s="2">
        <v>1</v>
      </c>
      <c r="C77" s="2"/>
    </row>
    <row r="78" spans="1:3" x14ac:dyDescent="0.2">
      <c r="A78" s="2">
        <v>568</v>
      </c>
      <c r="B78" s="2">
        <v>0</v>
      </c>
      <c r="C78" s="2"/>
    </row>
    <row r="79" spans="1:3" x14ac:dyDescent="0.2">
      <c r="A79" s="2">
        <v>683</v>
      </c>
      <c r="B79" s="2">
        <v>0</v>
      </c>
      <c r="C79" s="2"/>
    </row>
    <row r="80" spans="1:3" x14ac:dyDescent="0.2">
      <c r="A80" s="2">
        <v>539</v>
      </c>
      <c r="B80" s="2">
        <v>0</v>
      </c>
      <c r="C80" s="2"/>
    </row>
    <row r="81" spans="1:3" x14ac:dyDescent="0.2">
      <c r="A81" s="2">
        <v>460</v>
      </c>
      <c r="B81" s="2">
        <v>1</v>
      </c>
      <c r="C81" s="2"/>
    </row>
    <row r="82" spans="1:3" x14ac:dyDescent="0.2">
      <c r="A82" s="2">
        <v>354</v>
      </c>
      <c r="B82" s="2">
        <v>1</v>
      </c>
      <c r="C82" s="2"/>
    </row>
    <row r="83" spans="1:3" x14ac:dyDescent="0.2">
      <c r="A83" s="2">
        <v>830</v>
      </c>
      <c r="B83" s="2">
        <v>0</v>
      </c>
      <c r="C83" s="2"/>
    </row>
    <row r="84" spans="1:3" x14ac:dyDescent="0.2">
      <c r="A84" s="2">
        <v>896</v>
      </c>
      <c r="B84" s="2">
        <v>0</v>
      </c>
      <c r="C84" s="2"/>
    </row>
    <row r="85" spans="1:3" x14ac:dyDescent="0.2">
      <c r="A85" s="2">
        <v>60</v>
      </c>
      <c r="B85" s="2">
        <v>0</v>
      </c>
      <c r="C85" s="2"/>
    </row>
    <row r="86" spans="1:3" x14ac:dyDescent="0.2">
      <c r="A86" s="2">
        <v>1528</v>
      </c>
      <c r="B86" s="2">
        <v>1</v>
      </c>
      <c r="C86" s="2"/>
    </row>
    <row r="87" spans="1:3" x14ac:dyDescent="0.2">
      <c r="A87" s="2">
        <v>598</v>
      </c>
      <c r="B87" s="2">
        <v>1</v>
      </c>
      <c r="C87" s="2"/>
    </row>
    <row r="88" spans="1:3" x14ac:dyDescent="0.2">
      <c r="A88" s="2">
        <v>58</v>
      </c>
      <c r="B88" s="2">
        <v>1</v>
      </c>
      <c r="C88" s="2"/>
    </row>
    <row r="89" spans="1:3" x14ac:dyDescent="0.2">
      <c r="A89" s="2">
        <v>896</v>
      </c>
      <c r="B89" s="2">
        <v>1</v>
      </c>
      <c r="C89" s="2"/>
    </row>
    <row r="90" spans="1:3" x14ac:dyDescent="0.2">
      <c r="A90" s="2">
        <v>129</v>
      </c>
      <c r="B90" s="2">
        <v>0</v>
      </c>
      <c r="C90" s="2"/>
    </row>
    <row r="91" spans="1:3" x14ac:dyDescent="0.2">
      <c r="A91" s="2">
        <v>593</v>
      </c>
      <c r="B91" s="2">
        <v>1</v>
      </c>
      <c r="C91" s="2"/>
    </row>
    <row r="92" spans="1:3" x14ac:dyDescent="0.2">
      <c r="A92" s="2">
        <v>882</v>
      </c>
      <c r="B92" s="2">
        <v>0</v>
      </c>
      <c r="C92" s="2"/>
    </row>
    <row r="93" spans="1:3" x14ac:dyDescent="0.2">
      <c r="A93" s="2">
        <v>617</v>
      </c>
      <c r="B93" s="2">
        <v>0</v>
      </c>
      <c r="C93" s="2"/>
    </row>
    <row r="94" spans="1:3" x14ac:dyDescent="0.2">
      <c r="A94" s="2">
        <v>702</v>
      </c>
      <c r="B94" s="2">
        <v>1</v>
      </c>
      <c r="C94" s="2"/>
    </row>
    <row r="95" spans="1:3" x14ac:dyDescent="0.2">
      <c r="A95" s="2">
        <v>827</v>
      </c>
      <c r="B95" s="2">
        <v>0</v>
      </c>
      <c r="C95" s="2"/>
    </row>
    <row r="96" spans="1:3" x14ac:dyDescent="0.2">
      <c r="A96" s="2">
        <v>478</v>
      </c>
      <c r="B96" s="2">
        <v>0</v>
      </c>
      <c r="C96" s="2"/>
    </row>
    <row r="97" spans="1:3" x14ac:dyDescent="0.2">
      <c r="A97" s="2">
        <v>11</v>
      </c>
      <c r="B97" s="2">
        <v>0</v>
      </c>
      <c r="C97" s="2"/>
    </row>
    <row r="98" spans="1:3" x14ac:dyDescent="0.2">
      <c r="A98" s="2">
        <v>829</v>
      </c>
      <c r="B98" s="2">
        <v>0</v>
      </c>
      <c r="C98" s="2"/>
    </row>
    <row r="99" spans="1:3" x14ac:dyDescent="0.2">
      <c r="A99" s="2">
        <v>260</v>
      </c>
      <c r="B99" s="2">
        <v>0</v>
      </c>
      <c r="C99" s="2"/>
    </row>
    <row r="100" spans="1:3" x14ac:dyDescent="0.2">
      <c r="A100" s="2">
        <v>370</v>
      </c>
      <c r="B100" s="2">
        <v>1</v>
      </c>
      <c r="C100" s="2"/>
    </row>
    <row r="101" spans="1:3" x14ac:dyDescent="0.2">
      <c r="A101" s="2">
        <v>791</v>
      </c>
      <c r="B101" s="2">
        <v>0</v>
      </c>
      <c r="C101" s="2"/>
    </row>
    <row r="102" spans="1:3" x14ac:dyDescent="0.2">
      <c r="A102" s="2">
        <v>1531</v>
      </c>
      <c r="B102" s="2">
        <v>1</v>
      </c>
      <c r="C102" s="2"/>
    </row>
    <row r="103" spans="1:3" x14ac:dyDescent="0.2">
      <c r="A103" s="2">
        <v>591</v>
      </c>
      <c r="B103" s="2">
        <v>0</v>
      </c>
      <c r="C103" s="2"/>
    </row>
    <row r="104" spans="1:3" x14ac:dyDescent="0.2">
      <c r="A104" s="2">
        <v>1288</v>
      </c>
      <c r="B104" s="2">
        <v>1</v>
      </c>
      <c r="C104" s="2"/>
    </row>
    <row r="105" spans="1:3" x14ac:dyDescent="0.2">
      <c r="A105" s="2">
        <v>1974</v>
      </c>
      <c r="B105" s="2">
        <v>0</v>
      </c>
      <c r="C105" s="2"/>
    </row>
    <row r="106" spans="1:3" x14ac:dyDescent="0.2">
      <c r="A106" s="2">
        <v>139</v>
      </c>
      <c r="B106" s="2">
        <v>0</v>
      </c>
      <c r="C106" s="2"/>
    </row>
    <row r="107" spans="1:3" x14ac:dyDescent="0.2">
      <c r="A107" s="2">
        <v>910</v>
      </c>
      <c r="B107" s="2">
        <v>0</v>
      </c>
      <c r="C107" s="2"/>
    </row>
    <row r="108" spans="1:3" x14ac:dyDescent="0.2">
      <c r="A108" s="2">
        <v>492</v>
      </c>
      <c r="B108" s="2">
        <v>0</v>
      </c>
      <c r="C108" s="2"/>
    </row>
    <row r="109" spans="1:3" x14ac:dyDescent="0.2">
      <c r="A109" s="2">
        <v>607</v>
      </c>
      <c r="B109" s="2">
        <v>0</v>
      </c>
      <c r="C109" s="2"/>
    </row>
    <row r="110" spans="1:3" x14ac:dyDescent="0.2">
      <c r="A110" s="2">
        <v>418</v>
      </c>
      <c r="B110" s="2">
        <v>0</v>
      </c>
      <c r="C110" s="2"/>
    </row>
    <row r="111" spans="1:3" x14ac:dyDescent="0.2">
      <c r="A111" s="2">
        <v>626</v>
      </c>
      <c r="B111" s="2">
        <v>0</v>
      </c>
      <c r="C111" s="2"/>
    </row>
    <row r="112" spans="1:3" x14ac:dyDescent="0.2">
      <c r="A112" s="2">
        <v>719</v>
      </c>
      <c r="B112" s="2">
        <v>0</v>
      </c>
      <c r="C112" s="2"/>
    </row>
    <row r="113" spans="1:3" x14ac:dyDescent="0.2">
      <c r="A113" s="2">
        <v>440</v>
      </c>
      <c r="B113" s="2">
        <v>1</v>
      </c>
      <c r="C113" s="2"/>
    </row>
    <row r="114" spans="1:3" x14ac:dyDescent="0.2">
      <c r="A114" s="2">
        <v>416</v>
      </c>
      <c r="B114" s="2">
        <v>0</v>
      </c>
      <c r="C114" s="2"/>
    </row>
    <row r="115" spans="1:3" x14ac:dyDescent="0.2">
      <c r="A115" s="2">
        <v>949</v>
      </c>
      <c r="B115" s="2">
        <v>1</v>
      </c>
      <c r="C115" s="2"/>
    </row>
    <row r="116" spans="1:3" x14ac:dyDescent="0.2">
      <c r="A116" s="2">
        <v>1289</v>
      </c>
      <c r="B116" s="2">
        <v>0</v>
      </c>
      <c r="C116" s="2"/>
    </row>
    <row r="117" spans="1:3" x14ac:dyDescent="0.2">
      <c r="A117" s="2">
        <v>1499</v>
      </c>
      <c r="B117" s="2">
        <v>1</v>
      </c>
      <c r="C117" s="2"/>
    </row>
    <row r="118" spans="1:3" x14ac:dyDescent="0.2">
      <c r="A118" s="2">
        <v>594</v>
      </c>
      <c r="B118" s="2">
        <v>1</v>
      </c>
      <c r="C118" s="2"/>
    </row>
    <row r="119" spans="1:3" x14ac:dyDescent="0.2">
      <c r="A119" s="2">
        <v>481</v>
      </c>
      <c r="B119" s="2">
        <v>0</v>
      </c>
      <c r="C119" s="2"/>
    </row>
    <row r="120" spans="1:3" x14ac:dyDescent="0.2">
      <c r="A120" s="2">
        <v>651</v>
      </c>
      <c r="B120" s="2">
        <v>0</v>
      </c>
      <c r="C120" s="2"/>
    </row>
    <row r="121" spans="1:3" x14ac:dyDescent="0.2">
      <c r="A121" s="2">
        <v>50</v>
      </c>
      <c r="B121" s="2">
        <v>0</v>
      </c>
      <c r="C121" s="2"/>
    </row>
    <row r="122" spans="1:3" x14ac:dyDescent="0.2">
      <c r="A122" s="2">
        <v>995</v>
      </c>
      <c r="B122" s="2">
        <v>1</v>
      </c>
      <c r="C122" s="2"/>
    </row>
    <row r="123" spans="1:3" x14ac:dyDescent="0.2">
      <c r="A123" s="2">
        <v>139</v>
      </c>
      <c r="B123" s="2">
        <v>1</v>
      </c>
      <c r="C123" s="2"/>
    </row>
    <row r="124" spans="1:3" x14ac:dyDescent="0.2">
      <c r="A124" s="2">
        <v>777</v>
      </c>
      <c r="B124" s="2">
        <v>1</v>
      </c>
      <c r="C124" s="2"/>
    </row>
    <row r="125" spans="1:3" x14ac:dyDescent="0.2">
      <c r="A125" s="2">
        <v>1454</v>
      </c>
      <c r="B125" s="2">
        <v>1</v>
      </c>
      <c r="C125" s="2"/>
    </row>
    <row r="126" spans="1:3" x14ac:dyDescent="0.2">
      <c r="A126" s="2">
        <v>614</v>
      </c>
      <c r="B126" s="2">
        <v>0</v>
      </c>
      <c r="C126" s="2"/>
    </row>
    <row r="127" spans="1:3" x14ac:dyDescent="0.2">
      <c r="A127" s="2">
        <v>952</v>
      </c>
      <c r="B127" s="2">
        <v>1</v>
      </c>
      <c r="C127" s="2"/>
    </row>
    <row r="128" spans="1:3" x14ac:dyDescent="0.2">
      <c r="A128" s="2">
        <v>1235</v>
      </c>
      <c r="B128" s="2">
        <v>1</v>
      </c>
      <c r="C128" s="2"/>
    </row>
    <row r="129" spans="1:3" x14ac:dyDescent="0.2">
      <c r="A129" s="2">
        <v>340</v>
      </c>
      <c r="B129" s="2">
        <v>1</v>
      </c>
      <c r="C129" s="2"/>
    </row>
    <row r="130" spans="1:3" x14ac:dyDescent="0.2">
      <c r="A130" s="2">
        <v>1118</v>
      </c>
      <c r="B130" s="2">
        <v>0</v>
      </c>
      <c r="C130" s="2"/>
    </row>
    <row r="131" spans="1:3" x14ac:dyDescent="0.2">
      <c r="A131" s="2">
        <v>882</v>
      </c>
      <c r="B131" s="2">
        <v>0</v>
      </c>
      <c r="C131" s="2"/>
    </row>
    <row r="132" spans="1:3" x14ac:dyDescent="0.2">
      <c r="A132" s="2">
        <v>377</v>
      </c>
      <c r="B132" s="2">
        <v>0</v>
      </c>
      <c r="C132" s="2"/>
    </row>
    <row r="133" spans="1:3" x14ac:dyDescent="0.2">
      <c r="A133" s="2">
        <v>657</v>
      </c>
      <c r="B133" s="2">
        <v>0</v>
      </c>
      <c r="C133" s="2"/>
    </row>
    <row r="134" spans="1:3" x14ac:dyDescent="0.2">
      <c r="A134" s="2">
        <v>718</v>
      </c>
      <c r="B134" s="2">
        <v>0</v>
      </c>
      <c r="C134" s="2"/>
    </row>
    <row r="135" spans="1:3" x14ac:dyDescent="0.2">
      <c r="A135" s="2">
        <v>429</v>
      </c>
      <c r="B135" s="2">
        <v>1</v>
      </c>
      <c r="C135" s="2"/>
    </row>
    <row r="136" spans="1:3" x14ac:dyDescent="0.2">
      <c r="A136" s="2">
        <v>415</v>
      </c>
      <c r="B136" s="2">
        <v>0</v>
      </c>
      <c r="C136" s="2"/>
    </row>
    <row r="137" spans="1:3" x14ac:dyDescent="0.2">
      <c r="A137" s="2">
        <v>476</v>
      </c>
      <c r="B137" s="2">
        <v>0</v>
      </c>
      <c r="C137" s="2"/>
    </row>
    <row r="138" spans="1:3" x14ac:dyDescent="0.2">
      <c r="A138" s="2">
        <v>1148</v>
      </c>
      <c r="B138" s="2">
        <v>0</v>
      </c>
      <c r="C138" s="2"/>
    </row>
    <row r="139" spans="1:3" x14ac:dyDescent="0.2">
      <c r="A139" s="2">
        <v>691</v>
      </c>
      <c r="B139" s="2">
        <v>0</v>
      </c>
      <c r="C139" s="2"/>
    </row>
    <row r="140" spans="1:3" x14ac:dyDescent="0.2">
      <c r="A140" s="2">
        <v>307</v>
      </c>
      <c r="B140" s="2">
        <v>0</v>
      </c>
      <c r="C140" s="2"/>
    </row>
    <row r="141" spans="1:3" x14ac:dyDescent="0.2">
      <c r="A141" s="2">
        <v>427</v>
      </c>
      <c r="B141" s="2">
        <v>0</v>
      </c>
      <c r="C141" s="2"/>
    </row>
    <row r="142" spans="1:3" x14ac:dyDescent="0.2">
      <c r="A142" s="2">
        <v>949</v>
      </c>
      <c r="B142" s="2"/>
      <c r="C142" s="2">
        <v>0</v>
      </c>
    </row>
    <row r="143" spans="1:3" x14ac:dyDescent="0.2">
      <c r="A143" s="2">
        <v>624</v>
      </c>
      <c r="B143" s="2"/>
      <c r="C143" s="2">
        <v>1</v>
      </c>
    </row>
    <row r="144" spans="1:3" x14ac:dyDescent="0.2">
      <c r="A144" s="2">
        <v>2449</v>
      </c>
      <c r="B144" s="2"/>
      <c r="C144" s="2">
        <v>0</v>
      </c>
    </row>
    <row r="145" spans="1:3" x14ac:dyDescent="0.2">
      <c r="A145" s="2">
        <v>44</v>
      </c>
      <c r="B145" s="2"/>
      <c r="C145" s="2">
        <v>0</v>
      </c>
    </row>
    <row r="146" spans="1:3" x14ac:dyDescent="0.2">
      <c r="A146" s="2">
        <v>547</v>
      </c>
      <c r="B146" s="2"/>
      <c r="C146" s="2">
        <v>0</v>
      </c>
    </row>
    <row r="147" spans="1:3" x14ac:dyDescent="0.2">
      <c r="A147" s="2">
        <v>1600</v>
      </c>
      <c r="B147" s="2"/>
      <c r="C147" s="2">
        <v>1</v>
      </c>
    </row>
    <row r="148" spans="1:3" x14ac:dyDescent="0.2">
      <c r="A148" s="2">
        <v>1013</v>
      </c>
      <c r="B148" s="2"/>
      <c r="C148" s="2">
        <v>0</v>
      </c>
    </row>
    <row r="149" spans="1:3" x14ac:dyDescent="0.2">
      <c r="A149" s="2">
        <v>791</v>
      </c>
      <c r="B149" s="2"/>
      <c r="C149" s="2">
        <v>0</v>
      </c>
    </row>
    <row r="150" spans="1:3" x14ac:dyDescent="0.2">
      <c r="A150" s="2">
        <v>677</v>
      </c>
      <c r="B150" s="2"/>
      <c r="C150" s="2">
        <v>1</v>
      </c>
    </row>
    <row r="151" spans="1:3" x14ac:dyDescent="0.2">
      <c r="A151" s="2">
        <v>476</v>
      </c>
      <c r="B151" s="2"/>
      <c r="C151" s="2">
        <v>0</v>
      </c>
    </row>
    <row r="152" spans="1:3" x14ac:dyDescent="0.2">
      <c r="A152" s="2">
        <v>600</v>
      </c>
      <c r="B152" s="2"/>
      <c r="C152" s="2">
        <v>0</v>
      </c>
    </row>
    <row r="153" spans="1:3" x14ac:dyDescent="0.2">
      <c r="A153" s="2">
        <v>651</v>
      </c>
      <c r="B153" s="2"/>
      <c r="C153" s="2">
        <v>0</v>
      </c>
    </row>
    <row r="154" spans="1:3" x14ac:dyDescent="0.2">
      <c r="A154" s="2">
        <v>1421</v>
      </c>
      <c r="B154" s="2"/>
      <c r="C154" s="2">
        <v>1</v>
      </c>
    </row>
    <row r="155" spans="1:3" x14ac:dyDescent="0.2">
      <c r="A155" s="2">
        <v>1725</v>
      </c>
      <c r="B155" s="2"/>
      <c r="C155" s="2">
        <v>1</v>
      </c>
    </row>
    <row r="156" spans="1:3" x14ac:dyDescent="0.2">
      <c r="A156" s="2">
        <v>1209</v>
      </c>
      <c r="B156" s="2"/>
      <c r="C156" s="2">
        <v>1</v>
      </c>
    </row>
    <row r="157" spans="1:3" x14ac:dyDescent="0.2">
      <c r="A157" s="2">
        <v>1750</v>
      </c>
      <c r="B157" s="2"/>
      <c r="C157" s="2">
        <v>0</v>
      </c>
    </row>
    <row r="158" spans="1:3" x14ac:dyDescent="0.2">
      <c r="A158" s="2">
        <v>187</v>
      </c>
      <c r="B158" s="2"/>
      <c r="C158" s="2">
        <v>1</v>
      </c>
    </row>
    <row r="159" spans="1:3" x14ac:dyDescent="0.2">
      <c r="A159" s="2">
        <v>1026</v>
      </c>
      <c r="B159" s="2"/>
      <c r="C159" s="2">
        <v>1</v>
      </c>
    </row>
    <row r="160" spans="1:3" x14ac:dyDescent="0.2">
      <c r="A160" s="2">
        <v>1498</v>
      </c>
      <c r="B160" s="2"/>
      <c r="C160" s="2">
        <v>1</v>
      </c>
    </row>
    <row r="161" spans="1:3" x14ac:dyDescent="0.2">
      <c r="A161" s="2">
        <v>869</v>
      </c>
      <c r="B161" s="2"/>
      <c r="C161" s="2">
        <v>1</v>
      </c>
    </row>
    <row r="162" spans="1:3" x14ac:dyDescent="0.2">
      <c r="A162" s="2">
        <v>434</v>
      </c>
      <c r="B162" s="2"/>
      <c r="C162" s="2">
        <v>1</v>
      </c>
    </row>
    <row r="163" spans="1:3" x14ac:dyDescent="0.2">
      <c r="A163" s="2">
        <v>1683</v>
      </c>
      <c r="B163" s="2"/>
      <c r="C163" s="2">
        <v>0</v>
      </c>
    </row>
    <row r="164" spans="1:3" x14ac:dyDescent="0.2">
      <c r="A164" s="2">
        <v>839</v>
      </c>
      <c r="B164" s="2"/>
      <c r="C164" s="2">
        <v>0</v>
      </c>
    </row>
    <row r="165" spans="1:3" x14ac:dyDescent="0.2">
      <c r="A165" s="2">
        <v>1474</v>
      </c>
      <c r="B165" s="2"/>
      <c r="C165" s="2">
        <v>0</v>
      </c>
    </row>
    <row r="166" spans="1:3" x14ac:dyDescent="0.2">
      <c r="A166" s="2">
        <v>805</v>
      </c>
      <c r="B166" s="2"/>
      <c r="C166" s="2">
        <v>0</v>
      </c>
    </row>
    <row r="167" spans="1:3" x14ac:dyDescent="0.2">
      <c r="A167" s="2">
        <v>1135</v>
      </c>
      <c r="B167" s="2"/>
      <c r="C167" s="2">
        <v>1</v>
      </c>
    </row>
    <row r="168" spans="1:3" x14ac:dyDescent="0.2">
      <c r="A168" s="2">
        <v>2368</v>
      </c>
      <c r="B168" s="2"/>
      <c r="C168" s="2">
        <v>0</v>
      </c>
    </row>
    <row r="169" spans="1:3" x14ac:dyDescent="0.2">
      <c r="A169" s="2">
        <v>1072</v>
      </c>
      <c r="B169" s="2"/>
      <c r="C169" s="2">
        <v>0</v>
      </c>
    </row>
    <row r="170" spans="1:3" x14ac:dyDescent="0.2">
      <c r="A170" s="2">
        <v>1400</v>
      </c>
      <c r="B170" s="2"/>
      <c r="C170" s="2">
        <v>0</v>
      </c>
    </row>
    <row r="171" spans="1:3" x14ac:dyDescent="0.2">
      <c r="A171" s="2">
        <v>813</v>
      </c>
      <c r="B171" s="2"/>
      <c r="C171" s="2">
        <v>0</v>
      </c>
    </row>
    <row r="172" spans="1:3" x14ac:dyDescent="0.2">
      <c r="A172" s="2">
        <v>701</v>
      </c>
      <c r="B172" s="2"/>
      <c r="C172" s="2">
        <v>0</v>
      </c>
    </row>
    <row r="173" spans="1:3" x14ac:dyDescent="0.2">
      <c r="A173" s="2">
        <v>486</v>
      </c>
      <c r="B173" s="2"/>
      <c r="C173" s="2">
        <v>0</v>
      </c>
    </row>
    <row r="174" spans="1:3" x14ac:dyDescent="0.2">
      <c r="A174" s="2">
        <v>1258</v>
      </c>
      <c r="B174" s="2"/>
      <c r="C174" s="2">
        <v>1</v>
      </c>
    </row>
    <row r="175" spans="1:3" x14ac:dyDescent="0.2">
      <c r="A175" s="2">
        <v>499</v>
      </c>
      <c r="B175" s="2"/>
      <c r="C175" s="2">
        <v>0</v>
      </c>
    </row>
    <row r="176" spans="1:3" x14ac:dyDescent="0.2">
      <c r="A176" s="2">
        <v>408</v>
      </c>
      <c r="B176" s="2"/>
      <c r="C176" s="2">
        <v>0</v>
      </c>
    </row>
    <row r="177" spans="1:3" x14ac:dyDescent="0.2">
      <c r="A177" s="2">
        <v>905</v>
      </c>
      <c r="B177" s="2"/>
      <c r="C177" s="2">
        <v>1</v>
      </c>
    </row>
    <row r="178" spans="1:3" x14ac:dyDescent="0.2">
      <c r="A178" s="2">
        <v>409</v>
      </c>
      <c r="B178" s="2"/>
      <c r="C178" s="2">
        <v>0</v>
      </c>
    </row>
    <row r="179" spans="1:3" x14ac:dyDescent="0.2">
      <c r="A179" s="2">
        <v>730</v>
      </c>
      <c r="B179" s="2"/>
      <c r="C179" s="2">
        <v>0</v>
      </c>
    </row>
    <row r="180" spans="1:3" x14ac:dyDescent="0.2">
      <c r="A180" s="2">
        <v>1159</v>
      </c>
      <c r="B180" s="2"/>
      <c r="C180" s="2">
        <v>0</v>
      </c>
    </row>
    <row r="181" spans="1:3" x14ac:dyDescent="0.2">
      <c r="A181" s="2">
        <v>553</v>
      </c>
      <c r="B181" s="2"/>
      <c r="C181" s="2">
        <v>0</v>
      </c>
    </row>
    <row r="182" spans="1:3" x14ac:dyDescent="0.2">
      <c r="A182" s="2">
        <v>1864</v>
      </c>
      <c r="B182" s="2"/>
      <c r="C182" s="2">
        <v>0</v>
      </c>
    </row>
    <row r="183" spans="1:3" x14ac:dyDescent="0.2">
      <c r="A183" s="2">
        <v>1432</v>
      </c>
      <c r="B183" s="2"/>
      <c r="C183" s="2">
        <v>0</v>
      </c>
    </row>
    <row r="184" spans="1:3" x14ac:dyDescent="0.2">
      <c r="A184" s="2">
        <v>1830</v>
      </c>
      <c r="B184" s="2"/>
      <c r="C184" s="2">
        <v>1</v>
      </c>
    </row>
    <row r="185" spans="1:3" x14ac:dyDescent="0.2">
      <c r="A185" s="2">
        <v>704</v>
      </c>
      <c r="B185" s="2"/>
      <c r="C185" s="2">
        <v>0</v>
      </c>
    </row>
    <row r="186" spans="1:3" x14ac:dyDescent="0.2">
      <c r="A186" s="2">
        <v>121</v>
      </c>
      <c r="B186" s="2"/>
      <c r="C186" s="2">
        <v>1</v>
      </c>
    </row>
    <row r="187" spans="1:3" x14ac:dyDescent="0.2">
      <c r="A187" s="2">
        <v>414</v>
      </c>
      <c r="B187" s="2"/>
      <c r="C187" s="2">
        <v>1</v>
      </c>
    </row>
    <row r="188" spans="1:3" x14ac:dyDescent="0.2">
      <c r="A188" s="2">
        <v>573</v>
      </c>
      <c r="B188" s="2"/>
      <c r="C188" s="2">
        <v>0</v>
      </c>
    </row>
    <row r="189" spans="1:3" x14ac:dyDescent="0.2">
      <c r="A189" s="2">
        <v>275</v>
      </c>
      <c r="B189" s="2"/>
      <c r="C189" s="2">
        <v>1</v>
      </c>
    </row>
    <row r="190" spans="1:3" x14ac:dyDescent="0.2">
      <c r="A190" s="2">
        <v>791</v>
      </c>
      <c r="B190" s="2"/>
      <c r="C190" s="2">
        <v>0</v>
      </c>
    </row>
    <row r="191" spans="1:3" x14ac:dyDescent="0.2">
      <c r="A191" s="2">
        <v>1147</v>
      </c>
      <c r="B191" s="2"/>
      <c r="C191" s="2">
        <v>1</v>
      </c>
    </row>
    <row r="192" spans="1:3" x14ac:dyDescent="0.2">
      <c r="A192" s="2">
        <v>225</v>
      </c>
      <c r="B192" s="2"/>
      <c r="C192" s="2">
        <v>0</v>
      </c>
    </row>
    <row r="193" spans="1:3" x14ac:dyDescent="0.2">
      <c r="A193" s="2">
        <v>468</v>
      </c>
      <c r="B193" s="2"/>
      <c r="C193" s="2">
        <v>1</v>
      </c>
    </row>
    <row r="194" spans="1:3" x14ac:dyDescent="0.2">
      <c r="A194" s="2">
        <v>22</v>
      </c>
      <c r="B194" s="2"/>
      <c r="C194" s="2">
        <v>1</v>
      </c>
    </row>
    <row r="195" spans="1:3" x14ac:dyDescent="0.2">
      <c r="A195" s="2">
        <v>658</v>
      </c>
      <c r="B195" s="2"/>
      <c r="C195" s="2">
        <v>0</v>
      </c>
    </row>
    <row r="196" spans="1:3" x14ac:dyDescent="0.2">
      <c r="A196" s="2">
        <v>84</v>
      </c>
      <c r="B196" s="2"/>
      <c r="C196" s="2">
        <v>0</v>
      </c>
    </row>
    <row r="197" spans="1:3" x14ac:dyDescent="0.2">
      <c r="A197" s="2">
        <v>866</v>
      </c>
      <c r="B197" s="2"/>
      <c r="C197" s="2">
        <v>0</v>
      </c>
    </row>
    <row r="198" spans="1:3" x14ac:dyDescent="0.2">
      <c r="A198" s="2">
        <v>761</v>
      </c>
      <c r="B198" s="2"/>
      <c r="C198" s="2">
        <v>0</v>
      </c>
    </row>
    <row r="199" spans="1:3" x14ac:dyDescent="0.2">
      <c r="A199" s="2">
        <v>551</v>
      </c>
      <c r="B199" s="2"/>
      <c r="C199" s="2">
        <v>0</v>
      </c>
    </row>
    <row r="200" spans="1:3" x14ac:dyDescent="0.2">
      <c r="A200" s="2">
        <v>586</v>
      </c>
      <c r="B200" s="2"/>
      <c r="C200" s="2">
        <v>1</v>
      </c>
    </row>
    <row r="201" spans="1:3" x14ac:dyDescent="0.2">
      <c r="A201" s="2">
        <v>1175</v>
      </c>
      <c r="B201" s="2"/>
      <c r="C201" s="2">
        <v>0</v>
      </c>
    </row>
    <row r="202" spans="1:3" x14ac:dyDescent="0.2">
      <c r="A202" s="2">
        <v>864</v>
      </c>
      <c r="B202" s="2"/>
      <c r="C202" s="2">
        <v>1</v>
      </c>
    </row>
    <row r="203" spans="1:3" x14ac:dyDescent="0.2">
      <c r="A203" s="2">
        <v>28</v>
      </c>
      <c r="B203" s="2"/>
      <c r="C203" s="2">
        <v>0</v>
      </c>
    </row>
    <row r="204" spans="1:3" x14ac:dyDescent="0.2">
      <c r="A204" s="2">
        <v>929</v>
      </c>
      <c r="B204" s="2"/>
      <c r="C204" s="2">
        <v>1</v>
      </c>
    </row>
    <row r="205" spans="1:3" x14ac:dyDescent="0.2">
      <c r="A205" s="2">
        <v>1126</v>
      </c>
      <c r="B205" s="2"/>
      <c r="C205" s="2">
        <v>0</v>
      </c>
    </row>
    <row r="206" spans="1:3" x14ac:dyDescent="0.2">
      <c r="A206" s="2">
        <v>256</v>
      </c>
      <c r="B206" s="2"/>
      <c r="C206" s="2">
        <v>0</v>
      </c>
    </row>
    <row r="207" spans="1:3" x14ac:dyDescent="0.2">
      <c r="A207" s="2">
        <v>422</v>
      </c>
      <c r="B207" s="2"/>
      <c r="C207" s="2">
        <v>0</v>
      </c>
    </row>
    <row r="208" spans="1:3" x14ac:dyDescent="0.2">
      <c r="A208" s="2">
        <v>2199</v>
      </c>
      <c r="B208" s="2"/>
      <c r="C208" s="2">
        <v>0</v>
      </c>
    </row>
    <row r="209" spans="1:3" x14ac:dyDescent="0.2">
      <c r="A209" s="2">
        <v>435</v>
      </c>
      <c r="B209" s="2"/>
      <c r="C209" s="2">
        <v>0</v>
      </c>
    </row>
    <row r="210" spans="1:3" x14ac:dyDescent="0.2">
      <c r="A210" s="2">
        <v>609</v>
      </c>
      <c r="B210" s="2"/>
      <c r="C210" s="2">
        <v>0</v>
      </c>
    </row>
    <row r="211" spans="1:3" x14ac:dyDescent="0.2">
      <c r="A211" s="2">
        <v>879</v>
      </c>
      <c r="B211" s="2"/>
      <c r="C211" s="2">
        <v>1</v>
      </c>
    </row>
    <row r="212" spans="1:3" x14ac:dyDescent="0.2">
      <c r="A212" s="2">
        <v>33</v>
      </c>
      <c r="B212" s="2"/>
      <c r="C212" s="2">
        <v>1</v>
      </c>
    </row>
    <row r="213" spans="1:3" x14ac:dyDescent="0.2">
      <c r="A213" s="2">
        <v>526</v>
      </c>
      <c r="B213" s="2"/>
      <c r="C213" s="2">
        <v>0</v>
      </c>
    </row>
    <row r="214" spans="1:3" x14ac:dyDescent="0.2">
      <c r="A214" s="2">
        <v>48</v>
      </c>
      <c r="B214" s="2"/>
      <c r="C214" s="2">
        <v>0</v>
      </c>
    </row>
    <row r="215" spans="1:3" x14ac:dyDescent="0.2">
      <c r="A215" s="2">
        <v>1847</v>
      </c>
      <c r="B215" s="2"/>
      <c r="C215" s="2">
        <v>0</v>
      </c>
    </row>
    <row r="216" spans="1:3" x14ac:dyDescent="0.2">
      <c r="A216" s="2">
        <v>1125</v>
      </c>
      <c r="B216" s="2"/>
      <c r="C216" s="2">
        <v>0</v>
      </c>
    </row>
    <row r="217" spans="1:3" x14ac:dyDescent="0.2">
      <c r="A217" s="2">
        <v>287</v>
      </c>
      <c r="B217" s="2"/>
      <c r="C217" s="2">
        <v>0</v>
      </c>
    </row>
    <row r="218" spans="1:3" x14ac:dyDescent="0.2">
      <c r="A218" s="2">
        <v>995</v>
      </c>
      <c r="B218" s="2"/>
      <c r="C218" s="2">
        <v>1</v>
      </c>
    </row>
    <row r="219" spans="1:3" x14ac:dyDescent="0.2">
      <c r="A219" s="2">
        <v>1431</v>
      </c>
      <c r="B219" s="2"/>
      <c r="C219" s="2">
        <v>0</v>
      </c>
    </row>
    <row r="220" spans="1:3" x14ac:dyDescent="0.2">
      <c r="A220" s="2">
        <v>694</v>
      </c>
      <c r="B220" s="2"/>
      <c r="C220" s="2">
        <v>1</v>
      </c>
    </row>
    <row r="221" spans="1:3" x14ac:dyDescent="0.2">
      <c r="A221" s="2">
        <v>343</v>
      </c>
      <c r="B221" s="2"/>
      <c r="C221" s="2">
        <v>1</v>
      </c>
    </row>
    <row r="222" spans="1:3" x14ac:dyDescent="0.2">
      <c r="A222" s="2">
        <v>541</v>
      </c>
      <c r="B222" s="2"/>
      <c r="C222" s="2">
        <v>0</v>
      </c>
    </row>
    <row r="223" spans="1:3" x14ac:dyDescent="0.2">
      <c r="A223" s="2">
        <v>353</v>
      </c>
      <c r="B223" s="2"/>
      <c r="C223" s="2">
        <v>0</v>
      </c>
    </row>
    <row r="224" spans="1:3" x14ac:dyDescent="0.2">
      <c r="A224" s="2">
        <v>578</v>
      </c>
      <c r="B224" s="2"/>
      <c r="C224" s="2">
        <v>0</v>
      </c>
    </row>
    <row r="225" spans="1:3" x14ac:dyDescent="0.2">
      <c r="A225" s="2">
        <v>872</v>
      </c>
      <c r="B225" s="2"/>
      <c r="C225" s="2">
        <v>0</v>
      </c>
    </row>
    <row r="226" spans="1:3" x14ac:dyDescent="0.2">
      <c r="A226" s="2">
        <v>133</v>
      </c>
      <c r="B226" s="2"/>
      <c r="C226" s="2">
        <v>0</v>
      </c>
    </row>
    <row r="227" spans="1:3" x14ac:dyDescent="0.2">
      <c r="A227" s="2">
        <v>1790</v>
      </c>
      <c r="B227" s="2"/>
      <c r="C227" s="2">
        <v>1</v>
      </c>
    </row>
    <row r="228" spans="1:3" x14ac:dyDescent="0.2">
      <c r="A228" s="2">
        <v>1305</v>
      </c>
      <c r="B228" s="2"/>
      <c r="C228" s="2">
        <v>0</v>
      </c>
    </row>
    <row r="229" spans="1:3" x14ac:dyDescent="0.2">
      <c r="A229" s="2">
        <v>564</v>
      </c>
      <c r="B229" s="2"/>
      <c r="C229" s="2">
        <v>0</v>
      </c>
    </row>
    <row r="230" spans="1:3" x14ac:dyDescent="0.2">
      <c r="A230" s="2">
        <v>582</v>
      </c>
      <c r="B230" s="2"/>
      <c r="C230" s="2">
        <v>1</v>
      </c>
    </row>
    <row r="231" spans="1:3" x14ac:dyDescent="0.2">
      <c r="A231" s="2">
        <v>467</v>
      </c>
      <c r="B231" s="2"/>
      <c r="C231" s="2">
        <v>0</v>
      </c>
    </row>
    <row r="232" spans="1:3" x14ac:dyDescent="0.2">
      <c r="A232" s="2">
        <v>737</v>
      </c>
      <c r="B232" s="2"/>
      <c r="C232" s="2">
        <v>1</v>
      </c>
    </row>
    <row r="233" spans="1:3" x14ac:dyDescent="0.2">
      <c r="A233" s="2">
        <v>513</v>
      </c>
      <c r="B233" s="2"/>
      <c r="C233" s="2">
        <v>0</v>
      </c>
    </row>
    <row r="234" spans="1:3" x14ac:dyDescent="0.2">
      <c r="A234" s="2">
        <v>230</v>
      </c>
      <c r="B234" s="2"/>
      <c r="C234" s="2">
        <v>0</v>
      </c>
    </row>
    <row r="235" spans="1:3" x14ac:dyDescent="0.2">
      <c r="A235" s="2">
        <v>477</v>
      </c>
      <c r="B235" s="2"/>
      <c r="C235" s="2">
        <v>0</v>
      </c>
    </row>
    <row r="236" spans="1:3" x14ac:dyDescent="0.2">
      <c r="A236" s="2">
        <v>603</v>
      </c>
      <c r="B236" s="2"/>
      <c r="C236" s="2">
        <v>0</v>
      </c>
    </row>
    <row r="237" spans="1:3" x14ac:dyDescent="0.2">
      <c r="A237" s="2">
        <v>24</v>
      </c>
      <c r="B237" s="2"/>
      <c r="C237" s="2">
        <v>0</v>
      </c>
    </row>
    <row r="238" spans="1:3" x14ac:dyDescent="0.2">
      <c r="A238" s="2">
        <v>852</v>
      </c>
      <c r="B238" s="2"/>
      <c r="C238" s="2">
        <v>0</v>
      </c>
    </row>
    <row r="239" spans="1:3" x14ac:dyDescent="0.2">
      <c r="A239" s="2">
        <v>704</v>
      </c>
      <c r="B239" s="2"/>
      <c r="C239" s="2">
        <v>0</v>
      </c>
    </row>
    <row r="240" spans="1:3" x14ac:dyDescent="0.2">
      <c r="A240" s="2">
        <v>1932</v>
      </c>
      <c r="B240" s="2"/>
      <c r="C240" s="2">
        <v>0</v>
      </c>
    </row>
    <row r="241" spans="1:3" x14ac:dyDescent="0.2">
      <c r="A241" s="2">
        <v>1429</v>
      </c>
      <c r="B241" s="2"/>
      <c r="C241" s="2">
        <v>0</v>
      </c>
    </row>
    <row r="242" spans="1:3" x14ac:dyDescent="0.2">
      <c r="A242" s="2">
        <v>414</v>
      </c>
      <c r="B242" s="2"/>
      <c r="C242" s="2">
        <v>0</v>
      </c>
    </row>
    <row r="243" spans="1:3" x14ac:dyDescent="0.2">
      <c r="A243" s="2">
        <v>1479</v>
      </c>
      <c r="B243" s="2"/>
      <c r="C243" s="2">
        <v>0</v>
      </c>
    </row>
    <row r="244" spans="1:3" x14ac:dyDescent="0.2">
      <c r="A244" s="2">
        <v>321</v>
      </c>
      <c r="B244" s="2"/>
      <c r="C244" s="2">
        <v>1</v>
      </c>
    </row>
    <row r="245" spans="1:3" x14ac:dyDescent="0.2">
      <c r="A245" s="2">
        <v>531</v>
      </c>
      <c r="B245" s="2"/>
      <c r="C245" s="2">
        <v>0</v>
      </c>
    </row>
    <row r="246" spans="1:3" x14ac:dyDescent="0.2">
      <c r="A246" s="2">
        <v>546</v>
      </c>
      <c r="B246" s="2"/>
      <c r="C246" s="2">
        <v>0</v>
      </c>
    </row>
    <row r="247" spans="1:3" x14ac:dyDescent="0.2">
      <c r="A247" s="2">
        <v>134</v>
      </c>
      <c r="B247" s="2"/>
      <c r="C247" s="2">
        <v>0</v>
      </c>
    </row>
    <row r="248" spans="1:3" x14ac:dyDescent="0.2">
      <c r="A248" s="2">
        <v>791</v>
      </c>
      <c r="B248" s="2"/>
      <c r="C248" s="2">
        <v>0</v>
      </c>
    </row>
    <row r="249" spans="1:3" x14ac:dyDescent="0.2">
      <c r="A249" s="2">
        <v>151</v>
      </c>
      <c r="B249" s="2"/>
      <c r="C249" s="2">
        <v>0</v>
      </c>
    </row>
    <row r="250" spans="1:3" x14ac:dyDescent="0.2">
      <c r="A250" s="2">
        <v>1265</v>
      </c>
      <c r="B250" s="2"/>
      <c r="C250" s="2">
        <v>1</v>
      </c>
    </row>
    <row r="251" spans="1:3" x14ac:dyDescent="0.2">
      <c r="A251" s="2">
        <v>652</v>
      </c>
      <c r="B251" s="2"/>
      <c r="C251" s="2">
        <v>0</v>
      </c>
    </row>
    <row r="252" spans="1:3" x14ac:dyDescent="0.2">
      <c r="A252" s="2">
        <v>1351</v>
      </c>
      <c r="B252" s="2"/>
      <c r="C252" s="2">
        <v>0</v>
      </c>
    </row>
    <row r="253" spans="1:3" x14ac:dyDescent="0.2">
      <c r="A253" s="2">
        <v>415</v>
      </c>
      <c r="B253" s="2"/>
      <c r="C253" s="2">
        <v>0</v>
      </c>
    </row>
    <row r="254" spans="1:3" x14ac:dyDescent="0.2">
      <c r="A254" s="2">
        <v>210</v>
      </c>
      <c r="B254" s="2"/>
      <c r="C254" s="2">
        <v>1</v>
      </c>
    </row>
    <row r="255" spans="1:3" x14ac:dyDescent="0.2">
      <c r="A255" s="2">
        <v>428</v>
      </c>
      <c r="B255" s="2"/>
      <c r="C255" s="2">
        <v>1</v>
      </c>
    </row>
    <row r="256" spans="1:3" x14ac:dyDescent="0.2">
      <c r="A256" s="2">
        <v>354</v>
      </c>
      <c r="B256" s="2"/>
      <c r="C256" s="2">
        <v>0</v>
      </c>
    </row>
    <row r="257" spans="1:3" x14ac:dyDescent="0.2">
      <c r="A257" s="2">
        <v>761</v>
      </c>
      <c r="B257" s="2"/>
      <c r="C257" s="2">
        <v>1</v>
      </c>
    </row>
    <row r="258" spans="1:3" x14ac:dyDescent="0.2">
      <c r="A258" s="2">
        <v>434</v>
      </c>
      <c r="B258" s="2"/>
      <c r="C258" s="2">
        <v>1</v>
      </c>
    </row>
    <row r="259" spans="1:3" x14ac:dyDescent="0.2">
      <c r="A259" s="2">
        <v>601</v>
      </c>
      <c r="B259" s="2"/>
      <c r="C259" s="2">
        <v>0</v>
      </c>
    </row>
    <row r="260" spans="1:3" x14ac:dyDescent="0.2">
      <c r="A260" s="2">
        <v>800</v>
      </c>
      <c r="B260" s="2"/>
      <c r="C260" s="2">
        <v>1</v>
      </c>
    </row>
    <row r="261" spans="1:3" x14ac:dyDescent="0.2">
      <c r="A261" s="2">
        <v>15</v>
      </c>
      <c r="B261" s="2"/>
      <c r="C261" s="2">
        <v>0</v>
      </c>
    </row>
    <row r="262" spans="1:3" x14ac:dyDescent="0.2">
      <c r="A262" s="2">
        <v>864</v>
      </c>
      <c r="B262" s="2"/>
      <c r="C262" s="2">
        <v>0</v>
      </c>
    </row>
    <row r="263" spans="1:3" x14ac:dyDescent="0.2">
      <c r="A263" s="2">
        <v>1301</v>
      </c>
      <c r="B263" s="2"/>
      <c r="C263" s="2">
        <v>0</v>
      </c>
    </row>
    <row r="264" spans="1:3" x14ac:dyDescent="0.2">
      <c r="A264" s="2">
        <v>119</v>
      </c>
      <c r="B264" s="2"/>
      <c r="C264" s="2">
        <v>0</v>
      </c>
    </row>
    <row r="265" spans="1:3" x14ac:dyDescent="0.2">
      <c r="A265" s="2">
        <v>218</v>
      </c>
      <c r="B265" s="2"/>
      <c r="C265" s="2">
        <v>0</v>
      </c>
    </row>
    <row r="266" spans="1:3" x14ac:dyDescent="0.2">
      <c r="A266" s="2">
        <v>462</v>
      </c>
      <c r="B266" s="2"/>
      <c r="C266" s="2">
        <v>0</v>
      </c>
    </row>
    <row r="267" spans="1:3" x14ac:dyDescent="0.2">
      <c r="A267" s="2">
        <v>336</v>
      </c>
      <c r="B267" s="2"/>
      <c r="C267" s="2">
        <v>1</v>
      </c>
    </row>
    <row r="268" spans="1:3" x14ac:dyDescent="0.2">
      <c r="A268" s="2">
        <v>505</v>
      </c>
      <c r="B268" s="2"/>
      <c r="C268" s="2">
        <v>0</v>
      </c>
    </row>
    <row r="269" spans="1:3" x14ac:dyDescent="0.2">
      <c r="A269" s="2">
        <v>4</v>
      </c>
      <c r="B269" s="2"/>
      <c r="C269" s="2">
        <v>1</v>
      </c>
    </row>
    <row r="270" spans="1:3" x14ac:dyDescent="0.2">
      <c r="A270" s="2">
        <v>705</v>
      </c>
      <c r="B270" s="2"/>
      <c r="C270" s="2">
        <v>0</v>
      </c>
    </row>
    <row r="271" spans="1:3" x14ac:dyDescent="0.2">
      <c r="A271" s="2">
        <v>244</v>
      </c>
      <c r="B271" s="2"/>
      <c r="C271" s="2">
        <v>1</v>
      </c>
    </row>
    <row r="272" spans="1:3" x14ac:dyDescent="0.2">
      <c r="A272" s="2">
        <v>2360</v>
      </c>
      <c r="B272" s="2"/>
      <c r="C272" s="2">
        <v>0</v>
      </c>
    </row>
    <row r="273" spans="1:3" x14ac:dyDescent="0.2">
      <c r="A273" s="2">
        <v>608</v>
      </c>
      <c r="B273" s="2"/>
      <c r="C273" s="2">
        <v>0</v>
      </c>
    </row>
    <row r="274" spans="1:3" x14ac:dyDescent="0.2">
      <c r="A274" s="2">
        <v>62</v>
      </c>
      <c r="B274" s="2"/>
      <c r="C274" s="2">
        <v>0</v>
      </c>
    </row>
    <row r="275" spans="1:3" x14ac:dyDescent="0.2">
      <c r="A275" s="2">
        <v>701</v>
      </c>
      <c r="B275" s="2"/>
      <c r="C275" s="2">
        <v>1</v>
      </c>
    </row>
    <row r="276" spans="1:3" x14ac:dyDescent="0.2">
      <c r="A276" s="2">
        <v>385</v>
      </c>
      <c r="B276" s="2"/>
      <c r="C276" s="2">
        <v>1</v>
      </c>
    </row>
    <row r="277" spans="1:3" x14ac:dyDescent="0.2">
      <c r="A277" s="2">
        <v>2488</v>
      </c>
      <c r="B277" s="2"/>
      <c r="C277" s="2">
        <v>0</v>
      </c>
    </row>
    <row r="278" spans="1:3" x14ac:dyDescent="0.2">
      <c r="A278" s="2">
        <v>79</v>
      </c>
      <c r="B278" s="2"/>
      <c r="C278" s="2">
        <v>0</v>
      </c>
    </row>
    <row r="279" spans="1:3" x14ac:dyDescent="0.2">
      <c r="A279" s="2">
        <v>775</v>
      </c>
      <c r="B279" s="2"/>
      <c r="C279" s="2">
        <v>0</v>
      </c>
    </row>
    <row r="280" spans="1:3" x14ac:dyDescent="0.2">
      <c r="A280" s="2">
        <v>1036</v>
      </c>
      <c r="B280" s="2"/>
      <c r="C280" s="2">
        <v>0</v>
      </c>
    </row>
    <row r="281" spans="1:3" x14ac:dyDescent="0.2">
      <c r="A281" s="2">
        <v>888</v>
      </c>
      <c r="B281" s="2"/>
      <c r="C281" s="2">
        <v>0</v>
      </c>
    </row>
    <row r="282" spans="1:3" x14ac:dyDescent="0.2">
      <c r="A282" s="2">
        <v>826</v>
      </c>
      <c r="B282" s="2"/>
      <c r="C282" s="2">
        <v>1</v>
      </c>
    </row>
    <row r="283" spans="1:3" x14ac:dyDescent="0.2">
      <c r="A283" s="2">
        <v>552</v>
      </c>
      <c r="B283" s="2"/>
      <c r="C283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8735B-97F6-0D47-B84C-D06313B9A27C}">
  <dimension ref="A1:D282"/>
  <sheetViews>
    <sheetView zoomScale="120" zoomScaleNormal="120" workbookViewId="0">
      <selection activeCell="B162" sqref="B162"/>
    </sheetView>
  </sheetViews>
  <sheetFormatPr baseColWidth="10" defaultRowHeight="16" x14ac:dyDescent="0.2"/>
  <cols>
    <col min="1" max="4" width="15.83203125" style="4" customWidth="1"/>
    <col min="5" max="16384" width="10.83203125" style="4"/>
  </cols>
  <sheetData>
    <row r="1" spans="1:4" x14ac:dyDescent="0.2">
      <c r="A1" s="3" t="s">
        <v>25</v>
      </c>
    </row>
    <row r="3" spans="1:4" x14ac:dyDescent="0.2">
      <c r="A3" s="5" t="s">
        <v>19</v>
      </c>
      <c r="B3" s="5" t="s">
        <v>20</v>
      </c>
      <c r="D3" s="5"/>
    </row>
    <row r="4" spans="1:4" ht="17" x14ac:dyDescent="0.2">
      <c r="A4" s="1">
        <v>1081.4000000000001</v>
      </c>
      <c r="B4" s="1">
        <v>8344.2000000000007</v>
      </c>
    </row>
    <row r="5" spans="1:4" ht="17" x14ac:dyDescent="0.2">
      <c r="A5" s="1">
        <v>818.46</v>
      </c>
      <c r="B5" s="1">
        <v>7992.1</v>
      </c>
    </row>
    <row r="6" spans="1:4" ht="17" x14ac:dyDescent="0.2">
      <c r="A6" s="1">
        <v>1445</v>
      </c>
      <c r="B6" s="1">
        <v>5054.8999999999996</v>
      </c>
    </row>
    <row r="7" spans="1:4" ht="17" x14ac:dyDescent="0.2">
      <c r="A7" s="1">
        <v>812.88</v>
      </c>
      <c r="B7" s="1">
        <v>9703.9</v>
      </c>
    </row>
    <row r="8" spans="1:4" ht="17" x14ac:dyDescent="0.2">
      <c r="A8" s="1">
        <v>2498.5</v>
      </c>
      <c r="B8" s="1">
        <v>10077.5</v>
      </c>
    </row>
    <row r="9" spans="1:4" ht="17" x14ac:dyDescent="0.2">
      <c r="A9" s="1">
        <v>652.45000000000005</v>
      </c>
      <c r="B9" s="1">
        <v>7279.8</v>
      </c>
    </row>
    <row r="10" spans="1:4" ht="17" x14ac:dyDescent="0.2">
      <c r="A10" s="1">
        <v>72.63</v>
      </c>
      <c r="B10" s="1">
        <v>5318.7</v>
      </c>
    </row>
    <row r="11" spans="1:4" ht="17" x14ac:dyDescent="0.2">
      <c r="A11" s="1">
        <v>639.96</v>
      </c>
      <c r="B11" s="1">
        <v>8846.2999999999993</v>
      </c>
    </row>
    <row r="12" spans="1:4" ht="17" x14ac:dyDescent="0.2">
      <c r="A12" s="1">
        <v>715.4</v>
      </c>
      <c r="B12" s="1">
        <v>8004.1</v>
      </c>
    </row>
    <row r="13" spans="1:4" ht="17" x14ac:dyDescent="0.2">
      <c r="A13" s="1">
        <v>7497.9</v>
      </c>
      <c r="B13" s="1">
        <v>9247.2000000000007</v>
      </c>
    </row>
    <row r="14" spans="1:4" ht="17" x14ac:dyDescent="0.2">
      <c r="A14" s="1">
        <v>821.66</v>
      </c>
      <c r="B14" s="1">
        <v>6070.5</v>
      </c>
    </row>
    <row r="15" spans="1:4" ht="17" x14ac:dyDescent="0.2">
      <c r="A15" s="1">
        <v>4158.5</v>
      </c>
      <c r="B15" s="1">
        <v>4217.3999999999996</v>
      </c>
    </row>
    <row r="16" spans="1:4" ht="17" x14ac:dyDescent="0.2">
      <c r="A16" s="1">
        <v>1153.3</v>
      </c>
      <c r="B16" s="1">
        <v>6940.3</v>
      </c>
    </row>
    <row r="17" spans="1:2" ht="17" x14ac:dyDescent="0.2">
      <c r="A17" s="1">
        <v>2197.4</v>
      </c>
      <c r="B17" s="1">
        <v>6695.6</v>
      </c>
    </row>
    <row r="18" spans="1:2" ht="17" x14ac:dyDescent="0.2">
      <c r="A18" s="1">
        <v>4766.2</v>
      </c>
      <c r="B18" s="1">
        <v>10458.1</v>
      </c>
    </row>
    <row r="19" spans="1:2" ht="17" x14ac:dyDescent="0.2">
      <c r="A19" s="1">
        <v>6961.8</v>
      </c>
      <c r="B19" s="1">
        <v>7441</v>
      </c>
    </row>
    <row r="20" spans="1:2" ht="17" x14ac:dyDescent="0.2">
      <c r="A20" s="1">
        <v>140.09</v>
      </c>
      <c r="B20" s="1">
        <v>6161.9</v>
      </c>
    </row>
    <row r="21" spans="1:2" ht="17" x14ac:dyDescent="0.2">
      <c r="A21" s="1">
        <v>1160.5999999999999</v>
      </c>
      <c r="B21" s="1">
        <v>6872.3</v>
      </c>
    </row>
    <row r="22" spans="1:2" ht="17" x14ac:dyDescent="0.2">
      <c r="A22" s="1">
        <v>676.48</v>
      </c>
      <c r="B22" s="1">
        <v>6537.5</v>
      </c>
    </row>
    <row r="23" spans="1:2" ht="17" x14ac:dyDescent="0.2">
      <c r="A23" s="1">
        <v>533.41999999999996</v>
      </c>
      <c r="B23" s="1">
        <v>9631</v>
      </c>
    </row>
    <row r="24" spans="1:2" ht="17" x14ac:dyDescent="0.2">
      <c r="A24" s="1">
        <v>2182.8000000000002</v>
      </c>
      <c r="B24" s="1">
        <v>4885.6000000000004</v>
      </c>
    </row>
    <row r="25" spans="1:2" ht="17" x14ac:dyDescent="0.2">
      <c r="A25" s="1">
        <v>1147.0999999999999</v>
      </c>
      <c r="B25" s="1">
        <v>7372.7</v>
      </c>
    </row>
    <row r="26" spans="1:2" ht="17" x14ac:dyDescent="0.2">
      <c r="A26" s="1">
        <v>287.57</v>
      </c>
      <c r="B26" s="1">
        <v>9700</v>
      </c>
    </row>
    <row r="27" spans="1:2" ht="17" x14ac:dyDescent="0.2">
      <c r="A27" s="1"/>
      <c r="B27" s="1">
        <v>8167.1</v>
      </c>
    </row>
    <row r="28" spans="1:2" ht="17" x14ac:dyDescent="0.2">
      <c r="A28" s="1">
        <v>2588.4</v>
      </c>
      <c r="B28" s="1">
        <v>8097.9</v>
      </c>
    </row>
    <row r="29" spans="1:2" ht="17" x14ac:dyDescent="0.2">
      <c r="A29" s="1">
        <v>4269.7</v>
      </c>
      <c r="B29" s="1">
        <v>7436.7</v>
      </c>
    </row>
    <row r="30" spans="1:2" ht="17" x14ac:dyDescent="0.2">
      <c r="A30" s="1">
        <v>2354.8000000000002</v>
      </c>
      <c r="B30" s="1">
        <v>5784.6</v>
      </c>
    </row>
    <row r="31" spans="1:2" ht="17" x14ac:dyDescent="0.2">
      <c r="A31" s="1">
        <v>191.11</v>
      </c>
      <c r="B31" s="1">
        <v>15772.7</v>
      </c>
    </row>
    <row r="32" spans="1:2" ht="17" x14ac:dyDescent="0.2">
      <c r="A32" s="1">
        <v>856.76</v>
      </c>
      <c r="B32" s="1">
        <v>8207.5</v>
      </c>
    </row>
    <row r="33" spans="1:2" ht="17" x14ac:dyDescent="0.2">
      <c r="A33" s="1">
        <v>4125.3</v>
      </c>
      <c r="B33" s="1">
        <v>5487.8</v>
      </c>
    </row>
    <row r="34" spans="1:2" ht="17" x14ac:dyDescent="0.2">
      <c r="A34" s="1">
        <v>4337.3</v>
      </c>
      <c r="B34" s="1">
        <v>5557.9</v>
      </c>
    </row>
    <row r="35" spans="1:2" ht="17" x14ac:dyDescent="0.2">
      <c r="A35" s="1">
        <v>1555.5</v>
      </c>
      <c r="B35" s="1">
        <v>6007.4</v>
      </c>
    </row>
    <row r="36" spans="1:2" ht="17" x14ac:dyDescent="0.2">
      <c r="A36" s="1">
        <v>369.4</v>
      </c>
      <c r="B36" s="1">
        <v>7566.2</v>
      </c>
    </row>
    <row r="37" spans="1:2" ht="17" x14ac:dyDescent="0.2">
      <c r="A37" s="1">
        <v>4852.2</v>
      </c>
      <c r="B37" s="1">
        <v>8195.4</v>
      </c>
    </row>
    <row r="38" spans="1:2" ht="17" x14ac:dyDescent="0.2">
      <c r="A38" s="1">
        <v>1391</v>
      </c>
      <c r="B38" s="1">
        <v>4423.1000000000004</v>
      </c>
    </row>
    <row r="39" spans="1:2" ht="17" x14ac:dyDescent="0.2">
      <c r="A39" s="1">
        <v>4942</v>
      </c>
      <c r="B39" s="1">
        <v>9156.7999999999993</v>
      </c>
    </row>
    <row r="40" spans="1:2" ht="17" x14ac:dyDescent="0.2">
      <c r="A40" s="1">
        <v>4278.1000000000004</v>
      </c>
      <c r="B40" s="1">
        <v>7175</v>
      </c>
    </row>
    <row r="41" spans="1:2" ht="17" x14ac:dyDescent="0.2">
      <c r="A41" s="1">
        <v>1253.9000000000001</v>
      </c>
      <c r="B41" s="1">
        <v>8852.9</v>
      </c>
    </row>
    <row r="42" spans="1:2" ht="17" x14ac:dyDescent="0.2">
      <c r="A42" s="1">
        <v>2432.6</v>
      </c>
      <c r="B42" s="1">
        <v>7555.4</v>
      </c>
    </row>
    <row r="43" spans="1:2" ht="17" x14ac:dyDescent="0.2">
      <c r="A43" s="1">
        <v>5195</v>
      </c>
      <c r="B43" s="1">
        <v>8046.3</v>
      </c>
    </row>
    <row r="44" spans="1:2" ht="17" x14ac:dyDescent="0.2">
      <c r="A44" s="1">
        <v>663.85</v>
      </c>
      <c r="B44" s="1">
        <v>5052.7</v>
      </c>
    </row>
    <row r="45" spans="1:2" ht="17" x14ac:dyDescent="0.2">
      <c r="A45" s="1">
        <v>8727.9</v>
      </c>
      <c r="B45" s="1">
        <v>8646.7999999999993</v>
      </c>
    </row>
    <row r="46" spans="1:2" ht="17" x14ac:dyDescent="0.2">
      <c r="A46" s="1">
        <v>3018.1</v>
      </c>
      <c r="B46" s="1">
        <v>8153.8</v>
      </c>
    </row>
    <row r="47" spans="1:2" ht="17" x14ac:dyDescent="0.2">
      <c r="A47" s="1">
        <v>3916.3</v>
      </c>
      <c r="B47" s="1">
        <v>8257</v>
      </c>
    </row>
    <row r="48" spans="1:2" ht="17" x14ac:dyDescent="0.2">
      <c r="A48" s="1">
        <v>2828.7</v>
      </c>
      <c r="B48" s="1">
        <v>7640.5</v>
      </c>
    </row>
    <row r="49" spans="1:2" ht="17" x14ac:dyDescent="0.2">
      <c r="A49" s="1">
        <v>5843</v>
      </c>
      <c r="B49" s="1">
        <v>7122.4</v>
      </c>
    </row>
    <row r="50" spans="1:2" ht="17" x14ac:dyDescent="0.2">
      <c r="A50" s="1">
        <v>5089.8</v>
      </c>
      <c r="B50" s="1">
        <v>8174.7</v>
      </c>
    </row>
    <row r="51" spans="1:2" ht="17" x14ac:dyDescent="0.2">
      <c r="A51" s="1">
        <v>365.03</v>
      </c>
      <c r="B51" s="1">
        <v>18357.2</v>
      </c>
    </row>
    <row r="52" spans="1:2" ht="17" x14ac:dyDescent="0.2">
      <c r="A52" s="1"/>
      <c r="B52" s="1">
        <v>8530.4</v>
      </c>
    </row>
    <row r="53" spans="1:2" ht="17" x14ac:dyDescent="0.2">
      <c r="A53" s="1"/>
      <c r="B53" s="1">
        <v>9039.2999999999993</v>
      </c>
    </row>
    <row r="54" spans="1:2" ht="17" x14ac:dyDescent="0.2">
      <c r="A54" s="1">
        <v>2218.5</v>
      </c>
      <c r="B54" s="1">
        <v>9595.9</v>
      </c>
    </row>
    <row r="55" spans="1:2" ht="17" x14ac:dyDescent="0.2">
      <c r="A55" s="1">
        <v>1408.6</v>
      </c>
      <c r="B55" s="1">
        <v>6036.8</v>
      </c>
    </row>
    <row r="56" spans="1:2" ht="17" x14ac:dyDescent="0.2">
      <c r="A56" s="1">
        <v>1302.4000000000001</v>
      </c>
      <c r="B56" s="1">
        <v>7547.8</v>
      </c>
    </row>
    <row r="57" spans="1:2" ht="17" x14ac:dyDescent="0.2">
      <c r="A57" s="1">
        <v>660.37</v>
      </c>
      <c r="B57" s="1">
        <v>9145.1</v>
      </c>
    </row>
    <row r="58" spans="1:2" ht="17" x14ac:dyDescent="0.2">
      <c r="A58" s="1">
        <v>1268.9000000000001</v>
      </c>
      <c r="B58" s="1">
        <v>8450.1</v>
      </c>
    </row>
    <row r="59" spans="1:2" ht="17" x14ac:dyDescent="0.2">
      <c r="A59" s="1">
        <v>2261.9</v>
      </c>
      <c r="B59" s="1"/>
    </row>
    <row r="60" spans="1:2" ht="17" x14ac:dyDescent="0.2">
      <c r="A60" s="1">
        <v>2090.6999999999998</v>
      </c>
      <c r="B60" s="1">
        <v>7767.4</v>
      </c>
    </row>
    <row r="61" spans="1:2" ht="17" x14ac:dyDescent="0.2">
      <c r="A61" s="1">
        <v>1887.3</v>
      </c>
      <c r="B61" s="1">
        <v>10233.799999999999</v>
      </c>
    </row>
    <row r="62" spans="1:2" ht="17" x14ac:dyDescent="0.2">
      <c r="A62" s="1">
        <v>9973.2999999999993</v>
      </c>
      <c r="B62" s="1">
        <v>8000.1</v>
      </c>
    </row>
    <row r="63" spans="1:2" ht="17" x14ac:dyDescent="0.2">
      <c r="A63" s="1">
        <v>5453.4</v>
      </c>
      <c r="B63" s="1">
        <v>7617.4</v>
      </c>
    </row>
    <row r="64" spans="1:2" ht="17" x14ac:dyDescent="0.2">
      <c r="A64" s="1">
        <v>391.34</v>
      </c>
      <c r="B64" s="1">
        <v>9522.6</v>
      </c>
    </row>
    <row r="65" spans="1:2" ht="17" x14ac:dyDescent="0.2">
      <c r="A65" s="1"/>
      <c r="B65" s="1">
        <v>8404.2000000000007</v>
      </c>
    </row>
    <row r="66" spans="1:2" ht="17" x14ac:dyDescent="0.2">
      <c r="A66" s="1">
        <v>3344.7</v>
      </c>
      <c r="B66" s="1">
        <v>6296.8</v>
      </c>
    </row>
    <row r="67" spans="1:2" ht="17" x14ac:dyDescent="0.2">
      <c r="A67" s="1">
        <v>3757.2</v>
      </c>
      <c r="B67" s="1">
        <v>6872.3</v>
      </c>
    </row>
    <row r="68" spans="1:2" ht="17" x14ac:dyDescent="0.2">
      <c r="A68" s="1">
        <v>3890.4</v>
      </c>
      <c r="B68" s="1">
        <v>9350.1</v>
      </c>
    </row>
    <row r="69" spans="1:2" ht="17" x14ac:dyDescent="0.2">
      <c r="A69" s="1">
        <v>9011.2999999999993</v>
      </c>
      <c r="B69" s="1">
        <v>4647.3</v>
      </c>
    </row>
    <row r="70" spans="1:2" ht="17" x14ac:dyDescent="0.2">
      <c r="A70" s="1">
        <v>2171.1</v>
      </c>
      <c r="B70" s="1">
        <v>9701.6</v>
      </c>
    </row>
    <row r="71" spans="1:2" ht="17" x14ac:dyDescent="0.2">
      <c r="A71" s="1">
        <v>4486.5</v>
      </c>
      <c r="B71" s="1">
        <v>8009.6</v>
      </c>
    </row>
    <row r="72" spans="1:2" ht="17" x14ac:dyDescent="0.2">
      <c r="A72" s="1">
        <v>1398.2</v>
      </c>
      <c r="B72" s="1">
        <v>9794.2999999999993</v>
      </c>
    </row>
    <row r="73" spans="1:2" ht="17" x14ac:dyDescent="0.2">
      <c r="A73" s="1">
        <v>7098.2</v>
      </c>
      <c r="B73" s="1">
        <v>16346.6</v>
      </c>
    </row>
    <row r="74" spans="1:2" ht="17" x14ac:dyDescent="0.2">
      <c r="A74" s="1">
        <v>1006</v>
      </c>
      <c r="B74" s="1">
        <v>8064.3</v>
      </c>
    </row>
    <row r="75" spans="1:2" ht="17" x14ac:dyDescent="0.2">
      <c r="A75" s="1"/>
      <c r="B75" s="1">
        <v>8595.7000000000007</v>
      </c>
    </row>
    <row r="76" spans="1:2" ht="17" x14ac:dyDescent="0.2">
      <c r="A76" s="1"/>
      <c r="B76" s="1">
        <v>9070.7999999999993</v>
      </c>
    </row>
    <row r="77" spans="1:2" ht="17" x14ac:dyDescent="0.2">
      <c r="A77" s="1"/>
      <c r="B77" s="1">
        <v>7703.4</v>
      </c>
    </row>
    <row r="78" spans="1:2" ht="17" x14ac:dyDescent="0.2">
      <c r="A78" s="1"/>
      <c r="B78" s="1">
        <v>7002.3</v>
      </c>
    </row>
    <row r="79" spans="1:2" ht="17" x14ac:dyDescent="0.2">
      <c r="A79" s="1"/>
      <c r="B79" s="1">
        <v>7974.5</v>
      </c>
    </row>
    <row r="80" spans="1:2" ht="17" x14ac:dyDescent="0.2">
      <c r="A80" s="1"/>
      <c r="B80" s="1">
        <v>12913.6</v>
      </c>
    </row>
    <row r="81" spans="1:2" ht="17" x14ac:dyDescent="0.2">
      <c r="A81" s="1"/>
      <c r="B81" s="1">
        <v>8345.1</v>
      </c>
    </row>
    <row r="82" spans="1:2" ht="17" x14ac:dyDescent="0.2">
      <c r="A82" s="1"/>
      <c r="B82" s="1">
        <v>9274.4</v>
      </c>
    </row>
    <row r="83" spans="1:2" ht="17" x14ac:dyDescent="0.2">
      <c r="A83" s="1"/>
      <c r="B83" s="1">
        <v>8502.7000000000007</v>
      </c>
    </row>
    <row r="84" spans="1:2" ht="17" x14ac:dyDescent="0.2">
      <c r="A84" s="1"/>
      <c r="B84" s="1">
        <v>7676.8</v>
      </c>
    </row>
    <row r="85" spans="1:2" ht="17" x14ac:dyDescent="0.2">
      <c r="A85" s="1"/>
      <c r="B85" s="1">
        <v>8346.5</v>
      </c>
    </row>
    <row r="86" spans="1:2" ht="17" x14ac:dyDescent="0.2">
      <c r="A86" s="1"/>
      <c r="B86" s="1">
        <v>7064.4</v>
      </c>
    </row>
    <row r="87" spans="1:2" ht="17" x14ac:dyDescent="0.2">
      <c r="A87" s="1"/>
      <c r="B87" s="1">
        <v>9872.2999999999993</v>
      </c>
    </row>
    <row r="88" spans="1:2" ht="17" x14ac:dyDescent="0.2">
      <c r="A88" s="1"/>
      <c r="B88" s="1">
        <v>8795.6</v>
      </c>
    </row>
    <row r="89" spans="1:2" ht="17" x14ac:dyDescent="0.2">
      <c r="A89" s="1"/>
      <c r="B89" s="1">
        <v>8392.2000000000007</v>
      </c>
    </row>
    <row r="90" spans="1:2" ht="17" x14ac:dyDescent="0.2">
      <c r="A90" s="1"/>
      <c r="B90" s="1">
        <v>3244</v>
      </c>
    </row>
    <row r="91" spans="1:2" ht="17" x14ac:dyDescent="0.2">
      <c r="A91" s="1"/>
      <c r="B91" s="1">
        <v>6031.4</v>
      </c>
    </row>
    <row r="92" spans="1:2" ht="17" x14ac:dyDescent="0.2">
      <c r="A92" s="1"/>
      <c r="B92" s="1">
        <v>9093.1</v>
      </c>
    </row>
    <row r="93" spans="1:2" ht="17" x14ac:dyDescent="0.2">
      <c r="A93" s="1"/>
      <c r="B93" s="1">
        <v>7655.2</v>
      </c>
    </row>
    <row r="94" spans="1:2" ht="17" x14ac:dyDescent="0.2">
      <c r="A94" s="1"/>
      <c r="B94" s="1">
        <v>7858.2</v>
      </c>
    </row>
    <row r="95" spans="1:2" ht="17" x14ac:dyDescent="0.2">
      <c r="A95" s="1"/>
      <c r="B95" s="1">
        <v>8749</v>
      </c>
    </row>
    <row r="96" spans="1:2" ht="17" x14ac:dyDescent="0.2">
      <c r="A96" s="1"/>
      <c r="B96" s="1">
        <v>6176.7</v>
      </c>
    </row>
    <row r="97" spans="1:2" ht="17" x14ac:dyDescent="0.2">
      <c r="A97" s="1"/>
      <c r="B97" s="1">
        <v>8694.7000000000007</v>
      </c>
    </row>
    <row r="98" spans="1:2" ht="17" x14ac:dyDescent="0.2">
      <c r="A98" s="1"/>
      <c r="B98" s="1">
        <v>7904.3</v>
      </c>
    </row>
    <row r="99" spans="1:2" ht="17" x14ac:dyDescent="0.2">
      <c r="A99" s="1"/>
      <c r="B99" s="1">
        <v>5857</v>
      </c>
    </row>
    <row r="100" spans="1:2" ht="17" x14ac:dyDescent="0.2">
      <c r="A100" s="1"/>
      <c r="B100" s="1">
        <v>9486.2999999999993</v>
      </c>
    </row>
    <row r="101" spans="1:2" ht="17" x14ac:dyDescent="0.2">
      <c r="A101" s="1"/>
      <c r="B101" s="1">
        <v>9823.5</v>
      </c>
    </row>
    <row r="102" spans="1:2" ht="17" x14ac:dyDescent="0.2">
      <c r="A102" s="1"/>
      <c r="B102" s="1">
        <v>17884.8</v>
      </c>
    </row>
    <row r="103" spans="1:2" ht="17" x14ac:dyDescent="0.2">
      <c r="A103" s="1"/>
      <c r="B103" s="1">
        <v>8558.6</v>
      </c>
    </row>
    <row r="104" spans="1:2" ht="17" x14ac:dyDescent="0.2">
      <c r="A104" s="1"/>
      <c r="B104" s="1">
        <v>7100.9</v>
      </c>
    </row>
    <row r="105" spans="1:2" ht="17" x14ac:dyDescent="0.2">
      <c r="A105" s="1"/>
      <c r="B105" s="1">
        <v>6486.3</v>
      </c>
    </row>
    <row r="106" spans="1:2" ht="17" x14ac:dyDescent="0.2">
      <c r="A106" s="1"/>
      <c r="B106" s="1">
        <v>8429.6</v>
      </c>
    </row>
    <row r="107" spans="1:2" ht="17" x14ac:dyDescent="0.2">
      <c r="A107" s="1"/>
      <c r="B107" s="1">
        <v>5782</v>
      </c>
    </row>
    <row r="108" spans="1:2" ht="17" x14ac:dyDescent="0.2">
      <c r="A108" s="1"/>
      <c r="B108" s="1">
        <v>7183.1</v>
      </c>
    </row>
    <row r="109" spans="1:2" ht="17" x14ac:dyDescent="0.2">
      <c r="A109" s="1"/>
      <c r="B109" s="1">
        <v>9326.4</v>
      </c>
    </row>
    <row r="110" spans="1:2" ht="17" x14ac:dyDescent="0.2">
      <c r="A110" s="1"/>
      <c r="B110" s="1">
        <v>6614.6</v>
      </c>
    </row>
    <row r="111" spans="1:2" ht="17" x14ac:dyDescent="0.2">
      <c r="A111" s="1"/>
      <c r="B111" s="1">
        <v>7200.8</v>
      </c>
    </row>
    <row r="112" spans="1:2" ht="17" x14ac:dyDescent="0.2">
      <c r="A112" s="1"/>
      <c r="B112" s="1">
        <v>7346.9</v>
      </c>
    </row>
    <row r="113" spans="1:2" ht="17" x14ac:dyDescent="0.2">
      <c r="A113" s="1"/>
      <c r="B113" s="1">
        <v>8264.4</v>
      </c>
    </row>
    <row r="114" spans="1:2" ht="17" x14ac:dyDescent="0.2">
      <c r="A114" s="1"/>
      <c r="B114" s="1">
        <v>8791.9</v>
      </c>
    </row>
    <row r="115" spans="1:2" ht="17" x14ac:dyDescent="0.2">
      <c r="A115" s="1"/>
      <c r="B115" s="1">
        <v>9293.7000000000007</v>
      </c>
    </row>
    <row r="116" spans="1:2" ht="17" x14ac:dyDescent="0.2">
      <c r="A116" s="1"/>
      <c r="B116" s="1">
        <v>7000.7</v>
      </c>
    </row>
    <row r="117" spans="1:2" ht="17" x14ac:dyDescent="0.2">
      <c r="A117" s="1"/>
      <c r="B117" s="1"/>
    </row>
    <row r="118" spans="1:2" ht="17" x14ac:dyDescent="0.2">
      <c r="A118" s="1"/>
      <c r="B118" s="1">
        <v>5276.7</v>
      </c>
    </row>
    <row r="119" spans="1:2" ht="17" x14ac:dyDescent="0.2">
      <c r="A119" s="1"/>
      <c r="B119" s="1">
        <v>6602.4</v>
      </c>
    </row>
    <row r="120" spans="1:2" ht="17" x14ac:dyDescent="0.2">
      <c r="A120" s="1"/>
      <c r="B120" s="1">
        <v>7342.6</v>
      </c>
    </row>
    <row r="121" spans="1:2" ht="17" x14ac:dyDescent="0.2">
      <c r="A121" s="1"/>
      <c r="B121" s="1">
        <v>6406.6</v>
      </c>
    </row>
    <row r="122" spans="1:2" ht="17" x14ac:dyDescent="0.2">
      <c r="A122" s="1"/>
      <c r="B122" s="1">
        <v>6995.5</v>
      </c>
    </row>
    <row r="123" spans="1:2" ht="17" x14ac:dyDescent="0.2">
      <c r="A123" s="1"/>
      <c r="B123" s="1">
        <v>6744</v>
      </c>
    </row>
    <row r="124" spans="1:2" ht="17" x14ac:dyDescent="0.2">
      <c r="A124" s="1"/>
      <c r="B124" s="1">
        <v>4743.5</v>
      </c>
    </row>
    <row r="125" spans="1:2" ht="17" x14ac:dyDescent="0.2">
      <c r="A125" s="1"/>
      <c r="B125" s="1">
        <v>7549.4</v>
      </c>
    </row>
    <row r="126" spans="1:2" ht="17" x14ac:dyDescent="0.2">
      <c r="A126" s="1"/>
      <c r="B126" s="1">
        <v>4964.2</v>
      </c>
    </row>
    <row r="127" spans="1:2" ht="17" x14ac:dyDescent="0.2">
      <c r="A127" s="1"/>
      <c r="B127" s="1">
        <v>5155.7</v>
      </c>
    </row>
    <row r="128" spans="1:2" ht="17" x14ac:dyDescent="0.2">
      <c r="A128" s="1"/>
      <c r="B128" s="1">
        <v>6407.3</v>
      </c>
    </row>
    <row r="129" spans="1:2" ht="17" x14ac:dyDescent="0.2">
      <c r="A129" s="1"/>
      <c r="B129" s="1"/>
    </row>
    <row r="130" spans="1:2" ht="17" x14ac:dyDescent="0.2">
      <c r="A130" s="1"/>
      <c r="B130" s="1">
        <v>5052.8</v>
      </c>
    </row>
    <row r="131" spans="1:2" ht="17" x14ac:dyDescent="0.2">
      <c r="A131" s="1"/>
      <c r="B131" s="1">
        <v>3708.3</v>
      </c>
    </row>
    <row r="132" spans="1:2" ht="17" x14ac:dyDescent="0.2">
      <c r="A132" s="1"/>
      <c r="B132" s="1">
        <v>5643.7</v>
      </c>
    </row>
    <row r="133" spans="1:2" ht="17" x14ac:dyDescent="0.2">
      <c r="A133" s="1"/>
      <c r="B133" s="1">
        <v>10887.5</v>
      </c>
    </row>
    <row r="134" spans="1:2" ht="17" x14ac:dyDescent="0.2">
      <c r="A134" s="1"/>
      <c r="B134" s="1">
        <v>3949.7</v>
      </c>
    </row>
    <row r="135" spans="1:2" ht="17" x14ac:dyDescent="0.2">
      <c r="A135" s="1"/>
      <c r="B135" s="1">
        <v>3469.1</v>
      </c>
    </row>
    <row r="136" spans="1:2" ht="17" x14ac:dyDescent="0.2">
      <c r="A136" s="1"/>
      <c r="B136" s="1">
        <v>6664.7</v>
      </c>
    </row>
    <row r="137" spans="1:2" ht="17" x14ac:dyDescent="0.2">
      <c r="A137" s="1"/>
      <c r="B137" s="1">
        <v>5673.5</v>
      </c>
    </row>
    <row r="138" spans="1:2" ht="17" x14ac:dyDescent="0.2">
      <c r="A138" s="1"/>
      <c r="B138" s="1">
        <v>6534</v>
      </c>
    </row>
    <row r="139" spans="1:2" ht="17" x14ac:dyDescent="0.2">
      <c r="A139" s="1"/>
      <c r="B139" s="1">
        <v>12054.9</v>
      </c>
    </row>
    <row r="140" spans="1:2" ht="17" x14ac:dyDescent="0.2">
      <c r="A140" s="1"/>
      <c r="B140" s="1">
        <v>9273.4</v>
      </c>
    </row>
    <row r="141" spans="1:2" ht="17" x14ac:dyDescent="0.2">
      <c r="A141" s="1"/>
      <c r="B141" s="1">
        <v>6024.4</v>
      </c>
    </row>
    <row r="142" spans="1:2" ht="17" x14ac:dyDescent="0.2">
      <c r="A142" s="1"/>
      <c r="B142" s="1">
        <v>7480.6</v>
      </c>
    </row>
    <row r="143" spans="1:2" ht="17" x14ac:dyDescent="0.2">
      <c r="A143" s="1"/>
      <c r="B143" s="1">
        <v>8204.2000000000007</v>
      </c>
    </row>
    <row r="144" spans="1:2" ht="17" x14ac:dyDescent="0.2">
      <c r="A144" s="1"/>
      <c r="B144" s="1">
        <v>8448.1</v>
      </c>
    </row>
    <row r="145" spans="1:2" ht="17" x14ac:dyDescent="0.2">
      <c r="A145" s="1"/>
      <c r="B145" s="1">
        <v>4757.1000000000004</v>
      </c>
    </row>
    <row r="146" spans="1:2" ht="17" x14ac:dyDescent="0.2">
      <c r="A146" s="1"/>
      <c r="B146" s="1">
        <v>1979.1</v>
      </c>
    </row>
    <row r="147" spans="1:2" ht="17" x14ac:dyDescent="0.2">
      <c r="A147" s="1"/>
      <c r="B147" s="1">
        <v>5943.6</v>
      </c>
    </row>
    <row r="148" spans="1:2" ht="17" x14ac:dyDescent="0.2">
      <c r="A148" s="1"/>
      <c r="B148" s="1">
        <v>7305.1</v>
      </c>
    </row>
    <row r="149" spans="1:2" ht="17" x14ac:dyDescent="0.2">
      <c r="A149" s="1"/>
      <c r="B149" s="1">
        <v>6505.3</v>
      </c>
    </row>
    <row r="150" spans="1:2" ht="17" x14ac:dyDescent="0.2">
      <c r="A150" s="1"/>
      <c r="B150" s="1">
        <v>8326.2999999999993</v>
      </c>
    </row>
    <row r="151" spans="1:2" ht="17" x14ac:dyDescent="0.2">
      <c r="A151" s="1"/>
      <c r="B151" s="1">
        <v>16147</v>
      </c>
    </row>
    <row r="152" spans="1:2" ht="17" x14ac:dyDescent="0.2">
      <c r="A152" s="1"/>
      <c r="B152" s="1">
        <v>6393.5</v>
      </c>
    </row>
    <row r="153" spans="1:2" ht="17" x14ac:dyDescent="0.2">
      <c r="A153" s="1"/>
      <c r="B153" s="1">
        <v>5951.8</v>
      </c>
    </row>
    <row r="154" spans="1:2" ht="17" x14ac:dyDescent="0.2">
      <c r="A154" s="1"/>
      <c r="B154" s="1">
        <v>14155.7</v>
      </c>
    </row>
    <row r="155" spans="1:2" ht="17" x14ac:dyDescent="0.2">
      <c r="A155" s="1"/>
      <c r="B155" s="1">
        <v>7764.1</v>
      </c>
    </row>
    <row r="156" spans="1:2" ht="17" x14ac:dyDescent="0.2">
      <c r="A156" s="1"/>
      <c r="B156" s="1">
        <v>4937.7</v>
      </c>
    </row>
    <row r="157" spans="1:2" ht="17" x14ac:dyDescent="0.2">
      <c r="A157" s="1"/>
      <c r="B157" s="1">
        <v>5267.1</v>
      </c>
    </row>
    <row r="158" spans="1:2" ht="17" x14ac:dyDescent="0.2">
      <c r="A158" s="1"/>
      <c r="B158" s="1">
        <v>7364.8</v>
      </c>
    </row>
    <row r="159" spans="1:2" ht="17" x14ac:dyDescent="0.2">
      <c r="A159" s="1"/>
      <c r="B159" s="1">
        <v>12961.5</v>
      </c>
    </row>
    <row r="160" spans="1:2" ht="17" x14ac:dyDescent="0.2">
      <c r="A160" s="1"/>
      <c r="B160" s="1">
        <v>9058.1</v>
      </c>
    </row>
    <row r="161" spans="1:2" ht="17" x14ac:dyDescent="0.2">
      <c r="A161" s="1"/>
      <c r="B161" s="1"/>
    </row>
    <row r="162" spans="1:2" ht="17" x14ac:dyDescent="0.2">
      <c r="A162" s="1"/>
      <c r="B162" s="1"/>
    </row>
    <row r="163" spans="1:2" ht="17" x14ac:dyDescent="0.2">
      <c r="A163" s="1"/>
      <c r="B163" s="1"/>
    </row>
    <row r="164" spans="1:2" ht="17" x14ac:dyDescent="0.2">
      <c r="A164" s="1"/>
      <c r="B164" s="1"/>
    </row>
    <row r="165" spans="1:2" ht="17" x14ac:dyDescent="0.2">
      <c r="A165" s="1"/>
      <c r="B165" s="1"/>
    </row>
    <row r="166" spans="1:2" ht="17" x14ac:dyDescent="0.2">
      <c r="A166" s="1"/>
      <c r="B166" s="1"/>
    </row>
    <row r="167" spans="1:2" ht="17" x14ac:dyDescent="0.2">
      <c r="A167" s="1"/>
      <c r="B167" s="1"/>
    </row>
    <row r="168" spans="1:2" ht="17" x14ac:dyDescent="0.2">
      <c r="A168" s="1"/>
      <c r="B168" s="1"/>
    </row>
    <row r="169" spans="1:2" ht="17" x14ac:dyDescent="0.2">
      <c r="A169" s="1"/>
      <c r="B169" s="1"/>
    </row>
    <row r="170" spans="1:2" ht="17" x14ac:dyDescent="0.2">
      <c r="A170" s="1"/>
      <c r="B170" s="1"/>
    </row>
    <row r="171" spans="1:2" ht="17" x14ac:dyDescent="0.2">
      <c r="A171" s="1"/>
      <c r="B171" s="1"/>
    </row>
    <row r="172" spans="1:2" ht="17" x14ac:dyDescent="0.2">
      <c r="A172" s="1"/>
      <c r="B172" s="1"/>
    </row>
    <row r="173" spans="1:2" ht="17" x14ac:dyDescent="0.2">
      <c r="A173" s="1"/>
      <c r="B173" s="1"/>
    </row>
    <row r="174" spans="1:2" ht="17" x14ac:dyDescent="0.2">
      <c r="A174" s="1"/>
      <c r="B174" s="1"/>
    </row>
    <row r="175" spans="1:2" ht="17" x14ac:dyDescent="0.2">
      <c r="A175" s="1"/>
      <c r="B175" s="1"/>
    </row>
    <row r="176" spans="1:2" ht="17" x14ac:dyDescent="0.2">
      <c r="A176" s="1"/>
      <c r="B176" s="1"/>
    </row>
    <row r="177" spans="1:2" ht="17" x14ac:dyDescent="0.2">
      <c r="A177" s="1"/>
      <c r="B177" s="1"/>
    </row>
    <row r="178" spans="1:2" ht="17" x14ac:dyDescent="0.2">
      <c r="A178" s="1"/>
      <c r="B178" s="1"/>
    </row>
    <row r="179" spans="1:2" ht="17" x14ac:dyDescent="0.2">
      <c r="A179" s="1"/>
      <c r="B179" s="1"/>
    </row>
    <row r="180" spans="1:2" ht="17" x14ac:dyDescent="0.2">
      <c r="A180" s="1"/>
      <c r="B180" s="1"/>
    </row>
    <row r="181" spans="1:2" ht="17" x14ac:dyDescent="0.2">
      <c r="A181" s="1"/>
      <c r="B181" s="1"/>
    </row>
    <row r="182" spans="1:2" ht="17" x14ac:dyDescent="0.2">
      <c r="A182" s="1"/>
      <c r="B182" s="1"/>
    </row>
    <row r="183" spans="1:2" ht="17" x14ac:dyDescent="0.2">
      <c r="A183" s="1"/>
      <c r="B183" s="1"/>
    </row>
    <row r="184" spans="1:2" ht="17" x14ac:dyDescent="0.2">
      <c r="A184" s="1"/>
      <c r="B184" s="1"/>
    </row>
    <row r="185" spans="1:2" ht="17" x14ac:dyDescent="0.2">
      <c r="A185" s="1"/>
      <c r="B185" s="1"/>
    </row>
    <row r="186" spans="1:2" ht="17" x14ac:dyDescent="0.2">
      <c r="A186" s="1"/>
      <c r="B186" s="1"/>
    </row>
    <row r="187" spans="1:2" ht="17" x14ac:dyDescent="0.2">
      <c r="A187" s="1"/>
      <c r="B187" s="1"/>
    </row>
    <row r="188" spans="1:2" ht="17" x14ac:dyDescent="0.2">
      <c r="A188" s="1"/>
      <c r="B188" s="1"/>
    </row>
    <row r="189" spans="1:2" ht="17" x14ac:dyDescent="0.2">
      <c r="A189" s="1"/>
      <c r="B189" s="1"/>
    </row>
    <row r="190" spans="1:2" ht="17" x14ac:dyDescent="0.2">
      <c r="A190" s="1"/>
      <c r="B190" s="1"/>
    </row>
    <row r="191" spans="1:2" ht="17" x14ac:dyDescent="0.2">
      <c r="A191" s="1"/>
      <c r="B191" s="1"/>
    </row>
    <row r="192" spans="1:2" ht="17" x14ac:dyDescent="0.2">
      <c r="A192" s="1"/>
      <c r="B192" s="1"/>
    </row>
    <row r="193" spans="1:2" ht="17" x14ac:dyDescent="0.2">
      <c r="A193" s="1"/>
      <c r="B193" s="1"/>
    </row>
    <row r="194" spans="1:2" ht="17" x14ac:dyDescent="0.2">
      <c r="A194" s="1"/>
      <c r="B194" s="1"/>
    </row>
    <row r="195" spans="1:2" ht="17" x14ac:dyDescent="0.2">
      <c r="A195" s="1"/>
      <c r="B195" s="1"/>
    </row>
    <row r="196" spans="1:2" ht="17" x14ac:dyDescent="0.2">
      <c r="A196" s="1"/>
      <c r="B196" s="1"/>
    </row>
    <row r="197" spans="1:2" ht="17" x14ac:dyDescent="0.2">
      <c r="A197" s="1"/>
      <c r="B197" s="1"/>
    </row>
    <row r="198" spans="1:2" ht="17" x14ac:dyDescent="0.2">
      <c r="A198" s="1"/>
      <c r="B198" s="1"/>
    </row>
    <row r="199" spans="1:2" ht="17" x14ac:dyDescent="0.2">
      <c r="A199" s="1"/>
      <c r="B199" s="1"/>
    </row>
    <row r="200" spans="1:2" ht="17" x14ac:dyDescent="0.2">
      <c r="A200" s="1"/>
      <c r="B200" s="1"/>
    </row>
    <row r="201" spans="1:2" ht="17" x14ac:dyDescent="0.2">
      <c r="A201" s="1"/>
      <c r="B201" s="1"/>
    </row>
    <row r="202" spans="1:2" ht="17" x14ac:dyDescent="0.2">
      <c r="A202" s="1"/>
      <c r="B202" s="1"/>
    </row>
    <row r="203" spans="1:2" ht="17" x14ac:dyDescent="0.2">
      <c r="A203" s="1"/>
      <c r="B203" s="1"/>
    </row>
    <row r="204" spans="1:2" ht="17" x14ac:dyDescent="0.2">
      <c r="A204" s="1"/>
      <c r="B204" s="1"/>
    </row>
    <row r="205" spans="1:2" ht="17" x14ac:dyDescent="0.2">
      <c r="A205" s="1"/>
      <c r="B205" s="1"/>
    </row>
    <row r="206" spans="1:2" ht="17" x14ac:dyDescent="0.2">
      <c r="A206" s="1"/>
      <c r="B206" s="1"/>
    </row>
    <row r="207" spans="1:2" ht="17" x14ac:dyDescent="0.2">
      <c r="A207" s="1"/>
      <c r="B207" s="1"/>
    </row>
    <row r="208" spans="1:2" ht="17" x14ac:dyDescent="0.2">
      <c r="A208" s="1"/>
      <c r="B208" s="1"/>
    </row>
    <row r="209" spans="1:2" ht="17" x14ac:dyDescent="0.2">
      <c r="A209" s="1"/>
      <c r="B209" s="1"/>
    </row>
    <row r="210" spans="1:2" ht="17" x14ac:dyDescent="0.2">
      <c r="A210" s="1"/>
      <c r="B210" s="1"/>
    </row>
    <row r="211" spans="1:2" ht="17" x14ac:dyDescent="0.2">
      <c r="A211" s="1"/>
      <c r="B211" s="1"/>
    </row>
    <row r="212" spans="1:2" ht="17" x14ac:dyDescent="0.2">
      <c r="A212" s="1"/>
      <c r="B212" s="1"/>
    </row>
    <row r="213" spans="1:2" ht="17" x14ac:dyDescent="0.2">
      <c r="A213" s="1"/>
      <c r="B213" s="1"/>
    </row>
    <row r="214" spans="1:2" ht="17" x14ac:dyDescent="0.2">
      <c r="A214" s="1"/>
      <c r="B214" s="1"/>
    </row>
    <row r="215" spans="1:2" ht="17" x14ac:dyDescent="0.2">
      <c r="A215" s="1"/>
      <c r="B215" s="1"/>
    </row>
    <row r="216" spans="1:2" ht="17" x14ac:dyDescent="0.2">
      <c r="A216" s="1"/>
      <c r="B216" s="1"/>
    </row>
    <row r="217" spans="1:2" ht="17" x14ac:dyDescent="0.2">
      <c r="A217" s="1"/>
      <c r="B217" s="1"/>
    </row>
    <row r="218" spans="1:2" ht="17" x14ac:dyDescent="0.2">
      <c r="A218" s="1"/>
      <c r="B218" s="1"/>
    </row>
    <row r="219" spans="1:2" ht="17" x14ac:dyDescent="0.2">
      <c r="A219" s="1"/>
      <c r="B219" s="1"/>
    </row>
    <row r="220" spans="1:2" ht="17" x14ac:dyDescent="0.2">
      <c r="A220" s="1"/>
      <c r="B220" s="1"/>
    </row>
    <row r="221" spans="1:2" ht="17" x14ac:dyDescent="0.2">
      <c r="A221" s="1"/>
      <c r="B221" s="1"/>
    </row>
    <row r="222" spans="1:2" ht="17" x14ac:dyDescent="0.2">
      <c r="A222" s="1"/>
      <c r="B222" s="1"/>
    </row>
    <row r="223" spans="1:2" ht="17" x14ac:dyDescent="0.2">
      <c r="A223" s="1"/>
      <c r="B223" s="1"/>
    </row>
    <row r="224" spans="1:2" ht="17" x14ac:dyDescent="0.2">
      <c r="A224" s="1"/>
      <c r="B224" s="1"/>
    </row>
    <row r="225" spans="1:2" ht="17" x14ac:dyDescent="0.2">
      <c r="A225" s="1"/>
      <c r="B225" s="1"/>
    </row>
    <row r="226" spans="1:2" ht="17" x14ac:dyDescent="0.2">
      <c r="A226" s="1"/>
      <c r="B226" s="1"/>
    </row>
    <row r="227" spans="1:2" ht="17" x14ac:dyDescent="0.2">
      <c r="A227" s="1"/>
      <c r="B227" s="1"/>
    </row>
    <row r="228" spans="1:2" ht="17" x14ac:dyDescent="0.2">
      <c r="A228" s="1"/>
      <c r="B228" s="1"/>
    </row>
    <row r="229" spans="1:2" ht="17" x14ac:dyDescent="0.2">
      <c r="A229" s="1"/>
      <c r="B229" s="1"/>
    </row>
    <row r="230" spans="1:2" ht="17" x14ac:dyDescent="0.2">
      <c r="A230" s="1"/>
      <c r="B230" s="1"/>
    </row>
    <row r="231" spans="1:2" ht="17" x14ac:dyDescent="0.2">
      <c r="A231" s="1"/>
      <c r="B231" s="1"/>
    </row>
    <row r="232" spans="1:2" ht="17" x14ac:dyDescent="0.2">
      <c r="A232" s="1"/>
      <c r="B232" s="1"/>
    </row>
    <row r="233" spans="1:2" ht="17" x14ac:dyDescent="0.2">
      <c r="A233" s="1"/>
      <c r="B233" s="1"/>
    </row>
    <row r="234" spans="1:2" ht="17" x14ac:dyDescent="0.2">
      <c r="A234" s="1"/>
      <c r="B234" s="1"/>
    </row>
    <row r="235" spans="1:2" ht="17" x14ac:dyDescent="0.2">
      <c r="A235" s="1"/>
      <c r="B235" s="1"/>
    </row>
    <row r="236" spans="1:2" ht="17" x14ac:dyDescent="0.2">
      <c r="A236" s="1"/>
      <c r="B236" s="1"/>
    </row>
    <row r="237" spans="1:2" ht="17" x14ac:dyDescent="0.2">
      <c r="A237" s="1"/>
      <c r="B237" s="1"/>
    </row>
    <row r="238" spans="1:2" ht="17" x14ac:dyDescent="0.2">
      <c r="A238" s="1"/>
      <c r="B238" s="1"/>
    </row>
    <row r="239" spans="1:2" ht="17" x14ac:dyDescent="0.2">
      <c r="A239" s="1"/>
      <c r="B239" s="1"/>
    </row>
    <row r="240" spans="1:2" ht="17" x14ac:dyDescent="0.2">
      <c r="A240" s="1"/>
      <c r="B240" s="1"/>
    </row>
    <row r="241" spans="1:2" ht="17" x14ac:dyDescent="0.2">
      <c r="A241" s="1"/>
      <c r="B241" s="1"/>
    </row>
    <row r="242" spans="1:2" ht="17" x14ac:dyDescent="0.2">
      <c r="A242" s="1"/>
      <c r="B242" s="1"/>
    </row>
    <row r="243" spans="1:2" ht="17" x14ac:dyDescent="0.2">
      <c r="A243" s="1"/>
      <c r="B243" s="1"/>
    </row>
    <row r="244" spans="1:2" ht="17" x14ac:dyDescent="0.2">
      <c r="A244" s="1"/>
      <c r="B244" s="1"/>
    </row>
    <row r="245" spans="1:2" ht="17" x14ac:dyDescent="0.2">
      <c r="A245" s="1"/>
      <c r="B245" s="1"/>
    </row>
    <row r="246" spans="1:2" ht="17" x14ac:dyDescent="0.2">
      <c r="A246" s="1"/>
      <c r="B246" s="1"/>
    </row>
    <row r="247" spans="1:2" ht="17" x14ac:dyDescent="0.2">
      <c r="A247" s="1"/>
      <c r="B247" s="1"/>
    </row>
    <row r="248" spans="1:2" ht="17" x14ac:dyDescent="0.2">
      <c r="A248" s="1"/>
      <c r="B248" s="1"/>
    </row>
    <row r="249" spans="1:2" ht="17" x14ac:dyDescent="0.2">
      <c r="A249" s="1"/>
      <c r="B249" s="1"/>
    </row>
    <row r="250" spans="1:2" ht="17" x14ac:dyDescent="0.2">
      <c r="A250" s="1"/>
      <c r="B250" s="1"/>
    </row>
    <row r="251" spans="1:2" ht="17" x14ac:dyDescent="0.2">
      <c r="A251" s="1"/>
      <c r="B251" s="1"/>
    </row>
    <row r="252" spans="1:2" ht="17" x14ac:dyDescent="0.2">
      <c r="A252" s="1"/>
      <c r="B252" s="1"/>
    </row>
    <row r="253" spans="1:2" ht="17" x14ac:dyDescent="0.2">
      <c r="A253" s="1"/>
      <c r="B253" s="1"/>
    </row>
    <row r="254" spans="1:2" ht="17" x14ac:dyDescent="0.2">
      <c r="A254" s="1"/>
      <c r="B254" s="1"/>
    </row>
    <row r="255" spans="1:2" ht="17" x14ac:dyDescent="0.2">
      <c r="A255" s="1"/>
      <c r="B255" s="1"/>
    </row>
    <row r="256" spans="1:2" ht="17" x14ac:dyDescent="0.2">
      <c r="A256" s="1"/>
      <c r="B256" s="1"/>
    </row>
    <row r="257" spans="1:2" ht="17" x14ac:dyDescent="0.2">
      <c r="A257" s="1"/>
      <c r="B257" s="1"/>
    </row>
    <row r="258" spans="1:2" ht="17" x14ac:dyDescent="0.2">
      <c r="A258" s="1"/>
      <c r="B258" s="1"/>
    </row>
    <row r="259" spans="1:2" ht="17" x14ac:dyDescent="0.2">
      <c r="A259" s="1"/>
      <c r="B259" s="1"/>
    </row>
    <row r="260" spans="1:2" ht="17" x14ac:dyDescent="0.2">
      <c r="A260" s="1"/>
      <c r="B260" s="1"/>
    </row>
    <row r="261" spans="1:2" ht="17" x14ac:dyDescent="0.2">
      <c r="A261" s="1"/>
      <c r="B261" s="1"/>
    </row>
    <row r="262" spans="1:2" ht="17" x14ac:dyDescent="0.2">
      <c r="A262" s="1"/>
      <c r="B262" s="1"/>
    </row>
    <row r="263" spans="1:2" ht="17" x14ac:dyDescent="0.2">
      <c r="A263" s="1"/>
      <c r="B263" s="1"/>
    </row>
    <row r="264" spans="1:2" ht="17" x14ac:dyDescent="0.2">
      <c r="A264" s="1"/>
      <c r="B264" s="1"/>
    </row>
    <row r="265" spans="1:2" ht="17" x14ac:dyDescent="0.2">
      <c r="A265" s="1"/>
      <c r="B265" s="1"/>
    </row>
    <row r="266" spans="1:2" ht="17" x14ac:dyDescent="0.2">
      <c r="A266" s="1"/>
      <c r="B266" s="1"/>
    </row>
    <row r="267" spans="1:2" ht="17" x14ac:dyDescent="0.2">
      <c r="A267" s="1"/>
      <c r="B267" s="1"/>
    </row>
    <row r="268" spans="1:2" ht="17" x14ac:dyDescent="0.2">
      <c r="A268" s="1"/>
      <c r="B268" s="1"/>
    </row>
    <row r="269" spans="1:2" ht="17" x14ac:dyDescent="0.2">
      <c r="A269" s="1"/>
      <c r="B269" s="1"/>
    </row>
    <row r="270" spans="1:2" ht="17" x14ac:dyDescent="0.2">
      <c r="A270" s="1"/>
      <c r="B270" s="1"/>
    </row>
    <row r="271" spans="1:2" ht="17" x14ac:dyDescent="0.2">
      <c r="A271" s="1"/>
      <c r="B271" s="1"/>
    </row>
    <row r="272" spans="1:2" ht="17" x14ac:dyDescent="0.2">
      <c r="A272" s="1"/>
      <c r="B272" s="1"/>
    </row>
    <row r="273" spans="1:2" ht="17" x14ac:dyDescent="0.2">
      <c r="A273" s="1"/>
      <c r="B273" s="1"/>
    </row>
    <row r="274" spans="1:2" ht="17" x14ac:dyDescent="0.2">
      <c r="A274" s="1"/>
      <c r="B274" s="1"/>
    </row>
    <row r="275" spans="1:2" ht="17" x14ac:dyDescent="0.2">
      <c r="A275" s="1"/>
      <c r="B275" s="1"/>
    </row>
    <row r="276" spans="1:2" ht="17" x14ac:dyDescent="0.2">
      <c r="A276" s="1"/>
      <c r="B276" s="1"/>
    </row>
    <row r="277" spans="1:2" ht="17" x14ac:dyDescent="0.2">
      <c r="A277" s="1"/>
      <c r="B277" s="1"/>
    </row>
    <row r="278" spans="1:2" ht="17" x14ac:dyDescent="0.2">
      <c r="A278" s="1"/>
      <c r="B278" s="1"/>
    </row>
    <row r="279" spans="1:2" ht="17" x14ac:dyDescent="0.2">
      <c r="A279" s="1"/>
      <c r="B279" s="1"/>
    </row>
    <row r="280" spans="1:2" ht="17" x14ac:dyDescent="0.2">
      <c r="A280" s="1"/>
      <c r="B280" s="1"/>
    </row>
    <row r="281" spans="1:2" ht="17" x14ac:dyDescent="0.2">
      <c r="A281" s="1"/>
      <c r="B281" s="1"/>
    </row>
    <row r="282" spans="1:2" ht="17" x14ac:dyDescent="0.2">
      <c r="A282" s="1"/>
      <c r="B28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2DABE-267E-6A4F-89E1-63437BA28AE4}">
  <dimension ref="A1:L24"/>
  <sheetViews>
    <sheetView zoomScale="75" workbookViewId="0">
      <selection activeCell="B18" sqref="B18:H18"/>
    </sheetView>
  </sheetViews>
  <sheetFormatPr baseColWidth="10" defaultRowHeight="16" x14ac:dyDescent="0.2"/>
  <cols>
    <col min="1" max="1" width="16.33203125" style="4" bestFit="1" customWidth="1"/>
    <col min="2" max="8" width="15.83203125" style="4" customWidth="1"/>
    <col min="9" max="9" width="10.83203125" style="4"/>
    <col min="10" max="10" width="12" style="4" bestFit="1" customWidth="1"/>
    <col min="11" max="16384" width="10.83203125" style="4"/>
  </cols>
  <sheetData>
    <row r="1" spans="1:11" x14ac:dyDescent="0.2">
      <c r="A1" s="3" t="s">
        <v>15</v>
      </c>
    </row>
    <row r="3" spans="1:11" s="8" customFormat="1" x14ac:dyDescent="0.2">
      <c r="A3" s="6"/>
      <c r="B3" s="21" t="s">
        <v>0</v>
      </c>
      <c r="C3" s="21"/>
      <c r="D3" s="21"/>
      <c r="E3" s="21"/>
      <c r="F3" s="21"/>
      <c r="G3" s="21"/>
      <c r="H3" s="22"/>
    </row>
    <row r="4" spans="1:11" s="8" customFormat="1" x14ac:dyDescent="0.2">
      <c r="A4" s="9"/>
      <c r="B4" s="5" t="s">
        <v>5</v>
      </c>
      <c r="C4" s="5" t="s">
        <v>6</v>
      </c>
      <c r="D4" s="5" t="s">
        <v>7</v>
      </c>
      <c r="E4" s="5" t="s">
        <v>8</v>
      </c>
      <c r="F4" s="5"/>
      <c r="G4" s="5"/>
      <c r="H4" s="10"/>
    </row>
    <row r="5" spans="1:11" x14ac:dyDescent="0.2">
      <c r="A5" s="11" t="s">
        <v>2</v>
      </c>
      <c r="B5" s="4">
        <v>42590965.899999999</v>
      </c>
      <c r="C5" s="4">
        <v>9216875.7000000011</v>
      </c>
      <c r="D5" s="4">
        <v>26818007.100000005</v>
      </c>
      <c r="E5" s="4">
        <v>27666615.5</v>
      </c>
      <c r="H5" s="12"/>
    </row>
    <row r="6" spans="1:11" x14ac:dyDescent="0.2">
      <c r="A6" s="11" t="s">
        <v>3</v>
      </c>
      <c r="B6" s="4">
        <v>109216155.2</v>
      </c>
      <c r="C6" s="4">
        <v>62485514.899999999</v>
      </c>
      <c r="D6" s="4">
        <v>94322060.899999991</v>
      </c>
      <c r="E6" s="4">
        <v>115997452.49999999</v>
      </c>
      <c r="H6" s="12"/>
      <c r="J6" s="2"/>
    </row>
    <row r="7" spans="1:11" x14ac:dyDescent="0.2">
      <c r="A7" s="13" t="s">
        <v>4</v>
      </c>
      <c r="B7" s="14">
        <f>(B5/B6)*100</f>
        <v>38.996946763055433</v>
      </c>
      <c r="C7" s="14">
        <f t="shared" ref="C7:E7" si="0">(C5/C6)*100</f>
        <v>14.750419700870548</v>
      </c>
      <c r="D7" s="14">
        <f t="shared" si="0"/>
        <v>28.432380340408791</v>
      </c>
      <c r="E7" s="14">
        <f t="shared" si="0"/>
        <v>23.851054401388687</v>
      </c>
      <c r="F7" s="14"/>
      <c r="G7" s="14"/>
      <c r="H7" s="15"/>
      <c r="J7" s="2"/>
    </row>
    <row r="8" spans="1:11" x14ac:dyDescent="0.2">
      <c r="B8" s="2"/>
      <c r="C8" s="2"/>
      <c r="D8" s="2"/>
      <c r="E8" s="2"/>
      <c r="F8" s="2"/>
      <c r="G8" s="2"/>
      <c r="H8" s="2"/>
      <c r="J8" s="2"/>
    </row>
    <row r="9" spans="1:11" x14ac:dyDescent="0.2">
      <c r="B9" s="2"/>
      <c r="C9" s="2"/>
      <c r="D9" s="2"/>
      <c r="E9" s="2"/>
      <c r="F9" s="2"/>
      <c r="G9" s="2"/>
      <c r="H9" s="2"/>
      <c r="J9" s="2"/>
    </row>
    <row r="10" spans="1:11" x14ac:dyDescent="0.2">
      <c r="A10" s="6"/>
      <c r="B10" s="21" t="s">
        <v>1</v>
      </c>
      <c r="C10" s="21"/>
      <c r="D10" s="21"/>
      <c r="E10" s="21"/>
      <c r="F10" s="21"/>
      <c r="G10" s="21"/>
      <c r="H10" s="16"/>
      <c r="K10" s="2"/>
    </row>
    <row r="11" spans="1:11" x14ac:dyDescent="0.2">
      <c r="A11" s="9"/>
      <c r="B11" s="5" t="s">
        <v>9</v>
      </c>
      <c r="C11" s="5" t="s">
        <v>10</v>
      </c>
      <c r="D11" s="5" t="s">
        <v>11</v>
      </c>
      <c r="E11" s="5" t="s">
        <v>12</v>
      </c>
      <c r="F11" s="5" t="s">
        <v>26</v>
      </c>
      <c r="G11" s="5" t="s">
        <v>27</v>
      </c>
      <c r="H11" s="10"/>
      <c r="K11" s="2"/>
    </row>
    <row r="12" spans="1:11" x14ac:dyDescent="0.2">
      <c r="A12" s="11" t="s">
        <v>2</v>
      </c>
      <c r="B12" s="4">
        <v>340689.94</v>
      </c>
      <c r="C12" s="4">
        <v>4000079</v>
      </c>
      <c r="D12" s="4">
        <v>9474113.5</v>
      </c>
      <c r="E12" s="4">
        <v>15485743.869999997</v>
      </c>
      <c r="F12" s="4">
        <v>522512.79999999993</v>
      </c>
      <c r="G12" s="4">
        <v>689409.39999999991</v>
      </c>
      <c r="H12" s="12"/>
      <c r="K12" s="2"/>
    </row>
    <row r="13" spans="1:11" x14ac:dyDescent="0.2">
      <c r="A13" s="11" t="s">
        <v>3</v>
      </c>
      <c r="B13" s="4">
        <v>107905595.8</v>
      </c>
      <c r="C13" s="4">
        <v>69355838.400000006</v>
      </c>
      <c r="D13" s="4">
        <v>100064860.80000001</v>
      </c>
      <c r="E13" s="4">
        <v>130959182.59999999</v>
      </c>
      <c r="F13" s="4">
        <v>68790683.900000006</v>
      </c>
      <c r="G13" s="4">
        <v>96376154.600000009</v>
      </c>
      <c r="H13" s="12"/>
      <c r="K13" s="2"/>
    </row>
    <row r="14" spans="1:11" x14ac:dyDescent="0.2">
      <c r="A14" s="13" t="s">
        <v>4</v>
      </c>
      <c r="B14" s="14">
        <f>(B12/B13)*100</f>
        <v>0.31572963151184419</v>
      </c>
      <c r="C14" s="14">
        <f t="shared" ref="C14:G14" si="1">(C12/C13)*100</f>
        <v>5.7674726342865457</v>
      </c>
      <c r="D14" s="14">
        <f t="shared" si="1"/>
        <v>9.4679724972944737</v>
      </c>
      <c r="E14" s="14">
        <f t="shared" si="1"/>
        <v>11.824862955428983</v>
      </c>
      <c r="F14" s="14">
        <f t="shared" si="1"/>
        <v>0.75956913113346713</v>
      </c>
      <c r="G14" s="14">
        <f t="shared" si="1"/>
        <v>0.71533192298585424</v>
      </c>
      <c r="H14" s="15"/>
      <c r="K14" s="2"/>
    </row>
    <row r="15" spans="1:11" x14ac:dyDescent="0.2">
      <c r="H15" s="2"/>
      <c r="K15" s="2"/>
    </row>
    <row r="16" spans="1:11" x14ac:dyDescent="0.2">
      <c r="H16" s="2"/>
      <c r="K16" s="2"/>
    </row>
    <row r="17" spans="1:12" x14ac:dyDescent="0.2">
      <c r="A17" s="6"/>
      <c r="B17" s="21" t="s">
        <v>13</v>
      </c>
      <c r="C17" s="21"/>
      <c r="D17" s="21"/>
      <c r="E17" s="21"/>
      <c r="F17" s="21"/>
      <c r="G17" s="21"/>
      <c r="H17" s="16"/>
      <c r="L17" s="2"/>
    </row>
    <row r="18" spans="1:12" x14ac:dyDescent="0.2">
      <c r="A18" s="9"/>
      <c r="B18" s="5" t="s">
        <v>28</v>
      </c>
      <c r="C18" s="5" t="s">
        <v>29</v>
      </c>
      <c r="D18" s="5" t="s">
        <v>29</v>
      </c>
      <c r="E18" s="5" t="s">
        <v>30</v>
      </c>
      <c r="F18" s="5" t="s">
        <v>31</v>
      </c>
      <c r="G18" s="5" t="s">
        <v>32</v>
      </c>
      <c r="H18" s="10" t="s">
        <v>33</v>
      </c>
      <c r="L18" s="2"/>
    </row>
    <row r="19" spans="1:12" x14ac:dyDescent="0.2">
      <c r="A19" s="11" t="s">
        <v>2</v>
      </c>
      <c r="B19" s="4">
        <v>6259215.6000000015</v>
      </c>
      <c r="C19" s="4">
        <v>935578.9</v>
      </c>
      <c r="D19" s="4">
        <v>5419743.0999999996</v>
      </c>
      <c r="E19" s="4">
        <v>6534171.9000000004</v>
      </c>
      <c r="F19" s="4">
        <v>5573245.5</v>
      </c>
      <c r="G19" s="4">
        <v>6118056.8000000017</v>
      </c>
      <c r="H19" s="12">
        <v>13544296.799999999</v>
      </c>
      <c r="L19" s="2"/>
    </row>
    <row r="20" spans="1:12" x14ac:dyDescent="0.2">
      <c r="A20" s="11" t="s">
        <v>3</v>
      </c>
      <c r="B20" s="4">
        <v>138166756.40000001</v>
      </c>
      <c r="C20" s="4">
        <v>88486370.900000006</v>
      </c>
      <c r="D20" s="4">
        <v>116817020.7</v>
      </c>
      <c r="E20" s="4">
        <v>102380847.90000001</v>
      </c>
      <c r="F20" s="4">
        <v>87044786.600000009</v>
      </c>
      <c r="G20" s="4">
        <v>98277994.5</v>
      </c>
      <c r="H20" s="12">
        <v>105335828.09999999</v>
      </c>
      <c r="L20" s="2"/>
    </row>
    <row r="21" spans="1:12" x14ac:dyDescent="0.2">
      <c r="A21" s="13" t="s">
        <v>4</v>
      </c>
      <c r="B21" s="14">
        <f>(B19/B20)*100</f>
        <v>4.5301892894403952</v>
      </c>
      <c r="C21" s="14">
        <f t="shared" ref="C21" si="2">(C19/C20)*100</f>
        <v>1.0573141270052921</v>
      </c>
      <c r="D21" s="14">
        <f t="shared" ref="D21" si="3">(D19/D20)*100</f>
        <v>4.639514916168376</v>
      </c>
      <c r="E21" s="14">
        <f t="shared" ref="E21" si="4">(E19/E20)*100</f>
        <v>6.3822209270841563</v>
      </c>
      <c r="F21" s="14">
        <f t="shared" ref="F21" si="5">(F19/F20)*100</f>
        <v>6.4027332568588307</v>
      </c>
      <c r="G21" s="14">
        <f t="shared" ref="G21:H21" si="6">(G19/G20)*100</f>
        <v>6.2252560515975945</v>
      </c>
      <c r="H21" s="15">
        <f t="shared" si="6"/>
        <v>12.858205080176324</v>
      </c>
      <c r="L21" s="2"/>
    </row>
    <row r="22" spans="1:12" x14ac:dyDescent="0.2">
      <c r="A22" s="17"/>
      <c r="L22" s="2"/>
    </row>
    <row r="23" spans="1:12" x14ac:dyDescent="0.2">
      <c r="L23" s="2"/>
    </row>
    <row r="24" spans="1:12" x14ac:dyDescent="0.2">
      <c r="L24" s="2"/>
    </row>
  </sheetData>
  <mergeCells count="3">
    <mergeCell ref="B3:H3"/>
    <mergeCell ref="B10:G10"/>
    <mergeCell ref="B17:G17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6B107-DBDB-7B4D-BE67-706EBEBB0861}">
  <dimension ref="A1:L21"/>
  <sheetViews>
    <sheetView tabSelected="1" zoomScale="109" workbookViewId="0">
      <selection activeCell="J17" sqref="J17:J18"/>
    </sheetView>
  </sheetViews>
  <sheetFormatPr baseColWidth="10" defaultRowHeight="16" x14ac:dyDescent="0.2"/>
  <cols>
    <col min="1" max="1" width="16.33203125" style="4" bestFit="1" customWidth="1"/>
    <col min="2" max="8" width="15.83203125" style="4" customWidth="1"/>
    <col min="9" max="9" width="14" style="4" bestFit="1" customWidth="1"/>
    <col min="10" max="10" width="12" style="4" bestFit="1" customWidth="1"/>
    <col min="11" max="16384" width="10.83203125" style="4"/>
  </cols>
  <sheetData>
    <row r="1" spans="1:12" x14ac:dyDescent="0.2">
      <c r="A1" s="3" t="s">
        <v>15</v>
      </c>
    </row>
    <row r="3" spans="1:12" s="8" customFormat="1" x14ac:dyDescent="0.2">
      <c r="A3" s="6"/>
      <c r="B3" s="21" t="s">
        <v>0</v>
      </c>
      <c r="C3" s="21"/>
      <c r="D3" s="21"/>
      <c r="E3" s="21"/>
      <c r="F3" s="21"/>
      <c r="G3" s="21"/>
      <c r="H3" s="22"/>
    </row>
    <row r="4" spans="1:12" s="8" customFormat="1" x14ac:dyDescent="0.2">
      <c r="A4" s="9"/>
      <c r="B4" s="23" t="s">
        <v>5</v>
      </c>
      <c r="C4" s="23" t="s">
        <v>6</v>
      </c>
      <c r="D4" s="23" t="s">
        <v>7</v>
      </c>
      <c r="E4" s="23" t="s">
        <v>8</v>
      </c>
      <c r="F4" s="23"/>
      <c r="G4" s="23"/>
      <c r="H4" s="10"/>
      <c r="I4" s="5" t="s">
        <v>37</v>
      </c>
      <c r="J4" s="5" t="s">
        <v>38</v>
      </c>
    </row>
    <row r="5" spans="1:12" x14ac:dyDescent="0.2">
      <c r="A5" s="11" t="s">
        <v>34</v>
      </c>
      <c r="B5" s="24">
        <f>18+46</f>
        <v>64</v>
      </c>
      <c r="C5" s="24">
        <f>11+25</f>
        <v>36</v>
      </c>
      <c r="D5" s="24">
        <f>13+31</f>
        <v>44</v>
      </c>
      <c r="E5" s="24">
        <f>8+37</f>
        <v>45</v>
      </c>
      <c r="F5" s="24"/>
      <c r="G5" s="24"/>
      <c r="H5" s="12"/>
      <c r="I5" s="4">
        <f>SUM(B5:E5)</f>
        <v>189</v>
      </c>
      <c r="J5" s="4">
        <f>I5/I7</f>
        <v>0.40645161290322579</v>
      </c>
    </row>
    <row r="6" spans="1:12" x14ac:dyDescent="0.2">
      <c r="A6" s="13" t="s">
        <v>35</v>
      </c>
      <c r="B6" s="14">
        <f>79+15</f>
        <v>94</v>
      </c>
      <c r="C6" s="14">
        <f>32+2</f>
        <v>34</v>
      </c>
      <c r="D6" s="14">
        <f>43+11</f>
        <v>54</v>
      </c>
      <c r="E6" s="14">
        <f>87+7</f>
        <v>94</v>
      </c>
      <c r="F6" s="14"/>
      <c r="G6" s="14"/>
      <c r="H6" s="15"/>
      <c r="I6" s="4">
        <f>SUM(B6:E6)</f>
        <v>276</v>
      </c>
      <c r="J6" s="4">
        <f>I6/I7</f>
        <v>0.59354838709677415</v>
      </c>
    </row>
    <row r="7" spans="1:12" x14ac:dyDescent="0.2">
      <c r="B7" s="2"/>
      <c r="C7" s="2"/>
      <c r="D7" s="2"/>
      <c r="E7" s="2"/>
      <c r="F7" s="2"/>
      <c r="G7" s="2"/>
      <c r="H7" s="25" t="s">
        <v>36</v>
      </c>
      <c r="I7" s="4">
        <f>I5+I6</f>
        <v>465</v>
      </c>
      <c r="J7" s="2"/>
    </row>
    <row r="8" spans="1:12" x14ac:dyDescent="0.2">
      <c r="B8" s="2"/>
      <c r="C8" s="2"/>
      <c r="D8" s="2"/>
      <c r="E8" s="2"/>
      <c r="F8" s="2"/>
      <c r="G8" s="2"/>
      <c r="H8" s="2"/>
      <c r="J8" s="2"/>
    </row>
    <row r="9" spans="1:12" x14ac:dyDescent="0.2">
      <c r="A9" s="6"/>
      <c r="B9" s="21" t="s">
        <v>13</v>
      </c>
      <c r="C9" s="21"/>
      <c r="D9" s="21"/>
      <c r="E9" s="21"/>
      <c r="F9" s="21"/>
      <c r="G9" s="21"/>
      <c r="H9" s="16"/>
      <c r="K9" s="2"/>
    </row>
    <row r="10" spans="1:12" x14ac:dyDescent="0.2">
      <c r="A10" s="9"/>
      <c r="B10" s="5" t="s">
        <v>28</v>
      </c>
      <c r="C10" s="5" t="s">
        <v>29</v>
      </c>
      <c r="D10" s="5" t="s">
        <v>29</v>
      </c>
      <c r="E10" s="5" t="s">
        <v>30</v>
      </c>
      <c r="F10" s="5" t="s">
        <v>31</v>
      </c>
      <c r="G10" s="5" t="s">
        <v>32</v>
      </c>
      <c r="H10" s="10" t="s">
        <v>33</v>
      </c>
      <c r="I10" s="5" t="s">
        <v>37</v>
      </c>
      <c r="J10" s="5" t="s">
        <v>38</v>
      </c>
      <c r="K10" s="2"/>
    </row>
    <row r="11" spans="1:12" x14ac:dyDescent="0.2">
      <c r="A11" s="11" t="s">
        <v>34</v>
      </c>
      <c r="B11" s="24">
        <f>52+61</f>
        <v>113</v>
      </c>
      <c r="C11" s="24">
        <f>24+10</f>
        <v>34</v>
      </c>
      <c r="D11" s="24">
        <f>44+26</f>
        <v>70</v>
      </c>
      <c r="E11" s="24">
        <f>26+23</f>
        <v>49</v>
      </c>
      <c r="F11" s="24">
        <f>31+41</f>
        <v>72</v>
      </c>
      <c r="G11" s="24">
        <f>63+20</f>
        <v>83</v>
      </c>
      <c r="H11" s="12">
        <f>66+45</f>
        <v>111</v>
      </c>
      <c r="I11" s="4">
        <f>SUM(B11:H11)</f>
        <v>532</v>
      </c>
      <c r="J11" s="4">
        <f>I11/I13</f>
        <v>0.85668276972624802</v>
      </c>
      <c r="K11" s="2"/>
    </row>
    <row r="12" spans="1:12" x14ac:dyDescent="0.2">
      <c r="A12" s="13" t="s">
        <v>35</v>
      </c>
      <c r="B12" s="14">
        <f>27+1</f>
        <v>28</v>
      </c>
      <c r="C12" s="14">
        <f>1+0</f>
        <v>1</v>
      </c>
      <c r="D12" s="14">
        <f>6+1</f>
        <v>7</v>
      </c>
      <c r="E12" s="14">
        <f>9+1</f>
        <v>10</v>
      </c>
      <c r="F12" s="14">
        <f>12+0</f>
        <v>12</v>
      </c>
      <c r="G12" s="14">
        <f>4+1</f>
        <v>5</v>
      </c>
      <c r="H12" s="15">
        <f>20+6</f>
        <v>26</v>
      </c>
      <c r="I12" s="4">
        <f>SUM(B12:H12)</f>
        <v>89</v>
      </c>
      <c r="J12" s="4">
        <f>I12/I13</f>
        <v>0.14331723027375201</v>
      </c>
      <c r="K12" s="2"/>
    </row>
    <row r="13" spans="1:12" x14ac:dyDescent="0.2">
      <c r="H13" s="25" t="s">
        <v>36</v>
      </c>
      <c r="I13" s="4">
        <f>I11+I12</f>
        <v>621</v>
      </c>
      <c r="K13" s="2"/>
    </row>
    <row r="14" spans="1:12" x14ac:dyDescent="0.2">
      <c r="H14" s="2"/>
      <c r="K14" s="2"/>
    </row>
    <row r="15" spans="1:12" x14ac:dyDescent="0.2">
      <c r="A15" s="6"/>
      <c r="B15" s="21" t="s">
        <v>1</v>
      </c>
      <c r="C15" s="21"/>
      <c r="D15" s="21"/>
      <c r="E15" s="21"/>
      <c r="F15" s="21"/>
      <c r="G15" s="21"/>
      <c r="H15" s="16"/>
      <c r="L15" s="2"/>
    </row>
    <row r="16" spans="1:12" x14ac:dyDescent="0.2">
      <c r="A16" s="9"/>
      <c r="B16" s="5" t="s">
        <v>9</v>
      </c>
      <c r="C16" s="5" t="s">
        <v>10</v>
      </c>
      <c r="D16" s="5" t="s">
        <v>11</v>
      </c>
      <c r="E16" s="5" t="s">
        <v>12</v>
      </c>
      <c r="F16" s="5" t="s">
        <v>26</v>
      </c>
      <c r="G16" s="5" t="s">
        <v>27</v>
      </c>
      <c r="H16" s="10"/>
      <c r="I16" s="5" t="s">
        <v>37</v>
      </c>
      <c r="J16" s="5" t="s">
        <v>38</v>
      </c>
      <c r="L16" s="2"/>
    </row>
    <row r="17" spans="1:12" x14ac:dyDescent="0.2">
      <c r="A17" s="11" t="s">
        <v>34</v>
      </c>
      <c r="B17" s="24">
        <f>35+0</f>
        <v>35</v>
      </c>
      <c r="C17" s="24">
        <f>25+10</f>
        <v>35</v>
      </c>
      <c r="D17" s="24">
        <f>64+45</f>
        <v>109</v>
      </c>
      <c r="E17" s="24">
        <f>47+51</f>
        <v>98</v>
      </c>
      <c r="F17" s="24">
        <f>20+5</f>
        <v>25</v>
      </c>
      <c r="G17" s="24">
        <f>34+7</f>
        <v>41</v>
      </c>
      <c r="H17" s="12"/>
      <c r="I17" s="4">
        <f>SUM(B17:G17)</f>
        <v>343</v>
      </c>
      <c r="J17" s="4">
        <f>I17/I19</f>
        <v>0.8817480719794345</v>
      </c>
      <c r="L17" s="2"/>
    </row>
    <row r="18" spans="1:12" x14ac:dyDescent="0.2">
      <c r="A18" s="13" t="s">
        <v>35</v>
      </c>
      <c r="B18" s="14">
        <f>0+0</f>
        <v>0</v>
      </c>
      <c r="C18" s="14">
        <f>2+2</f>
        <v>4</v>
      </c>
      <c r="D18" s="14">
        <f>19+2</f>
        <v>21</v>
      </c>
      <c r="E18" s="14">
        <f>19+2</f>
        <v>21</v>
      </c>
      <c r="F18" s="14">
        <f>0+0</f>
        <v>0</v>
      </c>
      <c r="G18" s="14">
        <f>0+0</f>
        <v>0</v>
      </c>
      <c r="H18" s="15"/>
      <c r="I18" s="4">
        <f>SUM(B18:G18)</f>
        <v>46</v>
      </c>
      <c r="J18" s="4">
        <f>I18/I19</f>
        <v>0.11825192802056556</v>
      </c>
      <c r="L18" s="2"/>
    </row>
    <row r="19" spans="1:12" x14ac:dyDescent="0.2">
      <c r="A19" s="17"/>
      <c r="H19" s="25" t="s">
        <v>36</v>
      </c>
      <c r="I19" s="4">
        <f>I17+I18</f>
        <v>389</v>
      </c>
      <c r="L19" s="2"/>
    </row>
    <row r="20" spans="1:12" x14ac:dyDescent="0.2">
      <c r="L20" s="2"/>
    </row>
    <row r="21" spans="1:12" x14ac:dyDescent="0.2">
      <c r="L21" s="2"/>
    </row>
  </sheetData>
  <mergeCells count="3">
    <mergeCell ref="B3:H3"/>
    <mergeCell ref="B9:G9"/>
    <mergeCell ref="B15:G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3C39F-7777-EF45-9513-30C8628BF8E4}">
  <dimension ref="A1:J16"/>
  <sheetViews>
    <sheetView zoomScale="75" zoomScaleNormal="120" workbookViewId="0">
      <selection activeCell="D25" sqref="D25"/>
    </sheetView>
  </sheetViews>
  <sheetFormatPr baseColWidth="10" defaultRowHeight="16" x14ac:dyDescent="0.2"/>
  <cols>
    <col min="1" max="1" width="16.33203125" style="4" bestFit="1" customWidth="1"/>
    <col min="2" max="9" width="15.83203125" style="4" customWidth="1"/>
    <col min="10" max="10" width="10.83203125" style="4"/>
    <col min="11" max="11" width="12" style="4" bestFit="1" customWidth="1"/>
    <col min="12" max="16384" width="10.83203125" style="4"/>
  </cols>
  <sheetData>
    <row r="1" spans="1:10" x14ac:dyDescent="0.2">
      <c r="A1" s="3" t="s">
        <v>23</v>
      </c>
    </row>
    <row r="3" spans="1:10" s="8" customFormat="1" x14ac:dyDescent="0.2">
      <c r="A3" s="6"/>
      <c r="B3" s="21" t="s">
        <v>21</v>
      </c>
      <c r="C3" s="21"/>
      <c r="D3" s="21"/>
      <c r="E3" s="21"/>
      <c r="F3" s="21"/>
      <c r="G3" s="21"/>
      <c r="H3" s="21"/>
      <c r="I3" s="22"/>
      <c r="J3" s="2"/>
    </row>
    <row r="4" spans="1:10" s="8" customFormat="1" x14ac:dyDescent="0.2">
      <c r="A4" s="9"/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10" t="s">
        <v>12</v>
      </c>
      <c r="J4" s="2"/>
    </row>
    <row r="5" spans="1:10" x14ac:dyDescent="0.2">
      <c r="A5" s="11" t="s">
        <v>2</v>
      </c>
      <c r="B5" s="18">
        <v>98031.5</v>
      </c>
      <c r="C5" s="4">
        <v>1280903.8</v>
      </c>
      <c r="D5" s="4">
        <v>7014914.5999999996</v>
      </c>
      <c r="E5" s="4">
        <v>356891.5</v>
      </c>
      <c r="F5" s="4">
        <v>5723096.2000000002</v>
      </c>
      <c r="G5" s="4">
        <v>1165658.5</v>
      </c>
      <c r="H5" s="4">
        <v>1599656.4</v>
      </c>
      <c r="I5" s="12">
        <v>3043153.4</v>
      </c>
      <c r="J5" s="2"/>
    </row>
    <row r="6" spans="1:10" x14ac:dyDescent="0.2">
      <c r="A6" s="11" t="s">
        <v>3</v>
      </c>
      <c r="B6" s="19">
        <v>80153723.400000006</v>
      </c>
      <c r="C6" s="19">
        <v>95797091.5</v>
      </c>
      <c r="D6" s="19">
        <v>96825084.599999994</v>
      </c>
      <c r="E6" s="19">
        <v>94522208.700000003</v>
      </c>
      <c r="F6" s="19">
        <v>112625571.90000001</v>
      </c>
      <c r="G6" s="19">
        <v>93591825.900000006</v>
      </c>
      <c r="H6" s="19">
        <v>63921100.100000001</v>
      </c>
      <c r="I6" s="20">
        <v>66798691</v>
      </c>
      <c r="J6" s="2"/>
    </row>
    <row r="7" spans="1:10" x14ac:dyDescent="0.2">
      <c r="A7" s="13" t="s">
        <v>4</v>
      </c>
      <c r="B7" s="14">
        <f>(B5/B6)*100</f>
        <v>0.12230436197053821</v>
      </c>
      <c r="C7" s="14">
        <f t="shared" ref="C7:I7" si="0">(C5/C6)*100</f>
        <v>1.3371009285809059</v>
      </c>
      <c r="D7" s="14">
        <f t="shared" si="0"/>
        <v>7.244935162184202</v>
      </c>
      <c r="E7" s="14">
        <f t="shared" si="0"/>
        <v>0.3775742282247368</v>
      </c>
      <c r="F7" s="14">
        <f t="shared" si="0"/>
        <v>5.0815246515076744</v>
      </c>
      <c r="G7" s="14">
        <f t="shared" si="0"/>
        <v>1.2454704123899349</v>
      </c>
      <c r="H7" s="14">
        <f t="shared" si="0"/>
        <v>2.5025482939083519</v>
      </c>
      <c r="I7" s="15">
        <f t="shared" si="0"/>
        <v>4.5557081350591133</v>
      </c>
      <c r="J7" s="2"/>
    </row>
    <row r="8" spans="1:10" x14ac:dyDescent="0.2">
      <c r="B8" s="2"/>
      <c r="C8" s="2"/>
      <c r="D8" s="2"/>
      <c r="E8" s="2"/>
      <c r="F8" s="2"/>
      <c r="G8" s="2"/>
      <c r="H8" s="2"/>
      <c r="I8" s="2"/>
      <c r="J8" s="2"/>
    </row>
    <row r="9" spans="1:10" x14ac:dyDescent="0.2">
      <c r="B9" s="2"/>
      <c r="C9" s="2"/>
      <c r="D9" s="2"/>
      <c r="E9" s="2"/>
      <c r="F9" s="2"/>
      <c r="G9" s="2"/>
      <c r="H9" s="2"/>
      <c r="I9" s="2"/>
      <c r="J9" s="2"/>
    </row>
    <row r="10" spans="1:10" x14ac:dyDescent="0.2">
      <c r="A10" s="6"/>
      <c r="B10" s="21" t="s">
        <v>22</v>
      </c>
      <c r="C10" s="21"/>
      <c r="D10" s="21"/>
      <c r="E10" s="21"/>
      <c r="F10" s="21"/>
      <c r="G10" s="21"/>
      <c r="H10" s="7"/>
      <c r="I10" s="16"/>
      <c r="J10" s="2"/>
    </row>
    <row r="11" spans="1:10" x14ac:dyDescent="0.2">
      <c r="A11" s="9"/>
      <c r="B11" s="5" t="s">
        <v>5</v>
      </c>
      <c r="C11" s="5" t="s">
        <v>6</v>
      </c>
      <c r="D11" s="5" t="s">
        <v>7</v>
      </c>
      <c r="E11" s="5" t="s">
        <v>8</v>
      </c>
      <c r="F11" s="5" t="s">
        <v>9</v>
      </c>
      <c r="G11" s="5" t="s">
        <v>10</v>
      </c>
      <c r="H11" s="5" t="s">
        <v>14</v>
      </c>
      <c r="I11" s="10"/>
      <c r="J11" s="2"/>
    </row>
    <row r="12" spans="1:10" x14ac:dyDescent="0.2">
      <c r="A12" s="11" t="s">
        <v>2</v>
      </c>
      <c r="B12" s="4">
        <v>55065074.299999997</v>
      </c>
      <c r="C12" s="4">
        <v>62430816.100000001</v>
      </c>
      <c r="D12" s="4">
        <v>35910354.200000003</v>
      </c>
      <c r="E12" s="4">
        <v>37123445.299999997</v>
      </c>
      <c r="F12" s="4">
        <v>41605717</v>
      </c>
      <c r="G12" s="4">
        <v>23021808.100000001</v>
      </c>
      <c r="H12" s="4">
        <v>31399887.100000001</v>
      </c>
      <c r="I12" s="12"/>
      <c r="J12" s="2"/>
    </row>
    <row r="13" spans="1:10" x14ac:dyDescent="0.2">
      <c r="A13" s="11" t="s">
        <v>3</v>
      </c>
      <c r="B13" s="4">
        <v>121656485.2</v>
      </c>
      <c r="C13" s="4">
        <v>150561952.30000001</v>
      </c>
      <c r="D13" s="4">
        <v>105224985.40000001</v>
      </c>
      <c r="E13" s="4">
        <v>105693204.90000001</v>
      </c>
      <c r="F13" s="4">
        <v>125658044</v>
      </c>
      <c r="G13" s="4">
        <v>78965056.700000003</v>
      </c>
      <c r="H13" s="4">
        <v>94558610.599999994</v>
      </c>
      <c r="I13" s="12"/>
      <c r="J13" s="2"/>
    </row>
    <row r="14" spans="1:10" x14ac:dyDescent="0.2">
      <c r="A14" s="13" t="s">
        <v>4</v>
      </c>
      <c r="B14" s="14">
        <f>(B12/B13)*100</f>
        <v>45.262752914055085</v>
      </c>
      <c r="C14" s="14">
        <f t="shared" ref="C14:H14" si="1">(C12/C13)*100</f>
        <v>41.465200966313446</v>
      </c>
      <c r="D14" s="14">
        <f t="shared" si="1"/>
        <v>34.127212337916845</v>
      </c>
      <c r="E14" s="14">
        <f t="shared" si="1"/>
        <v>35.123776722565822</v>
      </c>
      <c r="F14" s="14">
        <f t="shared" si="1"/>
        <v>33.110269486607642</v>
      </c>
      <c r="G14" s="14">
        <f t="shared" si="1"/>
        <v>29.154424833079361</v>
      </c>
      <c r="H14" s="14">
        <f t="shared" si="1"/>
        <v>33.206798302935304</v>
      </c>
      <c r="I14" s="15"/>
      <c r="J14" s="2"/>
    </row>
    <row r="15" spans="1:10" x14ac:dyDescent="0.2">
      <c r="I15" s="2"/>
      <c r="J15" s="2"/>
    </row>
    <row r="16" spans="1:10" x14ac:dyDescent="0.2">
      <c r="J16" s="2"/>
    </row>
  </sheetData>
  <mergeCells count="2">
    <mergeCell ref="B3:I3"/>
    <mergeCell ref="B10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2b</vt:lpstr>
      <vt:lpstr>Fig. 2d</vt:lpstr>
      <vt:lpstr>Fig. 2f</vt:lpstr>
      <vt:lpstr>Fig. 2h</vt:lpstr>
      <vt:lpstr>Fig. 2l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Wu, Katherine</dc:creator>
  <cp:lastModifiedBy>Wu, Katherine</cp:lastModifiedBy>
  <dcterms:created xsi:type="dcterms:W3CDTF">2025-06-11T19:14:50Z</dcterms:created>
  <dcterms:modified xsi:type="dcterms:W3CDTF">2025-08-14T18:29:38Z</dcterms:modified>
</cp:coreProperties>
</file>