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i/Desktop/Source data /"/>
    </mc:Choice>
  </mc:AlternateContent>
  <xr:revisionPtr revIDLastSave="0" documentId="8_{821020BA-B613-7E49-9309-A17E94CC732E}" xr6:coauthVersionLast="47" xr6:coauthVersionMax="47" xr10:uidLastSave="{00000000-0000-0000-0000-000000000000}"/>
  <bookViews>
    <workbookView xWindow="1900" yWindow="1820" windowWidth="27240" windowHeight="16440" activeTab="4" xr2:uid="{6F3E8ECF-3AAE-AC40-86E9-4CEBF9FFF4FC}"/>
  </bookViews>
  <sheets>
    <sheet name="Figure.4c" sheetId="1" r:id="rId1"/>
    <sheet name="Figure.4e" sheetId="2" r:id="rId2"/>
    <sheet name="Figure.4j" sheetId="3" r:id="rId3"/>
    <sheet name="Figure.4k" sheetId="4" r:id="rId4"/>
    <sheet name="Figure.4l" sheetId="5" r:id="rId5"/>
  </sheets>
  <externalReferences>
    <externalReference r:id="rId6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4" l="1"/>
  <c r="K25" i="4" s="1"/>
  <c r="K26" i="4" s="1"/>
  <c r="K28" i="4" s="1"/>
  <c r="K29" i="4" s="1"/>
  <c r="J24" i="4"/>
  <c r="J25" i="4" s="1"/>
  <c r="J26" i="4" s="1"/>
  <c r="J28" i="4" s="1"/>
  <c r="J29" i="4" s="1"/>
  <c r="I24" i="4"/>
  <c r="I25" i="4" s="1"/>
  <c r="I26" i="4" s="1"/>
  <c r="I28" i="4" s="1"/>
  <c r="I29" i="4" s="1"/>
  <c r="H24" i="4"/>
  <c r="H25" i="4" s="1"/>
  <c r="H26" i="4" s="1"/>
  <c r="H28" i="4" s="1"/>
  <c r="H29" i="4" s="1"/>
  <c r="E24" i="4"/>
  <c r="E25" i="4" s="1"/>
  <c r="E26" i="4" s="1"/>
  <c r="E28" i="4" s="1"/>
  <c r="E29" i="4" s="1"/>
  <c r="D24" i="4"/>
  <c r="D25" i="4" s="1"/>
  <c r="D26" i="4" s="1"/>
  <c r="D28" i="4" s="1"/>
  <c r="D29" i="4" s="1"/>
  <c r="C24" i="4"/>
  <c r="C25" i="4" s="1"/>
  <c r="C26" i="4" s="1"/>
  <c r="C28" i="4" s="1"/>
  <c r="C29" i="4" s="1"/>
  <c r="B24" i="4"/>
  <c r="B25" i="4" s="1"/>
  <c r="B26" i="4" s="1"/>
  <c r="B28" i="4" s="1"/>
  <c r="B29" i="4" s="1"/>
  <c r="C7" i="4"/>
  <c r="J6" i="4"/>
  <c r="J7" i="4" s="1"/>
  <c r="I6" i="4"/>
  <c r="I7" i="4" s="1"/>
  <c r="H6" i="4"/>
  <c r="H7" i="4" s="1"/>
  <c r="G6" i="4"/>
  <c r="G7" i="4" s="1"/>
  <c r="F6" i="4"/>
  <c r="F7" i="4" s="1"/>
  <c r="E6" i="4"/>
  <c r="E7" i="4" s="1"/>
  <c r="D6" i="4"/>
  <c r="D7" i="4" s="1"/>
  <c r="C6" i="4"/>
  <c r="B6" i="4"/>
  <c r="B7" i="4" s="1"/>
  <c r="G26" i="2"/>
  <c r="F26" i="2"/>
  <c r="E26" i="2"/>
  <c r="H26" i="2" s="1"/>
  <c r="G25" i="2"/>
  <c r="F25" i="2"/>
  <c r="E25" i="2"/>
  <c r="H25" i="2" s="1"/>
  <c r="G24" i="2"/>
  <c r="F24" i="2"/>
  <c r="E24" i="2"/>
  <c r="H24" i="2" s="1"/>
  <c r="G23" i="2"/>
  <c r="F23" i="2"/>
  <c r="E23" i="2"/>
  <c r="H23" i="2" s="1"/>
  <c r="G22" i="2"/>
  <c r="F22" i="2"/>
  <c r="E22" i="2"/>
  <c r="H22" i="2" s="1"/>
  <c r="G21" i="2"/>
  <c r="F21" i="2"/>
  <c r="E21" i="2"/>
  <c r="H21" i="2" s="1"/>
  <c r="G20" i="2"/>
  <c r="F20" i="2"/>
  <c r="E20" i="2"/>
  <c r="H20" i="2" s="1"/>
  <c r="G19" i="2"/>
  <c r="F19" i="2"/>
  <c r="E19" i="2"/>
  <c r="H19" i="2" s="1"/>
  <c r="G18" i="2"/>
  <c r="F18" i="2"/>
  <c r="E18" i="2"/>
  <c r="H18" i="2" s="1"/>
  <c r="G17" i="2"/>
  <c r="F17" i="2"/>
  <c r="E17" i="2"/>
  <c r="H17" i="2" s="1"/>
  <c r="G9" i="2"/>
  <c r="F9" i="2"/>
  <c r="E9" i="2"/>
  <c r="H9" i="2" s="1"/>
  <c r="G8" i="2"/>
  <c r="F8" i="2"/>
  <c r="E8" i="2"/>
  <c r="H8" i="2" s="1"/>
  <c r="G7" i="2"/>
  <c r="F7" i="2"/>
  <c r="E7" i="2"/>
  <c r="H7" i="2" s="1"/>
  <c r="G6" i="2"/>
  <c r="F6" i="2"/>
  <c r="E6" i="2"/>
  <c r="H6" i="2" s="1"/>
  <c r="G5" i="2"/>
  <c r="F5" i="2"/>
  <c r="E5" i="2"/>
  <c r="H5" i="2" s="1"/>
  <c r="G4" i="2"/>
  <c r="F4" i="2"/>
  <c r="E4" i="2"/>
  <c r="H4" i="2" s="1"/>
</calcChain>
</file>

<file path=xl/sharedStrings.xml><?xml version="1.0" encoding="utf-8"?>
<sst xmlns="http://schemas.openxmlformats.org/spreadsheetml/2006/main" count="265" uniqueCount="139">
  <si>
    <t>96well plate</t>
  </si>
  <si>
    <t>total</t>
  </si>
  <si>
    <t>assembloid</t>
  </si>
  <si>
    <t xml:space="preserve">Not assembloid or assembloid with wrong ratios  </t>
  </si>
  <si>
    <t>F-PHH2</t>
  </si>
  <si>
    <t>F-PHH3</t>
  </si>
  <si>
    <t>F-PHH4</t>
  </si>
  <si>
    <t>aggrewell</t>
  </si>
  <si>
    <t>89,23%%</t>
  </si>
  <si>
    <t>nuclei</t>
  </si>
  <si>
    <t>h-CholOrg-nGFP</t>
  </si>
  <si>
    <t>PFs-nRFP</t>
  </si>
  <si>
    <t>h-HepOrg</t>
  </si>
  <si>
    <t>h-CholOrg%</t>
  </si>
  <si>
    <t>PFs%</t>
  </si>
  <si>
    <t>h-HepOrg%</t>
  </si>
  <si>
    <t>Periportal assembloids</t>
  </si>
  <si>
    <t>Primary（PHHS）</t>
  </si>
  <si>
    <t>h-CholOrg(DSD42)</t>
  </si>
  <si>
    <t>F-PHH1</t>
  </si>
  <si>
    <t>F-PHH5</t>
  </si>
  <si>
    <t>DSD52</t>
  </si>
  <si>
    <t>OD Value</t>
  </si>
  <si>
    <t>Sample-Blank</t>
  </si>
  <si>
    <t>Urea=(Sample-Blank)/(Standard-Blank)*5mg/dL</t>
  </si>
  <si>
    <t>Urea(µg/mL)</t>
  </si>
  <si>
    <t>Average</t>
  </si>
  <si>
    <t>Cell number</t>
  </si>
  <si>
    <t>Normalization（µg/mL/million cells）12h</t>
  </si>
  <si>
    <t>Urea synthesis（µg/mL/day/million cells)</t>
  </si>
  <si>
    <t>Standard</t>
  </si>
  <si>
    <t>Blank</t>
  </si>
  <si>
    <t>Standard-Blank</t>
  </si>
  <si>
    <t>10µm</t>
  </si>
  <si>
    <t>3,33333µm</t>
  </si>
  <si>
    <t>1,111111µm</t>
  </si>
  <si>
    <t>0.37037µm</t>
  </si>
  <si>
    <t>0.123457µm</t>
  </si>
  <si>
    <t>0.041152µm</t>
  </si>
  <si>
    <t>0.013717µm</t>
  </si>
  <si>
    <t>0,004572µm</t>
  </si>
  <si>
    <t>0µm</t>
  </si>
  <si>
    <t>PHH39</t>
  </si>
  <si>
    <t>average</t>
  </si>
  <si>
    <t>average-blank</t>
  </si>
  <si>
    <t>Gluconeogenesis (µM)</t>
  </si>
  <si>
    <t>Gluconeogenesis（µM/million cells）</t>
  </si>
  <si>
    <t>Gluconeogenesis（µM/h/million cells)</t>
  </si>
  <si>
    <t>h-HepOrg-EM2</t>
  </si>
  <si>
    <t>h-HepOrg-DM</t>
  </si>
  <si>
    <t>h-CholOrg</t>
  </si>
  <si>
    <t>1d-PHH</t>
  </si>
  <si>
    <t>7d-PHH</t>
  </si>
  <si>
    <t>Assembloids day 1</t>
  </si>
  <si>
    <t>Assembloids day 6</t>
  </si>
  <si>
    <t>Assembloids day 10</t>
  </si>
  <si>
    <t>DSD39</t>
  </si>
  <si>
    <t>DSD42</t>
  </si>
  <si>
    <t>DSD46</t>
  </si>
  <si>
    <t>PHH31</t>
  </si>
  <si>
    <t>PHH33</t>
  </si>
  <si>
    <t>PHH34</t>
  </si>
  <si>
    <t>DSD47</t>
  </si>
  <si>
    <t>PHH37</t>
  </si>
  <si>
    <t>DSD48</t>
  </si>
  <si>
    <t>DSD49</t>
  </si>
  <si>
    <t>DSD50</t>
  </si>
  <si>
    <t>Statistical test</t>
  </si>
  <si>
    <t>ANVOA</t>
  </si>
  <si>
    <t>Tukey's multiple comparisons test</t>
  </si>
  <si>
    <t>Mean diff,</t>
  </si>
  <si>
    <t>95,00% CI of diff,</t>
  </si>
  <si>
    <t>Below threshold?</t>
  </si>
  <si>
    <t>Summary</t>
  </si>
  <si>
    <t>Adjusted P Value</t>
  </si>
  <si>
    <t>  h-HepOrg-EM2 vs. h-HepOrg-DM</t>
  </si>
  <si>
    <t>-134,0 to 8,665</t>
  </si>
  <si>
    <t>No</t>
  </si>
  <si>
    <t>ns</t>
  </si>
  <si>
    <t>  h-HepOrg-EM2 vs. h-CholOrg</t>
  </si>
  <si>
    <t>-45,47 to 97,15</t>
  </si>
  <si>
    <t>  h-HepOrg-EM2 vs. 1d-PHHs</t>
  </si>
  <si>
    <t>-79,45 to 58,90</t>
  </si>
  <si>
    <t>  h-HepOrg-EM2 vs. 7d-PHH</t>
  </si>
  <si>
    <t>-174,9 to 1,499</t>
  </si>
  <si>
    <t>  h-HepOrg-EM2 vs. Assembloids day 1</t>
  </si>
  <si>
    <t>-95,19 to 81,19</t>
  </si>
  <si>
    <t>&gt;0,9999</t>
  </si>
  <si>
    <t>  h-HepOrg-EM2 vs. Assembloids day 6</t>
  </si>
  <si>
    <t>-174,4 to 1,990</t>
  </si>
  <si>
    <t>  h-HepOrg-EM2 vs. Assembloids day 10</t>
  </si>
  <si>
    <t>-230,5 to -54,11</t>
  </si>
  <si>
    <t>Yes</t>
  </si>
  <si>
    <t>***</t>
  </si>
  <si>
    <t>  h-HepOrg-DM vs. h-CholOrg</t>
  </si>
  <si>
    <t>15,11 to 161,9</t>
  </si>
  <si>
    <t>**</t>
  </si>
  <si>
    <t>  h-HepOrg-DM vs. 1d-PHHs</t>
  </si>
  <si>
    <t>-18,94 to 123,7</t>
  </si>
  <si>
    <t>  h-HepOrg-DM vs. 7d-PHH</t>
  </si>
  <si>
    <t>-113,9 to 65,82</t>
  </si>
  <si>
    <t>  h-HepOrg-DM vs. Assembloids day 1</t>
  </si>
  <si>
    <t>-34,22 to 145,5</t>
  </si>
  <si>
    <t>  h-HepOrg-DM vs. Assembloids day 6</t>
  </si>
  <si>
    <t>-113,4 to 66,31</t>
  </si>
  <si>
    <t>  h-HepOrg-DM vs. Assembloids day 10</t>
  </si>
  <si>
    <t>-169,5 to 10,21</t>
  </si>
  <si>
    <t>  h-CholOrg vs. 1d-PHHs</t>
  </si>
  <si>
    <t>-107,4 to 35,19</t>
  </si>
  <si>
    <t>  h-CholOrg vs. 7d-PHH</t>
  </si>
  <si>
    <t>-202,4 to -22,66</t>
  </si>
  <si>
    <t>  h-CholOrg vs. Assembloids day 1</t>
  </si>
  <si>
    <t>-122,7 to 57,03</t>
  </si>
  <si>
    <t>  h-CholOrg vs. Assembloids day 6</t>
  </si>
  <si>
    <t>-201,9 to -22,17</t>
  </si>
  <si>
    <t>  h-CholOrg vs. Assembloids day 10</t>
  </si>
  <si>
    <t>-258,0 to -78,27</t>
  </si>
  <si>
    <t>****</t>
  </si>
  <si>
    <t>&lt;0,0001</t>
  </si>
  <si>
    <t>  1d-PHHs vs. 7d-PHH</t>
  </si>
  <si>
    <t>-164,6 to 11,77</t>
  </si>
  <si>
    <t>  1d-PHHs vs. Assembloids day 1</t>
  </si>
  <si>
    <t>-84,91 to 91,46</t>
  </si>
  <si>
    <t>  1d-PHHs vs. Assembloids day 6</t>
  </si>
  <si>
    <t>-164,1 to 12,27</t>
  </si>
  <si>
    <t>  1d-PHHs vs. Assembloids day 10</t>
  </si>
  <si>
    <t>-220,2 to -43,83</t>
  </si>
  <si>
    <t>  7d-PHH vs. Assembloids day 1</t>
  </si>
  <si>
    <t>-24,08 to 183,5</t>
  </si>
  <si>
    <t>  7d-PHH vs. Assembloids day 6</t>
  </si>
  <si>
    <t>-103,3 to 104,3</t>
  </si>
  <si>
    <t>  7d-PHH vs. Assembloids day 10</t>
  </si>
  <si>
    <t>-159,4 to 48,16</t>
  </si>
  <si>
    <t>  Assembloids day 1 vs. Assembloids day 6</t>
  </si>
  <si>
    <t>-183,0 to 24,57</t>
  </si>
  <si>
    <t>  Assembloids day 1 vs. Assembloids day 10</t>
  </si>
  <si>
    <t>-239,1 to -31,53</t>
  </si>
  <si>
    <t>  Assembloids day 6 vs. Assembloids day 10</t>
  </si>
  <si>
    <t>-159,9 to 47,67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</si>
</sst>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1C1C44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name val="Calibri (Body)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8" fillId="0" borderId="0" xfId="0" applyFont="1" applyAlignment="1">
      <alignment horizontal="center" vertical="center"/>
    </xf>
    <xf numFmtId="0" fontId="0" fillId="0" borderId="8" xfId="0" applyBorder="1"/>
    <xf numFmtId="0" fontId="0" fillId="0" borderId="6" xfId="0" applyBorder="1"/>
    <xf numFmtId="0" fontId="0" fillId="0" borderId="7" xfId="0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11" fillId="0" borderId="9" xfId="0" applyFont="1" applyBorder="1" applyAlignment="1">
      <alignment horizontal="center"/>
    </xf>
    <xf numFmtId="0" fontId="11" fillId="0" borderId="9" xfId="0" applyFont="1" applyBorder="1" applyAlignment="1">
      <alignment horizontal="right"/>
    </xf>
    <xf numFmtId="0" fontId="3" fillId="0" borderId="9" xfId="0" applyFont="1" applyBorder="1"/>
    <xf numFmtId="0" fontId="11" fillId="0" borderId="9" xfId="0" applyFont="1" applyBorder="1" applyAlignment="1">
      <alignment horizontal="center" wrapText="1"/>
    </xf>
    <xf numFmtId="0" fontId="11" fillId="0" borderId="9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0" fillId="0" borderId="0" xfId="0" applyAlignment="1">
      <alignment horizontal="right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/>
    <xf numFmtId="0" fontId="1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ATP</a:t>
            </a:r>
            <a:r>
              <a:rPr lang="en-US" altLang="zh-CN" baseline="0"/>
              <a:t> standard</a:t>
            </a:r>
            <a:endParaRPr lang="zh-CN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 alt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'[1]Result sheet'!$C$49:$K$49</c:f>
              <c:numCache>
                <c:formatCode>General</c:formatCode>
                <c:ptCount val="9"/>
                <c:pt idx="0">
                  <c:v>10</c:v>
                </c:pt>
                <c:pt idx="1">
                  <c:v>3.3333333333333335</c:v>
                </c:pt>
                <c:pt idx="2">
                  <c:v>1.1111111111111112</c:v>
                </c:pt>
                <c:pt idx="3">
                  <c:v>0.37037037037037041</c:v>
                </c:pt>
                <c:pt idx="4">
                  <c:v>0.1234567901234568</c:v>
                </c:pt>
                <c:pt idx="5">
                  <c:v>4.1152263374485597E-2</c:v>
                </c:pt>
                <c:pt idx="6">
                  <c:v>1.3717421124828532E-2</c:v>
                </c:pt>
                <c:pt idx="7">
                  <c:v>4.5724737082761769E-3</c:v>
                </c:pt>
                <c:pt idx="8">
                  <c:v>0</c:v>
                </c:pt>
              </c:numCache>
            </c:numRef>
          </c:xVal>
          <c:yVal>
            <c:numRef>
              <c:f>'[1]Result sheet'!$C$53:$K$53</c:f>
              <c:numCache>
                <c:formatCode>General</c:formatCode>
                <c:ptCount val="9"/>
                <c:pt idx="0">
                  <c:v>1884013</c:v>
                </c:pt>
                <c:pt idx="1">
                  <c:v>630886.5</c:v>
                </c:pt>
                <c:pt idx="2">
                  <c:v>211162</c:v>
                </c:pt>
                <c:pt idx="3">
                  <c:v>68301.5</c:v>
                </c:pt>
                <c:pt idx="4">
                  <c:v>24210</c:v>
                </c:pt>
                <c:pt idx="5">
                  <c:v>7562</c:v>
                </c:pt>
                <c:pt idx="6">
                  <c:v>2878</c:v>
                </c:pt>
                <c:pt idx="7">
                  <c:v>1182.5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8AB-FD49-9E3A-7E8716829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8905232"/>
        <c:axId val="1328875472"/>
      </c:scatterChart>
      <c:valAx>
        <c:axId val="13289052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28875472"/>
        <c:crosses val="autoZero"/>
        <c:crossBetween val="midCat"/>
      </c:valAx>
      <c:valAx>
        <c:axId val="132887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289052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16</xdr:col>
      <xdr:colOff>12700</xdr:colOff>
      <xdr:row>13</xdr:row>
      <xdr:rowOff>190500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FCD973C7-05CB-F548-A1B1-DA2B631B8D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lei/Desktop/analysis-Method%201_20250122_105523.xlsx" TargetMode="External"/><Relationship Id="rId1" Type="http://schemas.openxmlformats.org/officeDocument/2006/relationships/externalLinkPath" Target="/Users/lei/Desktop/analysis-Method%201_20250122_1055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lt sheet"/>
    </sheetNames>
    <sheetDataSet>
      <sheetData sheetId="0">
        <row r="49">
          <cell r="C49">
            <v>10</v>
          </cell>
          <cell r="D49">
            <v>3.3333333333333335</v>
          </cell>
          <cell r="E49">
            <v>1.1111111111111112</v>
          </cell>
          <cell r="F49">
            <v>0.37037037037037041</v>
          </cell>
          <cell r="G49">
            <v>0.1234567901234568</v>
          </cell>
          <cell r="H49">
            <v>4.1152263374485597E-2</v>
          </cell>
          <cell r="I49">
            <v>1.3717421124828532E-2</v>
          </cell>
          <cell r="J49">
            <v>4.5724737082761769E-3</v>
          </cell>
          <cell r="K49">
            <v>0</v>
          </cell>
        </row>
        <row r="53">
          <cell r="C53">
            <v>1884013</v>
          </cell>
          <cell r="D53">
            <v>630886.5</v>
          </cell>
          <cell r="E53">
            <v>211162</v>
          </cell>
          <cell r="F53">
            <v>68301.5</v>
          </cell>
          <cell r="G53">
            <v>24210</v>
          </cell>
          <cell r="H53">
            <v>7562</v>
          </cell>
          <cell r="I53">
            <v>2878</v>
          </cell>
          <cell r="J53">
            <v>1182.5</v>
          </cell>
          <cell r="K5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A8C19-9B7C-3B4F-BBCF-10C5D6658EC9}">
  <dimension ref="A2:G13"/>
  <sheetViews>
    <sheetView workbookViewId="0">
      <selection sqref="A1:XFD1048576"/>
    </sheetView>
  </sheetViews>
  <sheetFormatPr baseColWidth="10" defaultRowHeight="16" x14ac:dyDescent="0.2"/>
  <cols>
    <col min="1" max="1" width="16.5" style="1" bestFit="1" customWidth="1"/>
    <col min="2" max="2" width="29" style="1" bestFit="1" customWidth="1"/>
    <col min="3" max="3" width="39.5" style="1" bestFit="1" customWidth="1"/>
    <col min="4" max="4" width="29" style="1" bestFit="1" customWidth="1"/>
    <col min="5" max="6" width="39.5" style="1" bestFit="1" customWidth="1"/>
    <col min="7" max="7" width="14.1640625" style="1" bestFit="1" customWidth="1"/>
    <col min="8" max="16384" width="10.83203125" style="1"/>
  </cols>
  <sheetData>
    <row r="2" spans="1:7" x14ac:dyDescent="0.2">
      <c r="B2" s="2" t="s">
        <v>0</v>
      </c>
      <c r="C2" s="2"/>
      <c r="D2" s="2"/>
      <c r="E2" s="2"/>
      <c r="F2" s="2"/>
      <c r="G2" s="3"/>
    </row>
    <row r="3" spans="1:7" x14ac:dyDescent="0.2">
      <c r="B3" s="4" t="s">
        <v>1</v>
      </c>
      <c r="C3" s="5" t="s">
        <v>2</v>
      </c>
      <c r="D3" s="6" t="s">
        <v>3</v>
      </c>
      <c r="E3" s="5" t="s">
        <v>2</v>
      </c>
      <c r="F3" s="6" t="s">
        <v>3</v>
      </c>
    </row>
    <row r="4" spans="1:7" ht="16" customHeight="1" x14ac:dyDescent="0.2">
      <c r="A4" s="7" t="s">
        <v>4</v>
      </c>
      <c r="B4" s="4">
        <v>48</v>
      </c>
      <c r="C4" s="4">
        <v>41</v>
      </c>
      <c r="D4" s="4">
        <v>7</v>
      </c>
      <c r="E4" s="8">
        <v>0.85409999999999997</v>
      </c>
      <c r="F4" s="8">
        <v>0.1459</v>
      </c>
    </row>
    <row r="5" spans="1:7" ht="16" customHeight="1" x14ac:dyDescent="0.2">
      <c r="A5" s="7" t="s">
        <v>5</v>
      </c>
      <c r="B5" s="4">
        <v>60</v>
      </c>
      <c r="C5" s="4">
        <v>50</v>
      </c>
      <c r="D5" s="4">
        <v>10</v>
      </c>
      <c r="E5" s="8">
        <v>0.83330000000000004</v>
      </c>
      <c r="F5" s="8">
        <v>0.16669999999999999</v>
      </c>
    </row>
    <row r="6" spans="1:7" ht="16" customHeight="1" x14ac:dyDescent="0.2">
      <c r="A6" s="7" t="s">
        <v>6</v>
      </c>
      <c r="B6" s="4">
        <v>32</v>
      </c>
      <c r="C6" s="4">
        <v>24</v>
      </c>
      <c r="D6" s="4">
        <v>8</v>
      </c>
      <c r="E6" s="8">
        <v>0.75</v>
      </c>
      <c r="F6" s="8">
        <v>0.25</v>
      </c>
    </row>
    <row r="7" spans="1:7" ht="16" customHeight="1" x14ac:dyDescent="0.2">
      <c r="A7" s="9"/>
    </row>
    <row r="9" spans="1:7" x14ac:dyDescent="0.2">
      <c r="A9" s="9"/>
      <c r="B9" s="10" t="s">
        <v>7</v>
      </c>
      <c r="C9" s="10"/>
      <c r="D9" s="10"/>
      <c r="E9" s="10"/>
      <c r="F9" s="10"/>
      <c r="G9" s="9"/>
    </row>
    <row r="10" spans="1:7" x14ac:dyDescent="0.2">
      <c r="B10" s="4" t="s">
        <v>1</v>
      </c>
      <c r="C10" s="5" t="s">
        <v>2</v>
      </c>
      <c r="D10" s="6" t="s">
        <v>3</v>
      </c>
      <c r="E10" s="5" t="s">
        <v>2</v>
      </c>
      <c r="F10" s="6" t="s">
        <v>3</v>
      </c>
    </row>
    <row r="11" spans="1:7" x14ac:dyDescent="0.2">
      <c r="A11" s="7" t="s">
        <v>4</v>
      </c>
      <c r="B11" s="4">
        <v>65</v>
      </c>
      <c r="C11" s="4">
        <v>58</v>
      </c>
      <c r="D11" s="4">
        <v>7</v>
      </c>
      <c r="E11" s="8" t="s">
        <v>8</v>
      </c>
      <c r="F11" s="8">
        <v>0.1077</v>
      </c>
    </row>
    <row r="12" spans="1:7" x14ac:dyDescent="0.2">
      <c r="A12" s="7" t="s">
        <v>5</v>
      </c>
      <c r="B12" s="4">
        <v>66</v>
      </c>
      <c r="C12" s="4">
        <v>56</v>
      </c>
      <c r="D12" s="4">
        <v>10</v>
      </c>
      <c r="E12" s="8">
        <v>0.84850000000000003</v>
      </c>
      <c r="F12" s="8">
        <v>0.1515</v>
      </c>
    </row>
    <row r="13" spans="1:7" x14ac:dyDescent="0.2">
      <c r="A13" s="7" t="s">
        <v>6</v>
      </c>
      <c r="B13" s="4">
        <v>70</v>
      </c>
      <c r="C13" s="4">
        <v>56</v>
      </c>
      <c r="D13" s="4">
        <v>14</v>
      </c>
      <c r="E13" s="8">
        <v>0.8</v>
      </c>
      <c r="F13" s="8">
        <v>0.2</v>
      </c>
    </row>
  </sheetData>
  <mergeCells count="2">
    <mergeCell ref="B2:F2"/>
    <mergeCell ref="B9:F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12DBD-2330-964F-9DF8-4790516B3D92}">
  <dimension ref="A2:H26"/>
  <sheetViews>
    <sheetView workbookViewId="0">
      <selection sqref="A1:XFD1048576"/>
    </sheetView>
  </sheetViews>
  <sheetFormatPr baseColWidth="10" defaultRowHeight="16" x14ac:dyDescent="0.2"/>
  <cols>
    <col min="1" max="1" width="16.5" style="1" bestFit="1" customWidth="1"/>
    <col min="2" max="2" width="16.6640625" style="1" bestFit="1" customWidth="1"/>
    <col min="3" max="3" width="10.5" style="1" bestFit="1" customWidth="1"/>
    <col min="4" max="4" width="10.1640625" style="1" bestFit="1" customWidth="1"/>
    <col min="5" max="7" width="14" style="1" bestFit="1" customWidth="1"/>
    <col min="8" max="16384" width="10.83203125" style="1"/>
  </cols>
  <sheetData>
    <row r="2" spans="1:8" x14ac:dyDescent="0.2">
      <c r="B2" s="2" t="s">
        <v>0</v>
      </c>
      <c r="C2" s="2"/>
      <c r="D2" s="2"/>
      <c r="E2" s="2"/>
      <c r="F2" s="2"/>
      <c r="G2" s="2"/>
      <c r="H2" s="2"/>
    </row>
    <row r="3" spans="1:8" x14ac:dyDescent="0.2"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spans="1:8" x14ac:dyDescent="0.2">
      <c r="A4" s="10" t="s">
        <v>4</v>
      </c>
      <c r="B4" s="4">
        <v>1175</v>
      </c>
      <c r="C4" s="4">
        <v>153</v>
      </c>
      <c r="D4" s="4">
        <v>38</v>
      </c>
      <c r="E4" s="4">
        <f t="shared" ref="E4:E9" si="0">B4-C4-D4</f>
        <v>984</v>
      </c>
      <c r="F4" s="4">
        <f>C4/B4*100</f>
        <v>13.021276595744681</v>
      </c>
      <c r="G4" s="4">
        <f>D4/B4*100</f>
        <v>3.2340425531914891</v>
      </c>
      <c r="H4" s="4">
        <f>E4/B4*100</f>
        <v>83.744680851063833</v>
      </c>
    </row>
    <row r="5" spans="1:8" x14ac:dyDescent="0.2">
      <c r="A5" s="10"/>
      <c r="B5" s="4">
        <v>1594</v>
      </c>
      <c r="C5" s="4">
        <v>231</v>
      </c>
      <c r="D5" s="4">
        <v>45</v>
      </c>
      <c r="E5" s="4">
        <f t="shared" si="0"/>
        <v>1318</v>
      </c>
      <c r="F5" s="4">
        <f>C5/B5*100</f>
        <v>14.491844416562108</v>
      </c>
      <c r="G5" s="4">
        <f>D5/B5*100</f>
        <v>2.823086574654956</v>
      </c>
      <c r="H5" s="4">
        <f>E5/B5*100</f>
        <v>82.685069008782946</v>
      </c>
    </row>
    <row r="6" spans="1:8" x14ac:dyDescent="0.2">
      <c r="A6" s="10" t="s">
        <v>5</v>
      </c>
      <c r="B6" s="4">
        <v>2740</v>
      </c>
      <c r="C6" s="4">
        <v>305</v>
      </c>
      <c r="D6" s="4">
        <v>53</v>
      </c>
      <c r="E6" s="4">
        <f t="shared" si="0"/>
        <v>2382</v>
      </c>
      <c r="F6" s="4">
        <f t="shared" ref="F6:F9" si="1">C6/B6*100</f>
        <v>11.131386861313869</v>
      </c>
      <c r="G6" s="4">
        <f t="shared" ref="G6:G9" si="2">D6/B6*100</f>
        <v>1.9343065693430657</v>
      </c>
      <c r="H6" s="4">
        <f t="shared" ref="H6:H9" si="3">E6/B6*100</f>
        <v>86.934306569343065</v>
      </c>
    </row>
    <row r="7" spans="1:8" x14ac:dyDescent="0.2">
      <c r="A7" s="10"/>
      <c r="B7" s="4">
        <v>1350</v>
      </c>
      <c r="C7" s="4">
        <v>105</v>
      </c>
      <c r="D7" s="4">
        <v>31</v>
      </c>
      <c r="E7" s="4">
        <f t="shared" si="0"/>
        <v>1214</v>
      </c>
      <c r="F7" s="4">
        <f t="shared" si="1"/>
        <v>7.7777777777777777</v>
      </c>
      <c r="G7" s="4">
        <f t="shared" si="2"/>
        <v>2.2962962962962963</v>
      </c>
      <c r="H7" s="4">
        <f t="shared" si="3"/>
        <v>89.925925925925938</v>
      </c>
    </row>
    <row r="8" spans="1:8" x14ac:dyDescent="0.2">
      <c r="A8" s="10" t="s">
        <v>6</v>
      </c>
      <c r="B8" s="4">
        <v>676</v>
      </c>
      <c r="C8" s="4">
        <v>32</v>
      </c>
      <c r="D8" s="4">
        <v>24</v>
      </c>
      <c r="E8" s="4">
        <f t="shared" si="0"/>
        <v>620</v>
      </c>
      <c r="F8" s="4">
        <f t="shared" si="1"/>
        <v>4.7337278106508878</v>
      </c>
      <c r="G8" s="4">
        <f t="shared" si="2"/>
        <v>3.5502958579881656</v>
      </c>
      <c r="H8" s="4">
        <f t="shared" si="3"/>
        <v>91.715976331360949</v>
      </c>
    </row>
    <row r="9" spans="1:8" x14ac:dyDescent="0.2">
      <c r="A9" s="10"/>
      <c r="B9" s="4">
        <v>1132</v>
      </c>
      <c r="C9" s="4">
        <v>45</v>
      </c>
      <c r="D9" s="4">
        <v>23</v>
      </c>
      <c r="E9" s="4">
        <f t="shared" si="0"/>
        <v>1064</v>
      </c>
      <c r="F9" s="4">
        <f t="shared" si="1"/>
        <v>3.9752650176678443</v>
      </c>
      <c r="G9" s="4">
        <f t="shared" si="2"/>
        <v>2.0318021201413425</v>
      </c>
      <c r="H9" s="4">
        <f t="shared" si="3"/>
        <v>93.992932862190813</v>
      </c>
    </row>
    <row r="10" spans="1:8" x14ac:dyDescent="0.2">
      <c r="B10" s="4"/>
      <c r="C10" s="4"/>
      <c r="D10" s="4"/>
      <c r="E10" s="4"/>
      <c r="F10" s="4"/>
      <c r="G10" s="4"/>
      <c r="H10" s="4"/>
    </row>
    <row r="11" spans="1:8" x14ac:dyDescent="0.2">
      <c r="B11" s="4"/>
      <c r="C11" s="4"/>
      <c r="D11" s="4"/>
      <c r="E11" s="4"/>
      <c r="F11" s="4"/>
      <c r="G11" s="4"/>
      <c r="H11" s="4"/>
    </row>
    <row r="12" spans="1:8" x14ac:dyDescent="0.2">
      <c r="B12" s="4"/>
      <c r="C12" s="4"/>
      <c r="D12" s="4"/>
      <c r="E12" s="4"/>
      <c r="F12" s="4"/>
      <c r="G12" s="4"/>
      <c r="H12" s="4"/>
    </row>
    <row r="13" spans="1:8" x14ac:dyDescent="0.2">
      <c r="B13" s="4"/>
      <c r="C13" s="4"/>
      <c r="D13" s="4"/>
      <c r="E13" s="4"/>
      <c r="F13" s="4"/>
      <c r="G13" s="4"/>
      <c r="H13" s="4"/>
    </row>
    <row r="14" spans="1:8" x14ac:dyDescent="0.2">
      <c r="B14" s="4"/>
      <c r="C14" s="4"/>
      <c r="D14" s="4"/>
      <c r="E14" s="4"/>
      <c r="F14" s="4"/>
      <c r="G14" s="4"/>
      <c r="H14" s="4"/>
    </row>
    <row r="15" spans="1:8" x14ac:dyDescent="0.2">
      <c r="B15" s="2" t="s">
        <v>7</v>
      </c>
      <c r="C15" s="2"/>
      <c r="D15" s="2"/>
      <c r="E15" s="2"/>
      <c r="F15" s="2"/>
      <c r="G15" s="2"/>
      <c r="H15" s="2"/>
    </row>
    <row r="16" spans="1:8" x14ac:dyDescent="0.2">
      <c r="B16" s="4" t="s">
        <v>9</v>
      </c>
      <c r="C16" s="4" t="s">
        <v>10</v>
      </c>
      <c r="D16" s="4" t="s">
        <v>11</v>
      </c>
      <c r="E16" s="4" t="s">
        <v>12</v>
      </c>
      <c r="F16" s="4" t="s">
        <v>13</v>
      </c>
      <c r="G16" s="4" t="s">
        <v>14</v>
      </c>
      <c r="H16" s="4" t="s">
        <v>15</v>
      </c>
    </row>
    <row r="17" spans="1:8" x14ac:dyDescent="0.2">
      <c r="A17" s="10" t="s">
        <v>4</v>
      </c>
      <c r="B17" s="1">
        <v>2494</v>
      </c>
      <c r="C17" s="1">
        <v>75</v>
      </c>
      <c r="D17" s="1">
        <v>16</v>
      </c>
      <c r="E17" s="4">
        <f t="shared" ref="E17:E26" si="4">B17-C17-D17</f>
        <v>2403</v>
      </c>
      <c r="F17" s="4">
        <f t="shared" ref="F17:F26" si="5">C17/B17*100</f>
        <v>3.0072173215717721</v>
      </c>
      <c r="G17" s="4">
        <f t="shared" ref="G17:G26" si="6">D17/B17*100</f>
        <v>0.64153969526864474</v>
      </c>
      <c r="H17" s="4">
        <f t="shared" ref="H17:H26" si="7">E17/B17*100</f>
        <v>96.35124298315958</v>
      </c>
    </row>
    <row r="18" spans="1:8" x14ac:dyDescent="0.2">
      <c r="A18" s="10"/>
      <c r="B18" s="1">
        <v>2544</v>
      </c>
      <c r="C18" s="1">
        <v>116</v>
      </c>
      <c r="D18" s="1">
        <v>59</v>
      </c>
      <c r="E18" s="4">
        <f t="shared" si="4"/>
        <v>2369</v>
      </c>
      <c r="F18" s="4">
        <f t="shared" si="5"/>
        <v>4.5597484276729556</v>
      </c>
      <c r="G18" s="4">
        <f t="shared" si="6"/>
        <v>2.3191823899371067</v>
      </c>
      <c r="H18" s="4">
        <f t="shared" si="7"/>
        <v>93.121069182389931</v>
      </c>
    </row>
    <row r="19" spans="1:8" x14ac:dyDescent="0.2">
      <c r="A19" s="10"/>
      <c r="B19" s="1">
        <v>1475</v>
      </c>
      <c r="C19" s="1">
        <v>113</v>
      </c>
      <c r="D19" s="1">
        <v>77</v>
      </c>
      <c r="E19" s="4">
        <f t="shared" si="4"/>
        <v>1285</v>
      </c>
      <c r="F19" s="4">
        <f t="shared" si="5"/>
        <v>7.6610169491525424</v>
      </c>
      <c r="G19" s="4">
        <f t="shared" si="6"/>
        <v>5.2203389830508478</v>
      </c>
      <c r="H19" s="4">
        <f t="shared" si="7"/>
        <v>87.118644067796609</v>
      </c>
    </row>
    <row r="20" spans="1:8" x14ac:dyDescent="0.2">
      <c r="A20" s="10" t="s">
        <v>5</v>
      </c>
      <c r="B20" s="1">
        <v>1206</v>
      </c>
      <c r="C20" s="1">
        <v>136</v>
      </c>
      <c r="D20" s="1">
        <v>78</v>
      </c>
      <c r="E20" s="4">
        <f t="shared" si="4"/>
        <v>992</v>
      </c>
      <c r="F20" s="4">
        <f t="shared" si="5"/>
        <v>11.276948590381426</v>
      </c>
      <c r="G20" s="4">
        <f t="shared" si="6"/>
        <v>6.467661691542288</v>
      </c>
      <c r="H20" s="4">
        <f t="shared" si="7"/>
        <v>82.255389718076287</v>
      </c>
    </row>
    <row r="21" spans="1:8" x14ac:dyDescent="0.2">
      <c r="A21" s="10"/>
      <c r="B21" s="1">
        <v>2884</v>
      </c>
      <c r="C21" s="1">
        <v>185</v>
      </c>
      <c r="D21" s="1">
        <v>66</v>
      </c>
      <c r="E21" s="4">
        <f t="shared" si="4"/>
        <v>2633</v>
      </c>
      <c r="F21" s="4">
        <f t="shared" si="5"/>
        <v>6.4147018030513179</v>
      </c>
      <c r="G21" s="4">
        <f t="shared" si="6"/>
        <v>2.2884882108183078</v>
      </c>
      <c r="H21" s="4">
        <f t="shared" si="7"/>
        <v>91.296809986130384</v>
      </c>
    </row>
    <row r="22" spans="1:8" x14ac:dyDescent="0.2">
      <c r="A22" s="10"/>
      <c r="B22" s="1">
        <v>2747</v>
      </c>
      <c r="C22" s="1">
        <v>133</v>
      </c>
      <c r="D22" s="1">
        <v>50</v>
      </c>
      <c r="E22" s="4">
        <f t="shared" si="4"/>
        <v>2564</v>
      </c>
      <c r="F22" s="4">
        <f t="shared" si="5"/>
        <v>4.8416454313796864</v>
      </c>
      <c r="G22" s="4">
        <f t="shared" si="6"/>
        <v>1.8201674554058973</v>
      </c>
      <c r="H22" s="4">
        <f t="shared" si="7"/>
        <v>93.338187113214417</v>
      </c>
    </row>
    <row r="23" spans="1:8" x14ac:dyDescent="0.2">
      <c r="A23" s="10" t="s">
        <v>6</v>
      </c>
      <c r="B23" s="1">
        <v>2836</v>
      </c>
      <c r="C23" s="1">
        <v>120</v>
      </c>
      <c r="D23" s="1">
        <v>88</v>
      </c>
      <c r="E23" s="4">
        <f t="shared" si="4"/>
        <v>2628</v>
      </c>
      <c r="F23" s="4">
        <f t="shared" si="5"/>
        <v>4.2313117066290546</v>
      </c>
      <c r="G23" s="4">
        <f t="shared" si="6"/>
        <v>3.1029619181946404</v>
      </c>
      <c r="H23" s="4">
        <f t="shared" si="7"/>
        <v>92.665726375176305</v>
      </c>
    </row>
    <row r="24" spans="1:8" x14ac:dyDescent="0.2">
      <c r="A24" s="10"/>
      <c r="B24" s="1">
        <v>3866</v>
      </c>
      <c r="C24" s="1">
        <v>107</v>
      </c>
      <c r="D24" s="1">
        <v>44</v>
      </c>
      <c r="E24" s="4">
        <f t="shared" si="4"/>
        <v>3715</v>
      </c>
      <c r="F24" s="4">
        <f t="shared" si="5"/>
        <v>2.767718572167615</v>
      </c>
      <c r="G24" s="4">
        <f t="shared" si="6"/>
        <v>1.1381272633212622</v>
      </c>
      <c r="H24" s="4">
        <f t="shared" si="7"/>
        <v>96.094154164511124</v>
      </c>
    </row>
    <row r="25" spans="1:8" x14ac:dyDescent="0.2">
      <c r="A25" s="10"/>
      <c r="B25" s="1">
        <v>1632</v>
      </c>
      <c r="C25" s="1">
        <v>108</v>
      </c>
      <c r="D25" s="1">
        <v>93</v>
      </c>
      <c r="E25" s="4">
        <f t="shared" si="4"/>
        <v>1431</v>
      </c>
      <c r="F25" s="4">
        <f t="shared" si="5"/>
        <v>6.6176470588235299</v>
      </c>
      <c r="G25" s="4">
        <f t="shared" si="6"/>
        <v>5.6985294117647056</v>
      </c>
      <c r="H25" s="4">
        <f t="shared" si="7"/>
        <v>87.683823529411768</v>
      </c>
    </row>
    <row r="26" spans="1:8" x14ac:dyDescent="0.2">
      <c r="A26" s="10"/>
      <c r="B26" s="1">
        <v>944</v>
      </c>
      <c r="C26" s="1">
        <v>118</v>
      </c>
      <c r="D26" s="1">
        <v>66</v>
      </c>
      <c r="E26" s="4">
        <f t="shared" si="4"/>
        <v>760</v>
      </c>
      <c r="F26" s="4">
        <f t="shared" si="5"/>
        <v>12.5</v>
      </c>
      <c r="G26" s="4">
        <f t="shared" si="6"/>
        <v>6.9915254237288131</v>
      </c>
      <c r="H26" s="4">
        <f t="shared" si="7"/>
        <v>80.508474576271183</v>
      </c>
    </row>
  </sheetData>
  <mergeCells count="8">
    <mergeCell ref="A20:A22"/>
    <mergeCell ref="A23:A26"/>
    <mergeCell ref="B2:H2"/>
    <mergeCell ref="A4:A5"/>
    <mergeCell ref="A6:A7"/>
    <mergeCell ref="A8:A9"/>
    <mergeCell ref="B15:H15"/>
    <mergeCell ref="A17:A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6F48-6AA0-794E-9436-FA936C763024}">
  <dimension ref="B1:R46"/>
  <sheetViews>
    <sheetView workbookViewId="0">
      <selection sqref="A1:XFD1048576"/>
    </sheetView>
  </sheetViews>
  <sheetFormatPr baseColWidth="10" defaultRowHeight="16" x14ac:dyDescent="0.2"/>
  <cols>
    <col min="1" max="1" width="10.83203125" style="14"/>
    <col min="2" max="2" width="42.1640625" style="14" bestFit="1" customWidth="1"/>
    <col min="3" max="10" width="10.83203125" style="14"/>
    <col min="11" max="11" width="42.1640625" style="14" bestFit="1" customWidth="1"/>
    <col min="12" max="15" width="10.83203125" style="14"/>
    <col min="16" max="16" width="42.1640625" style="14" bestFit="1" customWidth="1"/>
    <col min="17" max="16384" width="10.83203125" style="14"/>
  </cols>
  <sheetData>
    <row r="1" spans="2:18" x14ac:dyDescent="0.2">
      <c r="B1" s="11"/>
      <c r="C1" s="12"/>
      <c r="D1" s="12"/>
      <c r="E1" s="12"/>
      <c r="F1" s="12"/>
      <c r="G1" s="12"/>
      <c r="H1" s="12"/>
      <c r="I1" s="13"/>
      <c r="K1" s="11"/>
      <c r="L1" s="12"/>
      <c r="M1" s="12"/>
      <c r="N1" s="13"/>
    </row>
    <row r="2" spans="2:18" x14ac:dyDescent="0.2">
      <c r="B2" s="15"/>
      <c r="C2" s="16" t="s">
        <v>16</v>
      </c>
      <c r="D2" s="16"/>
      <c r="E2" s="16"/>
      <c r="G2" s="17" t="s">
        <v>12</v>
      </c>
      <c r="H2" s="17"/>
      <c r="I2" s="18"/>
      <c r="J2" s="19"/>
      <c r="K2" s="15"/>
      <c r="L2" s="17" t="s">
        <v>17</v>
      </c>
      <c r="M2" s="17"/>
      <c r="N2" s="18"/>
      <c r="P2" s="11"/>
      <c r="Q2" s="20" t="s">
        <v>18</v>
      </c>
      <c r="R2" s="13"/>
    </row>
    <row r="3" spans="2:18" x14ac:dyDescent="0.2">
      <c r="B3" s="15"/>
      <c r="C3" s="21" t="s">
        <v>19</v>
      </c>
      <c r="D3" s="21" t="s">
        <v>20</v>
      </c>
      <c r="E3" s="21" t="s">
        <v>21</v>
      </c>
      <c r="G3" s="21" t="s">
        <v>19</v>
      </c>
      <c r="H3" s="21" t="s">
        <v>20</v>
      </c>
      <c r="I3" s="22" t="s">
        <v>21</v>
      </c>
      <c r="J3" s="19"/>
      <c r="K3" s="15"/>
      <c r="L3" s="21" t="s">
        <v>19</v>
      </c>
      <c r="M3" s="21" t="s">
        <v>5</v>
      </c>
      <c r="N3" s="22" t="s">
        <v>20</v>
      </c>
      <c r="P3" s="23" t="s">
        <v>22</v>
      </c>
      <c r="Q3" s="14">
        <v>0.10299999999999999</v>
      </c>
      <c r="R3" s="24"/>
    </row>
    <row r="4" spans="2:18" x14ac:dyDescent="0.2">
      <c r="B4" s="23" t="s">
        <v>22</v>
      </c>
      <c r="C4" s="14">
        <v>0.1116</v>
      </c>
      <c r="D4" s="14">
        <v>0.109</v>
      </c>
      <c r="E4" s="14">
        <v>0.1169</v>
      </c>
      <c r="G4" s="14">
        <v>0.1434</v>
      </c>
      <c r="H4" s="14">
        <v>0.14940000000000001</v>
      </c>
      <c r="I4" s="24">
        <v>0.15010000000000001</v>
      </c>
      <c r="K4" s="23" t="s">
        <v>22</v>
      </c>
      <c r="L4" s="14">
        <v>0.21160000000000001</v>
      </c>
      <c r="M4" s="14">
        <v>0.2137</v>
      </c>
      <c r="N4" s="24">
        <v>0.1983</v>
      </c>
      <c r="P4" s="23"/>
      <c r="Q4" s="14">
        <v>9.7600000000000006E-2</v>
      </c>
      <c r="R4" s="24"/>
    </row>
    <row r="5" spans="2:18" x14ac:dyDescent="0.2">
      <c r="B5" s="23"/>
      <c r="C5" s="14">
        <v>0.111</v>
      </c>
      <c r="D5" s="14">
        <v>0.1104</v>
      </c>
      <c r="E5" s="14">
        <v>0.1085</v>
      </c>
      <c r="G5" s="14">
        <v>0.12180000000000001</v>
      </c>
      <c r="H5" s="14">
        <v>0.1434</v>
      </c>
      <c r="I5" s="24">
        <v>0.1434</v>
      </c>
      <c r="K5" s="23"/>
      <c r="L5" s="14">
        <v>0.2132</v>
      </c>
      <c r="M5" s="14">
        <v>0.18759999999999999</v>
      </c>
      <c r="N5" s="24">
        <v>0.192</v>
      </c>
      <c r="P5" s="23"/>
      <c r="Q5" s="14">
        <v>0.10100000000000001</v>
      </c>
      <c r="R5" s="24"/>
    </row>
    <row r="6" spans="2:18" x14ac:dyDescent="0.2">
      <c r="B6" s="23"/>
      <c r="C6" s="14">
        <v>0.1123</v>
      </c>
      <c r="D6" s="14">
        <v>0.1275</v>
      </c>
      <c r="E6" s="14">
        <v>0.11459999999999999</v>
      </c>
      <c r="G6" s="14">
        <v>0.13239999999999999</v>
      </c>
      <c r="H6" s="14">
        <v>0.14099999999999999</v>
      </c>
      <c r="I6" s="24">
        <v>0.1193</v>
      </c>
      <c r="K6" s="23"/>
      <c r="L6" s="14">
        <v>0.2112</v>
      </c>
      <c r="M6" s="14">
        <v>0.19320000000000001</v>
      </c>
      <c r="N6" s="24">
        <v>0.186</v>
      </c>
      <c r="P6" s="23" t="s">
        <v>23</v>
      </c>
      <c r="Q6" s="14">
        <v>1.4349999999999988E-2</v>
      </c>
      <c r="R6" s="24"/>
    </row>
    <row r="7" spans="2:18" x14ac:dyDescent="0.2">
      <c r="B7" s="23" t="s">
        <v>23</v>
      </c>
      <c r="C7" s="14">
        <v>2.6749999999999996E-2</v>
      </c>
      <c r="D7" s="14">
        <v>2.4149999999999991E-2</v>
      </c>
      <c r="E7" s="14">
        <v>3.2049999999999995E-2</v>
      </c>
      <c r="G7" s="14">
        <v>5.8549999999999991E-2</v>
      </c>
      <c r="H7" s="14">
        <v>6.4549999999999996E-2</v>
      </c>
      <c r="I7" s="24">
        <v>6.5250000000000002E-2</v>
      </c>
      <c r="K7" s="23" t="s">
        <v>23</v>
      </c>
      <c r="L7" s="14">
        <v>0.13980000000000001</v>
      </c>
      <c r="M7" s="14">
        <v>0.1419</v>
      </c>
      <c r="N7" s="24">
        <v>0.1265</v>
      </c>
      <c r="P7" s="23"/>
      <c r="Q7" s="14">
        <v>8.9499999999999996E-3</v>
      </c>
      <c r="R7" s="24"/>
    </row>
    <row r="8" spans="2:18" x14ac:dyDescent="0.2">
      <c r="B8" s="23"/>
      <c r="C8" s="14">
        <v>2.6149999999999993E-2</v>
      </c>
      <c r="D8" s="14">
        <v>2.5549999999999989E-2</v>
      </c>
      <c r="E8" s="14">
        <v>2.364999999999999E-2</v>
      </c>
      <c r="G8" s="14">
        <v>3.6949999999999997E-2</v>
      </c>
      <c r="H8" s="14">
        <v>5.8549999999999991E-2</v>
      </c>
      <c r="I8" s="24">
        <v>5.8549999999999991E-2</v>
      </c>
      <c r="K8" s="23"/>
      <c r="L8" s="14">
        <v>0.1414</v>
      </c>
      <c r="M8" s="14">
        <v>0.11579999999999999</v>
      </c>
      <c r="N8" s="24">
        <v>0.1202</v>
      </c>
      <c r="P8" s="23"/>
      <c r="Q8" s="14">
        <v>1.235E-2</v>
      </c>
      <c r="R8" s="24"/>
    </row>
    <row r="9" spans="2:18" x14ac:dyDescent="0.2">
      <c r="B9" s="23"/>
      <c r="C9" s="14">
        <v>2.7449999999999988E-2</v>
      </c>
      <c r="D9" s="14">
        <v>4.2649999999999993E-2</v>
      </c>
      <c r="E9" s="14">
        <v>2.9749999999999985E-2</v>
      </c>
      <c r="G9" s="14">
        <v>4.7549999999999981E-2</v>
      </c>
      <c r="H9" s="14">
        <v>5.6149999999999978E-2</v>
      </c>
      <c r="I9" s="24">
        <v>3.4449999999999995E-2</v>
      </c>
      <c r="K9" s="23"/>
      <c r="L9" s="14">
        <v>0.1394</v>
      </c>
      <c r="M9" s="14">
        <v>0.12140000000000001</v>
      </c>
      <c r="N9" s="24">
        <v>0.1142</v>
      </c>
      <c r="P9" s="23" t="s">
        <v>24</v>
      </c>
      <c r="Q9" s="14">
        <v>0.65795506648326407</v>
      </c>
      <c r="R9" s="24"/>
    </row>
    <row r="10" spans="2:18" x14ac:dyDescent="0.2">
      <c r="B10" s="23" t="s">
        <v>24</v>
      </c>
      <c r="C10" s="14">
        <v>1.2799043062200954</v>
      </c>
      <c r="D10" s="14">
        <v>1.1555023923444971</v>
      </c>
      <c r="E10" s="14">
        <v>1.5334928229665068</v>
      </c>
      <c r="G10" s="14">
        <v>2.8014354066985643</v>
      </c>
      <c r="H10" s="14">
        <v>3.0885167464114827</v>
      </c>
      <c r="I10" s="24">
        <v>3.1220095693779903</v>
      </c>
      <c r="K10" s="23" t="s">
        <v>24</v>
      </c>
      <c r="L10" s="14">
        <v>5.4673445443879558</v>
      </c>
      <c r="M10" s="14">
        <v>5.5494720375439979</v>
      </c>
      <c r="N10" s="24">
        <v>4.9472037543996876</v>
      </c>
      <c r="P10" s="23"/>
      <c r="Q10" s="14">
        <v>0.41036221916552046</v>
      </c>
      <c r="R10" s="24"/>
    </row>
    <row r="11" spans="2:18" x14ac:dyDescent="0.2">
      <c r="B11" s="23"/>
      <c r="C11" s="14">
        <v>1.2511961722488032</v>
      </c>
      <c r="D11" s="14">
        <v>1.2224880382775114</v>
      </c>
      <c r="E11" s="14">
        <v>1.1315789473684206</v>
      </c>
      <c r="G11" s="14">
        <v>1.767942583732057</v>
      </c>
      <c r="H11" s="14">
        <v>2.8014354066985643</v>
      </c>
      <c r="I11" s="24">
        <v>2.8014354066985643</v>
      </c>
      <c r="K11" s="23"/>
      <c r="L11" s="14">
        <v>5.5299178725068447</v>
      </c>
      <c r="M11" s="14">
        <v>4.5287446226046146</v>
      </c>
      <c r="N11" s="24">
        <v>4.7008212749315605</v>
      </c>
      <c r="P11" s="23"/>
      <c r="Q11" s="14">
        <v>0.56625401192113722</v>
      </c>
      <c r="R11" s="24"/>
    </row>
    <row r="12" spans="2:18" x14ac:dyDescent="0.2">
      <c r="B12" s="23"/>
      <c r="C12" s="14">
        <v>1.3133971291866022</v>
      </c>
      <c r="D12" s="14">
        <v>2.0406698564593295</v>
      </c>
      <c r="E12" s="14">
        <v>1.4234449760765542</v>
      </c>
      <c r="G12" s="14">
        <v>2.2751196172248793</v>
      </c>
      <c r="H12" s="14">
        <v>2.6866028708133962</v>
      </c>
      <c r="I12" s="24">
        <v>1.6483253588516742</v>
      </c>
      <c r="K12" s="23"/>
      <c r="L12" s="14">
        <v>5.4517012123582322</v>
      </c>
      <c r="M12" s="14">
        <v>4.7477512710207286</v>
      </c>
      <c r="N12" s="24">
        <v>4.4661712944857257</v>
      </c>
      <c r="P12" s="23" t="s">
        <v>25</v>
      </c>
      <c r="Q12" s="14">
        <v>6.5795506648326407</v>
      </c>
      <c r="R12" s="24"/>
    </row>
    <row r="13" spans="2:18" x14ac:dyDescent="0.2">
      <c r="B13" s="23" t="s">
        <v>25</v>
      </c>
      <c r="C13" s="14">
        <v>12.799043062200955</v>
      </c>
      <c r="D13" s="14">
        <v>11.555023923444971</v>
      </c>
      <c r="E13" s="14">
        <v>15.334928229665067</v>
      </c>
      <c r="G13" s="14">
        <v>28.014354066985643</v>
      </c>
      <c r="H13" s="14">
        <v>30.885167464114826</v>
      </c>
      <c r="I13" s="24">
        <v>31.220095693779903</v>
      </c>
      <c r="K13" s="23" t="s">
        <v>25</v>
      </c>
      <c r="L13" s="14">
        <v>54.673445443879558</v>
      </c>
      <c r="M13" s="14">
        <v>55.494720375439982</v>
      </c>
      <c r="N13" s="24">
        <v>49.472037543996876</v>
      </c>
      <c r="P13" s="23"/>
      <c r="Q13" s="14">
        <v>4.1036221916552043</v>
      </c>
      <c r="R13" s="24"/>
    </row>
    <row r="14" spans="2:18" x14ac:dyDescent="0.2">
      <c r="B14" s="23"/>
      <c r="C14" s="14">
        <v>12.511961722488032</v>
      </c>
      <c r="D14" s="14">
        <v>12.224880382775114</v>
      </c>
      <c r="E14" s="14">
        <v>11.315789473684205</v>
      </c>
      <c r="G14" s="14">
        <v>17.679425837320572</v>
      </c>
      <c r="H14" s="14">
        <v>28.014354066985643</v>
      </c>
      <c r="I14" s="24">
        <v>28.014354066985643</v>
      </c>
      <c r="K14" s="23"/>
      <c r="L14" s="14">
        <v>55.299178725068444</v>
      </c>
      <c r="M14" s="14">
        <v>45.287446226046143</v>
      </c>
      <c r="N14" s="24">
        <v>47.008212749315604</v>
      </c>
      <c r="P14" s="23"/>
      <c r="Q14" s="14">
        <v>5.6625401192113722</v>
      </c>
      <c r="R14" s="24"/>
    </row>
    <row r="15" spans="2:18" x14ac:dyDescent="0.2">
      <c r="B15" s="23"/>
      <c r="C15" s="14">
        <v>13.133971291866022</v>
      </c>
      <c r="D15" s="14">
        <v>20.406698564593295</v>
      </c>
      <c r="E15" s="14">
        <v>14.234449760765543</v>
      </c>
      <c r="G15" s="14">
        <v>22.751196172248793</v>
      </c>
      <c r="H15" s="14">
        <v>26.86602870813396</v>
      </c>
      <c r="I15" s="24">
        <v>16.483253588516742</v>
      </c>
      <c r="K15" s="23"/>
      <c r="L15" s="14">
        <v>54.517012123582319</v>
      </c>
      <c r="M15" s="14">
        <v>47.477512710207286</v>
      </c>
      <c r="N15" s="24">
        <v>44.661712944857257</v>
      </c>
      <c r="P15" s="25" t="s">
        <v>26</v>
      </c>
      <c r="Q15" s="14">
        <v>5.4485709918997394</v>
      </c>
      <c r="R15" s="24"/>
    </row>
    <row r="16" spans="2:18" x14ac:dyDescent="0.2">
      <c r="B16" s="25" t="s">
        <v>26</v>
      </c>
      <c r="C16" s="14">
        <v>12.814992025518336</v>
      </c>
      <c r="D16" s="14">
        <v>14.728867623604458</v>
      </c>
      <c r="E16" s="14">
        <v>13.628389154704939</v>
      </c>
      <c r="G16" s="14">
        <v>22.814992025518336</v>
      </c>
      <c r="H16" s="14">
        <v>28.588516746411475</v>
      </c>
      <c r="I16" s="24">
        <v>25.239234449760762</v>
      </c>
      <c r="K16" s="25" t="s">
        <v>26</v>
      </c>
      <c r="L16" s="14">
        <v>54.829878764176776</v>
      </c>
      <c r="M16" s="14">
        <v>49.419893103897806</v>
      </c>
      <c r="N16" s="24">
        <v>47.047321079389917</v>
      </c>
      <c r="P16" s="25" t="s">
        <v>27</v>
      </c>
      <c r="Q16" s="14">
        <v>65000</v>
      </c>
      <c r="R16" s="24"/>
    </row>
    <row r="17" spans="2:18" x14ac:dyDescent="0.2">
      <c r="B17" s="25" t="s">
        <v>27</v>
      </c>
      <c r="C17" s="14">
        <v>10000</v>
      </c>
      <c r="D17" s="14">
        <v>10000</v>
      </c>
      <c r="E17" s="14">
        <v>10000</v>
      </c>
      <c r="G17" s="14">
        <v>40000</v>
      </c>
      <c r="H17" s="14">
        <v>35000</v>
      </c>
      <c r="I17" s="24">
        <v>30000</v>
      </c>
      <c r="K17" s="25" t="s">
        <v>27</v>
      </c>
      <c r="L17" s="14">
        <v>50000</v>
      </c>
      <c r="M17" s="14">
        <v>50000</v>
      </c>
      <c r="N17" s="24">
        <v>50000</v>
      </c>
      <c r="P17" s="25" t="s">
        <v>28</v>
      </c>
      <c r="Q17" s="14">
        <v>83.824169106149824</v>
      </c>
      <c r="R17" s="24"/>
    </row>
    <row r="18" spans="2:18" x14ac:dyDescent="0.2">
      <c r="B18" s="25" t="s">
        <v>28</v>
      </c>
      <c r="C18" s="14">
        <v>1281.4992025518336</v>
      </c>
      <c r="D18" s="14">
        <v>1472.8867623604458</v>
      </c>
      <c r="E18" s="14">
        <v>1362.8389154704939</v>
      </c>
      <c r="G18" s="14">
        <v>570.3748006379584</v>
      </c>
      <c r="H18" s="14">
        <v>816.81476418318505</v>
      </c>
      <c r="I18" s="24">
        <v>841.30781499202533</v>
      </c>
      <c r="K18" s="25" t="s">
        <v>28</v>
      </c>
      <c r="L18" s="14">
        <v>1096.5975752835354</v>
      </c>
      <c r="M18" s="14">
        <v>988.39786207795612</v>
      </c>
      <c r="N18" s="24">
        <v>940.94642158779834</v>
      </c>
      <c r="P18" s="25" t="s">
        <v>29</v>
      </c>
      <c r="Q18" s="14">
        <v>167.64833821229965</v>
      </c>
      <c r="R18" s="24"/>
    </row>
    <row r="19" spans="2:18" x14ac:dyDescent="0.2">
      <c r="B19" s="25" t="s">
        <v>29</v>
      </c>
      <c r="C19" s="14">
        <v>2562.9984051036672</v>
      </c>
      <c r="D19" s="14">
        <v>2945.7735247208916</v>
      </c>
      <c r="E19" s="14">
        <v>2725.6778309409879</v>
      </c>
      <c r="G19" s="14">
        <v>1140.7496012759168</v>
      </c>
      <c r="H19" s="14">
        <v>1633.6295283663701</v>
      </c>
      <c r="I19" s="24">
        <v>1682.6156299840507</v>
      </c>
      <c r="K19" s="25" t="s">
        <v>29</v>
      </c>
      <c r="L19" s="14">
        <v>2193.1951505670709</v>
      </c>
      <c r="M19" s="14">
        <v>1976.7957241559122</v>
      </c>
      <c r="N19" s="24">
        <v>1881.8928431755967</v>
      </c>
      <c r="P19" s="15"/>
      <c r="R19" s="24"/>
    </row>
    <row r="20" spans="2:18" x14ac:dyDescent="0.2">
      <c r="B20" s="15"/>
      <c r="I20" s="24"/>
      <c r="K20" s="15"/>
      <c r="N20" s="24"/>
      <c r="P20" s="15"/>
      <c r="Q20" s="26" t="s">
        <v>30</v>
      </c>
      <c r="R20" s="26" t="s">
        <v>31</v>
      </c>
    </row>
    <row r="21" spans="2:18" x14ac:dyDescent="0.2">
      <c r="B21" s="15"/>
      <c r="I21" s="24"/>
      <c r="K21" s="15"/>
      <c r="N21" s="24"/>
      <c r="P21" s="16" t="s">
        <v>22</v>
      </c>
      <c r="Q21" s="14">
        <v>0.2046</v>
      </c>
      <c r="R21" s="24">
        <v>8.9899999999999994E-2</v>
      </c>
    </row>
    <row r="22" spans="2:18" x14ac:dyDescent="0.2">
      <c r="B22" s="15"/>
      <c r="F22" s="26" t="s">
        <v>30</v>
      </c>
      <c r="G22" s="26" t="s">
        <v>31</v>
      </c>
      <c r="I22" s="24"/>
      <c r="K22" s="15"/>
      <c r="M22" s="26" t="s">
        <v>30</v>
      </c>
      <c r="N22" s="26" t="s">
        <v>31</v>
      </c>
      <c r="P22" s="16"/>
      <c r="Q22" s="14">
        <v>0.1908</v>
      </c>
      <c r="R22" s="24">
        <v>8.7400000000000005E-2</v>
      </c>
    </row>
    <row r="23" spans="2:18" x14ac:dyDescent="0.2">
      <c r="B23" s="15"/>
      <c r="I23" s="24"/>
      <c r="K23" s="15"/>
      <c r="N23" s="24"/>
      <c r="P23" s="26" t="s">
        <v>26</v>
      </c>
      <c r="Q23" s="14">
        <v>0.19769999999999999</v>
      </c>
      <c r="R23" s="24">
        <v>8.8650000000000007E-2</v>
      </c>
    </row>
    <row r="24" spans="2:18" x14ac:dyDescent="0.2">
      <c r="B24" s="15"/>
      <c r="E24" s="16" t="s">
        <v>22</v>
      </c>
      <c r="F24" s="14">
        <v>0.1951</v>
      </c>
      <c r="G24" s="14">
        <v>8.77E-2</v>
      </c>
      <c r="I24" s="24"/>
      <c r="K24" s="15"/>
      <c r="L24" s="16" t="s">
        <v>22</v>
      </c>
      <c r="M24" s="14">
        <v>0.20349999999999999</v>
      </c>
      <c r="N24" s="24">
        <v>7.0699999999999999E-2</v>
      </c>
      <c r="P24" s="27" t="s">
        <v>32</v>
      </c>
      <c r="Q24" s="28">
        <v>0.10904999999999998</v>
      </c>
      <c r="R24" s="29"/>
    </row>
    <row r="25" spans="2:18" x14ac:dyDescent="0.2">
      <c r="B25" s="15"/>
      <c r="E25" s="16"/>
      <c r="F25" s="14">
        <v>0.18360000000000001</v>
      </c>
      <c r="G25" s="14">
        <v>8.2000000000000003E-2</v>
      </c>
      <c r="I25" s="24"/>
      <c r="K25" s="15"/>
      <c r="L25" s="16"/>
      <c r="M25" s="14">
        <v>0.1958</v>
      </c>
      <c r="N25" s="24">
        <v>7.2900000000000006E-2</v>
      </c>
    </row>
    <row r="26" spans="2:18" x14ac:dyDescent="0.2">
      <c r="B26" s="15"/>
      <c r="E26" s="26" t="s">
        <v>26</v>
      </c>
      <c r="F26" s="14">
        <v>0.18935000000000002</v>
      </c>
      <c r="G26" s="14">
        <v>8.4850000000000009E-2</v>
      </c>
      <c r="I26" s="24"/>
      <c r="K26" s="15"/>
      <c r="L26" s="26" t="s">
        <v>26</v>
      </c>
      <c r="M26" s="14">
        <v>0.19964999999999999</v>
      </c>
      <c r="N26" s="24">
        <v>7.1800000000000003E-2</v>
      </c>
    </row>
    <row r="27" spans="2:18" x14ac:dyDescent="0.2">
      <c r="B27" s="30"/>
      <c r="C27" s="28"/>
      <c r="D27" s="28"/>
      <c r="E27" s="27" t="s">
        <v>32</v>
      </c>
      <c r="F27" s="28">
        <v>0.10450000000000001</v>
      </c>
      <c r="G27" s="28"/>
      <c r="H27" s="28"/>
      <c r="I27" s="29"/>
      <c r="K27" s="30"/>
      <c r="L27" s="27" t="s">
        <v>32</v>
      </c>
      <c r="M27" s="28">
        <v>0.12784999999999999</v>
      </c>
      <c r="N27" s="29"/>
    </row>
    <row r="31" spans="2:18" x14ac:dyDescent="0.2">
      <c r="H31" s="31"/>
      <c r="I31" s="31"/>
      <c r="J31" s="31"/>
      <c r="K31" s="31"/>
      <c r="L31" s="31"/>
    </row>
    <row r="32" spans="2:18" x14ac:dyDescent="0.2">
      <c r="H32" s="31"/>
      <c r="I32" s="31"/>
      <c r="J32" s="31"/>
      <c r="K32" s="31"/>
      <c r="L32" s="31"/>
    </row>
    <row r="33" spans="8:12" x14ac:dyDescent="0.2">
      <c r="H33" s="31"/>
      <c r="I33" s="31"/>
      <c r="J33" s="31"/>
      <c r="K33" s="31"/>
      <c r="L33" s="31"/>
    </row>
    <row r="34" spans="8:12" x14ac:dyDescent="0.2">
      <c r="H34" s="31"/>
      <c r="I34" s="31"/>
      <c r="J34" s="31"/>
      <c r="K34" s="31"/>
      <c r="L34" s="31"/>
    </row>
    <row r="35" spans="8:12" x14ac:dyDescent="0.2">
      <c r="H35" s="31"/>
      <c r="I35" s="31"/>
      <c r="J35" s="31"/>
      <c r="K35" s="31"/>
      <c r="L35" s="31"/>
    </row>
    <row r="36" spans="8:12" x14ac:dyDescent="0.2">
      <c r="H36" s="31"/>
      <c r="I36" s="31"/>
      <c r="J36" s="31"/>
      <c r="K36" s="31"/>
      <c r="L36" s="31"/>
    </row>
    <row r="37" spans="8:12" x14ac:dyDescent="0.2">
      <c r="H37" s="31"/>
      <c r="I37" s="31"/>
      <c r="J37" s="31"/>
      <c r="K37" s="31"/>
      <c r="L37" s="31"/>
    </row>
    <row r="38" spans="8:12" x14ac:dyDescent="0.2">
      <c r="H38" s="31"/>
      <c r="I38" s="31"/>
      <c r="J38" s="31"/>
      <c r="K38" s="31"/>
      <c r="L38" s="31"/>
    </row>
    <row r="39" spans="8:12" x14ac:dyDescent="0.2">
      <c r="H39" s="31"/>
      <c r="I39" s="31"/>
      <c r="J39" s="31"/>
      <c r="K39" s="31"/>
      <c r="L39" s="31"/>
    </row>
    <row r="40" spans="8:12" x14ac:dyDescent="0.2">
      <c r="H40" s="31"/>
      <c r="I40" s="31"/>
      <c r="J40" s="31"/>
      <c r="K40" s="31"/>
      <c r="L40" s="31"/>
    </row>
    <row r="41" spans="8:12" x14ac:dyDescent="0.2">
      <c r="H41" s="31"/>
      <c r="I41" s="31"/>
      <c r="J41" s="31"/>
      <c r="K41" s="31"/>
      <c r="L41" s="31"/>
    </row>
    <row r="42" spans="8:12" x14ac:dyDescent="0.2">
      <c r="H42" s="31"/>
      <c r="I42" s="31"/>
      <c r="J42" s="31"/>
      <c r="K42" s="31"/>
      <c r="L42" s="31"/>
    </row>
    <row r="43" spans="8:12" x14ac:dyDescent="0.2">
      <c r="H43" s="31"/>
      <c r="I43" s="31"/>
      <c r="J43" s="31"/>
      <c r="K43" s="31"/>
      <c r="L43" s="31"/>
    </row>
    <row r="44" spans="8:12" x14ac:dyDescent="0.2">
      <c r="H44" s="31"/>
      <c r="I44" s="31"/>
      <c r="J44" s="31"/>
      <c r="K44" s="31"/>
      <c r="L44" s="31"/>
    </row>
    <row r="45" spans="8:12" x14ac:dyDescent="0.2">
      <c r="H45" s="31"/>
      <c r="I45" s="31"/>
      <c r="J45" s="31"/>
      <c r="K45" s="31"/>
      <c r="L45" s="31"/>
    </row>
    <row r="46" spans="8:12" x14ac:dyDescent="0.2">
      <c r="H46" s="31"/>
      <c r="I46" s="31"/>
      <c r="J46" s="31"/>
      <c r="K46" s="31"/>
      <c r="L46" s="31"/>
    </row>
  </sheetData>
  <mergeCells count="18">
    <mergeCell ref="E24:E25"/>
    <mergeCell ref="L24:L25"/>
    <mergeCell ref="B10:B12"/>
    <mergeCell ref="K10:K12"/>
    <mergeCell ref="P12:P14"/>
    <mergeCell ref="B13:B15"/>
    <mergeCell ref="K13:K15"/>
    <mergeCell ref="P21:P22"/>
    <mergeCell ref="C2:E2"/>
    <mergeCell ref="G2:I2"/>
    <mergeCell ref="L2:N2"/>
    <mergeCell ref="P3:P5"/>
    <mergeCell ref="B4:B6"/>
    <mergeCell ref="K4:K6"/>
    <mergeCell ref="P6:P8"/>
    <mergeCell ref="B7:B9"/>
    <mergeCell ref="K7:K9"/>
    <mergeCell ref="P9:P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8043A-79EE-CA49-A724-BFB2E5C1ED00}">
  <dimension ref="A1:T30"/>
  <sheetViews>
    <sheetView workbookViewId="0">
      <selection sqref="A1:XFD1048576"/>
    </sheetView>
  </sheetViews>
  <sheetFormatPr baseColWidth="10" defaultRowHeight="16" x14ac:dyDescent="0.2"/>
  <cols>
    <col min="1" max="1" width="30.33203125" bestFit="1" customWidth="1"/>
    <col min="2" max="2" width="9.1640625" bestFit="1" customWidth="1"/>
    <col min="3" max="3" width="35.1640625" bestFit="1" customWidth="1"/>
  </cols>
  <sheetData>
    <row r="1" spans="1:17" x14ac:dyDescent="0.2">
      <c r="A1" s="32" t="s">
        <v>30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4"/>
    </row>
    <row r="2" spans="1:17" x14ac:dyDescent="0.2">
      <c r="A2" s="35"/>
      <c r="Q2" s="36"/>
    </row>
    <row r="3" spans="1:17" x14ac:dyDescent="0.2">
      <c r="A3" s="35"/>
      <c r="B3" s="26" t="s">
        <v>33</v>
      </c>
      <c r="C3" s="26" t="s">
        <v>34</v>
      </c>
      <c r="D3" s="26" t="s">
        <v>35</v>
      </c>
      <c r="E3" s="26" t="s">
        <v>36</v>
      </c>
      <c r="F3" s="26" t="s">
        <v>37</v>
      </c>
      <c r="G3" s="26" t="s">
        <v>38</v>
      </c>
      <c r="H3" s="26" t="s">
        <v>39</v>
      </c>
      <c r="I3" s="26" t="s">
        <v>40</v>
      </c>
      <c r="J3" s="26" t="s">
        <v>41</v>
      </c>
      <c r="Q3" s="36"/>
    </row>
    <row r="4" spans="1:17" x14ac:dyDescent="0.2">
      <c r="A4" s="35"/>
      <c r="B4" s="37">
        <v>1849085</v>
      </c>
      <c r="C4" s="37">
        <v>630485</v>
      </c>
      <c r="D4" s="37">
        <v>232279</v>
      </c>
      <c r="E4" s="37">
        <v>80520</v>
      </c>
      <c r="F4" s="37">
        <v>33399</v>
      </c>
      <c r="G4" s="37">
        <v>15823</v>
      </c>
      <c r="H4" s="37">
        <v>11487</v>
      </c>
      <c r="I4" s="37">
        <v>9866</v>
      </c>
      <c r="J4" s="37">
        <v>8548</v>
      </c>
      <c r="Q4" s="36"/>
    </row>
    <row r="5" spans="1:17" x14ac:dyDescent="0.2">
      <c r="A5" s="35"/>
      <c r="B5" s="37">
        <v>1935744</v>
      </c>
      <c r="C5" s="37">
        <v>648091</v>
      </c>
      <c r="D5" s="37">
        <v>206848</v>
      </c>
      <c r="E5" s="37">
        <v>72886</v>
      </c>
      <c r="F5" s="37">
        <v>31824</v>
      </c>
      <c r="G5" s="37">
        <v>16104</v>
      </c>
      <c r="H5" s="37">
        <v>11072</v>
      </c>
      <c r="I5" s="37">
        <v>9302</v>
      </c>
      <c r="J5" s="37">
        <v>8255</v>
      </c>
      <c r="Q5" s="36"/>
    </row>
    <row r="6" spans="1:17" x14ac:dyDescent="0.2">
      <c r="A6" s="35"/>
      <c r="B6" s="14">
        <f>AVERAGE(B4:B5)</f>
        <v>1892414.5</v>
      </c>
      <c r="C6" s="14">
        <f t="shared" ref="C6:J6" si="0">AVERAGE(C4:C5)</f>
        <v>639288</v>
      </c>
      <c r="D6" s="14">
        <f t="shared" si="0"/>
        <v>219563.5</v>
      </c>
      <c r="E6" s="14">
        <f t="shared" si="0"/>
        <v>76703</v>
      </c>
      <c r="F6" s="14">
        <f t="shared" si="0"/>
        <v>32611.5</v>
      </c>
      <c r="G6" s="14">
        <f t="shared" si="0"/>
        <v>15963.5</v>
      </c>
      <c r="H6" s="14">
        <f t="shared" si="0"/>
        <v>11279.5</v>
      </c>
      <c r="I6" s="14">
        <f t="shared" si="0"/>
        <v>9584</v>
      </c>
      <c r="J6" s="14">
        <f t="shared" si="0"/>
        <v>8401.5</v>
      </c>
      <c r="Q6" s="36"/>
    </row>
    <row r="7" spans="1:17" x14ac:dyDescent="0.2">
      <c r="A7" s="35"/>
      <c r="B7" s="14">
        <f>B6-8401.5</f>
        <v>1884013</v>
      </c>
      <c r="C7" s="14">
        <f t="shared" ref="C7:J7" si="1">C6-8401.5</f>
        <v>630886.5</v>
      </c>
      <c r="D7" s="14">
        <f t="shared" si="1"/>
        <v>211162</v>
      </c>
      <c r="E7" s="14">
        <f t="shared" si="1"/>
        <v>68301.5</v>
      </c>
      <c r="F7" s="14">
        <f t="shared" si="1"/>
        <v>24210</v>
      </c>
      <c r="G7" s="14">
        <f t="shared" si="1"/>
        <v>7562</v>
      </c>
      <c r="H7" s="14">
        <f t="shared" si="1"/>
        <v>2878</v>
      </c>
      <c r="I7" s="14">
        <f t="shared" si="1"/>
        <v>1182.5</v>
      </c>
      <c r="J7" s="14">
        <f t="shared" si="1"/>
        <v>0</v>
      </c>
      <c r="Q7" s="36"/>
    </row>
    <row r="8" spans="1:17" x14ac:dyDescent="0.2">
      <c r="A8" s="35"/>
      <c r="Q8" s="36"/>
    </row>
    <row r="9" spans="1:17" x14ac:dyDescent="0.2">
      <c r="A9" s="35"/>
      <c r="Q9" s="36"/>
    </row>
    <row r="10" spans="1:17" x14ac:dyDescent="0.2">
      <c r="A10" s="35"/>
      <c r="Q10" s="36"/>
    </row>
    <row r="11" spans="1:17" x14ac:dyDescent="0.2">
      <c r="A11" s="35"/>
      <c r="Q11" s="36"/>
    </row>
    <row r="12" spans="1:17" x14ac:dyDescent="0.2">
      <c r="A12" s="35"/>
      <c r="Q12" s="36"/>
    </row>
    <row r="13" spans="1:17" x14ac:dyDescent="0.2">
      <c r="A13" s="35"/>
      <c r="Q13" s="36"/>
    </row>
    <row r="14" spans="1:17" x14ac:dyDescent="0.2">
      <c r="A14" s="35"/>
      <c r="Q14" s="36"/>
    </row>
    <row r="15" spans="1:17" x14ac:dyDescent="0.2">
      <c r="A15" s="38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40"/>
    </row>
    <row r="20" spans="1:20" x14ac:dyDescent="0.2">
      <c r="A20" s="14"/>
      <c r="B20" s="41" t="s">
        <v>12</v>
      </c>
      <c r="C20" s="41"/>
      <c r="D20" s="41"/>
      <c r="E20" s="41"/>
      <c r="F20" s="42"/>
      <c r="G20" s="42"/>
      <c r="H20" s="41" t="s">
        <v>16</v>
      </c>
      <c r="I20" s="41"/>
      <c r="J20" s="41"/>
      <c r="K20" s="41"/>
      <c r="L20" s="42"/>
      <c r="M20" s="14"/>
      <c r="N20" s="43"/>
      <c r="O20" s="43"/>
      <c r="P20" s="43"/>
      <c r="Q20" s="43"/>
      <c r="R20" s="44"/>
      <c r="S20" s="44"/>
      <c r="T20" s="44"/>
    </row>
    <row r="21" spans="1:20" x14ac:dyDescent="0.2">
      <c r="A21" s="14"/>
      <c r="B21" s="45" t="s">
        <v>5</v>
      </c>
      <c r="C21" s="45" t="s">
        <v>20</v>
      </c>
      <c r="D21" s="45" t="s">
        <v>21</v>
      </c>
      <c r="E21" s="45" t="s">
        <v>42</v>
      </c>
      <c r="F21" s="26"/>
      <c r="G21" s="45"/>
      <c r="H21" s="45" t="s">
        <v>5</v>
      </c>
      <c r="I21" s="45" t="s">
        <v>20</v>
      </c>
      <c r="J21" s="45" t="s">
        <v>21</v>
      </c>
      <c r="K21" s="45" t="s">
        <v>42</v>
      </c>
      <c r="L21" s="45"/>
      <c r="M21" s="45"/>
      <c r="N21" s="42"/>
      <c r="O21" s="42"/>
      <c r="P21" s="42"/>
      <c r="Q21" s="42"/>
      <c r="R21" s="43"/>
      <c r="S21" s="43"/>
    </row>
    <row r="22" spans="1:20" x14ac:dyDescent="0.2">
      <c r="A22" s="14"/>
      <c r="B22" s="37">
        <v>2171695</v>
      </c>
      <c r="C22" s="37">
        <v>3091903</v>
      </c>
      <c r="D22" s="37">
        <v>1573344</v>
      </c>
      <c r="E22" s="37">
        <v>1156341</v>
      </c>
      <c r="F22" s="14"/>
      <c r="G22" s="14"/>
      <c r="H22" s="37">
        <v>1201049</v>
      </c>
      <c r="I22" s="37">
        <v>1465036</v>
      </c>
      <c r="J22" s="37">
        <v>1610636</v>
      </c>
      <c r="K22" s="37">
        <v>1113472</v>
      </c>
      <c r="L22" s="14"/>
      <c r="M22" s="46"/>
      <c r="N22" s="37"/>
      <c r="O22" s="37"/>
      <c r="P22" s="37"/>
      <c r="Q22" s="37"/>
    </row>
    <row r="23" spans="1:20" x14ac:dyDescent="0.2">
      <c r="A23" s="14"/>
      <c r="B23" s="37">
        <v>1607653</v>
      </c>
      <c r="C23" s="37">
        <v>1612415</v>
      </c>
      <c r="D23" s="37">
        <v>1131025</v>
      </c>
      <c r="E23" s="37">
        <v>1023852</v>
      </c>
      <c r="F23" s="14"/>
      <c r="G23" s="14"/>
      <c r="H23" s="37">
        <v>1433754</v>
      </c>
      <c r="I23" s="37">
        <v>1430800</v>
      </c>
      <c r="J23" s="37">
        <v>1479524</v>
      </c>
      <c r="K23" s="37">
        <v>872282</v>
      </c>
      <c r="L23" s="14"/>
      <c r="M23" s="46"/>
      <c r="N23" s="37"/>
      <c r="O23" s="37"/>
      <c r="P23" s="37"/>
      <c r="Q23" s="37"/>
    </row>
    <row r="24" spans="1:20" x14ac:dyDescent="0.2">
      <c r="A24" s="26" t="s">
        <v>43</v>
      </c>
      <c r="B24" s="14">
        <f>AVERAGE(B22:B23)</f>
        <v>1889674</v>
      </c>
      <c r="C24" s="14">
        <f t="shared" ref="C24:E24" si="2">AVERAGE(C22:C23)</f>
        <v>2352159</v>
      </c>
      <c r="D24" s="14">
        <f t="shared" si="2"/>
        <v>1352184.5</v>
      </c>
      <c r="E24" s="14">
        <f t="shared" si="2"/>
        <v>1090096.5</v>
      </c>
      <c r="F24" s="14"/>
      <c r="G24" s="14"/>
      <c r="H24" s="14">
        <f t="shared" ref="H24:K24" si="3">AVERAGE(H22:H23)</f>
        <v>1317401.5</v>
      </c>
      <c r="I24" s="14">
        <f t="shared" si="3"/>
        <v>1447918</v>
      </c>
      <c r="J24" s="14">
        <f t="shared" si="3"/>
        <v>1545080</v>
      </c>
      <c r="K24" s="14">
        <f t="shared" si="3"/>
        <v>992877</v>
      </c>
      <c r="L24" s="14"/>
      <c r="N24" s="14"/>
      <c r="O24" s="14"/>
      <c r="P24" s="14"/>
      <c r="Q24" s="14"/>
    </row>
    <row r="25" spans="1:20" x14ac:dyDescent="0.2">
      <c r="A25" s="45" t="s">
        <v>44</v>
      </c>
      <c r="B25" s="14">
        <f>B24-8401.5</f>
        <v>1881272.5</v>
      </c>
      <c r="C25" s="14">
        <f t="shared" ref="C25:K25" si="4">C24-8401.5</f>
        <v>2343757.5</v>
      </c>
      <c r="D25" s="14">
        <f t="shared" si="4"/>
        <v>1343783</v>
      </c>
      <c r="E25" s="14">
        <f t="shared" si="4"/>
        <v>1081695</v>
      </c>
      <c r="F25" s="14"/>
      <c r="G25" s="14"/>
      <c r="H25" s="14">
        <f t="shared" si="4"/>
        <v>1309000</v>
      </c>
      <c r="I25" s="14">
        <f t="shared" si="4"/>
        <v>1439516.5</v>
      </c>
      <c r="J25" s="14">
        <f t="shared" si="4"/>
        <v>1536678.5</v>
      </c>
      <c r="K25" s="14">
        <f t="shared" si="4"/>
        <v>984475.5</v>
      </c>
      <c r="L25" s="14"/>
      <c r="N25" s="14"/>
      <c r="O25" s="14"/>
      <c r="P25" s="14"/>
      <c r="Q25" s="14"/>
    </row>
    <row r="26" spans="1:20" x14ac:dyDescent="0.2">
      <c r="A26" s="45" t="s">
        <v>45</v>
      </c>
      <c r="B26" s="14">
        <f>(B25-444.66)/188442</f>
        <v>9.9809375829167593</v>
      </c>
      <c r="C26" s="14">
        <f t="shared" ref="C26:K26" si="5">(C25-444.66)/188442</f>
        <v>12.435194065017352</v>
      </c>
      <c r="D26" s="14">
        <f t="shared" si="5"/>
        <v>7.1286567750289223</v>
      </c>
      <c r="E26" s="14">
        <f t="shared" si="5"/>
        <v>5.7378415639825517</v>
      </c>
      <c r="F26" s="14"/>
      <c r="G26" s="14"/>
      <c r="H26" s="14">
        <f t="shared" si="5"/>
        <v>6.9440747816304222</v>
      </c>
      <c r="I26" s="14">
        <f t="shared" si="5"/>
        <v>7.6366831173517582</v>
      </c>
      <c r="J26" s="14">
        <f t="shared" si="5"/>
        <v>8.1522900414981798</v>
      </c>
      <c r="K26" s="14">
        <f t="shared" si="5"/>
        <v>5.2219295061610467</v>
      </c>
      <c r="L26" s="14"/>
      <c r="N26" s="14"/>
      <c r="O26" s="14"/>
      <c r="P26" s="14"/>
      <c r="Q26" s="14"/>
    </row>
    <row r="27" spans="1:20" x14ac:dyDescent="0.2">
      <c r="A27" s="45" t="s">
        <v>27</v>
      </c>
      <c r="B27" s="42">
        <v>51000</v>
      </c>
      <c r="C27" s="14">
        <v>52500</v>
      </c>
      <c r="D27" s="14">
        <v>33000</v>
      </c>
      <c r="E27" s="14">
        <v>42000</v>
      </c>
      <c r="F27" s="14"/>
      <c r="G27" s="14"/>
      <c r="H27" s="14">
        <v>9300</v>
      </c>
      <c r="I27" s="14">
        <v>14400</v>
      </c>
      <c r="J27" s="14">
        <v>9700</v>
      </c>
      <c r="K27" s="14">
        <v>10600</v>
      </c>
      <c r="L27" s="14"/>
      <c r="N27" s="14"/>
      <c r="O27" s="14"/>
      <c r="P27" s="14"/>
      <c r="Q27" s="14"/>
    </row>
    <row r="28" spans="1:20" x14ac:dyDescent="0.2">
      <c r="A28" s="45" t="s">
        <v>46</v>
      </c>
      <c r="B28" s="14">
        <f>B26*1000000/B27</f>
        <v>195.70465848856389</v>
      </c>
      <c r="C28" s="14">
        <f t="shared" ref="C28:E28" si="6">C26*1000000/C27</f>
        <v>236.86083933366385</v>
      </c>
      <c r="D28" s="14">
        <f t="shared" si="6"/>
        <v>216.01990227360372</v>
      </c>
      <c r="E28" s="14">
        <f t="shared" si="6"/>
        <v>136.61527533291789</v>
      </c>
      <c r="F28" s="14"/>
      <c r="G28" s="14"/>
      <c r="H28" s="14">
        <f t="shared" ref="H28:K28" si="7">H26*1000000/H27</f>
        <v>746.67470770219586</v>
      </c>
      <c r="I28" s="14">
        <f t="shared" si="7"/>
        <v>530.32521648276099</v>
      </c>
      <c r="J28" s="14">
        <f t="shared" si="7"/>
        <v>840.44227231939999</v>
      </c>
      <c r="K28" s="14">
        <f t="shared" si="7"/>
        <v>492.63485907179682</v>
      </c>
      <c r="L28" s="14"/>
      <c r="N28" s="14"/>
      <c r="O28" s="14"/>
      <c r="P28" s="14"/>
      <c r="Q28" s="14"/>
    </row>
    <row r="29" spans="1:20" x14ac:dyDescent="0.2">
      <c r="A29" s="45" t="s">
        <v>47</v>
      </c>
      <c r="B29" s="14">
        <f>B28/24</f>
        <v>8.1543607703568295</v>
      </c>
      <c r="C29" s="14">
        <f t="shared" ref="C29:K29" si="8">C28/24</f>
        <v>9.8692016389026609</v>
      </c>
      <c r="D29" s="14">
        <f t="shared" si="8"/>
        <v>9.0008292614001544</v>
      </c>
      <c r="E29" s="14">
        <f t="shared" si="8"/>
        <v>5.692303138871579</v>
      </c>
      <c r="F29" s="14"/>
      <c r="G29" s="14"/>
      <c r="H29" s="14">
        <f t="shared" si="8"/>
        <v>31.111446154258161</v>
      </c>
      <c r="I29" s="14">
        <f t="shared" si="8"/>
        <v>22.096884020115041</v>
      </c>
      <c r="J29" s="14">
        <f t="shared" si="8"/>
        <v>35.018428013308331</v>
      </c>
      <c r="K29" s="14">
        <f t="shared" si="8"/>
        <v>20.526452461324869</v>
      </c>
      <c r="L29" s="14"/>
      <c r="N29" s="14"/>
      <c r="O29" s="14"/>
      <c r="P29" s="14"/>
      <c r="Q29" s="14"/>
    </row>
    <row r="30" spans="1:20" x14ac:dyDescent="0.2">
      <c r="C30" s="47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2">
    <mergeCell ref="B20:E20"/>
    <mergeCell ref="H20:K2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EDB82-8333-1A42-88DD-8BEE6AC94909}">
  <dimension ref="A1:Q50"/>
  <sheetViews>
    <sheetView tabSelected="1" workbookViewId="0">
      <selection sqref="A1:XFD1048576"/>
    </sheetView>
  </sheetViews>
  <sheetFormatPr baseColWidth="10" defaultRowHeight="16" x14ac:dyDescent="0.2"/>
  <cols>
    <col min="1" max="1" width="31.33203125" bestFit="1" customWidth="1"/>
    <col min="6" max="6" width="10.83203125" style="59"/>
    <col min="8" max="8" width="17.33203125" customWidth="1"/>
    <col min="10" max="10" width="15.33203125" bestFit="1" customWidth="1"/>
    <col min="12" max="12" width="18.1640625" bestFit="1" customWidth="1"/>
    <col min="14" max="14" width="18.1640625" bestFit="1" customWidth="1"/>
    <col min="16" max="16" width="19.1640625" bestFit="1" customWidth="1"/>
  </cols>
  <sheetData>
    <row r="1" spans="1:17" x14ac:dyDescent="0.2">
      <c r="A1" s="1"/>
      <c r="B1" s="1"/>
      <c r="C1" s="1"/>
      <c r="D1" s="1"/>
      <c r="E1" s="1"/>
      <c r="F1" s="49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">
      <c r="A2" s="1"/>
      <c r="B2" s="1"/>
      <c r="C2" s="1"/>
      <c r="D2" s="1"/>
      <c r="E2" s="1"/>
      <c r="F2" s="49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8" thickBot="1" x14ac:dyDescent="0.25">
      <c r="A3" s="1"/>
      <c r="B3" s="50" t="s">
        <v>48</v>
      </c>
      <c r="C3" s="50"/>
      <c r="D3" s="50" t="s">
        <v>49</v>
      </c>
      <c r="E3" s="50"/>
      <c r="F3" s="51" t="s">
        <v>50</v>
      </c>
      <c r="G3" s="52"/>
      <c r="H3" s="53" t="s">
        <v>51</v>
      </c>
      <c r="I3" s="52"/>
      <c r="J3" s="54" t="s">
        <v>52</v>
      </c>
      <c r="K3" s="3"/>
      <c r="L3" s="55" t="s">
        <v>53</v>
      </c>
      <c r="M3" s="3"/>
      <c r="N3" s="55" t="s">
        <v>54</v>
      </c>
      <c r="O3" s="3"/>
      <c r="P3" s="55" t="s">
        <v>55</v>
      </c>
      <c r="Q3" s="1"/>
    </row>
    <row r="4" spans="1:17" x14ac:dyDescent="0.2">
      <c r="A4" s="3" t="s">
        <v>4</v>
      </c>
      <c r="B4" s="56">
        <v>50.176295490000001</v>
      </c>
      <c r="C4" s="56">
        <v>30.843357739999998</v>
      </c>
      <c r="D4" s="56">
        <v>41.498976120000002</v>
      </c>
      <c r="E4" s="56">
        <v>276.5898608</v>
      </c>
      <c r="F4" s="57"/>
      <c r="G4" s="56"/>
      <c r="H4" s="56">
        <v>80.187238359999995</v>
      </c>
      <c r="I4" s="56"/>
      <c r="J4" s="56">
        <v>171.0461789</v>
      </c>
      <c r="K4" s="56"/>
      <c r="L4" s="56">
        <v>34.451184130000001</v>
      </c>
      <c r="M4" s="56"/>
      <c r="N4" s="56">
        <v>184.072609</v>
      </c>
      <c r="O4" s="56"/>
      <c r="P4" s="56">
        <v>307.92558270000001</v>
      </c>
      <c r="Q4" s="1"/>
    </row>
    <row r="5" spans="1:17" x14ac:dyDescent="0.2">
      <c r="A5" s="58" t="s">
        <v>5</v>
      </c>
      <c r="B5" s="56">
        <v>47.993179480000002</v>
      </c>
      <c r="C5" s="56">
        <v>31.090398610000001</v>
      </c>
      <c r="D5" s="56">
        <v>30.767154219999998</v>
      </c>
      <c r="E5" s="56">
        <v>59.259643539999999</v>
      </c>
      <c r="F5" s="57"/>
      <c r="G5" s="56"/>
      <c r="H5" s="56">
        <v>59.43392498</v>
      </c>
      <c r="I5" s="56"/>
      <c r="J5" s="56">
        <v>78.242819370000007</v>
      </c>
      <c r="K5" s="56"/>
      <c r="L5" s="56">
        <v>2.6047138250000001</v>
      </c>
      <c r="M5" s="56"/>
      <c r="N5" s="56">
        <v>16.539458719999999</v>
      </c>
      <c r="O5" s="56"/>
      <c r="P5" s="56">
        <v>53.820374889999997</v>
      </c>
      <c r="Q5" s="1"/>
    </row>
    <row r="6" spans="1:17" x14ac:dyDescent="0.2">
      <c r="A6" s="58" t="s">
        <v>6</v>
      </c>
      <c r="B6" s="56">
        <v>50.426576879999999</v>
      </c>
      <c r="C6" s="56"/>
      <c r="D6" s="56">
        <v>49.831095269999999</v>
      </c>
      <c r="E6" s="56"/>
      <c r="F6" s="57"/>
      <c r="G6" s="56"/>
      <c r="H6" s="56"/>
      <c r="I6" s="56"/>
      <c r="J6" s="56"/>
      <c r="K6" s="56"/>
      <c r="L6" s="56"/>
      <c r="M6" s="56"/>
      <c r="N6" s="56"/>
      <c r="O6" s="56"/>
      <c r="P6" s="56"/>
      <c r="Q6" s="1"/>
    </row>
    <row r="7" spans="1:17" x14ac:dyDescent="0.2">
      <c r="A7" s="58" t="s">
        <v>56</v>
      </c>
      <c r="B7" s="56"/>
      <c r="C7" s="56"/>
      <c r="D7" s="56"/>
      <c r="E7" s="56"/>
      <c r="F7" s="57">
        <v>0.13987782100000001</v>
      </c>
      <c r="G7" s="56"/>
      <c r="H7" s="56"/>
      <c r="I7" s="56"/>
      <c r="J7" s="56"/>
      <c r="K7" s="56"/>
      <c r="L7" s="56"/>
      <c r="M7" s="56"/>
      <c r="N7" s="56"/>
      <c r="O7" s="56"/>
      <c r="P7" s="56"/>
      <c r="Q7" s="1"/>
    </row>
    <row r="8" spans="1:17" x14ac:dyDescent="0.2">
      <c r="A8" s="58" t="s">
        <v>57</v>
      </c>
      <c r="B8" s="56"/>
      <c r="C8" s="56"/>
      <c r="D8" s="56"/>
      <c r="E8" s="56"/>
      <c r="F8" s="57">
        <v>0.19651044500000001</v>
      </c>
      <c r="G8" s="56"/>
      <c r="H8" s="56"/>
      <c r="I8" s="56"/>
      <c r="J8" s="56"/>
      <c r="K8" s="56"/>
      <c r="L8" s="56"/>
      <c r="M8" s="56"/>
      <c r="N8" s="56"/>
      <c r="O8" s="56"/>
      <c r="P8" s="56"/>
      <c r="Q8" s="1"/>
    </row>
    <row r="9" spans="1:17" x14ac:dyDescent="0.2">
      <c r="A9" s="58" t="s">
        <v>58</v>
      </c>
      <c r="B9" s="56">
        <v>40.838663199999999</v>
      </c>
      <c r="C9" s="56"/>
      <c r="D9" s="56">
        <v>130.0853438</v>
      </c>
      <c r="E9" s="56"/>
      <c r="F9" s="57">
        <v>0.45454331100000001</v>
      </c>
      <c r="G9" s="56"/>
      <c r="H9" s="56">
        <v>9.8218168170000002</v>
      </c>
      <c r="I9" s="56"/>
      <c r="J9" s="56"/>
      <c r="K9" s="56"/>
      <c r="L9" s="56"/>
      <c r="M9" s="56"/>
      <c r="N9" s="56"/>
      <c r="O9" s="56"/>
      <c r="P9" s="56"/>
      <c r="Q9" s="1"/>
    </row>
    <row r="10" spans="1:17" x14ac:dyDescent="0.2">
      <c r="A10" s="58" t="s">
        <v>59</v>
      </c>
      <c r="B10" s="56"/>
      <c r="C10" s="56"/>
      <c r="D10" s="56"/>
      <c r="E10" s="56"/>
      <c r="F10" s="57">
        <v>1.0839040440000001</v>
      </c>
      <c r="G10" s="56"/>
      <c r="H10" s="56">
        <v>26.532801450000001</v>
      </c>
      <c r="I10" s="56"/>
      <c r="J10" s="56"/>
      <c r="K10" s="56"/>
      <c r="L10" s="56"/>
      <c r="M10" s="56"/>
      <c r="N10" s="56"/>
      <c r="O10" s="56"/>
      <c r="P10" s="56"/>
      <c r="Q10" s="1"/>
    </row>
    <row r="11" spans="1:17" x14ac:dyDescent="0.2">
      <c r="A11" s="58" t="s">
        <v>60</v>
      </c>
      <c r="B11" s="56"/>
      <c r="C11" s="56"/>
      <c r="D11" s="56"/>
      <c r="E11" s="56"/>
      <c r="F11" s="57"/>
      <c r="G11" s="56"/>
      <c r="H11" s="56">
        <v>17.628016129999999</v>
      </c>
      <c r="I11" s="56"/>
      <c r="J11" s="56"/>
      <c r="K11" s="56"/>
      <c r="L11" s="56"/>
      <c r="M11" s="56"/>
      <c r="N11" s="56"/>
      <c r="O11" s="56"/>
      <c r="P11" s="56"/>
      <c r="Q11" s="1"/>
    </row>
    <row r="12" spans="1:17" x14ac:dyDescent="0.2">
      <c r="A12" s="58" t="s">
        <v>61</v>
      </c>
      <c r="B12" s="56">
        <v>14.253424499999999</v>
      </c>
      <c r="C12" s="56"/>
      <c r="D12" s="56">
        <v>76.131019620000004</v>
      </c>
      <c r="E12" s="56"/>
      <c r="F12" s="57"/>
      <c r="G12" s="56"/>
      <c r="H12" s="56">
        <v>10.45204586</v>
      </c>
      <c r="I12" s="56"/>
      <c r="J12" s="56"/>
      <c r="K12" s="56"/>
      <c r="L12" s="56"/>
      <c r="M12" s="56"/>
      <c r="N12" s="56"/>
      <c r="O12" s="56"/>
      <c r="P12" s="56"/>
      <c r="Q12" s="1"/>
    </row>
    <row r="13" spans="1:17" x14ac:dyDescent="0.2">
      <c r="A13" s="58" t="s">
        <v>62</v>
      </c>
      <c r="B13" s="56">
        <v>23.228438560000001</v>
      </c>
      <c r="C13" s="56"/>
      <c r="D13" s="56">
        <v>113.17401270000001</v>
      </c>
      <c r="E13" s="56"/>
      <c r="F13" s="57">
        <v>0.44244961199999999</v>
      </c>
      <c r="G13" s="56">
        <v>0.56646640000000004</v>
      </c>
      <c r="H13" s="56"/>
      <c r="I13" s="56"/>
      <c r="J13" s="56"/>
      <c r="K13" s="56"/>
      <c r="L13" s="56"/>
      <c r="M13" s="56"/>
      <c r="N13" s="56"/>
      <c r="O13" s="56"/>
      <c r="P13" s="56"/>
      <c r="Q13" s="1"/>
    </row>
    <row r="14" spans="1:17" x14ac:dyDescent="0.2">
      <c r="A14" s="58" t="s">
        <v>63</v>
      </c>
      <c r="B14" s="56"/>
      <c r="C14" s="56"/>
      <c r="D14" s="56"/>
      <c r="E14" s="56"/>
      <c r="F14" s="57">
        <v>0.64577837900000001</v>
      </c>
      <c r="G14" s="56"/>
      <c r="H14" s="56"/>
      <c r="I14" s="56"/>
      <c r="J14" s="56"/>
      <c r="K14" s="56"/>
      <c r="L14" s="56">
        <v>68.440447149999997</v>
      </c>
      <c r="M14" s="56"/>
      <c r="N14" s="56">
        <v>179.20936900000001</v>
      </c>
      <c r="O14" s="56"/>
      <c r="P14" s="56">
        <v>224.30573000000001</v>
      </c>
      <c r="Q14" s="1"/>
    </row>
    <row r="15" spans="1:17" x14ac:dyDescent="0.2">
      <c r="A15" s="58" t="s">
        <v>64</v>
      </c>
      <c r="B15" s="56">
        <v>20.731339569999999</v>
      </c>
      <c r="C15" s="56"/>
      <c r="D15" s="56">
        <v>89.050329349999998</v>
      </c>
      <c r="E15" s="56"/>
      <c r="F15" s="57">
        <v>0</v>
      </c>
      <c r="G15" s="56"/>
      <c r="H15" s="56">
        <v>32.296441280000003</v>
      </c>
      <c r="I15" s="56"/>
      <c r="J15" s="56">
        <v>103.07775359999999</v>
      </c>
      <c r="K15" s="56"/>
      <c r="L15" s="56"/>
      <c r="M15" s="56"/>
      <c r="N15" s="56"/>
      <c r="O15" s="56"/>
      <c r="P15" s="56"/>
      <c r="Q15" s="1"/>
    </row>
    <row r="16" spans="1:17" x14ac:dyDescent="0.2">
      <c r="A16" s="58" t="s">
        <v>65</v>
      </c>
      <c r="B16" s="56">
        <v>7.4037849839999996</v>
      </c>
      <c r="C16" s="56"/>
      <c r="D16" s="56">
        <v>49.73866306</v>
      </c>
      <c r="E16" s="56"/>
      <c r="F16" s="57"/>
      <c r="G16" s="56"/>
      <c r="H16" s="56">
        <v>50.46362353</v>
      </c>
      <c r="I16" s="56"/>
      <c r="J16" s="56"/>
      <c r="K16" s="56"/>
      <c r="L16" s="56">
        <v>27.95913912</v>
      </c>
      <c r="M16" s="56"/>
      <c r="N16" s="56">
        <v>70.428217970000006</v>
      </c>
      <c r="O16" s="56"/>
      <c r="P16" s="56">
        <v>88.589460320000001</v>
      </c>
      <c r="Q16" s="1"/>
    </row>
    <row r="17" spans="1:17" x14ac:dyDescent="0.2">
      <c r="A17" s="58" t="s">
        <v>66</v>
      </c>
      <c r="B17" s="56">
        <v>0.35524204599999998</v>
      </c>
      <c r="C17" s="56"/>
      <c r="D17" s="56"/>
      <c r="E17" s="56"/>
      <c r="F17" s="57">
        <v>1.16282006</v>
      </c>
      <c r="G17" s="56"/>
      <c r="H17" s="56">
        <v>42.950368830000002</v>
      </c>
      <c r="I17" s="56"/>
      <c r="J17" s="56">
        <v>99.847058680000004</v>
      </c>
      <c r="K17" s="56"/>
      <c r="L17" s="56"/>
      <c r="M17" s="56"/>
      <c r="N17" s="56"/>
      <c r="O17" s="56"/>
      <c r="P17" s="56"/>
      <c r="Q17" s="1"/>
    </row>
    <row r="20" spans="1:17" x14ac:dyDescent="0.2">
      <c r="A20" s="58" t="s">
        <v>67</v>
      </c>
    </row>
    <row r="21" spans="1:17" x14ac:dyDescent="0.2">
      <c r="A21" t="s">
        <v>68</v>
      </c>
    </row>
    <row r="22" spans="1:17" x14ac:dyDescent="0.2">
      <c r="A22" s="60" t="s">
        <v>69</v>
      </c>
      <c r="B22" s="61" t="s">
        <v>70</v>
      </c>
      <c r="C22" s="61" t="s">
        <v>71</v>
      </c>
      <c r="D22" s="61" t="s">
        <v>72</v>
      </c>
      <c r="E22" s="61" t="s">
        <v>73</v>
      </c>
      <c r="F22" s="62" t="s">
        <v>74</v>
      </c>
    </row>
    <row r="23" spans="1:17" x14ac:dyDescent="0.2">
      <c r="A23" s="63" t="s">
        <v>75</v>
      </c>
      <c r="B23" s="64">
        <v>-62.64</v>
      </c>
      <c r="C23" s="64" t="s">
        <v>76</v>
      </c>
      <c r="D23" s="64" t="s">
        <v>77</v>
      </c>
      <c r="E23" s="64" t="s">
        <v>78</v>
      </c>
      <c r="F23" s="65">
        <v>0.1221</v>
      </c>
    </row>
    <row r="24" spans="1:17" x14ac:dyDescent="0.2">
      <c r="A24" s="63" t="s">
        <v>79</v>
      </c>
      <c r="B24" s="64">
        <v>25.84</v>
      </c>
      <c r="C24" s="64" t="s">
        <v>80</v>
      </c>
      <c r="D24" s="64" t="s">
        <v>77</v>
      </c>
      <c r="E24" s="64" t="s">
        <v>78</v>
      </c>
      <c r="F24" s="65">
        <v>0.93989999999999996</v>
      </c>
    </row>
    <row r="25" spans="1:17" x14ac:dyDescent="0.2">
      <c r="A25" s="63" t="s">
        <v>81</v>
      </c>
      <c r="B25" s="64">
        <v>-10.28</v>
      </c>
      <c r="C25" s="64" t="s">
        <v>82</v>
      </c>
      <c r="D25" s="64" t="s">
        <v>77</v>
      </c>
      <c r="E25" s="64" t="s">
        <v>78</v>
      </c>
      <c r="F25" s="65">
        <v>0.99970000000000003</v>
      </c>
    </row>
    <row r="26" spans="1:17" x14ac:dyDescent="0.2">
      <c r="A26" s="63" t="s">
        <v>83</v>
      </c>
      <c r="B26" s="64">
        <v>-86.69</v>
      </c>
      <c r="C26" s="64" t="s">
        <v>84</v>
      </c>
      <c r="D26" s="64" t="s">
        <v>77</v>
      </c>
      <c r="E26" s="64" t="s">
        <v>78</v>
      </c>
      <c r="F26" s="65">
        <v>5.7000000000000002E-2</v>
      </c>
    </row>
    <row r="27" spans="1:17" x14ac:dyDescent="0.2">
      <c r="A27" s="63" t="s">
        <v>85</v>
      </c>
      <c r="B27" s="64">
        <v>-6.9980000000000002</v>
      </c>
      <c r="C27" s="64" t="s">
        <v>86</v>
      </c>
      <c r="D27" s="64" t="s">
        <v>77</v>
      </c>
      <c r="E27" s="64" t="s">
        <v>78</v>
      </c>
      <c r="F27" s="65" t="s">
        <v>87</v>
      </c>
    </row>
    <row r="28" spans="1:17" x14ac:dyDescent="0.2">
      <c r="A28" s="63" t="s">
        <v>88</v>
      </c>
      <c r="B28" s="64">
        <v>-86.2</v>
      </c>
      <c r="C28" s="64" t="s">
        <v>89</v>
      </c>
      <c r="D28" s="64" t="s">
        <v>77</v>
      </c>
      <c r="E28" s="64" t="s">
        <v>78</v>
      </c>
      <c r="F28" s="65">
        <v>5.9499999999999997E-2</v>
      </c>
    </row>
    <row r="29" spans="1:17" x14ac:dyDescent="0.2">
      <c r="A29" s="63" t="s">
        <v>90</v>
      </c>
      <c r="B29" s="64">
        <v>-142.30000000000001</v>
      </c>
      <c r="C29" s="64" t="s">
        <v>91</v>
      </c>
      <c r="D29" s="64" t="s">
        <v>92</v>
      </c>
      <c r="E29" s="64" t="s">
        <v>93</v>
      </c>
      <c r="F29" s="65">
        <v>2.0000000000000001E-4</v>
      </c>
    </row>
    <row r="30" spans="1:17" x14ac:dyDescent="0.2">
      <c r="A30" s="63" t="s">
        <v>94</v>
      </c>
      <c r="B30" s="64">
        <v>88.49</v>
      </c>
      <c r="C30" s="64" t="s">
        <v>95</v>
      </c>
      <c r="D30" s="64" t="s">
        <v>92</v>
      </c>
      <c r="E30" s="64" t="s">
        <v>96</v>
      </c>
      <c r="F30" s="65">
        <v>8.8000000000000005E-3</v>
      </c>
    </row>
    <row r="31" spans="1:17" x14ac:dyDescent="0.2">
      <c r="A31" s="63" t="s">
        <v>97</v>
      </c>
      <c r="B31" s="64">
        <v>52.37</v>
      </c>
      <c r="C31" s="64" t="s">
        <v>98</v>
      </c>
      <c r="D31" s="64" t="s">
        <v>77</v>
      </c>
      <c r="E31" s="64" t="s">
        <v>78</v>
      </c>
      <c r="F31" s="65">
        <v>0.29630000000000001</v>
      </c>
    </row>
    <row r="32" spans="1:17" x14ac:dyDescent="0.2">
      <c r="A32" s="63" t="s">
        <v>99</v>
      </c>
      <c r="B32" s="64">
        <v>-24.04</v>
      </c>
      <c r="C32" s="64" t="s">
        <v>100</v>
      </c>
      <c r="D32" s="64" t="s">
        <v>77</v>
      </c>
      <c r="E32" s="64" t="s">
        <v>78</v>
      </c>
      <c r="F32" s="65">
        <v>0.98860000000000003</v>
      </c>
    </row>
    <row r="33" spans="1:6" x14ac:dyDescent="0.2">
      <c r="A33" s="63" t="s">
        <v>101</v>
      </c>
      <c r="B33" s="64">
        <v>55.64</v>
      </c>
      <c r="C33" s="64" t="s">
        <v>102</v>
      </c>
      <c r="D33" s="64" t="s">
        <v>77</v>
      </c>
      <c r="E33" s="64" t="s">
        <v>78</v>
      </c>
      <c r="F33" s="65">
        <v>0.51049999999999995</v>
      </c>
    </row>
    <row r="34" spans="1:6" x14ac:dyDescent="0.2">
      <c r="A34" s="63" t="s">
        <v>103</v>
      </c>
      <c r="B34" s="64">
        <v>-23.55</v>
      </c>
      <c r="C34" s="64" t="s">
        <v>104</v>
      </c>
      <c r="D34" s="64" t="s">
        <v>77</v>
      </c>
      <c r="E34" s="64" t="s">
        <v>78</v>
      </c>
      <c r="F34" s="65">
        <v>0.9899</v>
      </c>
    </row>
    <row r="35" spans="1:6" x14ac:dyDescent="0.2">
      <c r="A35" s="63" t="s">
        <v>105</v>
      </c>
      <c r="B35" s="64">
        <v>-79.650000000000006</v>
      </c>
      <c r="C35" s="64" t="s">
        <v>106</v>
      </c>
      <c r="D35" s="64" t="s">
        <v>77</v>
      </c>
      <c r="E35" s="64" t="s">
        <v>78</v>
      </c>
      <c r="F35" s="65">
        <v>0.1157</v>
      </c>
    </row>
    <row r="36" spans="1:6" x14ac:dyDescent="0.2">
      <c r="A36" s="63" t="s">
        <v>107</v>
      </c>
      <c r="B36" s="64">
        <v>-36.119999999999997</v>
      </c>
      <c r="C36" s="64" t="s">
        <v>108</v>
      </c>
      <c r="D36" s="64" t="s">
        <v>77</v>
      </c>
      <c r="E36" s="64" t="s">
        <v>78</v>
      </c>
      <c r="F36" s="65">
        <v>0.7389</v>
      </c>
    </row>
    <row r="37" spans="1:6" x14ac:dyDescent="0.2">
      <c r="A37" s="63" t="s">
        <v>109</v>
      </c>
      <c r="B37" s="64">
        <v>-112.5</v>
      </c>
      <c r="C37" s="64" t="s">
        <v>110</v>
      </c>
      <c r="D37" s="64" t="s">
        <v>92</v>
      </c>
      <c r="E37" s="64" t="s">
        <v>96</v>
      </c>
      <c r="F37" s="65">
        <v>5.7999999999999996E-3</v>
      </c>
    </row>
    <row r="38" spans="1:6" x14ac:dyDescent="0.2">
      <c r="A38" s="63" t="s">
        <v>111</v>
      </c>
      <c r="B38" s="64">
        <v>-32.840000000000003</v>
      </c>
      <c r="C38" s="64" t="s">
        <v>112</v>
      </c>
      <c r="D38" s="64" t="s">
        <v>77</v>
      </c>
      <c r="E38" s="64" t="s">
        <v>78</v>
      </c>
      <c r="F38" s="65">
        <v>0.93730000000000002</v>
      </c>
    </row>
    <row r="39" spans="1:6" x14ac:dyDescent="0.2">
      <c r="A39" s="63" t="s">
        <v>113</v>
      </c>
      <c r="B39" s="64">
        <v>-112</v>
      </c>
      <c r="C39" s="64" t="s">
        <v>114</v>
      </c>
      <c r="D39" s="64" t="s">
        <v>92</v>
      </c>
      <c r="E39" s="64" t="s">
        <v>96</v>
      </c>
      <c r="F39" s="65">
        <v>6.1000000000000004E-3</v>
      </c>
    </row>
    <row r="40" spans="1:6" x14ac:dyDescent="0.2">
      <c r="A40" s="63" t="s">
        <v>115</v>
      </c>
      <c r="B40" s="64">
        <v>-168.1</v>
      </c>
      <c r="C40" s="64" t="s">
        <v>116</v>
      </c>
      <c r="D40" s="64" t="s">
        <v>92</v>
      </c>
      <c r="E40" s="64" t="s">
        <v>117</v>
      </c>
      <c r="F40" s="65" t="s">
        <v>118</v>
      </c>
    </row>
    <row r="41" spans="1:6" x14ac:dyDescent="0.2">
      <c r="A41" s="63" t="s">
        <v>119</v>
      </c>
      <c r="B41" s="64">
        <v>-76.41</v>
      </c>
      <c r="C41" s="64" t="s">
        <v>120</v>
      </c>
      <c r="D41" s="64" t="s">
        <v>77</v>
      </c>
      <c r="E41" s="64" t="s">
        <v>78</v>
      </c>
      <c r="F41" s="65">
        <v>0.13250000000000001</v>
      </c>
    </row>
    <row r="42" spans="1:6" x14ac:dyDescent="0.2">
      <c r="A42" s="63" t="s">
        <v>121</v>
      </c>
      <c r="B42" s="64">
        <v>3.2770000000000001</v>
      </c>
      <c r="C42" s="64" t="s">
        <v>122</v>
      </c>
      <c r="D42" s="64" t="s">
        <v>77</v>
      </c>
      <c r="E42" s="64" t="s">
        <v>78</v>
      </c>
      <c r="F42" s="65" t="s">
        <v>87</v>
      </c>
    </row>
    <row r="43" spans="1:6" x14ac:dyDescent="0.2">
      <c r="A43" s="63" t="s">
        <v>123</v>
      </c>
      <c r="B43" s="64">
        <v>-75.92</v>
      </c>
      <c r="C43" s="64" t="s">
        <v>124</v>
      </c>
      <c r="D43" s="64" t="s">
        <v>77</v>
      </c>
      <c r="E43" s="64" t="s">
        <v>78</v>
      </c>
      <c r="F43" s="65">
        <v>0.13750000000000001</v>
      </c>
    </row>
    <row r="44" spans="1:6" x14ac:dyDescent="0.2">
      <c r="A44" s="63" t="s">
        <v>125</v>
      </c>
      <c r="B44" s="64">
        <v>-132</v>
      </c>
      <c r="C44" s="64" t="s">
        <v>126</v>
      </c>
      <c r="D44" s="64" t="s">
        <v>92</v>
      </c>
      <c r="E44" s="64" t="s">
        <v>93</v>
      </c>
      <c r="F44" s="65">
        <v>5.0000000000000001E-4</v>
      </c>
    </row>
    <row r="45" spans="1:6" x14ac:dyDescent="0.2">
      <c r="A45" s="63" t="s">
        <v>127</v>
      </c>
      <c r="B45" s="64">
        <v>79.69</v>
      </c>
      <c r="C45" s="64" t="s">
        <v>128</v>
      </c>
      <c r="D45" s="64" t="s">
        <v>77</v>
      </c>
      <c r="E45" s="64" t="s">
        <v>78</v>
      </c>
      <c r="F45" s="65">
        <v>0.2457</v>
      </c>
    </row>
    <row r="46" spans="1:6" x14ac:dyDescent="0.2">
      <c r="A46" s="63" t="s">
        <v>129</v>
      </c>
      <c r="B46" s="64">
        <v>0.49099999999999999</v>
      </c>
      <c r="C46" s="64" t="s">
        <v>130</v>
      </c>
      <c r="D46" s="64" t="s">
        <v>77</v>
      </c>
      <c r="E46" s="64" t="s">
        <v>78</v>
      </c>
      <c r="F46" s="65" t="s">
        <v>87</v>
      </c>
    </row>
    <row r="47" spans="1:6" x14ac:dyDescent="0.2">
      <c r="A47" s="63" t="s">
        <v>131</v>
      </c>
      <c r="B47" s="64">
        <v>-55.61</v>
      </c>
      <c r="C47" s="64" t="s">
        <v>132</v>
      </c>
      <c r="D47" s="64" t="s">
        <v>77</v>
      </c>
      <c r="E47" s="64" t="s">
        <v>78</v>
      </c>
      <c r="F47" s="65">
        <v>0.68179999999999996</v>
      </c>
    </row>
    <row r="48" spans="1:6" x14ac:dyDescent="0.2">
      <c r="A48" s="63" t="s">
        <v>133</v>
      </c>
      <c r="B48" s="64">
        <v>-79.2</v>
      </c>
      <c r="C48" s="64" t="s">
        <v>134</v>
      </c>
      <c r="D48" s="64" t="s">
        <v>77</v>
      </c>
      <c r="E48" s="64" t="s">
        <v>78</v>
      </c>
      <c r="F48" s="65">
        <v>0.2525</v>
      </c>
    </row>
    <row r="49" spans="1:6" x14ac:dyDescent="0.2">
      <c r="A49" s="63" t="s">
        <v>135</v>
      </c>
      <c r="B49" s="64">
        <v>-135.30000000000001</v>
      </c>
      <c r="C49" s="64" t="s">
        <v>136</v>
      </c>
      <c r="D49" s="64" t="s">
        <v>92</v>
      </c>
      <c r="E49" s="64" t="s">
        <v>96</v>
      </c>
      <c r="F49" s="65">
        <v>3.5999999999999999E-3</v>
      </c>
    </row>
    <row r="50" spans="1:6" x14ac:dyDescent="0.2">
      <c r="A50" s="63" t="s">
        <v>137</v>
      </c>
      <c r="B50" s="64">
        <v>-56.1</v>
      </c>
      <c r="C50" s="64" t="s">
        <v>138</v>
      </c>
      <c r="D50" s="64" t="s">
        <v>77</v>
      </c>
      <c r="E50" s="64" t="s">
        <v>78</v>
      </c>
      <c r="F50" s="65">
        <v>0.67230000000000001</v>
      </c>
    </row>
  </sheetData>
  <mergeCells count="2">
    <mergeCell ref="B3:C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Figure.4c</vt:lpstr>
      <vt:lpstr>Figure.4e</vt:lpstr>
      <vt:lpstr>Figure.4j</vt:lpstr>
      <vt:lpstr>Figure.4k</vt:lpstr>
      <vt:lpstr>Figure.4l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leioyuan@gmail.com</dc:creator>
  <cp:lastModifiedBy>leioyuan@gmail.com</cp:lastModifiedBy>
  <dcterms:created xsi:type="dcterms:W3CDTF">2025-10-01T19:43:26Z</dcterms:created>
  <dcterms:modified xsi:type="dcterms:W3CDTF">2025-10-01T19:45:23Z</dcterms:modified>
</cp:coreProperties>
</file>