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2EF3FB98-83DF-374D-A726-4CBBB727D3AD}" xr6:coauthVersionLast="47" xr6:coauthVersionMax="47" xr10:uidLastSave="{00000000-0000-0000-0000-000000000000}"/>
  <bookViews>
    <workbookView xWindow="2920" yWindow="1020" windowWidth="27240" windowHeight="16440" activeTab="2" xr2:uid="{7640F76B-71AE-BC40-A62A-0781D4ECD70F}"/>
  </bookViews>
  <sheets>
    <sheet name="Extended Data Fig. 2i" sheetId="1" r:id="rId1"/>
    <sheet name="Extended Data Fig. 2j" sheetId="2" r:id="rId2"/>
    <sheet name="Extended Data Fig. 2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K9" i="2"/>
  <c r="K8" i="2"/>
  <c r="K7" i="2"/>
  <c r="K6" i="2"/>
  <c r="G21" i="1"/>
  <c r="G20" i="1"/>
  <c r="H19" i="1"/>
  <c r="G19" i="1"/>
  <c r="G18" i="1"/>
  <c r="G17" i="1"/>
  <c r="G16" i="1"/>
  <c r="R15" i="1"/>
  <c r="G15" i="1"/>
  <c r="R14" i="1"/>
  <c r="G14" i="1"/>
  <c r="R13" i="1"/>
  <c r="G13" i="1"/>
  <c r="S12" i="1"/>
  <c r="R12" i="1"/>
  <c r="G12" i="1"/>
  <c r="R11" i="1"/>
  <c r="G11" i="1"/>
  <c r="R10" i="1"/>
  <c r="H10" i="1"/>
  <c r="G10" i="1"/>
  <c r="S9" i="1"/>
  <c r="R9" i="1"/>
  <c r="G9" i="1"/>
  <c r="R8" i="1"/>
  <c r="G8" i="1"/>
  <c r="R7" i="1"/>
  <c r="G7" i="1"/>
  <c r="R6" i="1"/>
  <c r="G6" i="1"/>
  <c r="T5" i="1"/>
  <c r="S5" i="1"/>
  <c r="R5" i="1"/>
  <c r="I5" i="1"/>
  <c r="H5" i="1"/>
  <c r="G5" i="1"/>
</calcChain>
</file>

<file path=xl/sharedStrings.xml><?xml version="1.0" encoding="utf-8"?>
<sst xmlns="http://schemas.openxmlformats.org/spreadsheetml/2006/main" count="112" uniqueCount="38">
  <si>
    <t>Quantification of YAP-positive and YAP-negative nuclei in h-HepOrg (with TRULI)</t>
  </si>
  <si>
    <t>Quantification of YAP-positive and YAP-negative nuclei in h-HepOrg (no TRULI)</t>
  </si>
  <si>
    <t>Donor</t>
  </si>
  <si>
    <t>Organoid</t>
  </si>
  <si>
    <t>No. of YAP-positive nuclei</t>
  </si>
  <si>
    <t>Total no. of nuclei</t>
  </si>
  <si>
    <t>No. of YAP-negative nuclei</t>
  </si>
  <si>
    <t>Percentage of YAP-positive nuclei</t>
  </si>
  <si>
    <t>Percentage of YAP-negative nuclei</t>
  </si>
  <si>
    <t>Average or Mean Percentage of YAP-positive nuclei (per donor)</t>
  </si>
  <si>
    <t>Average or Mean Percentage of YAP-positive nuclei (total organoids)</t>
  </si>
  <si>
    <t>fPHH3</t>
  </si>
  <si>
    <t>fPHH4</t>
  </si>
  <si>
    <t>PHH33</t>
  </si>
  <si>
    <t>qPCR values YAP target genes Ext. Fig. 2j</t>
  </si>
  <si>
    <t>AMOTL2</t>
  </si>
  <si>
    <t>ANKRD1</t>
  </si>
  <si>
    <t>-2^dCT/HPRT</t>
  </si>
  <si>
    <t>control (-TRULI)</t>
  </si>
  <si>
    <t>+TRULI</t>
  </si>
  <si>
    <t>PHH5</t>
  </si>
  <si>
    <t>PHH37</t>
  </si>
  <si>
    <t>DSD48</t>
  </si>
  <si>
    <t>DSD49</t>
  </si>
  <si>
    <t>DSD50</t>
  </si>
  <si>
    <t>DSD52</t>
  </si>
  <si>
    <t>qPCR values Ext. Fig. 2k</t>
  </si>
  <si>
    <t>ALB (-2^dCT/HPRT)</t>
  </si>
  <si>
    <t>HNF4A (-2^dCT/HPRT)</t>
  </si>
  <si>
    <t>CD13 (-2^dCT/HPRT)</t>
  </si>
  <si>
    <t>EM2</t>
  </si>
  <si>
    <t>Chol. Org.</t>
  </si>
  <si>
    <t>hPHH </t>
  </si>
  <si>
    <t>KRT19 (-2^dCT/HPRT)</t>
  </si>
  <si>
    <t>EPCAM (-2^dCT/HPRT)</t>
  </si>
  <si>
    <t>MKI67 (-2^dCT/HPRT)</t>
  </si>
  <si>
    <t>CYP1A2 (-2^dCT/HPRT)</t>
  </si>
  <si>
    <t>AFP (-2^dCT/HPRT)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</si>
</sst>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15" xfId="0" applyFont="1" applyBorder="1"/>
    <xf numFmtId="0" fontId="4" fillId="0" borderId="16" xfId="0" applyFont="1" applyBorder="1"/>
    <xf numFmtId="0" fontId="5" fillId="0" borderId="0" xfId="0" applyFont="1"/>
    <xf numFmtId="0" fontId="5" fillId="0" borderId="16" xfId="0" applyFont="1" applyBorder="1"/>
    <xf numFmtId="0" fontId="5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4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0" xfId="0" applyFont="1" applyBorder="1"/>
    <xf numFmtId="0" fontId="5" fillId="0" borderId="22" xfId="0" applyFont="1" applyBorder="1"/>
    <xf numFmtId="0" fontId="5" fillId="0" borderId="10" xfId="0" applyFont="1" applyBorder="1"/>
    <xf numFmtId="0" fontId="4" fillId="0" borderId="22" xfId="0" applyFont="1" applyBorder="1"/>
    <xf numFmtId="0" fontId="0" fillId="0" borderId="20" xfId="0" applyBorder="1"/>
    <xf numFmtId="0" fontId="4" fillId="0" borderId="23" xfId="0" applyFont="1" applyBorder="1"/>
    <xf numFmtId="0" fontId="4" fillId="0" borderId="24" xfId="0" applyFont="1" applyBorder="1"/>
    <xf numFmtId="0" fontId="5" fillId="0" borderId="25" xfId="0" applyFont="1" applyBorder="1"/>
    <xf numFmtId="0" fontId="5" fillId="0" borderId="24" xfId="0" applyFont="1" applyBorder="1"/>
    <xf numFmtId="0" fontId="4" fillId="0" borderId="25" xfId="0" applyFont="1" applyBorder="1"/>
    <xf numFmtId="0" fontId="5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5" fillId="0" borderId="32" xfId="0" applyFont="1" applyBorder="1"/>
    <xf numFmtId="0" fontId="5" fillId="0" borderId="31" xfId="0" applyFont="1" applyBorder="1"/>
    <xf numFmtId="0" fontId="5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5" fillId="0" borderId="40" xfId="0" applyFont="1" applyBorder="1"/>
    <xf numFmtId="0" fontId="5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0" fillId="0" borderId="42" xfId="0" applyBorder="1"/>
    <xf numFmtId="0" fontId="4" fillId="0" borderId="43" xfId="0" applyFont="1" applyBorder="1"/>
    <xf numFmtId="0" fontId="5" fillId="0" borderId="34" xfId="0" applyFont="1" applyBorder="1"/>
    <xf numFmtId="0" fontId="4" fillId="0" borderId="44" xfId="0" applyFont="1" applyBorder="1"/>
    <xf numFmtId="0" fontId="5" fillId="0" borderId="18" xfId="0" applyFont="1" applyBorder="1"/>
    <xf numFmtId="0" fontId="4" fillId="0" borderId="45" xfId="0" applyFont="1" applyBorder="1"/>
    <xf numFmtId="0" fontId="5" fillId="0" borderId="45" xfId="0" applyFont="1" applyBorder="1"/>
    <xf numFmtId="0" fontId="5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6" fillId="0" borderId="0" xfId="0" applyFont="1"/>
    <xf numFmtId="0" fontId="1" fillId="0" borderId="0" xfId="0" applyFont="1"/>
    <xf numFmtId="0" fontId="0" fillId="0" borderId="0" xfId="0" quotePrefix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51B2-EDC6-7B4B-AB24-F80D0F7E0736}">
  <dimension ref="A1:T25"/>
  <sheetViews>
    <sheetView workbookViewId="0">
      <selection sqref="A1:XFD1048576"/>
    </sheetView>
  </sheetViews>
  <sheetFormatPr baseColWidth="10" defaultRowHeight="16" x14ac:dyDescent="0.2"/>
  <cols>
    <col min="8" max="8" width="27.5" customWidth="1"/>
    <col min="9" max="9" width="27.6640625" customWidth="1"/>
  </cols>
  <sheetData>
    <row r="1" spans="1:20" ht="19" x14ac:dyDescent="0.25">
      <c r="A1" s="1" t="s">
        <v>0</v>
      </c>
      <c r="B1" s="2"/>
      <c r="C1" s="3"/>
      <c r="D1" s="3"/>
      <c r="E1" s="3"/>
      <c r="F1" s="3"/>
      <c r="G1" s="3"/>
      <c r="H1" s="3"/>
      <c r="L1" s="1" t="s">
        <v>1</v>
      </c>
      <c r="M1" s="2"/>
      <c r="N1" s="3"/>
      <c r="O1" s="3"/>
      <c r="P1" s="3"/>
      <c r="Q1" s="3"/>
      <c r="R1" s="3"/>
      <c r="S1" s="3"/>
    </row>
    <row r="3" spans="1:20" ht="17" thickBot="1" x14ac:dyDescent="0.25">
      <c r="C3" s="4"/>
      <c r="D3" s="4"/>
      <c r="E3" s="4"/>
      <c r="F3" s="4"/>
      <c r="G3" s="4"/>
      <c r="H3" s="4"/>
      <c r="N3" s="4"/>
      <c r="O3" s="4"/>
      <c r="P3" s="4"/>
      <c r="Q3" s="4"/>
      <c r="R3" s="4"/>
      <c r="S3" s="4"/>
    </row>
    <row r="4" spans="1:20" ht="181" thickBot="1" x14ac:dyDescent="0.25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7" t="s">
        <v>7</v>
      </c>
      <c r="G4" s="9" t="s">
        <v>8</v>
      </c>
      <c r="H4" s="10" t="s">
        <v>9</v>
      </c>
      <c r="I4" s="11" t="s">
        <v>10</v>
      </c>
      <c r="L4" s="12" t="s">
        <v>2</v>
      </c>
      <c r="M4" s="13" t="s">
        <v>3</v>
      </c>
      <c r="N4" s="13" t="s">
        <v>4</v>
      </c>
      <c r="O4" s="14" t="s">
        <v>5</v>
      </c>
      <c r="P4" s="15" t="s">
        <v>6</v>
      </c>
      <c r="Q4" s="14" t="s">
        <v>7</v>
      </c>
      <c r="R4" s="16" t="s">
        <v>8</v>
      </c>
      <c r="S4" s="17" t="s">
        <v>9</v>
      </c>
      <c r="T4" s="18" t="s">
        <v>10</v>
      </c>
    </row>
    <row r="5" spans="1:20" ht="19" x14ac:dyDescent="0.25">
      <c r="A5" s="19" t="s">
        <v>11</v>
      </c>
      <c r="B5" s="20">
        <v>1</v>
      </c>
      <c r="C5" s="21">
        <v>49</v>
      </c>
      <c r="D5" s="22">
        <v>113</v>
      </c>
      <c r="E5" s="23">
        <v>64</v>
      </c>
      <c r="F5" s="24">
        <v>43.362831858407098</v>
      </c>
      <c r="G5" s="25">
        <f>100-F5</f>
        <v>56.637168141592902</v>
      </c>
      <c r="H5" s="26">
        <f>SUM(F5:F9) / 5</f>
        <v>74.421605053064056</v>
      </c>
      <c r="I5" s="27">
        <f>AVERAGE(F5:F21)</f>
        <v>88.092954919159368</v>
      </c>
      <c r="L5" s="28" t="s">
        <v>11</v>
      </c>
      <c r="M5" s="29">
        <v>1</v>
      </c>
      <c r="N5" s="30">
        <v>3</v>
      </c>
      <c r="O5" s="31">
        <v>66</v>
      </c>
      <c r="P5" s="31">
        <v>63</v>
      </c>
      <c r="Q5" s="29">
        <v>4.5454545454545503</v>
      </c>
      <c r="R5" s="32">
        <f t="shared" ref="R5:R8" si="0">100-Q5</f>
        <v>95.454545454545453</v>
      </c>
      <c r="S5" s="28">
        <f>SUM(Q5:Q8) / 4</f>
        <v>5.9698759886729817</v>
      </c>
      <c r="T5" s="26">
        <f>AVERAGE(Q5:Q15)</f>
        <v>10.895404932229575</v>
      </c>
    </row>
    <row r="6" spans="1:20" ht="19" x14ac:dyDescent="0.25">
      <c r="A6" s="19" t="s">
        <v>11</v>
      </c>
      <c r="B6" s="20">
        <v>2</v>
      </c>
      <c r="C6" s="21">
        <v>82</v>
      </c>
      <c r="D6" s="22">
        <v>84</v>
      </c>
      <c r="E6" s="23">
        <v>2</v>
      </c>
      <c r="F6" s="24">
        <v>97.619047619047606</v>
      </c>
      <c r="G6" s="25">
        <f t="shared" ref="G6:G21" si="1">100-F6</f>
        <v>2.3809523809523938</v>
      </c>
      <c r="H6" s="27"/>
      <c r="I6" s="33"/>
      <c r="L6" s="19" t="s">
        <v>11</v>
      </c>
      <c r="M6" s="20">
        <v>2</v>
      </c>
      <c r="N6" s="21">
        <v>8</v>
      </c>
      <c r="O6" s="22">
        <v>266</v>
      </c>
      <c r="P6" s="22">
        <v>258</v>
      </c>
      <c r="Q6" s="20">
        <v>3.0075187969924801</v>
      </c>
      <c r="R6" s="3">
        <f t="shared" si="0"/>
        <v>96.992481203007515</v>
      </c>
      <c r="S6" s="19"/>
      <c r="T6" s="33"/>
    </row>
    <row r="7" spans="1:20" ht="19" x14ac:dyDescent="0.25">
      <c r="A7" s="19" t="s">
        <v>11</v>
      </c>
      <c r="B7" s="20">
        <v>3</v>
      </c>
      <c r="C7" s="21">
        <v>63</v>
      </c>
      <c r="D7" s="22">
        <v>79</v>
      </c>
      <c r="E7" s="23">
        <v>16</v>
      </c>
      <c r="F7" s="24">
        <v>79.746835443037995</v>
      </c>
      <c r="G7" s="25">
        <f t="shared" si="1"/>
        <v>20.253164556962005</v>
      </c>
      <c r="H7" s="27"/>
      <c r="I7" s="33"/>
      <c r="L7" s="19" t="s">
        <v>11</v>
      </c>
      <c r="M7" s="20">
        <v>3</v>
      </c>
      <c r="N7" s="21">
        <v>0</v>
      </c>
      <c r="O7" s="22">
        <v>122</v>
      </c>
      <c r="P7" s="22">
        <v>122</v>
      </c>
      <c r="Q7" s="20">
        <v>0</v>
      </c>
      <c r="R7" s="3">
        <f t="shared" si="0"/>
        <v>100</v>
      </c>
      <c r="S7" s="19"/>
      <c r="T7" s="33"/>
    </row>
    <row r="8" spans="1:20" ht="19" x14ac:dyDescent="0.25">
      <c r="A8" s="19" t="s">
        <v>11</v>
      </c>
      <c r="B8" s="20">
        <v>4</v>
      </c>
      <c r="C8" s="21">
        <v>15</v>
      </c>
      <c r="D8" s="22">
        <v>25</v>
      </c>
      <c r="E8" s="23">
        <v>10</v>
      </c>
      <c r="F8" s="24">
        <v>60</v>
      </c>
      <c r="G8" s="25">
        <f t="shared" si="1"/>
        <v>40</v>
      </c>
      <c r="H8" s="27"/>
      <c r="I8" s="33"/>
      <c r="L8" s="34" t="s">
        <v>11</v>
      </c>
      <c r="M8" s="35">
        <v>4</v>
      </c>
      <c r="N8" s="36">
        <v>8</v>
      </c>
      <c r="O8" s="37">
        <v>49</v>
      </c>
      <c r="P8" s="37">
        <v>41</v>
      </c>
      <c r="Q8" s="35">
        <v>16.326530612244898</v>
      </c>
      <c r="R8" s="38">
        <f t="shared" si="0"/>
        <v>83.673469387755105</v>
      </c>
      <c r="S8" s="34"/>
      <c r="T8" s="33"/>
    </row>
    <row r="9" spans="1:20" ht="19" x14ac:dyDescent="0.25">
      <c r="A9" s="34" t="s">
        <v>11</v>
      </c>
      <c r="B9" s="20">
        <v>5</v>
      </c>
      <c r="C9" s="36">
        <v>106</v>
      </c>
      <c r="D9" s="37">
        <v>116</v>
      </c>
      <c r="E9" s="39">
        <v>10</v>
      </c>
      <c r="F9" s="40">
        <v>91.379310344827601</v>
      </c>
      <c r="G9" s="41">
        <f t="shared" si="1"/>
        <v>8.6206896551723986</v>
      </c>
      <c r="H9" s="42"/>
      <c r="I9" s="33"/>
      <c r="L9" s="43" t="s">
        <v>12</v>
      </c>
      <c r="M9" s="44">
        <v>1</v>
      </c>
      <c r="N9" s="45">
        <v>71</v>
      </c>
      <c r="O9" s="44">
        <v>222</v>
      </c>
      <c r="P9" s="44">
        <v>151</v>
      </c>
      <c r="Q9" s="44">
        <v>31.981981981981999</v>
      </c>
      <c r="R9" s="45">
        <f>100-Q9</f>
        <v>68.018018018017997</v>
      </c>
      <c r="S9" s="43">
        <f>SUM(Q9:Q11) / 3</f>
        <v>22.377452640610553</v>
      </c>
      <c r="T9" s="33"/>
    </row>
    <row r="10" spans="1:20" ht="19" x14ac:dyDescent="0.25">
      <c r="A10" s="43" t="s">
        <v>12</v>
      </c>
      <c r="B10" s="44">
        <v>1</v>
      </c>
      <c r="C10" s="46">
        <v>57</v>
      </c>
      <c r="D10" s="47">
        <v>67</v>
      </c>
      <c r="E10" s="48">
        <v>10</v>
      </c>
      <c r="F10" s="49">
        <v>85.074626865671704</v>
      </c>
      <c r="G10" s="50">
        <f t="shared" si="1"/>
        <v>14.925373134328296</v>
      </c>
      <c r="H10" s="51">
        <f>SUM(F10:F18) /9</f>
        <v>92.686614464222828</v>
      </c>
      <c r="I10" s="33"/>
      <c r="L10" s="19" t="s">
        <v>12</v>
      </c>
      <c r="M10" s="20">
        <v>2</v>
      </c>
      <c r="N10" s="3">
        <v>5</v>
      </c>
      <c r="O10" s="20">
        <v>76</v>
      </c>
      <c r="P10" s="20">
        <v>71</v>
      </c>
      <c r="Q10" s="20">
        <v>6.5789473684210504</v>
      </c>
      <c r="R10" s="3">
        <f>100-Q10</f>
        <v>93.421052631578945</v>
      </c>
      <c r="S10" s="19"/>
      <c r="T10" s="33"/>
    </row>
    <row r="11" spans="1:20" ht="19" x14ac:dyDescent="0.25">
      <c r="A11" s="19" t="s">
        <v>12</v>
      </c>
      <c r="B11" s="20">
        <v>2</v>
      </c>
      <c r="C11" s="21">
        <v>236</v>
      </c>
      <c r="D11" s="22">
        <v>277</v>
      </c>
      <c r="E11" s="23">
        <v>41</v>
      </c>
      <c r="F11" s="24">
        <v>85.198555956678703</v>
      </c>
      <c r="G11" s="25">
        <f t="shared" si="1"/>
        <v>14.801444043321297</v>
      </c>
      <c r="H11" s="27"/>
      <c r="I11" s="33"/>
      <c r="L11" s="34" t="s">
        <v>12</v>
      </c>
      <c r="M11" s="35">
        <v>3</v>
      </c>
      <c r="N11" s="38">
        <v>38</v>
      </c>
      <c r="O11" s="35">
        <v>133</v>
      </c>
      <c r="P11" s="35">
        <v>95</v>
      </c>
      <c r="Q11" s="35">
        <v>28.571428571428601</v>
      </c>
      <c r="R11" s="38">
        <f>100-Q11</f>
        <v>71.428571428571402</v>
      </c>
      <c r="S11" s="34"/>
      <c r="T11" s="33"/>
    </row>
    <row r="12" spans="1:20" ht="19" x14ac:dyDescent="0.25">
      <c r="A12" s="19" t="s">
        <v>12</v>
      </c>
      <c r="B12" s="20">
        <v>3</v>
      </c>
      <c r="C12" s="21">
        <v>182</v>
      </c>
      <c r="D12" s="22">
        <v>191</v>
      </c>
      <c r="E12" s="23">
        <v>9</v>
      </c>
      <c r="F12" s="24">
        <v>95.287958115183201</v>
      </c>
      <c r="G12" s="25">
        <f t="shared" si="1"/>
        <v>4.7120418848167986</v>
      </c>
      <c r="H12" s="27"/>
      <c r="I12" s="33"/>
      <c r="L12" s="52" t="s">
        <v>13</v>
      </c>
      <c r="M12" s="20">
        <v>1</v>
      </c>
      <c r="N12" s="21">
        <v>19</v>
      </c>
      <c r="O12" s="22">
        <v>118</v>
      </c>
      <c r="P12" s="22">
        <v>99</v>
      </c>
      <c r="Q12" s="20">
        <v>16.1016949152542</v>
      </c>
      <c r="R12" s="3">
        <f>100-Q12</f>
        <v>83.8983050847458</v>
      </c>
      <c r="S12" s="19">
        <f>SUM(Q12:Q15) / 4</f>
        <v>7.2093980945004326</v>
      </c>
      <c r="T12" s="33"/>
    </row>
    <row r="13" spans="1:20" ht="19" x14ac:dyDescent="0.25">
      <c r="A13" s="19" t="s">
        <v>12</v>
      </c>
      <c r="B13" s="20">
        <v>4</v>
      </c>
      <c r="C13" s="21">
        <v>182</v>
      </c>
      <c r="D13" s="22">
        <v>196</v>
      </c>
      <c r="E13" s="23">
        <v>14</v>
      </c>
      <c r="F13" s="24">
        <v>92.857142857142904</v>
      </c>
      <c r="G13" s="25">
        <f t="shared" si="1"/>
        <v>7.1428571428570962</v>
      </c>
      <c r="H13" s="27"/>
      <c r="I13" s="33"/>
      <c r="L13" s="52" t="s">
        <v>13</v>
      </c>
      <c r="M13" s="20">
        <v>2</v>
      </c>
      <c r="N13" s="21">
        <v>9</v>
      </c>
      <c r="O13" s="22">
        <v>145</v>
      </c>
      <c r="P13" s="22">
        <v>136</v>
      </c>
      <c r="Q13" s="20">
        <v>6.2068965517241397</v>
      </c>
      <c r="R13" s="3">
        <f t="shared" ref="R13:R15" si="2">100-Q13</f>
        <v>93.793103448275858</v>
      </c>
      <c r="S13" s="19"/>
      <c r="T13" s="33"/>
    </row>
    <row r="14" spans="1:20" ht="19" x14ac:dyDescent="0.25">
      <c r="A14" s="19" t="s">
        <v>12</v>
      </c>
      <c r="B14" s="20">
        <v>5</v>
      </c>
      <c r="C14" s="21">
        <v>93</v>
      </c>
      <c r="D14" s="22">
        <v>97</v>
      </c>
      <c r="E14" s="23">
        <v>4</v>
      </c>
      <c r="F14" s="24">
        <v>95.876288659793801</v>
      </c>
      <c r="G14" s="25">
        <f t="shared" si="1"/>
        <v>4.1237113402061993</v>
      </c>
      <c r="H14" s="27"/>
      <c r="I14" s="33"/>
      <c r="L14" s="52" t="s">
        <v>13</v>
      </c>
      <c r="M14" s="20">
        <v>3</v>
      </c>
      <c r="N14" s="21">
        <v>6</v>
      </c>
      <c r="O14" s="22">
        <v>111</v>
      </c>
      <c r="P14" s="22">
        <v>105</v>
      </c>
      <c r="Q14" s="20">
        <v>5.4054054054054097</v>
      </c>
      <c r="R14" s="3">
        <f t="shared" si="2"/>
        <v>94.594594594594597</v>
      </c>
      <c r="S14" s="19"/>
      <c r="T14" s="33"/>
    </row>
    <row r="15" spans="1:20" ht="20" thickBot="1" x14ac:dyDescent="0.3">
      <c r="A15" s="19" t="s">
        <v>12</v>
      </c>
      <c r="B15" s="20">
        <v>6</v>
      </c>
      <c r="C15" s="21">
        <v>261</v>
      </c>
      <c r="D15" s="22">
        <v>273</v>
      </c>
      <c r="E15" s="23">
        <v>12</v>
      </c>
      <c r="F15" s="24">
        <v>95.604395604395606</v>
      </c>
      <c r="G15" s="25">
        <f t="shared" si="1"/>
        <v>4.3956043956043942</v>
      </c>
      <c r="H15" s="27"/>
      <c r="I15" s="33"/>
      <c r="L15" s="53" t="s">
        <v>13</v>
      </c>
      <c r="M15" s="54">
        <v>4</v>
      </c>
      <c r="N15" s="55">
        <v>1</v>
      </c>
      <c r="O15" s="56">
        <v>89</v>
      </c>
      <c r="P15" s="56">
        <v>88</v>
      </c>
      <c r="Q15" s="54">
        <v>1.1235955056179801</v>
      </c>
      <c r="R15" s="57">
        <f t="shared" si="2"/>
        <v>98.876404494382015</v>
      </c>
      <c r="S15" s="58"/>
      <c r="T15" s="59"/>
    </row>
    <row r="16" spans="1:20" ht="19" x14ac:dyDescent="0.25">
      <c r="A16" s="19" t="s">
        <v>12</v>
      </c>
      <c r="B16" s="20">
        <v>7</v>
      </c>
      <c r="C16" s="21">
        <v>39</v>
      </c>
      <c r="D16" s="22">
        <v>43</v>
      </c>
      <c r="E16" s="23">
        <v>4</v>
      </c>
      <c r="F16" s="24">
        <v>90.697674418604706</v>
      </c>
      <c r="G16" s="25">
        <f t="shared" si="1"/>
        <v>9.3023255813952943</v>
      </c>
      <c r="H16" s="27"/>
      <c r="I16" s="33"/>
      <c r="T16" s="3"/>
    </row>
    <row r="17" spans="1:9" ht="19" x14ac:dyDescent="0.25">
      <c r="A17" s="19" t="s">
        <v>12</v>
      </c>
      <c r="B17" s="20">
        <v>8</v>
      </c>
      <c r="C17" s="21">
        <v>57</v>
      </c>
      <c r="D17" s="22">
        <v>57</v>
      </c>
      <c r="E17" s="23">
        <v>0</v>
      </c>
      <c r="F17" s="24">
        <v>100</v>
      </c>
      <c r="G17" s="25">
        <f t="shared" si="1"/>
        <v>0</v>
      </c>
      <c r="H17" s="27"/>
      <c r="I17" s="33"/>
    </row>
    <row r="18" spans="1:9" ht="19" x14ac:dyDescent="0.25">
      <c r="A18" s="34" t="s">
        <v>12</v>
      </c>
      <c r="B18" s="35">
        <v>9</v>
      </c>
      <c r="C18" s="36">
        <v>175</v>
      </c>
      <c r="D18" s="37">
        <v>187</v>
      </c>
      <c r="E18" s="39">
        <v>12</v>
      </c>
      <c r="F18" s="40">
        <v>93.582887700534798</v>
      </c>
      <c r="G18" s="41">
        <f t="shared" si="1"/>
        <v>6.4171122994652023</v>
      </c>
      <c r="H18" s="42"/>
      <c r="I18" s="33"/>
    </row>
    <row r="19" spans="1:9" ht="19" x14ac:dyDescent="0.25">
      <c r="A19" s="60" t="s">
        <v>13</v>
      </c>
      <c r="B19" s="24">
        <v>1</v>
      </c>
      <c r="C19" s="61">
        <v>436</v>
      </c>
      <c r="D19" s="47">
        <v>459</v>
      </c>
      <c r="E19" s="48">
        <v>23</v>
      </c>
      <c r="F19" s="49">
        <v>94.989106753812607</v>
      </c>
      <c r="G19" s="50">
        <f t="shared" si="1"/>
        <v>5.0108932461873934</v>
      </c>
      <c r="H19" s="62">
        <f>SUM(F19:F21) / 3</f>
        <v>97.097559394127998</v>
      </c>
      <c r="I19" s="33"/>
    </row>
    <row r="20" spans="1:9" ht="19" x14ac:dyDescent="0.25">
      <c r="A20" s="52" t="s">
        <v>13</v>
      </c>
      <c r="B20" s="24">
        <v>2</v>
      </c>
      <c r="C20" s="63">
        <v>696</v>
      </c>
      <c r="D20" s="22">
        <v>700</v>
      </c>
      <c r="E20" s="23">
        <v>4</v>
      </c>
      <c r="F20" s="24">
        <v>99.428571428571402</v>
      </c>
      <c r="G20" s="25">
        <f t="shared" si="1"/>
        <v>0.57142857142859782</v>
      </c>
      <c r="H20" s="62"/>
      <c r="I20" s="33"/>
    </row>
    <row r="21" spans="1:9" ht="20" thickBot="1" x14ac:dyDescent="0.3">
      <c r="A21" s="53" t="s">
        <v>13</v>
      </c>
      <c r="B21" s="64">
        <v>3</v>
      </c>
      <c r="C21" s="65">
        <v>62</v>
      </c>
      <c r="D21" s="56">
        <v>64</v>
      </c>
      <c r="E21" s="66">
        <v>2</v>
      </c>
      <c r="F21" s="64">
        <v>96.875</v>
      </c>
      <c r="G21" s="67">
        <f t="shared" si="1"/>
        <v>3.125</v>
      </c>
      <c r="H21" s="68"/>
      <c r="I21" s="59"/>
    </row>
    <row r="23" spans="1:9" ht="19" x14ac:dyDescent="0.25">
      <c r="A23" s="3"/>
      <c r="B23" s="3"/>
      <c r="C23" s="3"/>
      <c r="D23" s="69"/>
      <c r="E23" s="69"/>
      <c r="F23" s="69"/>
      <c r="G23" s="3"/>
    </row>
    <row r="24" spans="1:9" ht="19" x14ac:dyDescent="0.25">
      <c r="A24" s="3"/>
      <c r="B24" s="3"/>
      <c r="C24" s="3"/>
      <c r="D24" s="3"/>
      <c r="E24" s="3"/>
      <c r="F24" s="3"/>
      <c r="G24" s="3"/>
    </row>
    <row r="25" spans="1:9" ht="19" x14ac:dyDescent="0.25">
      <c r="A25" s="3"/>
      <c r="B25" s="3"/>
      <c r="C25" s="3"/>
      <c r="D25" s="3"/>
      <c r="E25" s="3"/>
      <c r="F25" s="3"/>
      <c r="G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68D8-F7F9-5243-9535-B149BBE47848}">
  <dimension ref="A1:K10"/>
  <sheetViews>
    <sheetView workbookViewId="0">
      <selection sqref="A1:XFD1048576"/>
    </sheetView>
  </sheetViews>
  <sheetFormatPr baseColWidth="10" defaultRowHeight="16" x14ac:dyDescent="0.2"/>
  <cols>
    <col min="1" max="1" width="14.1640625" bestFit="1" customWidth="1"/>
    <col min="2" max="2" width="15.6640625" bestFit="1" customWidth="1"/>
    <col min="3" max="3" width="13" bestFit="1" customWidth="1"/>
    <col min="5" max="5" width="14.5" customWidth="1"/>
    <col min="6" max="6" width="15.6640625" bestFit="1" customWidth="1"/>
    <col min="7" max="7" width="12.1640625" bestFit="1" customWidth="1"/>
    <col min="9" max="9" width="12" bestFit="1" customWidth="1"/>
    <col min="10" max="10" width="15.6640625" bestFit="1" customWidth="1"/>
    <col min="11" max="11" width="12.1640625" bestFit="1" customWidth="1"/>
  </cols>
  <sheetData>
    <row r="1" spans="1:11" x14ac:dyDescent="0.2">
      <c r="A1" s="70" t="s">
        <v>14</v>
      </c>
    </row>
    <row r="3" spans="1:11" x14ac:dyDescent="0.2">
      <c r="A3" s="70" t="s">
        <v>15</v>
      </c>
      <c r="B3" s="71"/>
      <c r="C3" s="71"/>
      <c r="E3" s="70" t="s">
        <v>16</v>
      </c>
      <c r="F3" s="71"/>
      <c r="G3" s="71"/>
      <c r="I3" s="70" t="s">
        <v>15</v>
      </c>
      <c r="J3" s="71"/>
      <c r="K3" s="71"/>
    </row>
    <row r="4" spans="1:11" x14ac:dyDescent="0.2">
      <c r="A4" s="71" t="s">
        <v>17</v>
      </c>
      <c r="B4" s="72" t="s">
        <v>18</v>
      </c>
      <c r="C4" s="72" t="s">
        <v>19</v>
      </c>
      <c r="E4" s="71" t="s">
        <v>17</v>
      </c>
      <c r="F4" s="72" t="s">
        <v>18</v>
      </c>
      <c r="G4" s="72" t="s">
        <v>19</v>
      </c>
      <c r="I4" s="71" t="s">
        <v>17</v>
      </c>
      <c r="J4" s="72" t="s">
        <v>18</v>
      </c>
      <c r="K4" s="72" t="s">
        <v>19</v>
      </c>
    </row>
    <row r="5" spans="1:11" x14ac:dyDescent="0.2">
      <c r="A5" s="73" t="s">
        <v>20</v>
      </c>
      <c r="B5" s="74">
        <v>2.389872</v>
      </c>
      <c r="C5" s="74">
        <v>2.9288949999999998</v>
      </c>
      <c r="E5" s="73" t="s">
        <v>20</v>
      </c>
      <c r="F5">
        <v>19.127609711520911</v>
      </c>
      <c r="G5">
        <v>40.306103694492968</v>
      </c>
      <c r="I5" s="73" t="s">
        <v>20</v>
      </c>
      <c r="J5">
        <v>10.042293207731293</v>
      </c>
    </row>
    <row r="6" spans="1:11" x14ac:dyDescent="0.2">
      <c r="A6" s="73" t="s">
        <v>21</v>
      </c>
      <c r="B6" s="74">
        <v>1.1975309999999999</v>
      </c>
      <c r="C6" s="74">
        <v>2.3560660000000002</v>
      </c>
      <c r="E6" s="73" t="s">
        <v>21</v>
      </c>
      <c r="F6">
        <v>5.5871449716911803</v>
      </c>
      <c r="G6">
        <v>27.591086137520175</v>
      </c>
      <c r="I6" s="73" t="s">
        <v>21</v>
      </c>
      <c r="J6">
        <v>17.572095044386611</v>
      </c>
      <c r="K6">
        <f t="shared" ref="K6:K10" si="0">2^(-J6)</f>
        <v>5.1318305167687365E-6</v>
      </c>
    </row>
    <row r="7" spans="1:11" x14ac:dyDescent="0.2">
      <c r="A7" s="73" t="s">
        <v>22</v>
      </c>
      <c r="B7" s="74">
        <v>0.911941</v>
      </c>
      <c r="C7" s="74">
        <v>4.6165690000000001</v>
      </c>
      <c r="E7" s="73" t="s">
        <v>22</v>
      </c>
      <c r="F7">
        <v>6.3507082027612123</v>
      </c>
      <c r="G7">
        <v>89.475087828124728</v>
      </c>
      <c r="I7" s="73" t="s">
        <v>22</v>
      </c>
      <c r="J7">
        <v>5.7920275457018953</v>
      </c>
      <c r="K7">
        <f t="shared" si="0"/>
        <v>1.8047870788291395E-2</v>
      </c>
    </row>
    <row r="8" spans="1:11" x14ac:dyDescent="0.2">
      <c r="A8" s="73" t="s">
        <v>23</v>
      </c>
      <c r="B8" s="74">
        <v>1.8773839999999999</v>
      </c>
      <c r="C8" s="74">
        <v>10.93784</v>
      </c>
      <c r="E8" s="73" t="s">
        <v>23</v>
      </c>
      <c r="F8">
        <v>10.704279702527643</v>
      </c>
      <c r="G8">
        <v>109.45265430740692</v>
      </c>
      <c r="I8" s="73" t="s">
        <v>23</v>
      </c>
      <c r="J8">
        <v>21.52991511622897</v>
      </c>
      <c r="K8">
        <f t="shared" si="0"/>
        <v>3.3025526192670128E-7</v>
      </c>
    </row>
    <row r="9" spans="1:11" x14ac:dyDescent="0.2">
      <c r="A9" s="73" t="s">
        <v>24</v>
      </c>
      <c r="B9" s="74">
        <v>1.549898</v>
      </c>
      <c r="C9" s="74">
        <v>7.6137870000000003</v>
      </c>
      <c r="E9" s="73" t="s">
        <v>24</v>
      </c>
      <c r="F9">
        <v>0.93550051664455425</v>
      </c>
      <c r="G9">
        <v>78.137875916094131</v>
      </c>
      <c r="I9" s="73" t="s">
        <v>24</v>
      </c>
      <c r="J9">
        <v>1.3701872202734255</v>
      </c>
      <c r="K9">
        <f t="shared" si="0"/>
        <v>0.38684104429981159</v>
      </c>
    </row>
    <row r="10" spans="1:11" x14ac:dyDescent="0.2">
      <c r="A10" s="73" t="s">
        <v>25</v>
      </c>
      <c r="B10" s="74">
        <v>0.73734200000000005</v>
      </c>
      <c r="C10" s="74">
        <v>3.6638389999999998</v>
      </c>
      <c r="E10" s="73" t="s">
        <v>25</v>
      </c>
      <c r="F10">
        <v>0.21501441667314838</v>
      </c>
      <c r="G10">
        <v>7.4645415290438635</v>
      </c>
      <c r="I10" s="73" t="s">
        <v>25</v>
      </c>
      <c r="J10">
        <v>14.288951886874283</v>
      </c>
      <c r="K10">
        <f t="shared" si="0"/>
        <v>4.9957060398282536E-5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A43D-01DB-3140-9329-58EB873EB8D0}">
  <dimension ref="A1:K33"/>
  <sheetViews>
    <sheetView tabSelected="1" workbookViewId="0">
      <selection sqref="A1:XFD1048576"/>
    </sheetView>
  </sheetViews>
  <sheetFormatPr baseColWidth="10" defaultRowHeight="16" x14ac:dyDescent="0.2"/>
  <cols>
    <col min="1" max="1" width="21" bestFit="1" customWidth="1"/>
    <col min="2" max="2" width="15.6640625" bestFit="1" customWidth="1"/>
    <col min="3" max="3" width="13" bestFit="1" customWidth="1"/>
    <col min="5" max="5" width="14.5" customWidth="1"/>
    <col min="6" max="6" width="15.6640625" bestFit="1" customWidth="1"/>
    <col min="7" max="7" width="12.1640625" bestFit="1" customWidth="1"/>
    <col min="9" max="9" width="12" bestFit="1" customWidth="1"/>
    <col min="10" max="10" width="15.6640625" bestFit="1" customWidth="1"/>
    <col min="11" max="11" width="12.1640625" bestFit="1" customWidth="1"/>
  </cols>
  <sheetData>
    <row r="1" spans="1:11" x14ac:dyDescent="0.2">
      <c r="A1" s="70" t="s">
        <v>26</v>
      </c>
    </row>
    <row r="3" spans="1:11" x14ac:dyDescent="0.2">
      <c r="A3" s="70" t="s">
        <v>27</v>
      </c>
      <c r="B3" s="71"/>
      <c r="C3" s="71"/>
      <c r="E3" s="70" t="s">
        <v>28</v>
      </c>
      <c r="F3" s="71"/>
      <c r="G3" s="71"/>
      <c r="I3" s="70" t="s">
        <v>29</v>
      </c>
      <c r="J3" s="71"/>
      <c r="K3" s="71"/>
    </row>
    <row r="4" spans="1:11" x14ac:dyDescent="0.2">
      <c r="A4" s="75" t="s">
        <v>30</v>
      </c>
      <c r="B4" s="75" t="s">
        <v>31</v>
      </c>
      <c r="C4" s="75" t="s">
        <v>32</v>
      </c>
      <c r="E4" s="75" t="s">
        <v>30</v>
      </c>
      <c r="F4" s="75" t="s">
        <v>31</v>
      </c>
      <c r="G4" s="75" t="s">
        <v>32</v>
      </c>
      <c r="I4" s="75" t="s">
        <v>30</v>
      </c>
      <c r="J4" s="75" t="s">
        <v>31</v>
      </c>
      <c r="K4" s="75" t="s">
        <v>32</v>
      </c>
    </row>
    <row r="5" spans="1:11" x14ac:dyDescent="0.2">
      <c r="A5" s="74">
        <v>286.4701</v>
      </c>
      <c r="B5" s="74">
        <v>0.25105100000000002</v>
      </c>
      <c r="C5" s="74">
        <v>8145.598</v>
      </c>
      <c r="D5" s="74"/>
      <c r="E5" s="74">
        <v>4.8110549999999996</v>
      </c>
      <c r="F5" s="74">
        <v>3.2501709999999999</v>
      </c>
      <c r="G5" s="74">
        <v>14.49987</v>
      </c>
      <c r="I5" s="74">
        <v>4.8946009999999998</v>
      </c>
      <c r="J5" s="74">
        <v>9.2106969999999997</v>
      </c>
      <c r="K5" s="74">
        <v>22.194559999999999</v>
      </c>
    </row>
    <row r="6" spans="1:11" x14ac:dyDescent="0.2">
      <c r="A6" s="74">
        <v>232.51599999999999</v>
      </c>
      <c r="B6" s="74">
        <v>6.8997000000000003E-2</v>
      </c>
      <c r="C6" s="74">
        <v>5768.1490000000003</v>
      </c>
      <c r="D6" s="74"/>
      <c r="E6" s="74">
        <v>5.991778</v>
      </c>
      <c r="F6" s="74">
        <v>5.4858130000000003</v>
      </c>
      <c r="G6" s="74">
        <v>3.0336029999999998</v>
      </c>
      <c r="I6" s="74">
        <v>6.7061989999999998</v>
      </c>
      <c r="J6" s="74">
        <v>4.6961089999999999</v>
      </c>
      <c r="K6" s="74">
        <v>21.020790000000002</v>
      </c>
    </row>
    <row r="7" spans="1:11" x14ac:dyDescent="0.2">
      <c r="A7" s="74">
        <v>534.83720000000005</v>
      </c>
      <c r="B7" s="74">
        <v>3.2309999999999999E-3</v>
      </c>
      <c r="C7" s="74">
        <v>5731.3670000000002</v>
      </c>
      <c r="D7" s="74"/>
      <c r="E7" s="74">
        <v>6.8711789999999997</v>
      </c>
      <c r="F7" s="74">
        <v>2.4113370000000001</v>
      </c>
      <c r="G7" s="74">
        <v>6.8097409999999998</v>
      </c>
      <c r="I7" s="74">
        <v>10.39059</v>
      </c>
      <c r="J7" s="74"/>
      <c r="K7" s="74">
        <v>35.858609999999999</v>
      </c>
    </row>
    <row r="8" spans="1:11" x14ac:dyDescent="0.2">
      <c r="A8" s="74">
        <v>2723.51</v>
      </c>
      <c r="B8" s="74">
        <v>3.1732000000000003E-2</v>
      </c>
      <c r="C8" s="74">
        <v>6815.2560000000003</v>
      </c>
      <c r="D8" s="74"/>
      <c r="E8" s="74">
        <v>21.18</v>
      </c>
      <c r="F8" s="74">
        <v>2.9505439999999998</v>
      </c>
      <c r="G8" s="74">
        <v>7.1128450000000001</v>
      </c>
      <c r="I8" s="74">
        <v>31.86</v>
      </c>
      <c r="J8" s="74"/>
      <c r="K8" s="74">
        <v>38.053930000000001</v>
      </c>
    </row>
    <row r="9" spans="1:11" x14ac:dyDescent="0.2">
      <c r="A9" s="74">
        <v>695.69985799999995</v>
      </c>
      <c r="B9" s="74">
        <v>0.03</v>
      </c>
      <c r="C9" s="74">
        <v>4807.1000000000004</v>
      </c>
      <c r="D9" s="74"/>
      <c r="E9" s="74">
        <v>5.8112432299999996</v>
      </c>
      <c r="F9" s="74">
        <v>1.96</v>
      </c>
      <c r="G9" s="74">
        <v>3.4</v>
      </c>
      <c r="I9" s="74">
        <v>20.527586599999999</v>
      </c>
      <c r="J9" s="74">
        <v>9.2100000000000009</v>
      </c>
      <c r="K9" s="74">
        <v>11.08</v>
      </c>
    </row>
    <row r="10" spans="1:11" x14ac:dyDescent="0.2">
      <c r="A10" s="74"/>
      <c r="B10" s="74">
        <v>0.09</v>
      </c>
      <c r="C10" s="74">
        <v>3330.05</v>
      </c>
      <c r="D10" s="74"/>
      <c r="E10" s="74"/>
      <c r="F10" s="74">
        <v>2.48</v>
      </c>
      <c r="G10" s="74">
        <v>2.5099999999999998</v>
      </c>
      <c r="I10" s="74"/>
      <c r="J10" s="74">
        <v>10.73</v>
      </c>
      <c r="K10" s="74">
        <v>7.97</v>
      </c>
    </row>
    <row r="11" spans="1:11" x14ac:dyDescent="0.2">
      <c r="A11" s="74"/>
      <c r="B11" s="74">
        <v>3.91</v>
      </c>
      <c r="C11" s="74">
        <v>5241.0200000000004</v>
      </c>
      <c r="D11" s="74"/>
      <c r="E11" s="74"/>
      <c r="F11" s="74">
        <v>2.85</v>
      </c>
      <c r="G11" s="74">
        <v>3.14</v>
      </c>
      <c r="I11" s="74"/>
      <c r="J11" s="74">
        <v>9.82</v>
      </c>
      <c r="K11" s="74">
        <v>9.23</v>
      </c>
    </row>
    <row r="12" spans="1:11" x14ac:dyDescent="0.2">
      <c r="A12" s="74"/>
      <c r="B12" s="74"/>
      <c r="C12" s="74"/>
      <c r="D12" s="74"/>
      <c r="F12" s="74"/>
      <c r="G12" s="74"/>
    </row>
    <row r="13" spans="1:11" x14ac:dyDescent="0.2">
      <c r="A13" s="70" t="s">
        <v>33</v>
      </c>
      <c r="E13" s="70" t="s">
        <v>34</v>
      </c>
      <c r="I13" s="70" t="s">
        <v>35</v>
      </c>
    </row>
    <row r="14" spans="1:11" x14ac:dyDescent="0.2">
      <c r="A14" s="75" t="s">
        <v>30</v>
      </c>
      <c r="B14" s="75" t="s">
        <v>31</v>
      </c>
      <c r="C14" s="75" t="s">
        <v>32</v>
      </c>
      <c r="E14" s="75" t="s">
        <v>30</v>
      </c>
      <c r="F14" s="75" t="s">
        <v>31</v>
      </c>
      <c r="G14" s="75" t="s">
        <v>32</v>
      </c>
      <c r="I14" s="75" t="s">
        <v>30</v>
      </c>
      <c r="J14" s="75" t="s">
        <v>31</v>
      </c>
      <c r="K14" s="75" t="s">
        <v>32</v>
      </c>
    </row>
    <row r="15" spans="1:11" x14ac:dyDescent="0.2">
      <c r="A15" s="74">
        <v>5.3168189999999997</v>
      </c>
      <c r="B15" s="74">
        <v>21.576879999999999</v>
      </c>
      <c r="C15" s="74">
        <v>0</v>
      </c>
      <c r="E15" s="74">
        <v>7.2281380000000004</v>
      </c>
      <c r="F15" s="74">
        <v>15.312810000000001</v>
      </c>
      <c r="G15" s="74">
        <v>8.7250000000000001E-3</v>
      </c>
      <c r="I15" s="74">
        <v>10.78077</v>
      </c>
      <c r="J15" s="74">
        <v>5.1849299999999996</v>
      </c>
      <c r="K15" s="74">
        <v>0.13911899999999999</v>
      </c>
    </row>
    <row r="16" spans="1:11" x14ac:dyDescent="0.2">
      <c r="A16" s="74">
        <v>5.5013069999999997</v>
      </c>
      <c r="B16" s="74">
        <v>38.985500000000002</v>
      </c>
      <c r="C16" s="74">
        <v>1.1089E-2</v>
      </c>
      <c r="E16" s="74">
        <v>10.28524</v>
      </c>
      <c r="F16" s="74">
        <v>30.13036</v>
      </c>
      <c r="G16" s="74">
        <v>7.9202999999999996E-2</v>
      </c>
      <c r="I16" s="74">
        <v>6.7039109999999997</v>
      </c>
      <c r="J16" s="74">
        <v>7.5670359999999999</v>
      </c>
      <c r="K16" s="74">
        <v>0.17249900000000001</v>
      </c>
    </row>
    <row r="17" spans="1:11" x14ac:dyDescent="0.2">
      <c r="A17" s="74">
        <v>5.835515</v>
      </c>
      <c r="B17" s="74">
        <v>20.441020000000002</v>
      </c>
      <c r="C17" s="74">
        <v>1.103E-2</v>
      </c>
      <c r="E17" s="74">
        <v>12.00497</v>
      </c>
      <c r="F17" s="74">
        <v>20.697649999999999</v>
      </c>
      <c r="G17" s="74">
        <v>0.02</v>
      </c>
      <c r="I17" s="74">
        <v>7.8940710000000003</v>
      </c>
      <c r="J17" s="74">
        <v>2.77</v>
      </c>
      <c r="K17" s="74">
        <v>0.01</v>
      </c>
    </row>
    <row r="18" spans="1:11" x14ac:dyDescent="0.2">
      <c r="A18" s="74">
        <v>14.57</v>
      </c>
      <c r="B18" s="74">
        <v>21.90551</v>
      </c>
      <c r="C18" s="74"/>
      <c r="E18" s="74">
        <v>22.65</v>
      </c>
      <c r="F18" s="74">
        <v>17.420000000000002</v>
      </c>
      <c r="G18" s="74">
        <v>0.02</v>
      </c>
      <c r="I18" s="74">
        <v>1.6815545300000001</v>
      </c>
      <c r="J18" s="74">
        <v>0.44</v>
      </c>
    </row>
    <row r="19" spans="1:11" x14ac:dyDescent="0.2">
      <c r="A19" s="74">
        <v>10.029854500000001</v>
      </c>
      <c r="B19" s="74">
        <v>39.299999999999997</v>
      </c>
      <c r="C19" s="74"/>
      <c r="E19" s="74">
        <v>4.9757542900000002</v>
      </c>
      <c r="F19" s="74">
        <v>11.86</v>
      </c>
      <c r="G19" s="74">
        <v>0.01</v>
      </c>
      <c r="I19" s="74">
        <v>3.9457485800000001</v>
      </c>
      <c r="J19" s="74">
        <v>4.6900000000000004</v>
      </c>
      <c r="K19" s="74"/>
    </row>
    <row r="20" spans="1:11" x14ac:dyDescent="0.2">
      <c r="A20" s="74"/>
      <c r="B20" s="74">
        <v>50.31</v>
      </c>
      <c r="C20" s="74"/>
      <c r="E20" s="74"/>
      <c r="F20" s="74">
        <v>11.34</v>
      </c>
      <c r="I20" s="74"/>
      <c r="K20" s="74"/>
    </row>
    <row r="21" spans="1:11" x14ac:dyDescent="0.2">
      <c r="A21" s="74"/>
      <c r="B21" s="74">
        <v>34.85</v>
      </c>
      <c r="C21" s="74"/>
      <c r="E21" s="74"/>
      <c r="J21" s="74"/>
      <c r="K21" s="74"/>
    </row>
    <row r="22" spans="1:11" x14ac:dyDescent="0.2">
      <c r="B22" s="74"/>
      <c r="C22" s="74"/>
      <c r="J22" s="74"/>
      <c r="K22" s="74"/>
    </row>
    <row r="23" spans="1:11" x14ac:dyDescent="0.2">
      <c r="A23" s="70" t="s">
        <v>36</v>
      </c>
      <c r="E23" s="70" t="s">
        <v>37</v>
      </c>
    </row>
    <row r="24" spans="1:11" x14ac:dyDescent="0.2">
      <c r="A24" s="75" t="s">
        <v>30</v>
      </c>
      <c r="B24" s="75" t="s">
        <v>31</v>
      </c>
      <c r="C24" s="75" t="s">
        <v>32</v>
      </c>
      <c r="E24" s="75" t="s">
        <v>30</v>
      </c>
      <c r="F24" s="75" t="s">
        <v>31</v>
      </c>
      <c r="G24" s="75" t="s">
        <v>32</v>
      </c>
    </row>
    <row r="25" spans="1:11" x14ac:dyDescent="0.2">
      <c r="A25" s="74">
        <v>8.1572329999999997</v>
      </c>
      <c r="B25" s="74">
        <v>1.5022000000000001E-2</v>
      </c>
      <c r="C25" s="74">
        <v>68.866579999999999</v>
      </c>
      <c r="E25" s="74">
        <v>0.85804400000000003</v>
      </c>
      <c r="F25" s="74">
        <v>2.6800000000000001E-3</v>
      </c>
      <c r="G25" s="74">
        <v>0.16341600000000001</v>
      </c>
    </row>
    <row r="26" spans="1:11" x14ac:dyDescent="0.2">
      <c r="A26" s="74">
        <v>5.9861820000000003</v>
      </c>
      <c r="B26" s="74">
        <v>8.5430000000000002E-3</v>
      </c>
      <c r="C26" s="74">
        <v>38.837739999999997</v>
      </c>
      <c r="E26" s="74">
        <v>1.6289689999999999</v>
      </c>
      <c r="F26" s="74">
        <v>0</v>
      </c>
      <c r="G26" s="74">
        <v>0.20366799999999999</v>
      </c>
    </row>
    <row r="27" spans="1:11" x14ac:dyDescent="0.2">
      <c r="A27" s="74">
        <v>9.9672549999999998</v>
      </c>
      <c r="B27" s="74">
        <v>0</v>
      </c>
      <c r="C27" s="74">
        <v>12.28293</v>
      </c>
      <c r="E27" s="74">
        <v>3.4360089999999999</v>
      </c>
      <c r="F27" s="74">
        <v>0</v>
      </c>
      <c r="G27" s="74">
        <v>8.3865999999999996E-2</v>
      </c>
    </row>
    <row r="28" spans="1:11" x14ac:dyDescent="0.2">
      <c r="A28" s="74">
        <v>11.8721877</v>
      </c>
      <c r="B28" s="74">
        <v>0.49</v>
      </c>
      <c r="C28" s="74">
        <v>47.618090000000002</v>
      </c>
      <c r="E28" s="74">
        <v>5.2531990000000004</v>
      </c>
      <c r="F28" s="74">
        <v>8.92E-4</v>
      </c>
      <c r="G28" s="74">
        <v>0.101896</v>
      </c>
    </row>
    <row r="29" spans="1:11" x14ac:dyDescent="0.2">
      <c r="A29" s="74"/>
      <c r="B29" s="74"/>
      <c r="C29" s="74">
        <v>34.54</v>
      </c>
      <c r="E29" s="74"/>
      <c r="F29" s="74"/>
      <c r="G29" s="74">
        <v>0.01</v>
      </c>
    </row>
    <row r="30" spans="1:11" x14ac:dyDescent="0.2">
      <c r="A30" s="74"/>
      <c r="B30" s="74"/>
      <c r="C30" s="74">
        <v>13.68</v>
      </c>
      <c r="E30" s="74"/>
      <c r="F30" s="74"/>
      <c r="G30" s="74">
        <v>0.01</v>
      </c>
    </row>
    <row r="31" spans="1:11" x14ac:dyDescent="0.2">
      <c r="A31" s="74"/>
      <c r="B31" s="74"/>
      <c r="C31" s="74">
        <v>6.06</v>
      </c>
      <c r="E31" s="74"/>
      <c r="F31" s="74"/>
      <c r="G31" s="74">
        <v>0.03</v>
      </c>
    </row>
    <row r="32" spans="1:11" x14ac:dyDescent="0.2">
      <c r="A32" s="74"/>
      <c r="B32" s="74"/>
      <c r="E32" s="74"/>
      <c r="F32" s="74"/>
    </row>
    <row r="33" spans="2:6" x14ac:dyDescent="0.2">
      <c r="B33" s="74"/>
      <c r="C33" s="74"/>
      <c r="E33" s="74"/>
      <c r="F33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2i</vt:lpstr>
      <vt:lpstr>Extended Data Fig. 2j</vt:lpstr>
      <vt:lpstr>Extended Data 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2025-10-01T19:38:07Z</dcterms:created>
  <dcterms:modified xsi:type="dcterms:W3CDTF">2025-10-01T19:40:01Z</dcterms:modified>
</cp:coreProperties>
</file>