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V:\Asthma-Lympho\Anneloes\04_Manuscripts\02_Hyperion_Melanoma\00_Manuscript\Publishing\Revisions_3\new images final revision\"/>
    </mc:Choice>
  </mc:AlternateContent>
  <xr:revisionPtr revIDLastSave="0" documentId="13_ncr:1_{B1D6B1C8-0D5F-4120-AB63-91DCE8D772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Sheet1!$A$1:$AA$239</definedName>
  </definedNames>
  <calcPr calcId="191029"/>
</workbook>
</file>

<file path=xl/calcChain.xml><?xml version="1.0" encoding="utf-8"?>
<calcChain xmlns="http://schemas.openxmlformats.org/spreadsheetml/2006/main">
  <c r="G144" i="1" l="1"/>
  <c r="G210" i="1"/>
  <c r="G194" i="1"/>
  <c r="G193" i="1"/>
  <c r="G192" i="1"/>
  <c r="G191" i="1"/>
  <c r="G188" i="1"/>
  <c r="G187" i="1"/>
  <c r="G170" i="1"/>
  <c r="G169" i="1"/>
  <c r="G168" i="1"/>
  <c r="G166" i="1"/>
  <c r="G165" i="1"/>
  <c r="G164" i="1"/>
  <c r="G163" i="1"/>
  <c r="G162" i="1"/>
  <c r="G158" i="1"/>
  <c r="G157" i="1"/>
  <c r="G156" i="1"/>
  <c r="G155" i="1"/>
  <c r="G154" i="1"/>
  <c r="G140" i="1"/>
  <c r="G111" i="1"/>
  <c r="G109" i="1"/>
  <c r="G8" i="1"/>
  <c r="G7" i="1"/>
  <c r="G6" i="1"/>
  <c r="G3" i="1"/>
  <c r="G2" i="1"/>
</calcChain>
</file>

<file path=xl/sharedStrings.xml><?xml version="1.0" encoding="utf-8"?>
<sst xmlns="http://schemas.openxmlformats.org/spreadsheetml/2006/main" count="708" uniqueCount="358">
  <si>
    <t>Figure</t>
  </si>
  <si>
    <t>Panel</t>
  </si>
  <si>
    <t>Comparison</t>
  </si>
  <si>
    <t>n</t>
  </si>
  <si>
    <t>Test</t>
  </si>
  <si>
    <t>multiple testing correction</t>
  </si>
  <si>
    <t>P-value</t>
  </si>
  <si>
    <t>Notes</t>
  </si>
  <si>
    <t>F</t>
  </si>
  <si>
    <t>ROI area (µm² NB per mm²) for nb2 in the paracortex</t>
  </si>
  <si>
    <t>R = 24; DF = 30 ROIs from 5 or 6 patients respectively (4-5 ROIs per patient)</t>
  </si>
  <si>
    <t>two-tailed unpaired Student’s t-tests</t>
  </si>
  <si>
    <t>no</t>
  </si>
  <si>
    <t>Boxes indicate the median and interquartile range, with whiskers representing the data distribution excluding outliers.</t>
  </si>
  <si>
    <t>I</t>
  </si>
  <si>
    <t>Non-naive CD8 - DC dyad</t>
  </si>
  <si>
    <t>Naive CD8 - DC dyad</t>
  </si>
  <si>
    <t>Mac distance &lt; 15um</t>
  </si>
  <si>
    <t>Mac distance &lt; 30 um</t>
  </si>
  <si>
    <t>D</t>
  </si>
  <si>
    <t>DF vs R - Macrophages</t>
  </si>
  <si>
    <t>R = 5; DF = 5 individual patients</t>
  </si>
  <si>
    <t>Linear Mixed Model</t>
  </si>
  <si>
    <t>Counts were normalized using Q3 normalization 707 and differentially expressed genes (DEGs; P &lt; 0.05) were calculated using a linear mixed model (LMM) as implemented by the GeomxTools v3.10.0 R-package (DOI: 10.18129/B9.bioc.GeomxTools).</t>
  </si>
  <si>
    <t>DF vs R - DCs</t>
  </si>
  <si>
    <t>E</t>
  </si>
  <si>
    <t>PT vs LN</t>
  </si>
  <si>
    <t>PT = primary tumor (n=104); met. = metastasis (LN: n=224, skin: n=74, distant: n=68)</t>
  </si>
  <si>
    <t>Wilcoxon rank-sum test</t>
  </si>
  <si>
    <t>LN vs skin</t>
  </si>
  <si>
    <t>LN vs distant</t>
  </si>
  <si>
    <t>melanoma DF vs. R</t>
  </si>
  <si>
    <t>DF n=11 R n=13</t>
  </si>
  <si>
    <t>Mann-Whitney U</t>
  </si>
  <si>
    <t>n/a</t>
  </si>
  <si>
    <t>Displayed as mean ± SEM</t>
  </si>
  <si>
    <t>NSCLC DF vs. R</t>
  </si>
  <si>
    <t>DF n=12 R n=8</t>
  </si>
  <si>
    <t>G</t>
  </si>
  <si>
    <t>DC stage II TDLN vs tumor</t>
  </si>
  <si>
    <t>TDLN n=11, tumor n=11</t>
  </si>
  <si>
    <t>Two-sided Wilcoxon rank-sum test</t>
  </si>
  <si>
    <t>DC stage III TDLN vs tumor</t>
  </si>
  <si>
    <t>TDLN n=14, tumor n=14, meta n=12</t>
  </si>
  <si>
    <t>Mixed-effect analysis</t>
  </si>
  <si>
    <t>Tukey's multiple comparison</t>
  </si>
  <si>
    <t>DC stage III TDLN vs meta</t>
  </si>
  <si>
    <t>DC stage III tumor vs meta</t>
  </si>
  <si>
    <t>mac stage II TDLN vs tumor</t>
  </si>
  <si>
    <t>mac stage III TDLN vs tumor</t>
  </si>
  <si>
    <t>mac stage III TDLN vs meta</t>
  </si>
  <si>
    <t>mac stage III tumor vs meta</t>
  </si>
  <si>
    <t>A</t>
  </si>
  <si>
    <t>B16F10 - WT vs KO - Day 17</t>
  </si>
  <si>
    <t>WT = 16; KO = 16  biologically independent animals</t>
  </si>
  <si>
    <t>Two-way ANOVA with uncorrected Fisher's LSD</t>
  </si>
  <si>
    <t>B16F10 - WT vs KO - Day 19</t>
  </si>
  <si>
    <t>&lt;0.0001</t>
  </si>
  <si>
    <t>B16F10 - WT vs KO - Day 21</t>
  </si>
  <si>
    <t>E.G7-OVA - WT vs KO - Day 17</t>
  </si>
  <si>
    <t>E.G7-OVA - WT vs KO - Day 19</t>
  </si>
  <si>
    <t>E.G7-OVA - WT vs KO - Day 21</t>
  </si>
  <si>
    <t>MC38 - WT vs KO - Day 19</t>
  </si>
  <si>
    <t>WT = 15; KO = 16</t>
  </si>
  <si>
    <t>MC38 - WT vs KO - Day 21</t>
  </si>
  <si>
    <t>B</t>
  </si>
  <si>
    <t>WT vs Fc-control</t>
  </si>
  <si>
    <t>WT = 8; Fc-ctrl = 7</t>
  </si>
  <si>
    <t>KO vs Fc-control</t>
  </si>
  <si>
    <t>KO = 8; Fc-ctrl = 7</t>
  </si>
  <si>
    <t>C</t>
  </si>
  <si>
    <t>CD4 - 0.5 - PLA2G2D-fc vs ctrl-fc</t>
  </si>
  <si>
    <t>n = 3</t>
  </si>
  <si>
    <t>CD4 - 0.5 - H47Q PLA2G2D-fc vs ctrl-fc</t>
  </si>
  <si>
    <t>CD4 - 1 - PLA2G2D-fc vs ctrl-fc</t>
  </si>
  <si>
    <t>CD4 - 1 - H47Q PLA2G2D-fc vs ctrl-fc</t>
  </si>
  <si>
    <t>CD4 - 5 - PLA2G2D-fc vs ctrl-fc</t>
  </si>
  <si>
    <t>CD4 - 5 - H47Q PLA2G2D-fc vs ctrl-fc</t>
  </si>
  <si>
    <t>CD4 - 10 - PLA2G2D-fc vs ctrl-fc</t>
  </si>
  <si>
    <t>CD4 - 10 - H47Q PLA2G2D-fc vs ctrl-fc</t>
  </si>
  <si>
    <t>CD8 - 0.5 - PLA2G2D-fc vs ctrl-fc</t>
  </si>
  <si>
    <t>CD8 - 0.5 - H47Q PLA2G2D-fc vs ctrl-fc</t>
  </si>
  <si>
    <t>CD8 - 1 - PLA2G2D-fc vs ctrl-fc</t>
  </si>
  <si>
    <t>CD8 - 1 - H47Q PLA2G2D-fc vs ctrl-fc</t>
  </si>
  <si>
    <t>CD8 - 5 - PLA2G2D-fc vs ctrl-fc</t>
  </si>
  <si>
    <t>CD8 - 5 - H47Q PLA2G2D-fc vs ctrl-fc</t>
  </si>
  <si>
    <t>CD8 - 10 - PLA2G2D-fc vs ctrl-fc</t>
  </si>
  <si>
    <t>CD8 - 10 - H47Q PLA2G2D-fc vs ctrl-fc</t>
  </si>
  <si>
    <t>IL-2 - 1.25 - PLA2G2D-fc vs ctrl-fc</t>
  </si>
  <si>
    <t>IL-2 - 2.5 - PLA2G2D-fc vs ctrl-fc</t>
  </si>
  <si>
    <t>IL-2 - 5 - PLA2G2D-fc vs ctrl-fc</t>
  </si>
  <si>
    <t>IL-2 - 5 - H47Q PLA2G2D-fc vs ctrl-fc</t>
  </si>
  <si>
    <t>IL-2 - 10 - PLA2G2D-fc vs ctrl-fc</t>
  </si>
  <si>
    <t>IL-2 - 10 - H47Q PLA2G2D-fc vs ctrl-fc</t>
  </si>
  <si>
    <t>IFNy - 1.25 - PLA2G2D-fc vs ctrl-fc</t>
  </si>
  <si>
    <t>IFNy - 1.25 - H47Q PLA2G2D-fc vs ctrl-fc</t>
  </si>
  <si>
    <t>IFNy - 2.5 - PLA2G2D-fc vs ctrl-fc</t>
  </si>
  <si>
    <t>IFNy - 2.5 - H47Q PLA2G2D-fc vs ctrl-fc</t>
  </si>
  <si>
    <t>IFNy - 5 - PLA2G2D-fc vs ctrl-fc</t>
  </si>
  <si>
    <t>IFNy - 5 - H47Q PLA2G2D-fc vs ctrl-fc</t>
  </si>
  <si>
    <t>IFNy - 10 - PLA2G2D-fc vs ctrl-fc</t>
  </si>
  <si>
    <t>IFNy - 10 - H47Q PLA2G2D-fc vs ctrl-fc</t>
  </si>
  <si>
    <t>- PLA2G2D vs + PLA2G2D IL-2</t>
  </si>
  <si>
    <t>n=4, , biologically independent donors</t>
  </si>
  <si>
    <t>Paired t test</t>
  </si>
  <si>
    <t>No</t>
  </si>
  <si>
    <t>Displayed as symbols and lines</t>
  </si>
  <si>
    <t>- PLA2G2D vs + PLA2G2D IFNy</t>
  </si>
  <si>
    <t>- PLA2G2D vs + PLA2G2D GZMB</t>
  </si>
  <si>
    <t>n.a.</t>
  </si>
  <si>
    <t>PD-1 n=2, others n=3 , biologically independent donors</t>
  </si>
  <si>
    <t>- PLA2G2D vs + PLA2G2D</t>
  </si>
  <si>
    <t>n=4, biologically independent donors</t>
  </si>
  <si>
    <t>Wald test with the Benjamini-Hochberg (BH) correction</t>
  </si>
  <si>
    <t>H</t>
  </si>
  <si>
    <t>[left] aCD3/28 stim vs PLA2G2D-fc</t>
  </si>
  <si>
    <t xml:space="preserve">n = 2 biologically independent </t>
  </si>
  <si>
    <t>[left] aCD3/28 stim vs PLA2G2D-fc ctrl IgG</t>
  </si>
  <si>
    <t>[left] Ctrl IgG vs 44.H1</t>
  </si>
  <si>
    <t>[left] Ctrl IgG vs 44.H2</t>
  </si>
  <si>
    <t>[left] Ctrl IgG vs 48.M1</t>
  </si>
  <si>
    <t>[left] Ctrl IgG vs 47.M2</t>
  </si>
  <si>
    <t>[left] Ctrl IgG vs 48.M3</t>
  </si>
  <si>
    <t>[middle] PLA2G2D-fc + ctrl IgG vs. PLA2G2D-fc + 47.M2</t>
  </si>
  <si>
    <t>n = 2 biologically independent</t>
  </si>
  <si>
    <t>[right] aCD3/28 vs. aCD3/28 + PLA2G2D-Fc</t>
  </si>
  <si>
    <t>n = 3 biologically independent</t>
  </si>
  <si>
    <t>Ordinary one-way ANOVA with Tukey's multiple comparisons test</t>
  </si>
  <si>
    <t>yes</t>
  </si>
  <si>
    <t>[right] aCD3/28 vs. aCD3/28 + PLA2G2D-Fc Ctrl IgG</t>
  </si>
  <si>
    <t xml:space="preserve">[right] aCD3/28 + PLA2G2D-Fc Ctrl IgG vs. 44.H1 </t>
  </si>
  <si>
    <t xml:space="preserve">[right] aCD3/28 + PLA2G2D-Fc Ctrl IgG vs. 47.M2 </t>
  </si>
  <si>
    <t>[CT26] Isotype control vs. 48.M3 (d22)</t>
  </si>
  <si>
    <t>Isotype = 9; others = 10</t>
  </si>
  <si>
    <t>[CT26] Isotype control vs. 48.M1 (d25)</t>
  </si>
  <si>
    <t>[CT26] Isotype control vs. 48.M3 (d25)</t>
  </si>
  <si>
    <t>[CT26] Isotype control vs. 47.M2 (d25)</t>
  </si>
  <si>
    <t>J</t>
  </si>
  <si>
    <t>[left] isotype vs. 1mg/kg (d11)</t>
  </si>
  <si>
    <t>n = 8</t>
  </si>
  <si>
    <t>Two-way ANOVA with Tukey's multiple comparisons test</t>
  </si>
  <si>
    <t>[left] isotype vs. 3mg/kg (d11)</t>
  </si>
  <si>
    <t>[left] isotype vs. 5mg/kg (d11)</t>
  </si>
  <si>
    <t>[left] isotype vs. 1mg/kg (d13)</t>
  </si>
  <si>
    <t>[left] isotype vs. 3mg/kg (d13)</t>
  </si>
  <si>
    <t>[left] isotype vs. 5mg/kg (d13)</t>
  </si>
  <si>
    <t>[right] isotype vs. 44.H1 (day 20)</t>
  </si>
  <si>
    <t xml:space="preserve">Isotype = 9; others = 10 </t>
  </si>
  <si>
    <t>[right] isotype vs. 44.H1 (day 24)</t>
  </si>
  <si>
    <t>B16F0 - Isotype vs aPLA2G2D day 15</t>
  </si>
  <si>
    <t>Isotype n=8, aPLA2G2D n=8, biologically independent animals</t>
  </si>
  <si>
    <t>B16F0 - Isotype vs aPLA2G2D day 17</t>
  </si>
  <si>
    <t>Isotype n=7, aPLA2G2D n=8, biologically independent animals</t>
  </si>
  <si>
    <t>B16F0 - Isotype vs aPLA2G2D day 19</t>
  </si>
  <si>
    <t>Isotype n=6, aPLA2G2D n=8, biologically independent animals</t>
  </si>
  <si>
    <t>LN6-987AL - Isotype vs aPLA2G2D day 15</t>
  </si>
  <si>
    <t>Isotype n=8, aPLA2G2D n=10, biologically independent animals</t>
  </si>
  <si>
    <t>LN6-987AL - Isotype vs aPLA2G2D day 17</t>
  </si>
  <si>
    <t>Isotype n=7, aPLA2G2D n=10, biologically independent animals</t>
  </si>
  <si>
    <t>LN6-987AL - Isotype vs aPLA2G2D day 19</t>
  </si>
  <si>
    <t>Tumor weight LN6 - ctrl vs aPLA2G2D</t>
  </si>
  <si>
    <t>Isotype n=6, aPLA2G2D n=6, biologically independent animals</t>
  </si>
  <si>
    <t>Unpaired t test</t>
  </si>
  <si>
    <t>Tumor weight B16F0 - ctrl vs aPLA2G2D</t>
  </si>
  <si>
    <t>%CD44+CD62Lneg (of CD8+) LN6 - ctrl vs aPLA2G2D</t>
  </si>
  <si>
    <t>%CD44+CD62Lneg (of CD8+) B16F0 - ctrl vs aPLA2G2D</t>
  </si>
  <si>
    <t>KO --&gt; WT</t>
  </si>
  <si>
    <t>n = 12</t>
  </si>
  <si>
    <t>WT --&gt; KO</t>
  </si>
  <si>
    <t>n = 11</t>
  </si>
  <si>
    <t>WT -&gt; KO vs KO -&gt; WT (d18)</t>
  </si>
  <si>
    <t>WT-&gt;KO = 7; KO-&gt;WT = 10; WT-&gt;WT = 4</t>
  </si>
  <si>
    <t>WT -&gt; KO vs KO -&gt; WT (d21)</t>
  </si>
  <si>
    <t>WT -&gt; KO vs KO -&gt; WT (d25)</t>
  </si>
  <si>
    <t>WT -&gt; KO vs KO -&gt; WT (d28)</t>
  </si>
  <si>
    <t>WT -&gt; WT vs KO -&gt; WT (d28)</t>
  </si>
  <si>
    <t>K</t>
  </si>
  <si>
    <t>LN vs. TDLN</t>
  </si>
  <si>
    <t>LN = 8; TDLN = 20; Tumour = 20</t>
  </si>
  <si>
    <t>unpaired, two-sided Student's t-tests</t>
  </si>
  <si>
    <t>boxplots summarize the median, interquartile range (IQR), and 1.5 × IQR whiskers</t>
  </si>
  <si>
    <t>TDLN vs. Tumour</t>
  </si>
  <si>
    <t>LN vs. Tumour</t>
  </si>
  <si>
    <t>P</t>
  </si>
  <si>
    <t>[LNM] Pla2g2d+ vs. Pla2g2d-</t>
  </si>
  <si>
    <t>Pla2g2d+ = 867; Pla2g2d- = 978 cells</t>
  </si>
  <si>
    <t>two-sided Wilcoxon rank-sum test</t>
  </si>
  <si>
    <t>[TAM] Pla2g2d+ vs. Pla2g2d-</t>
  </si>
  <si>
    <t>Pla2g2d+ = 7; Pla2g2d- = 2311 cells</t>
  </si>
  <si>
    <t>Tumor %Tet+ of CD8+ - Isotype vs aPLA2G2D day 13</t>
  </si>
  <si>
    <t>TDLN %Ki67+ of CD8+Tet+ - Isotype vs aPLA2G2D day 10</t>
  </si>
  <si>
    <t>TDLN %Ki67+ of CD8+Tet+ - Isotype vs aPLA2G2D day 17</t>
  </si>
  <si>
    <t>Isotype n=6, aPLA2G2D n=5, biologically independent animals</t>
  </si>
  <si>
    <t>TDLN %Ki67+ of CD8+ - Isotype vs aPLA2G2D day 10</t>
  </si>
  <si>
    <t>TDLN %Ki67+ of CD8+ - Isotype vs aPLA2G2D day 13</t>
  </si>
  <si>
    <t>Blood %Ki67+ of CD8+ - Isotype vs aPLA2G2D day 10</t>
  </si>
  <si>
    <t>Blood %Ki67+ of CD8+ - Isotype vs aPLA2G2D day 13</t>
  </si>
  <si>
    <t>CM - isotype vs aPLA2G2D</t>
  </si>
  <si>
    <t>EM - isotype vs aPLA2G2D</t>
  </si>
  <si>
    <t>%Ki67 of CD4 Th - isotype vs aPLA2G2D - day 10</t>
  </si>
  <si>
    <t>%Ki67 of CD4 Th - isotype vs aPLA2G2D - day 13</t>
  </si>
  <si>
    <t>%Ki67 of CD4 Th - isotype vs aPLA2G2D - day 17</t>
  </si>
  <si>
    <t>%Ki67 of Tregs - isotype vs aPLA2G2D - day 17</t>
  </si>
  <si>
    <t>WT isotype vs. WT anti-PD-1</t>
  </si>
  <si>
    <t>Isotype = 9; others = 10 biologically independent animals</t>
  </si>
  <si>
    <t>WT isotype vs. 103KO isotype</t>
  </si>
  <si>
    <t>WT isotype vs. 103KO anti-PD-1</t>
  </si>
  <si>
    <t>WT anti-PD-1 vs. 103KO anti-PD-1</t>
  </si>
  <si>
    <t>KM curve</t>
  </si>
  <si>
    <t>n = 8-9 mice per group</t>
  </si>
  <si>
    <t>Longrank (Mantel-Cox) test</t>
  </si>
  <si>
    <t>Control vs. 44.H1 + Anti-PD-1</t>
  </si>
  <si>
    <t>control = 13; other = 16</t>
  </si>
  <si>
    <t>Isotype vs aPD-1 - day 15</t>
  </si>
  <si>
    <t>Isotype n=9, aPD-1 n=10, biologically independent animals</t>
  </si>
  <si>
    <t>Isotype vs 44.H1 - day 15</t>
  </si>
  <si>
    <t>Isotype n=9, 44.H1 n=10, biologically independent animals</t>
  </si>
  <si>
    <t>Isotype vs 44.H1 + aPD-1 - day 15</t>
  </si>
  <si>
    <t>Isotype n=9, 44.H1 + aPD-1 n=10, biologically independent animals</t>
  </si>
  <si>
    <t>Isotype n=9, 44.H1 n=9, biologically independent animals</t>
  </si>
  <si>
    <t>%Tet+ - Isotype vs 44.H1 + aPD-1</t>
  </si>
  <si>
    <t>Ordinary one-way ANOVA</t>
  </si>
  <si>
    <t>Yes, Tukey</t>
  </si>
  <si>
    <t>%IL-2+ - Isotype vs 44.H1 + aPD-1</t>
  </si>
  <si>
    <t>S2</t>
  </si>
  <si>
    <t>[DC] DF vs. R</t>
  </si>
  <si>
    <t>[Mac] DF vs. R</t>
  </si>
  <si>
    <t>Stage III - DF vs. R</t>
  </si>
  <si>
    <t>S3</t>
  </si>
  <si>
    <t>NB1</t>
  </si>
  <si>
    <t>NB2</t>
  </si>
  <si>
    <t>NB3</t>
  </si>
  <si>
    <t>NB6</t>
  </si>
  <si>
    <t>NB8</t>
  </si>
  <si>
    <t>CD8 - naive</t>
  </si>
  <si>
    <t>DF = 17515; R = 12823 cells</t>
  </si>
  <si>
    <t>CD8 - non-naive</t>
  </si>
  <si>
    <t>DF = 1473; R = 2002 cells</t>
  </si>
  <si>
    <t>CD4 - non-Naive</t>
  </si>
  <si>
    <t>DF = 5641; R = 3641 cells</t>
  </si>
  <si>
    <t>CD4 - Naive</t>
  </si>
  <si>
    <t>DF = 23693; R = 30388 cells</t>
  </si>
  <si>
    <t>HLA-DRhi DC</t>
  </si>
  <si>
    <t>DF = 783; R = 1746 cells</t>
  </si>
  <si>
    <t>CD169+ Mac</t>
  </si>
  <si>
    <t>DF = 7423; R = 3010 cells</t>
  </si>
  <si>
    <t>CD8 - non-naive - PD-1</t>
  </si>
  <si>
    <t>CD8 - non-naive - KI-67</t>
  </si>
  <si>
    <t>CD8 - non-naive - TOX</t>
  </si>
  <si>
    <t>CD8 - non-naive - CTLA-4</t>
  </si>
  <si>
    <t>CD8 - non-naive - TIM3</t>
  </si>
  <si>
    <t>HLADRhi DC - KI-67</t>
  </si>
  <si>
    <t>HLADRhi DC - IDO</t>
  </si>
  <si>
    <t>HLADRhi DC - PD-L1</t>
  </si>
  <si>
    <t>HLADRlo DC - KI-67</t>
  </si>
  <si>
    <t>DF = 569; R = 2062 cells</t>
  </si>
  <si>
    <t>HLADRlo DC - IDO</t>
  </si>
  <si>
    <t>HLADRlo DC - PD-L1</t>
  </si>
  <si>
    <t>CD163+ Mac - KI-67</t>
  </si>
  <si>
    <t>DF = 1677; R = 712 cells</t>
  </si>
  <si>
    <t>CD163+ Mac - IDO</t>
  </si>
  <si>
    <t>CD163+ Mac - PD-L1</t>
  </si>
  <si>
    <t>CD169+ Mac - KI-67</t>
  </si>
  <si>
    <t>CD169+ Mac - IDO</t>
  </si>
  <si>
    <t>CD169+ Mac - PD-L1</t>
  </si>
  <si>
    <t>CD8_nonNaive to HLA-DRhi DC (DF)</t>
  </si>
  <si>
    <t>Monte Carlo permutation test (as implemented by testInteractions by IMCRtools R package)</t>
  </si>
  <si>
    <t>Displayed as foldchange in number of neighbours</t>
  </si>
  <si>
    <t>CD8_nonNaive to HLA-DRlo DC (DF)</t>
  </si>
  <si>
    <t>CD8_Naive to HLA-DRhi DC (DF)</t>
  </si>
  <si>
    <t>CD8_Naive to HLA-DRlo DC (DF)</t>
  </si>
  <si>
    <t>HLA-DRhi to CD8_Naive (DF)</t>
  </si>
  <si>
    <t>HLA-DRhi to CD8_nonNaive (DF)</t>
  </si>
  <si>
    <t>HLA-DRlo to CD8_Naive (DF)</t>
  </si>
  <si>
    <t>HLA-DRlo to CD8_nonNaive (DF)</t>
  </si>
  <si>
    <t>CD8_nonNaive to HLA-DRhi DC (R)</t>
  </si>
  <si>
    <t>CD8_nonNaive to HLA-DRlo DC (R)</t>
  </si>
  <si>
    <t>CD8_Naive to HLA-DRhi DC (R)</t>
  </si>
  <si>
    <t>CD8_Naive to HLA-DRlo DC (R)</t>
  </si>
  <si>
    <t>HLA-DRhi to CD8_Naive (R)</t>
  </si>
  <si>
    <t>HLA-DRhi to CD8_nonNaive (R)</t>
  </si>
  <si>
    <t>HLA-DRlo to CD8_Naive (R)</t>
  </si>
  <si>
    <t>HLA-DRlo to CD8_nonNaive (R)</t>
  </si>
  <si>
    <t>S5</t>
  </si>
  <si>
    <t>TCF1 - PC vs. IT - Ki-67+</t>
  </si>
  <si>
    <t>TCF1 - PC vs. IT - Ki-67-</t>
  </si>
  <si>
    <t>TOX - PC vs. IT - Ki-67+</t>
  </si>
  <si>
    <t>TOX - PC vs. IT - Ki-67-</t>
  </si>
  <si>
    <t>TOX - PC - Ki-67+ vs. Ki-67-</t>
  </si>
  <si>
    <t>TOX - IT - Ki-67+ vs. Ki-67-</t>
  </si>
  <si>
    <t>Boxplot left - DF vs. R</t>
  </si>
  <si>
    <t>DF = 45859; R =  41100 cells</t>
  </si>
  <si>
    <t>Boxplot right - DF vs. R</t>
  </si>
  <si>
    <t>S6</t>
  </si>
  <si>
    <t>TDLN</t>
  </si>
  <si>
    <t>n=1 TDLN from a patient with lung cancer</t>
  </si>
  <si>
    <t>naive vs. PD1int</t>
  </si>
  <si>
    <t>melanoma n=6, NSCLC n=4</t>
  </si>
  <si>
    <t>naive vs. PD1hi</t>
  </si>
  <si>
    <t>PD1int vs. PD1hi</t>
  </si>
  <si>
    <t>CTLA-4 naive vs. PD1</t>
  </si>
  <si>
    <t>PD-1  naive vs. PD1</t>
  </si>
  <si>
    <t>TIM-3  naive vs. PD1</t>
  </si>
  <si>
    <t>CD39  naive vs. PD1</t>
  </si>
  <si>
    <t>TOX  naive vs. PD1</t>
  </si>
  <si>
    <t>primary tumor DF vs. R</t>
  </si>
  <si>
    <t>melanoma n=2, NSCLC n=5</t>
  </si>
  <si>
    <t>n.s.</t>
  </si>
  <si>
    <t>metastasis DF vs. R</t>
  </si>
  <si>
    <t>melanoma n=5, NSCLC n=6</t>
  </si>
  <si>
    <t>TDLN metastasis</t>
  </si>
  <si>
    <t>n=21</t>
  </si>
  <si>
    <t>Pearson's R</t>
  </si>
  <si>
    <t>primary tumor</t>
  </si>
  <si>
    <t>n=15</t>
  </si>
  <si>
    <t>S8</t>
  </si>
  <si>
    <t>isotype - LN vs. TDLN</t>
  </si>
  <si>
    <t>LN = 8; TDLN = 20; Tumour = 20 biologically independent animals</t>
  </si>
  <si>
    <t>isotype - LN vs. tumour</t>
  </si>
  <si>
    <t>isotype - TDLN vs. tumour</t>
  </si>
  <si>
    <t>aPLA2G2D - LN vs. Tumour</t>
  </si>
  <si>
    <t>aPLA2G2D - TDLN vs. Tumour</t>
  </si>
  <si>
    <t>aIFNy - TDLN vs. Tumour</t>
  </si>
  <si>
    <t>S9</t>
  </si>
  <si>
    <t>TDLN %PD-1+ of CD8+ - Isotype vs aPLA2G2D day 21</t>
  </si>
  <si>
    <t>Isotype n=8, aPLA2G2D n=5, biologically independent animals</t>
  </si>
  <si>
    <t>Blood %PD-1+ of CD8+ - Isotype vs aPLA2G2D day 21</t>
  </si>
  <si>
    <t>Isotype vs aPLA2G2D day 21</t>
  </si>
  <si>
    <t>S10</t>
  </si>
  <si>
    <t>0 - Fc control vs. PLA2G2D-Fc</t>
  </si>
  <si>
    <t>n = 4</t>
  </si>
  <si>
    <t>5 - Fc control vs. PLA2G2D-Fc</t>
  </si>
  <si>
    <t>0 - WT DC vs KO DC</t>
  </si>
  <si>
    <t>5 - WT DC vs KO DC</t>
  </si>
  <si>
    <t>WT = 4; KO = 3</t>
  </si>
  <si>
    <t>10 - WT DC vs KO DC</t>
  </si>
  <si>
    <t>WT = 3; KO = 4</t>
  </si>
  <si>
    <t>Control Fc vs. G2D-Fc</t>
  </si>
  <si>
    <t>G2D-Fc vs. 47.M2+G2D-Fc</t>
  </si>
  <si>
    <t>G2D-Fc = 3; 47.M2 + G2D-Fc = 2</t>
  </si>
  <si>
    <t>Keytr5 Control Fc vs. Keytr5 G2D-Fc</t>
  </si>
  <si>
    <t>Keytr5 Control Fc vs. Keytr5 47.M2+G2D-Fc</t>
  </si>
  <si>
    <t>Keytr5 Control Fc = 3; Keytr5 47.M2+G2D-Fc = 2</t>
  </si>
  <si>
    <t>Keytr5 G2D-Fc vs. Keytr5 47.M2+G2D-Fc</t>
  </si>
  <si>
    <t>Keytr5 G2D-Fc = 3; Keytr5 47.M2+G2D-Fc = 3</t>
  </si>
  <si>
    <t>Mo-DC - Ctrl vs PLA2G2D-fc - 0</t>
  </si>
  <si>
    <t>Mo-DC - Ctrl vs PLA2G2D-fc - 5</t>
  </si>
  <si>
    <t>Mo-DC - Ctrl vs PLA2G2D-fc - 10</t>
  </si>
  <si>
    <t xml:space="preserve">Mo-DC - Ctrl vs H47Q PLA2G2D-fc </t>
  </si>
  <si>
    <t>Mature-DC - Ctrl vs. PLA2G2D-Fc - 0</t>
  </si>
  <si>
    <t>Mature-DC - Ctrl vs. PLA2G2D-Fc - 10</t>
  </si>
  <si>
    <t>Mature-DC - Ctrl vs. H47Q PLA2G2D-Fc</t>
  </si>
  <si>
    <t>44.H1 vs. Control (d16)</t>
  </si>
  <si>
    <t>anti-PD-1 vs. Control (d16)</t>
  </si>
  <si>
    <t>Anti-PD-1 + 44.H1 vs. Control (d16)</t>
  </si>
  <si>
    <t>44.H1 vs. Control (d20)</t>
  </si>
  <si>
    <t>anti-PD-1 vs. Control (d20)</t>
  </si>
  <si>
    <t>Anti-PD-1 + 44.H1 vs. Control (d20)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</si>
</sst>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1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199"/>
  <sheetViews>
    <sheetView tabSelected="1" topLeftCell="A136" workbookViewId="0">
      <selection activeCell="G148" sqref="G148"/>
    </sheetView>
  </sheetViews>
  <sheetFormatPr defaultColWidth="12.5703125" defaultRowHeight="15.75" customHeight="1" x14ac:dyDescent="0.2"/>
  <cols>
    <col min="1" max="1" width="6.7109375" customWidth="1"/>
    <col min="2" max="2" width="6" customWidth="1"/>
    <col min="3" max="3" width="45.5703125" customWidth="1"/>
    <col min="4" max="4" width="60.5703125" customWidth="1"/>
    <col min="5" max="5" width="29" customWidth="1"/>
    <col min="6" max="6" width="24" customWidth="1"/>
    <col min="8" max="8" width="87.5703125" customWidth="1"/>
  </cols>
  <sheetData>
    <row r="1" spans="1:27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</row>
    <row r="2" spans="1:27" x14ac:dyDescent="0.2">
      <c r="A2" s="30">
        <v>1</v>
      </c>
      <c r="B2" s="4" t="s">
        <v>8</v>
      </c>
      <c r="C2" s="5" t="s">
        <v>9</v>
      </c>
      <c r="D2" s="5" t="s">
        <v>10</v>
      </c>
      <c r="E2" s="6" t="s">
        <v>11</v>
      </c>
      <c r="F2" s="5" t="s">
        <v>12</v>
      </c>
      <c r="G2" s="7">
        <f>8.2*10^-5</f>
        <v>8.2000000000000001E-5</v>
      </c>
      <c r="H2" s="5" t="s">
        <v>13</v>
      </c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25"/>
      <c r="B3" s="31" t="s">
        <v>14</v>
      </c>
      <c r="C3" s="5" t="s">
        <v>15</v>
      </c>
      <c r="D3" s="33" t="s">
        <v>10</v>
      </c>
      <c r="E3" s="32" t="s">
        <v>11</v>
      </c>
      <c r="F3" s="33" t="s">
        <v>12</v>
      </c>
      <c r="G3" s="7">
        <f>8.9*10^-5</f>
        <v>8.9000000000000008E-5</v>
      </c>
      <c r="H3" s="33" t="s">
        <v>13</v>
      </c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x14ac:dyDescent="0.2">
      <c r="A4" s="25"/>
      <c r="B4" s="25"/>
      <c r="C4" s="5" t="s">
        <v>16</v>
      </c>
      <c r="D4" s="25"/>
      <c r="E4" s="25"/>
      <c r="F4" s="25"/>
      <c r="G4" s="7">
        <v>1.1999999999999999E-3</v>
      </c>
      <c r="H4" s="25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x14ac:dyDescent="0.2">
      <c r="A5" s="25"/>
      <c r="B5" s="25"/>
      <c r="C5" s="5" t="s">
        <v>17</v>
      </c>
      <c r="D5" s="25"/>
      <c r="E5" s="25"/>
      <c r="F5" s="25"/>
      <c r="G5" s="7">
        <v>4.6000000000000001E-4</v>
      </c>
      <c r="H5" s="25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x14ac:dyDescent="0.2">
      <c r="A6" s="25"/>
      <c r="B6" s="25"/>
      <c r="C6" s="5" t="s">
        <v>18</v>
      </c>
      <c r="D6" s="25"/>
      <c r="E6" s="25"/>
      <c r="F6" s="25"/>
      <c r="G6" s="7">
        <f>5.4*10^-5</f>
        <v>5.4000000000000005E-5</v>
      </c>
      <c r="H6" s="2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x14ac:dyDescent="0.2">
      <c r="A7" s="29">
        <v>2</v>
      </c>
      <c r="B7" s="28" t="s">
        <v>19</v>
      </c>
      <c r="C7" s="2" t="s">
        <v>20</v>
      </c>
      <c r="D7" s="24" t="s">
        <v>21</v>
      </c>
      <c r="E7" s="27" t="s">
        <v>22</v>
      </c>
      <c r="F7" s="24" t="s">
        <v>12</v>
      </c>
      <c r="G7" s="11">
        <f>0.000007606877</f>
        <v>7.6068770000000004E-6</v>
      </c>
      <c r="H7" s="24" t="s">
        <v>23</v>
      </c>
    </row>
    <row r="8" spans="1:27" x14ac:dyDescent="0.2">
      <c r="A8" s="25"/>
      <c r="B8" s="25"/>
      <c r="C8" s="2" t="s">
        <v>24</v>
      </c>
      <c r="D8" s="25"/>
      <c r="E8" s="25"/>
      <c r="F8" s="25"/>
      <c r="G8" s="11">
        <f>0.01674734</f>
        <v>1.6747339999999999E-2</v>
      </c>
      <c r="H8" s="25"/>
    </row>
    <row r="9" spans="1:27" x14ac:dyDescent="0.2">
      <c r="A9" s="25"/>
      <c r="B9" s="28" t="s">
        <v>25</v>
      </c>
      <c r="C9" s="12" t="s">
        <v>26</v>
      </c>
      <c r="D9" s="35" t="s">
        <v>27</v>
      </c>
      <c r="E9" s="36" t="s">
        <v>28</v>
      </c>
      <c r="F9" s="34" t="s">
        <v>12</v>
      </c>
      <c r="G9" s="13">
        <v>0</v>
      </c>
      <c r="H9" s="12"/>
    </row>
    <row r="10" spans="1:27" x14ac:dyDescent="0.2">
      <c r="A10" s="25"/>
      <c r="B10" s="25"/>
      <c r="C10" s="12" t="s">
        <v>29</v>
      </c>
      <c r="D10" s="25"/>
      <c r="E10" s="25"/>
      <c r="F10" s="25"/>
      <c r="G10" s="13">
        <v>0</v>
      </c>
      <c r="H10" s="12"/>
    </row>
    <row r="11" spans="1:27" x14ac:dyDescent="0.2">
      <c r="A11" s="25"/>
      <c r="B11" s="25"/>
      <c r="C11" s="12" t="s">
        <v>30</v>
      </c>
      <c r="D11" s="25"/>
      <c r="E11" s="25"/>
      <c r="F11" s="25"/>
      <c r="G11" s="13">
        <v>0</v>
      </c>
      <c r="H11" s="12"/>
    </row>
    <row r="12" spans="1:27" x14ac:dyDescent="0.2">
      <c r="A12" s="25"/>
      <c r="B12" s="28" t="s">
        <v>8</v>
      </c>
      <c r="C12" s="2" t="s">
        <v>31</v>
      </c>
      <c r="D12" s="2" t="s">
        <v>32</v>
      </c>
      <c r="E12" s="3" t="s">
        <v>33</v>
      </c>
      <c r="F12" s="2" t="s">
        <v>34</v>
      </c>
      <c r="G12" s="11">
        <v>3.5200000000000002E-2</v>
      </c>
      <c r="H12" s="24" t="s">
        <v>35</v>
      </c>
    </row>
    <row r="13" spans="1:27" x14ac:dyDescent="0.2">
      <c r="A13" s="25"/>
      <c r="B13" s="25"/>
      <c r="C13" s="2" t="s">
        <v>36</v>
      </c>
      <c r="D13" s="2" t="s">
        <v>37</v>
      </c>
      <c r="E13" s="3" t="s">
        <v>33</v>
      </c>
      <c r="F13" s="2" t="s">
        <v>34</v>
      </c>
      <c r="G13" s="11">
        <v>3.2599999999999997E-2</v>
      </c>
      <c r="H13" s="25"/>
    </row>
    <row r="14" spans="1:27" x14ac:dyDescent="0.2">
      <c r="A14" s="25"/>
      <c r="B14" s="28" t="s">
        <v>38</v>
      </c>
      <c r="C14" s="2" t="s">
        <v>39</v>
      </c>
      <c r="D14" s="2" t="s">
        <v>40</v>
      </c>
      <c r="E14" s="3" t="s">
        <v>41</v>
      </c>
      <c r="F14" s="2" t="s">
        <v>34</v>
      </c>
      <c r="G14" s="11">
        <v>2E-3</v>
      </c>
      <c r="H14" s="25"/>
    </row>
    <row r="15" spans="1:27" x14ac:dyDescent="0.2">
      <c r="A15" s="25"/>
      <c r="B15" s="25"/>
      <c r="C15" s="2" t="s">
        <v>42</v>
      </c>
      <c r="D15" s="37" t="s">
        <v>43</v>
      </c>
      <c r="E15" s="37" t="s">
        <v>44</v>
      </c>
      <c r="F15" s="2" t="s">
        <v>45</v>
      </c>
      <c r="G15" s="11">
        <v>1.2E-2</v>
      </c>
      <c r="H15" s="24" t="s">
        <v>35</v>
      </c>
    </row>
    <row r="16" spans="1:27" x14ac:dyDescent="0.2">
      <c r="A16" s="25"/>
      <c r="B16" s="25"/>
      <c r="C16" s="2" t="s">
        <v>46</v>
      </c>
      <c r="D16" s="25"/>
      <c r="E16" s="25"/>
      <c r="F16" s="2"/>
      <c r="G16" s="11">
        <v>1.21E-2</v>
      </c>
      <c r="H16" s="25"/>
    </row>
    <row r="17" spans="1:8" x14ac:dyDescent="0.2">
      <c r="A17" s="25"/>
      <c r="B17" s="25"/>
      <c r="C17" s="2" t="s">
        <v>47</v>
      </c>
      <c r="D17" s="25"/>
      <c r="E17" s="25"/>
      <c r="F17" s="2"/>
      <c r="G17" s="14">
        <v>0.1636</v>
      </c>
      <c r="H17" s="25"/>
    </row>
    <row r="18" spans="1:8" x14ac:dyDescent="0.2">
      <c r="A18" s="25"/>
      <c r="B18" s="25"/>
      <c r="C18" s="2" t="s">
        <v>48</v>
      </c>
      <c r="D18" s="2" t="s">
        <v>40</v>
      </c>
      <c r="E18" s="3" t="s">
        <v>41</v>
      </c>
      <c r="F18" s="2" t="s">
        <v>34</v>
      </c>
      <c r="G18" s="14">
        <v>1.95E-2</v>
      </c>
      <c r="H18" s="2" t="s">
        <v>35</v>
      </c>
    </row>
    <row r="19" spans="1:8" x14ac:dyDescent="0.2">
      <c r="A19" s="25"/>
      <c r="B19" s="25"/>
      <c r="C19" s="2" t="s">
        <v>49</v>
      </c>
      <c r="D19" s="37" t="s">
        <v>43</v>
      </c>
      <c r="E19" s="37" t="s">
        <v>44</v>
      </c>
      <c r="F19" s="2" t="s">
        <v>45</v>
      </c>
      <c r="G19" s="14">
        <v>8.0000000000000004E-4</v>
      </c>
      <c r="H19" s="24" t="s">
        <v>35</v>
      </c>
    </row>
    <row r="20" spans="1:8" x14ac:dyDescent="0.2">
      <c r="A20" s="25"/>
      <c r="B20" s="25"/>
      <c r="C20" s="2" t="s">
        <v>50</v>
      </c>
      <c r="D20" s="25"/>
      <c r="E20" s="25"/>
      <c r="F20" s="2"/>
      <c r="G20" s="14">
        <v>5.9999999999999995E-4</v>
      </c>
      <c r="H20" s="25"/>
    </row>
    <row r="21" spans="1:8" x14ac:dyDescent="0.2">
      <c r="A21" s="25"/>
      <c r="B21" s="25"/>
      <c r="C21" s="2" t="s">
        <v>51</v>
      </c>
      <c r="D21" s="25"/>
      <c r="E21" s="25"/>
      <c r="F21" s="2"/>
      <c r="G21" s="14">
        <v>7.7100000000000002E-2</v>
      </c>
      <c r="H21" s="25"/>
    </row>
    <row r="22" spans="1:8" x14ac:dyDescent="0.2">
      <c r="A22" s="29">
        <v>3</v>
      </c>
      <c r="B22" s="28" t="s">
        <v>52</v>
      </c>
      <c r="C22" s="2" t="s">
        <v>53</v>
      </c>
      <c r="D22" s="37" t="s">
        <v>54</v>
      </c>
      <c r="E22" s="26" t="s">
        <v>55</v>
      </c>
      <c r="F22" s="24" t="s">
        <v>12</v>
      </c>
      <c r="G22" s="11">
        <v>1.3599999999999999E-2</v>
      </c>
      <c r="H22" s="24" t="s">
        <v>35</v>
      </c>
    </row>
    <row r="23" spans="1:8" x14ac:dyDescent="0.2">
      <c r="A23" s="25"/>
      <c r="B23" s="25"/>
      <c r="C23" s="2" t="s">
        <v>56</v>
      </c>
      <c r="D23" s="25"/>
      <c r="E23" s="25"/>
      <c r="F23" s="25"/>
      <c r="G23" s="11" t="s">
        <v>57</v>
      </c>
      <c r="H23" s="25"/>
    </row>
    <row r="24" spans="1:8" x14ac:dyDescent="0.2">
      <c r="A24" s="25"/>
      <c r="B24" s="25"/>
      <c r="C24" s="2" t="s">
        <v>58</v>
      </c>
      <c r="D24" s="25"/>
      <c r="E24" s="25"/>
      <c r="F24" s="25"/>
      <c r="G24" s="11" t="s">
        <v>57</v>
      </c>
      <c r="H24" s="25"/>
    </row>
    <row r="25" spans="1:8" x14ac:dyDescent="0.2">
      <c r="A25" s="25"/>
      <c r="B25" s="25"/>
      <c r="C25" s="2" t="s">
        <v>59</v>
      </c>
      <c r="D25" s="24" t="s">
        <v>54</v>
      </c>
      <c r="E25" s="26" t="s">
        <v>55</v>
      </c>
      <c r="F25" s="24" t="s">
        <v>12</v>
      </c>
      <c r="G25" s="11">
        <v>2.0899999999999998E-2</v>
      </c>
      <c r="H25" s="24" t="s">
        <v>35</v>
      </c>
    </row>
    <row r="26" spans="1:8" x14ac:dyDescent="0.2">
      <c r="A26" s="25"/>
      <c r="B26" s="25"/>
      <c r="C26" s="2" t="s">
        <v>60</v>
      </c>
      <c r="D26" s="25"/>
      <c r="E26" s="25"/>
      <c r="F26" s="25"/>
      <c r="G26" s="11">
        <v>4.0000000000000002E-4</v>
      </c>
      <c r="H26" s="25"/>
    </row>
    <row r="27" spans="1:8" x14ac:dyDescent="0.2">
      <c r="A27" s="25"/>
      <c r="B27" s="25"/>
      <c r="C27" s="2" t="s">
        <v>61</v>
      </c>
      <c r="D27" s="25"/>
      <c r="E27" s="25"/>
      <c r="F27" s="25"/>
      <c r="G27" s="11" t="s">
        <v>57</v>
      </c>
      <c r="H27" s="25"/>
    </row>
    <row r="28" spans="1:8" x14ac:dyDescent="0.2">
      <c r="A28" s="25"/>
      <c r="B28" s="25"/>
      <c r="C28" s="2" t="s">
        <v>62</v>
      </c>
      <c r="D28" s="24" t="s">
        <v>63</v>
      </c>
      <c r="E28" s="26" t="s">
        <v>55</v>
      </c>
      <c r="F28" s="24" t="s">
        <v>12</v>
      </c>
      <c r="G28" s="16">
        <v>3.0999999999999999E-3</v>
      </c>
      <c r="H28" s="24" t="s">
        <v>35</v>
      </c>
    </row>
    <row r="29" spans="1:8" x14ac:dyDescent="0.2">
      <c r="A29" s="25"/>
      <c r="B29" s="25"/>
      <c r="C29" s="2" t="s">
        <v>64</v>
      </c>
      <c r="D29" s="25"/>
      <c r="E29" s="25"/>
      <c r="F29" s="25"/>
      <c r="G29" s="16">
        <v>5.0000000000000001E-4</v>
      </c>
      <c r="H29" s="25"/>
    </row>
    <row r="30" spans="1:8" x14ac:dyDescent="0.2">
      <c r="A30" s="25"/>
      <c r="B30" s="28" t="s">
        <v>65</v>
      </c>
      <c r="C30" s="2" t="s">
        <v>66</v>
      </c>
      <c r="D30" s="2" t="s">
        <v>67</v>
      </c>
      <c r="E30" s="26" t="s">
        <v>55</v>
      </c>
      <c r="F30" s="24" t="s">
        <v>12</v>
      </c>
      <c r="G30" s="11">
        <v>2.1299999999999999E-2</v>
      </c>
      <c r="H30" s="24" t="s">
        <v>35</v>
      </c>
    </row>
    <row r="31" spans="1:8" x14ac:dyDescent="0.2">
      <c r="A31" s="25"/>
      <c r="B31" s="25"/>
      <c r="C31" s="2" t="s">
        <v>68</v>
      </c>
      <c r="D31" s="2" t="s">
        <v>69</v>
      </c>
      <c r="E31" s="25"/>
      <c r="F31" s="25"/>
      <c r="G31" s="11">
        <v>2.9999999999999997E-4</v>
      </c>
      <c r="H31" s="25"/>
    </row>
    <row r="32" spans="1:8" x14ac:dyDescent="0.2">
      <c r="A32" s="25"/>
      <c r="B32" s="28" t="s">
        <v>70</v>
      </c>
      <c r="C32" s="2" t="s">
        <v>71</v>
      </c>
      <c r="D32" s="24" t="s">
        <v>72</v>
      </c>
      <c r="E32" s="26" t="s">
        <v>55</v>
      </c>
      <c r="F32" s="24" t="s">
        <v>12</v>
      </c>
      <c r="G32" s="11">
        <v>2.0000000000000001E-4</v>
      </c>
      <c r="H32" s="24" t="s">
        <v>35</v>
      </c>
    </row>
    <row r="33" spans="1:8" x14ac:dyDescent="0.2">
      <c r="A33" s="25"/>
      <c r="B33" s="25"/>
      <c r="C33" s="2" t="s">
        <v>73</v>
      </c>
      <c r="D33" s="25"/>
      <c r="E33" s="25"/>
      <c r="F33" s="25"/>
      <c r="G33" s="11">
        <v>8.9999999999999998E-4</v>
      </c>
      <c r="H33" s="25"/>
    </row>
    <row r="34" spans="1:8" x14ac:dyDescent="0.2">
      <c r="A34" s="25"/>
      <c r="B34" s="25"/>
      <c r="C34" s="2" t="s">
        <v>74</v>
      </c>
      <c r="D34" s="25"/>
      <c r="E34" s="25"/>
      <c r="F34" s="25"/>
      <c r="G34" s="11" t="s">
        <v>57</v>
      </c>
      <c r="H34" s="25"/>
    </row>
    <row r="35" spans="1:8" x14ac:dyDescent="0.2">
      <c r="A35" s="25"/>
      <c r="B35" s="25"/>
      <c r="C35" s="2" t="s">
        <v>75</v>
      </c>
      <c r="D35" s="25"/>
      <c r="E35" s="25"/>
      <c r="F35" s="25"/>
      <c r="G35" s="11" t="s">
        <v>57</v>
      </c>
      <c r="H35" s="25"/>
    </row>
    <row r="36" spans="1:8" x14ac:dyDescent="0.2">
      <c r="A36" s="25"/>
      <c r="B36" s="25"/>
      <c r="C36" s="2" t="s">
        <v>76</v>
      </c>
      <c r="D36" s="25"/>
      <c r="E36" s="25"/>
      <c r="F36" s="25"/>
      <c r="G36" s="11" t="s">
        <v>57</v>
      </c>
      <c r="H36" s="25"/>
    </row>
    <row r="37" spans="1:8" x14ac:dyDescent="0.2">
      <c r="A37" s="25"/>
      <c r="B37" s="25"/>
      <c r="C37" s="2" t="s">
        <v>77</v>
      </c>
      <c r="D37" s="25"/>
      <c r="E37" s="25"/>
      <c r="F37" s="25"/>
      <c r="G37" s="11" t="s">
        <v>57</v>
      </c>
      <c r="H37" s="25"/>
    </row>
    <row r="38" spans="1:8" x14ac:dyDescent="0.2">
      <c r="A38" s="25"/>
      <c r="B38" s="25"/>
      <c r="C38" s="2" t="s">
        <v>78</v>
      </c>
      <c r="D38" s="25"/>
      <c r="E38" s="25"/>
      <c r="F38" s="25"/>
      <c r="G38" s="11" t="s">
        <v>57</v>
      </c>
      <c r="H38" s="25"/>
    </row>
    <row r="39" spans="1:8" x14ac:dyDescent="0.2">
      <c r="A39" s="25"/>
      <c r="B39" s="25"/>
      <c r="C39" s="2" t="s">
        <v>79</v>
      </c>
      <c r="D39" s="25"/>
      <c r="E39" s="25"/>
      <c r="F39" s="25"/>
      <c r="G39" s="11" t="s">
        <v>57</v>
      </c>
      <c r="H39" s="25"/>
    </row>
    <row r="40" spans="1:8" x14ac:dyDescent="0.2">
      <c r="A40" s="25"/>
      <c r="B40" s="25"/>
      <c r="C40" s="2" t="s">
        <v>80</v>
      </c>
      <c r="D40" s="24" t="s">
        <v>72</v>
      </c>
      <c r="E40" s="26" t="s">
        <v>55</v>
      </c>
      <c r="F40" s="24" t="s">
        <v>12</v>
      </c>
      <c r="G40" s="11" t="s">
        <v>57</v>
      </c>
      <c r="H40" s="24" t="s">
        <v>35</v>
      </c>
    </row>
    <row r="41" spans="1:8" x14ac:dyDescent="0.2">
      <c r="A41" s="25"/>
      <c r="B41" s="25"/>
      <c r="C41" s="2" t="s">
        <v>81</v>
      </c>
      <c r="D41" s="25"/>
      <c r="E41" s="25"/>
      <c r="F41" s="25"/>
      <c r="G41" s="11" t="s">
        <v>57</v>
      </c>
      <c r="H41" s="25"/>
    </row>
    <row r="42" spans="1:8" x14ac:dyDescent="0.2">
      <c r="A42" s="25"/>
      <c r="B42" s="25"/>
      <c r="C42" s="2" t="s">
        <v>82</v>
      </c>
      <c r="D42" s="25"/>
      <c r="E42" s="25"/>
      <c r="F42" s="25"/>
      <c r="G42" s="11" t="s">
        <v>57</v>
      </c>
      <c r="H42" s="25"/>
    </row>
    <row r="43" spans="1:8" x14ac:dyDescent="0.2">
      <c r="A43" s="25"/>
      <c r="B43" s="25"/>
      <c r="C43" s="2" t="s">
        <v>83</v>
      </c>
      <c r="D43" s="25"/>
      <c r="E43" s="25"/>
      <c r="F43" s="25"/>
      <c r="G43" s="11" t="s">
        <v>57</v>
      </c>
      <c r="H43" s="25"/>
    </row>
    <row r="44" spans="1:8" x14ac:dyDescent="0.2">
      <c r="A44" s="25"/>
      <c r="B44" s="25"/>
      <c r="C44" s="2" t="s">
        <v>84</v>
      </c>
      <c r="D44" s="25"/>
      <c r="E44" s="25"/>
      <c r="F44" s="25"/>
      <c r="G44" s="11" t="s">
        <v>57</v>
      </c>
      <c r="H44" s="25"/>
    </row>
    <row r="45" spans="1:8" x14ac:dyDescent="0.2">
      <c r="A45" s="25"/>
      <c r="B45" s="25"/>
      <c r="C45" s="2" t="s">
        <v>85</v>
      </c>
      <c r="D45" s="25"/>
      <c r="E45" s="25"/>
      <c r="F45" s="25"/>
      <c r="G45" s="11" t="s">
        <v>57</v>
      </c>
      <c r="H45" s="25"/>
    </row>
    <row r="46" spans="1:8" x14ac:dyDescent="0.2">
      <c r="A46" s="25"/>
      <c r="B46" s="25"/>
      <c r="C46" s="2" t="s">
        <v>86</v>
      </c>
      <c r="D46" s="25"/>
      <c r="E46" s="25"/>
      <c r="F46" s="25"/>
      <c r="G46" s="11" t="s">
        <v>57</v>
      </c>
      <c r="H46" s="25"/>
    </row>
    <row r="47" spans="1:8" x14ac:dyDescent="0.2">
      <c r="A47" s="25"/>
      <c r="B47" s="25"/>
      <c r="C47" s="2" t="s">
        <v>87</v>
      </c>
      <c r="D47" s="25"/>
      <c r="E47" s="25"/>
      <c r="F47" s="25"/>
      <c r="G47" s="11" t="s">
        <v>57</v>
      </c>
      <c r="H47" s="25"/>
    </row>
    <row r="48" spans="1:8" x14ac:dyDescent="0.2">
      <c r="A48" s="25"/>
      <c r="B48" s="25"/>
      <c r="C48" s="2" t="s">
        <v>88</v>
      </c>
      <c r="D48" s="24" t="s">
        <v>72</v>
      </c>
      <c r="E48" s="26" t="s">
        <v>55</v>
      </c>
      <c r="F48" s="24" t="s">
        <v>12</v>
      </c>
      <c r="G48" s="11" t="s">
        <v>57</v>
      </c>
      <c r="H48" s="24" t="s">
        <v>35</v>
      </c>
    </row>
    <row r="49" spans="1:8" x14ac:dyDescent="0.2">
      <c r="A49" s="25"/>
      <c r="B49" s="25"/>
      <c r="C49" s="2" t="s">
        <v>89</v>
      </c>
      <c r="D49" s="25"/>
      <c r="E49" s="25"/>
      <c r="F49" s="25"/>
      <c r="G49" s="11" t="s">
        <v>57</v>
      </c>
      <c r="H49" s="25"/>
    </row>
    <row r="50" spans="1:8" x14ac:dyDescent="0.2">
      <c r="A50" s="25"/>
      <c r="B50" s="25"/>
      <c r="C50" s="2" t="s">
        <v>90</v>
      </c>
      <c r="D50" s="25"/>
      <c r="E50" s="25"/>
      <c r="F50" s="25"/>
      <c r="G50" s="11" t="s">
        <v>57</v>
      </c>
      <c r="H50" s="25"/>
    </row>
    <row r="51" spans="1:8" x14ac:dyDescent="0.2">
      <c r="A51" s="25"/>
      <c r="B51" s="25"/>
      <c r="C51" s="2" t="s">
        <v>91</v>
      </c>
      <c r="D51" s="25"/>
      <c r="E51" s="25"/>
      <c r="F51" s="25"/>
      <c r="G51" s="11">
        <v>3.0800000000000001E-2</v>
      </c>
      <c r="H51" s="25"/>
    </row>
    <row r="52" spans="1:8" x14ac:dyDescent="0.2">
      <c r="A52" s="25"/>
      <c r="B52" s="25"/>
      <c r="C52" s="2" t="s">
        <v>92</v>
      </c>
      <c r="D52" s="25"/>
      <c r="E52" s="25"/>
      <c r="F52" s="25"/>
      <c r="G52" s="11" t="s">
        <v>57</v>
      </c>
      <c r="H52" s="25"/>
    </row>
    <row r="53" spans="1:8" x14ac:dyDescent="0.2">
      <c r="A53" s="25"/>
      <c r="B53" s="25"/>
      <c r="C53" s="2" t="s">
        <v>93</v>
      </c>
      <c r="D53" s="25"/>
      <c r="E53" s="25"/>
      <c r="F53" s="25"/>
      <c r="G53" s="11" t="s">
        <v>57</v>
      </c>
      <c r="H53" s="25"/>
    </row>
    <row r="54" spans="1:8" x14ac:dyDescent="0.2">
      <c r="A54" s="25"/>
      <c r="B54" s="25"/>
      <c r="C54" s="2" t="s">
        <v>94</v>
      </c>
      <c r="D54" s="24" t="s">
        <v>72</v>
      </c>
      <c r="E54" s="26" t="s">
        <v>55</v>
      </c>
      <c r="F54" s="24" t="s">
        <v>12</v>
      </c>
      <c r="G54" s="11" t="s">
        <v>57</v>
      </c>
      <c r="H54" s="24" t="s">
        <v>35</v>
      </c>
    </row>
    <row r="55" spans="1:8" x14ac:dyDescent="0.2">
      <c r="A55" s="25"/>
      <c r="B55" s="25"/>
      <c r="C55" s="2" t="s">
        <v>95</v>
      </c>
      <c r="D55" s="25"/>
      <c r="E55" s="25"/>
      <c r="F55" s="25"/>
      <c r="G55" s="11">
        <v>3.7000000000000002E-3</v>
      </c>
      <c r="H55" s="25"/>
    </row>
    <row r="56" spans="1:8" x14ac:dyDescent="0.2">
      <c r="A56" s="25"/>
      <c r="B56" s="25"/>
      <c r="C56" s="2" t="s">
        <v>96</v>
      </c>
      <c r="D56" s="25"/>
      <c r="E56" s="25"/>
      <c r="F56" s="25"/>
      <c r="G56" s="11" t="s">
        <v>57</v>
      </c>
      <c r="H56" s="25"/>
    </row>
    <row r="57" spans="1:8" x14ac:dyDescent="0.2">
      <c r="A57" s="25"/>
      <c r="B57" s="25"/>
      <c r="C57" s="2" t="s">
        <v>97</v>
      </c>
      <c r="D57" s="25"/>
      <c r="E57" s="25"/>
      <c r="F57" s="25"/>
      <c r="G57" s="11" t="s">
        <v>57</v>
      </c>
      <c r="H57" s="25"/>
    </row>
    <row r="58" spans="1:8" x14ac:dyDescent="0.2">
      <c r="A58" s="25"/>
      <c r="B58" s="25"/>
      <c r="C58" s="2" t="s">
        <v>98</v>
      </c>
      <c r="D58" s="25"/>
      <c r="E58" s="25"/>
      <c r="F58" s="25"/>
      <c r="G58" s="11" t="s">
        <v>57</v>
      </c>
      <c r="H58" s="25"/>
    </row>
    <row r="59" spans="1:8" x14ac:dyDescent="0.2">
      <c r="A59" s="25"/>
      <c r="B59" s="25"/>
      <c r="C59" s="2" t="s">
        <v>99</v>
      </c>
      <c r="D59" s="25"/>
      <c r="E59" s="25"/>
      <c r="F59" s="25"/>
      <c r="G59" s="11" t="s">
        <v>57</v>
      </c>
      <c r="H59" s="25"/>
    </row>
    <row r="60" spans="1:8" x14ac:dyDescent="0.2">
      <c r="A60" s="25"/>
      <c r="B60" s="25"/>
      <c r="C60" s="2" t="s">
        <v>100</v>
      </c>
      <c r="D60" s="25"/>
      <c r="E60" s="25"/>
      <c r="F60" s="25"/>
      <c r="G60" s="11" t="s">
        <v>57</v>
      </c>
      <c r="H60" s="25"/>
    </row>
    <row r="61" spans="1:8" x14ac:dyDescent="0.2">
      <c r="A61" s="25"/>
      <c r="B61" s="25"/>
      <c r="C61" s="2" t="s">
        <v>101</v>
      </c>
      <c r="D61" s="25"/>
      <c r="E61" s="25"/>
      <c r="F61" s="25"/>
      <c r="G61" s="11" t="s">
        <v>57</v>
      </c>
      <c r="H61" s="25"/>
    </row>
    <row r="62" spans="1:8" x14ac:dyDescent="0.2">
      <c r="A62" s="25"/>
      <c r="B62" s="28" t="s">
        <v>19</v>
      </c>
      <c r="C62" s="2" t="s">
        <v>102</v>
      </c>
      <c r="D62" s="24" t="s">
        <v>103</v>
      </c>
      <c r="E62" s="27" t="s">
        <v>104</v>
      </c>
      <c r="F62" s="24" t="s">
        <v>105</v>
      </c>
      <c r="G62" s="16">
        <v>4.7999999999999996E-3</v>
      </c>
      <c r="H62" s="2" t="s">
        <v>106</v>
      </c>
    </row>
    <row r="63" spans="1:8" x14ac:dyDescent="0.2">
      <c r="A63" s="25"/>
      <c r="B63" s="25"/>
      <c r="C63" s="2" t="s">
        <v>107</v>
      </c>
      <c r="D63" s="25"/>
      <c r="E63" s="25"/>
      <c r="F63" s="25"/>
      <c r="G63" s="16">
        <v>2.7300000000000001E-2</v>
      </c>
      <c r="H63" s="2" t="s">
        <v>106</v>
      </c>
    </row>
    <row r="64" spans="1:8" x14ac:dyDescent="0.2">
      <c r="A64" s="25"/>
      <c r="B64" s="25"/>
      <c r="C64" s="2" t="s">
        <v>108</v>
      </c>
      <c r="D64" s="25"/>
      <c r="E64" s="25"/>
      <c r="F64" s="25"/>
      <c r="G64" s="16">
        <v>5.0000000000000001E-4</v>
      </c>
      <c r="H64" s="2" t="s">
        <v>106</v>
      </c>
    </row>
    <row r="65" spans="1:8" x14ac:dyDescent="0.2">
      <c r="A65" s="25"/>
      <c r="B65" s="10" t="s">
        <v>25</v>
      </c>
      <c r="C65" s="2" t="s">
        <v>109</v>
      </c>
      <c r="D65" s="2" t="s">
        <v>110</v>
      </c>
      <c r="E65" s="3" t="s">
        <v>109</v>
      </c>
      <c r="F65" s="2" t="s">
        <v>109</v>
      </c>
      <c r="G65" s="2" t="s">
        <v>109</v>
      </c>
      <c r="H65" s="2" t="s">
        <v>35</v>
      </c>
    </row>
    <row r="66" spans="1:8" x14ac:dyDescent="0.2">
      <c r="A66" s="25"/>
      <c r="B66" s="10" t="s">
        <v>8</v>
      </c>
      <c r="C66" s="2" t="s">
        <v>111</v>
      </c>
      <c r="D66" s="2" t="s">
        <v>112</v>
      </c>
      <c r="E66" s="3" t="s">
        <v>113</v>
      </c>
      <c r="F66" s="2" t="s">
        <v>109</v>
      </c>
      <c r="G66" s="2" t="s">
        <v>109</v>
      </c>
      <c r="H66" s="2" t="s">
        <v>109</v>
      </c>
    </row>
    <row r="67" spans="1:8" x14ac:dyDescent="0.2">
      <c r="A67" s="25"/>
      <c r="B67" s="28" t="s">
        <v>114</v>
      </c>
      <c r="C67" s="2" t="s">
        <v>115</v>
      </c>
      <c r="D67" s="24" t="s">
        <v>116</v>
      </c>
      <c r="E67" s="26" t="s">
        <v>55</v>
      </c>
      <c r="F67" s="24" t="s">
        <v>105</v>
      </c>
      <c r="G67" s="11">
        <v>4.4999999999999997E-3</v>
      </c>
      <c r="H67" s="24" t="s">
        <v>35</v>
      </c>
    </row>
    <row r="68" spans="1:8" x14ac:dyDescent="0.2">
      <c r="A68" s="25"/>
      <c r="B68" s="25"/>
      <c r="C68" s="2" t="s">
        <v>117</v>
      </c>
      <c r="D68" s="25"/>
      <c r="E68" s="25"/>
      <c r="F68" s="25"/>
      <c r="G68" s="11">
        <v>1.9E-3</v>
      </c>
      <c r="H68" s="25"/>
    </row>
    <row r="69" spans="1:8" x14ac:dyDescent="0.2">
      <c r="A69" s="25"/>
      <c r="B69" s="25"/>
      <c r="C69" s="2" t="s">
        <v>118</v>
      </c>
      <c r="D69" s="25"/>
      <c r="E69" s="25"/>
      <c r="F69" s="25"/>
      <c r="G69" s="11" t="s">
        <v>57</v>
      </c>
      <c r="H69" s="25"/>
    </row>
    <row r="70" spans="1:8" x14ac:dyDescent="0.2">
      <c r="A70" s="25"/>
      <c r="B70" s="25"/>
      <c r="C70" s="2" t="s">
        <v>119</v>
      </c>
      <c r="D70" s="25"/>
      <c r="E70" s="25"/>
      <c r="F70" s="25"/>
      <c r="G70" s="11" t="s">
        <v>57</v>
      </c>
      <c r="H70" s="25"/>
    </row>
    <row r="71" spans="1:8" x14ac:dyDescent="0.2">
      <c r="A71" s="25"/>
      <c r="B71" s="25"/>
      <c r="C71" s="2" t="s">
        <v>120</v>
      </c>
      <c r="D71" s="25"/>
      <c r="E71" s="25"/>
      <c r="F71" s="25"/>
      <c r="G71" s="11">
        <v>1E-4</v>
      </c>
      <c r="H71" s="25"/>
    </row>
    <row r="72" spans="1:8" x14ac:dyDescent="0.2">
      <c r="A72" s="25"/>
      <c r="B72" s="25"/>
      <c r="C72" s="2" t="s">
        <v>121</v>
      </c>
      <c r="D72" s="25"/>
      <c r="E72" s="25"/>
      <c r="F72" s="25"/>
      <c r="G72" s="11">
        <v>1.5699999999999999E-2</v>
      </c>
      <c r="H72" s="25"/>
    </row>
    <row r="73" spans="1:8" x14ac:dyDescent="0.2">
      <c r="A73" s="25"/>
      <c r="B73" s="25"/>
      <c r="C73" s="2" t="s">
        <v>122</v>
      </c>
      <c r="D73" s="25"/>
      <c r="E73" s="25"/>
      <c r="F73" s="25"/>
      <c r="G73" s="11">
        <v>1.72E-2</v>
      </c>
      <c r="H73" s="25"/>
    </row>
    <row r="74" spans="1:8" x14ac:dyDescent="0.2">
      <c r="A74" s="25"/>
      <c r="B74" s="25"/>
      <c r="C74" s="2" t="s">
        <v>123</v>
      </c>
      <c r="D74" s="2" t="s">
        <v>124</v>
      </c>
      <c r="E74" s="15" t="s">
        <v>55</v>
      </c>
      <c r="F74" s="2" t="s">
        <v>12</v>
      </c>
      <c r="G74" s="11" t="s">
        <v>57</v>
      </c>
      <c r="H74" s="2" t="s">
        <v>35</v>
      </c>
    </row>
    <row r="75" spans="1:8" x14ac:dyDescent="0.2">
      <c r="A75" s="25"/>
      <c r="B75" s="25"/>
      <c r="C75" s="2" t="s">
        <v>125</v>
      </c>
      <c r="D75" s="24" t="s">
        <v>126</v>
      </c>
      <c r="E75" s="27" t="s">
        <v>127</v>
      </c>
      <c r="F75" s="24" t="s">
        <v>128</v>
      </c>
      <c r="G75" s="11">
        <v>2.0799999999999999E-2</v>
      </c>
      <c r="H75" s="24" t="s">
        <v>35</v>
      </c>
    </row>
    <row r="76" spans="1:8" x14ac:dyDescent="0.2">
      <c r="A76" s="25"/>
      <c r="B76" s="25"/>
      <c r="C76" s="2" t="s">
        <v>129</v>
      </c>
      <c r="D76" s="25"/>
      <c r="E76" s="25"/>
      <c r="F76" s="25"/>
      <c r="G76" s="11">
        <v>9.9000000000000008E-3</v>
      </c>
      <c r="H76" s="25"/>
    </row>
    <row r="77" spans="1:8" x14ac:dyDescent="0.2">
      <c r="A77" s="25"/>
      <c r="B77" s="25"/>
      <c r="C77" s="2" t="s">
        <v>130</v>
      </c>
      <c r="D77" s="25"/>
      <c r="E77" s="25"/>
      <c r="F77" s="25"/>
      <c r="G77" s="11">
        <v>8.3999999999999995E-3</v>
      </c>
      <c r="H77" s="25"/>
    </row>
    <row r="78" spans="1:8" x14ac:dyDescent="0.2">
      <c r="A78" s="25"/>
      <c r="B78" s="25"/>
      <c r="C78" s="2" t="s">
        <v>131</v>
      </c>
      <c r="D78" s="25"/>
      <c r="E78" s="25"/>
      <c r="F78" s="25"/>
      <c r="G78" s="11">
        <v>2.6700000000000002E-2</v>
      </c>
      <c r="H78" s="25"/>
    </row>
    <row r="79" spans="1:8" x14ac:dyDescent="0.2">
      <c r="A79" s="25"/>
      <c r="B79" s="28" t="s">
        <v>14</v>
      </c>
      <c r="C79" s="17" t="s">
        <v>132</v>
      </c>
      <c r="D79" s="24" t="s">
        <v>133</v>
      </c>
      <c r="E79" s="26" t="s">
        <v>55</v>
      </c>
      <c r="F79" s="24" t="s">
        <v>12</v>
      </c>
      <c r="G79" s="11">
        <v>5.4999999999999997E-3</v>
      </c>
      <c r="H79" s="24" t="s">
        <v>35</v>
      </c>
    </row>
    <row r="80" spans="1:8" x14ac:dyDescent="0.2">
      <c r="A80" s="25"/>
      <c r="B80" s="25"/>
      <c r="C80" s="17" t="s">
        <v>134</v>
      </c>
      <c r="D80" s="25"/>
      <c r="E80" s="25"/>
      <c r="F80" s="25"/>
      <c r="G80" s="11">
        <v>8.9999999999999998E-4</v>
      </c>
      <c r="H80" s="25"/>
    </row>
    <row r="81" spans="1:8" x14ac:dyDescent="0.2">
      <c r="A81" s="25"/>
      <c r="B81" s="25"/>
      <c r="C81" s="17" t="s">
        <v>135</v>
      </c>
      <c r="D81" s="25"/>
      <c r="E81" s="25"/>
      <c r="F81" s="25"/>
      <c r="G81" s="11" t="s">
        <v>57</v>
      </c>
      <c r="H81" s="25"/>
    </row>
    <row r="82" spans="1:8" x14ac:dyDescent="0.2">
      <c r="A82" s="25"/>
      <c r="B82" s="25"/>
      <c r="C82" s="17" t="s">
        <v>136</v>
      </c>
      <c r="D82" s="25"/>
      <c r="E82" s="25"/>
      <c r="F82" s="25"/>
      <c r="G82" s="11">
        <v>4.4999999999999997E-3</v>
      </c>
      <c r="H82" s="25"/>
    </row>
    <row r="83" spans="1:8" x14ac:dyDescent="0.2">
      <c r="A83" s="25"/>
      <c r="B83" s="28" t="s">
        <v>137</v>
      </c>
      <c r="C83" s="14" t="s">
        <v>138</v>
      </c>
      <c r="D83" s="24" t="s">
        <v>139</v>
      </c>
      <c r="E83" s="27" t="s">
        <v>140</v>
      </c>
      <c r="F83" s="24" t="s">
        <v>128</v>
      </c>
      <c r="G83" s="11">
        <v>0.06</v>
      </c>
      <c r="H83" s="24" t="s">
        <v>35</v>
      </c>
    </row>
    <row r="84" spans="1:8" x14ac:dyDescent="0.2">
      <c r="A84" s="25"/>
      <c r="B84" s="25"/>
      <c r="C84" s="14" t="s">
        <v>141</v>
      </c>
      <c r="D84" s="25"/>
      <c r="E84" s="25"/>
      <c r="F84" s="25"/>
      <c r="G84" s="11">
        <v>1.4E-3</v>
      </c>
      <c r="H84" s="25"/>
    </row>
    <row r="85" spans="1:8" x14ac:dyDescent="0.2">
      <c r="A85" s="25"/>
      <c r="B85" s="25"/>
      <c r="C85" s="14" t="s">
        <v>142</v>
      </c>
      <c r="D85" s="25"/>
      <c r="E85" s="25"/>
      <c r="F85" s="25"/>
      <c r="G85" s="11">
        <v>5.0000000000000001E-4</v>
      </c>
      <c r="H85" s="25"/>
    </row>
    <row r="86" spans="1:8" x14ac:dyDescent="0.2">
      <c r="A86" s="25"/>
      <c r="B86" s="25"/>
      <c r="C86" s="14" t="s">
        <v>143</v>
      </c>
      <c r="D86" s="25"/>
      <c r="E86" s="25"/>
      <c r="F86" s="25"/>
      <c r="G86" s="11">
        <v>4.2900000000000001E-2</v>
      </c>
      <c r="H86" s="25"/>
    </row>
    <row r="87" spans="1:8" x14ac:dyDescent="0.2">
      <c r="A87" s="25"/>
      <c r="B87" s="25"/>
      <c r="C87" s="14" t="s">
        <v>144</v>
      </c>
      <c r="D87" s="25"/>
      <c r="E87" s="25"/>
      <c r="F87" s="25"/>
      <c r="G87" s="11" t="s">
        <v>57</v>
      </c>
      <c r="H87" s="25"/>
    </row>
    <row r="88" spans="1:8" x14ac:dyDescent="0.2">
      <c r="A88" s="25"/>
      <c r="B88" s="25"/>
      <c r="C88" s="14" t="s">
        <v>145</v>
      </c>
      <c r="D88" s="25"/>
      <c r="E88" s="25"/>
      <c r="F88" s="25"/>
      <c r="G88" s="11" t="s">
        <v>57</v>
      </c>
      <c r="H88" s="25"/>
    </row>
    <row r="89" spans="1:8" x14ac:dyDescent="0.2">
      <c r="A89" s="25"/>
      <c r="B89" s="25"/>
      <c r="C89" s="2" t="s">
        <v>146</v>
      </c>
      <c r="D89" s="24" t="s">
        <v>147</v>
      </c>
      <c r="E89" s="27" t="s">
        <v>55</v>
      </c>
      <c r="F89" s="24" t="s">
        <v>12</v>
      </c>
      <c r="G89" s="11">
        <v>1.8E-3</v>
      </c>
      <c r="H89" s="24" t="s">
        <v>35</v>
      </c>
    </row>
    <row r="90" spans="1:8" x14ac:dyDescent="0.2">
      <c r="A90" s="25"/>
      <c r="B90" s="25"/>
      <c r="C90" s="2" t="s">
        <v>148</v>
      </c>
      <c r="D90" s="25"/>
      <c r="E90" s="25"/>
      <c r="F90" s="25"/>
      <c r="G90" s="11">
        <v>5.0000000000000001E-4</v>
      </c>
      <c r="H90" s="25"/>
    </row>
    <row r="91" spans="1:8" x14ac:dyDescent="0.2">
      <c r="A91" s="29">
        <v>4</v>
      </c>
      <c r="B91" s="28" t="s">
        <v>65</v>
      </c>
      <c r="C91" s="2" t="s">
        <v>149</v>
      </c>
      <c r="D91" s="2" t="s">
        <v>150</v>
      </c>
      <c r="E91" s="3" t="s">
        <v>55</v>
      </c>
      <c r="F91" s="2" t="s">
        <v>105</v>
      </c>
      <c r="G91" s="18">
        <v>3.6200000000000003E-2</v>
      </c>
      <c r="H91" s="24" t="s">
        <v>35</v>
      </c>
    </row>
    <row r="92" spans="1:8" x14ac:dyDescent="0.2">
      <c r="A92" s="25"/>
      <c r="B92" s="25"/>
      <c r="C92" s="2" t="s">
        <v>151</v>
      </c>
      <c r="D92" s="2" t="s">
        <v>152</v>
      </c>
      <c r="E92" s="3" t="s">
        <v>55</v>
      </c>
      <c r="F92" s="2" t="s">
        <v>105</v>
      </c>
      <c r="G92" s="18">
        <v>4.4000000000000003E-3</v>
      </c>
      <c r="H92" s="25"/>
    </row>
    <row r="93" spans="1:8" x14ac:dyDescent="0.2">
      <c r="A93" s="25"/>
      <c r="B93" s="25"/>
      <c r="C93" s="2" t="s">
        <v>153</v>
      </c>
      <c r="D93" s="2" t="s">
        <v>154</v>
      </c>
      <c r="E93" s="3" t="s">
        <v>55</v>
      </c>
      <c r="F93" s="2" t="s">
        <v>105</v>
      </c>
      <c r="G93" s="18" t="s">
        <v>57</v>
      </c>
      <c r="H93" s="25"/>
    </row>
    <row r="94" spans="1:8" x14ac:dyDescent="0.2">
      <c r="A94" s="25"/>
      <c r="B94" s="25"/>
      <c r="C94" s="2" t="s">
        <v>155</v>
      </c>
      <c r="D94" s="2" t="s">
        <v>156</v>
      </c>
      <c r="E94" s="3" t="s">
        <v>55</v>
      </c>
      <c r="F94" s="2" t="s">
        <v>105</v>
      </c>
      <c r="G94" s="18">
        <v>3.6700000000000003E-2</v>
      </c>
      <c r="H94" s="24" t="s">
        <v>35</v>
      </c>
    </row>
    <row r="95" spans="1:8" x14ac:dyDescent="0.2">
      <c r="A95" s="25"/>
      <c r="B95" s="25"/>
      <c r="C95" s="2" t="s">
        <v>157</v>
      </c>
      <c r="D95" s="2" t="s">
        <v>158</v>
      </c>
      <c r="E95" s="3" t="s">
        <v>55</v>
      </c>
      <c r="F95" s="2" t="s">
        <v>105</v>
      </c>
      <c r="G95" s="18">
        <v>8.0000000000000004E-4</v>
      </c>
      <c r="H95" s="25"/>
    </row>
    <row r="96" spans="1:8" x14ac:dyDescent="0.2">
      <c r="A96" s="25"/>
      <c r="B96" s="25"/>
      <c r="C96" s="2" t="s">
        <v>159</v>
      </c>
      <c r="D96" s="2" t="s">
        <v>154</v>
      </c>
      <c r="E96" s="3" t="s">
        <v>55</v>
      </c>
      <c r="F96" s="2" t="s">
        <v>105</v>
      </c>
      <c r="G96" s="18">
        <v>2.9999999999999997E-4</v>
      </c>
      <c r="H96" s="25"/>
    </row>
    <row r="97" spans="1:8" x14ac:dyDescent="0.2">
      <c r="A97" s="25"/>
      <c r="B97" s="28" t="s">
        <v>70</v>
      </c>
      <c r="C97" s="2" t="s">
        <v>160</v>
      </c>
      <c r="D97" s="2" t="s">
        <v>161</v>
      </c>
      <c r="E97" s="3" t="s">
        <v>162</v>
      </c>
      <c r="F97" s="2" t="s">
        <v>105</v>
      </c>
      <c r="G97" s="18">
        <v>4.7699999999999999E-2</v>
      </c>
      <c r="H97" s="24" t="s">
        <v>35</v>
      </c>
    </row>
    <row r="98" spans="1:8" x14ac:dyDescent="0.2">
      <c r="A98" s="25"/>
      <c r="B98" s="25"/>
      <c r="C98" s="2" t="s">
        <v>163</v>
      </c>
      <c r="D98" s="2" t="s">
        <v>154</v>
      </c>
      <c r="E98" s="3" t="s">
        <v>162</v>
      </c>
      <c r="F98" s="2" t="s">
        <v>105</v>
      </c>
      <c r="G98" s="18">
        <v>2.12E-2</v>
      </c>
      <c r="H98" s="25"/>
    </row>
    <row r="99" spans="1:8" x14ac:dyDescent="0.2">
      <c r="A99" s="25"/>
      <c r="B99" s="25"/>
      <c r="C99" s="2" t="s">
        <v>164</v>
      </c>
      <c r="D99" s="2" t="s">
        <v>161</v>
      </c>
      <c r="E99" s="3" t="s">
        <v>162</v>
      </c>
      <c r="F99" s="2" t="s">
        <v>105</v>
      </c>
      <c r="G99" s="18">
        <v>5.0000000000000001E-4</v>
      </c>
      <c r="H99" s="24" t="s">
        <v>35</v>
      </c>
    </row>
    <row r="100" spans="1:8" x14ac:dyDescent="0.2">
      <c r="A100" s="25"/>
      <c r="B100" s="25"/>
      <c r="C100" s="2" t="s">
        <v>165</v>
      </c>
      <c r="D100" s="2" t="s">
        <v>154</v>
      </c>
      <c r="E100" s="3" t="s">
        <v>162</v>
      </c>
      <c r="F100" s="2" t="s">
        <v>105</v>
      </c>
      <c r="G100" s="18">
        <v>8.3299999999999999E-2</v>
      </c>
      <c r="H100" s="25"/>
    </row>
    <row r="101" spans="1:8" x14ac:dyDescent="0.2">
      <c r="A101" s="25"/>
      <c r="B101" s="28" t="s">
        <v>25</v>
      </c>
      <c r="C101" s="17" t="s">
        <v>166</v>
      </c>
      <c r="D101" s="2" t="s">
        <v>167</v>
      </c>
      <c r="E101" s="3" t="s">
        <v>34</v>
      </c>
      <c r="F101" s="2" t="s">
        <v>34</v>
      </c>
      <c r="G101" s="11" t="s">
        <v>34</v>
      </c>
      <c r="H101" s="24" t="s">
        <v>35</v>
      </c>
    </row>
    <row r="102" spans="1:8" x14ac:dyDescent="0.2">
      <c r="A102" s="25"/>
      <c r="B102" s="25"/>
      <c r="C102" s="17" t="s">
        <v>168</v>
      </c>
      <c r="D102" s="2" t="s">
        <v>169</v>
      </c>
      <c r="E102" s="3" t="s">
        <v>34</v>
      </c>
      <c r="F102" s="2" t="s">
        <v>34</v>
      </c>
      <c r="G102" s="11" t="s">
        <v>34</v>
      </c>
      <c r="H102" s="25"/>
    </row>
    <row r="103" spans="1:8" x14ac:dyDescent="0.2">
      <c r="A103" s="25"/>
      <c r="B103" s="28" t="s">
        <v>8</v>
      </c>
      <c r="C103" s="17" t="s">
        <v>170</v>
      </c>
      <c r="D103" s="24" t="s">
        <v>171</v>
      </c>
      <c r="E103" s="27" t="s">
        <v>127</v>
      </c>
      <c r="F103" s="24" t="s">
        <v>128</v>
      </c>
      <c r="G103" s="11">
        <v>3.4299999999999997E-2</v>
      </c>
      <c r="H103" s="24" t="s">
        <v>35</v>
      </c>
    </row>
    <row r="104" spans="1:8" x14ac:dyDescent="0.2">
      <c r="A104" s="25"/>
      <c r="B104" s="25"/>
      <c r="C104" s="17" t="s">
        <v>172</v>
      </c>
      <c r="D104" s="25"/>
      <c r="E104" s="25"/>
      <c r="F104" s="25"/>
      <c r="G104" s="11">
        <v>3.2199999999999999E-2</v>
      </c>
      <c r="H104" s="25"/>
    </row>
    <row r="105" spans="1:8" x14ac:dyDescent="0.2">
      <c r="A105" s="25"/>
      <c r="B105" s="25"/>
      <c r="C105" s="17" t="s">
        <v>173</v>
      </c>
      <c r="D105" s="25"/>
      <c r="E105" s="25"/>
      <c r="F105" s="25"/>
      <c r="G105" s="11">
        <v>1.1000000000000001E-3</v>
      </c>
      <c r="H105" s="25"/>
    </row>
    <row r="106" spans="1:8" x14ac:dyDescent="0.2">
      <c r="A106" s="25"/>
      <c r="B106" s="25"/>
      <c r="C106" s="17" t="s">
        <v>174</v>
      </c>
      <c r="D106" s="25"/>
      <c r="E106" s="25"/>
      <c r="F106" s="25"/>
      <c r="G106" s="11">
        <v>8.0000000000000004E-4</v>
      </c>
      <c r="H106" s="25"/>
    </row>
    <row r="107" spans="1:8" x14ac:dyDescent="0.2">
      <c r="A107" s="25"/>
      <c r="B107" s="25"/>
      <c r="C107" s="2" t="s">
        <v>175</v>
      </c>
      <c r="D107" s="25"/>
      <c r="E107" s="25"/>
      <c r="F107" s="25"/>
      <c r="G107" s="11">
        <v>1.32E-2</v>
      </c>
      <c r="H107" s="25"/>
    </row>
    <row r="108" spans="1:8" x14ac:dyDescent="0.2">
      <c r="A108" s="25"/>
      <c r="B108" s="28" t="s">
        <v>176</v>
      </c>
      <c r="C108" s="2" t="s">
        <v>177</v>
      </c>
      <c r="D108" s="24" t="s">
        <v>178</v>
      </c>
      <c r="E108" s="27" t="s">
        <v>179</v>
      </c>
      <c r="F108" s="24" t="s">
        <v>12</v>
      </c>
      <c r="G108" s="11">
        <v>3.8999999999999998E-3</v>
      </c>
      <c r="H108" s="24" t="s">
        <v>180</v>
      </c>
    </row>
    <row r="109" spans="1:8" x14ac:dyDescent="0.2">
      <c r="A109" s="25"/>
      <c r="B109" s="25"/>
      <c r="C109" s="2" t="s">
        <v>181</v>
      </c>
      <c r="D109" s="25"/>
      <c r="E109" s="25"/>
      <c r="F109" s="25"/>
      <c r="G109" s="11">
        <f>1.3*10^-15</f>
        <v>1.3000000000000002E-15</v>
      </c>
      <c r="H109" s="25"/>
    </row>
    <row r="110" spans="1:8" x14ac:dyDescent="0.2">
      <c r="A110" s="25"/>
      <c r="B110" s="25"/>
      <c r="C110" s="2" t="s">
        <v>182</v>
      </c>
      <c r="D110" s="25"/>
      <c r="E110" s="25"/>
      <c r="F110" s="25"/>
      <c r="G110" s="11">
        <v>3.5E-4</v>
      </c>
      <c r="H110" s="25"/>
    </row>
    <row r="111" spans="1:8" x14ac:dyDescent="0.2">
      <c r="A111" s="25"/>
      <c r="B111" s="28" t="s">
        <v>183</v>
      </c>
      <c r="C111" s="2" t="s">
        <v>184</v>
      </c>
      <c r="D111" s="2" t="s">
        <v>185</v>
      </c>
      <c r="E111" s="27" t="s">
        <v>186</v>
      </c>
      <c r="F111" s="24" t="s">
        <v>12</v>
      </c>
      <c r="G111" s="11">
        <f>2.2*10^-16</f>
        <v>2.2000000000000002E-16</v>
      </c>
      <c r="H111" s="24" t="s">
        <v>180</v>
      </c>
    </row>
    <row r="112" spans="1:8" x14ac:dyDescent="0.2">
      <c r="A112" s="25"/>
      <c r="B112" s="25"/>
      <c r="C112" s="2" t="s">
        <v>187</v>
      </c>
      <c r="D112" s="2" t="s">
        <v>188</v>
      </c>
      <c r="E112" s="25"/>
      <c r="F112" s="25"/>
      <c r="G112" s="11">
        <v>0.24</v>
      </c>
      <c r="H112" s="25"/>
    </row>
    <row r="113" spans="1:8" x14ac:dyDescent="0.2">
      <c r="A113" s="29">
        <v>5</v>
      </c>
      <c r="B113" s="28" t="s">
        <v>52</v>
      </c>
      <c r="C113" s="2" t="s">
        <v>189</v>
      </c>
      <c r="D113" s="2" t="s">
        <v>161</v>
      </c>
      <c r="E113" s="3" t="s">
        <v>55</v>
      </c>
      <c r="F113" s="2" t="s">
        <v>105</v>
      </c>
      <c r="G113" s="19">
        <v>6.7000000000000002E-3</v>
      </c>
      <c r="H113" s="24" t="s">
        <v>35</v>
      </c>
    </row>
    <row r="114" spans="1:8" x14ac:dyDescent="0.2">
      <c r="A114" s="25"/>
      <c r="B114" s="25"/>
      <c r="C114" s="2" t="s">
        <v>190</v>
      </c>
      <c r="D114" s="2" t="s">
        <v>161</v>
      </c>
      <c r="E114" s="3" t="s">
        <v>55</v>
      </c>
      <c r="F114" s="2" t="s">
        <v>105</v>
      </c>
      <c r="G114" s="19">
        <v>2.0000000000000001E-4</v>
      </c>
      <c r="H114" s="25"/>
    </row>
    <row r="115" spans="1:8" x14ac:dyDescent="0.2">
      <c r="A115" s="25"/>
      <c r="B115" s="25"/>
      <c r="C115" s="2" t="s">
        <v>191</v>
      </c>
      <c r="D115" s="2" t="s">
        <v>192</v>
      </c>
      <c r="E115" s="3" t="s">
        <v>55</v>
      </c>
      <c r="F115" s="2" t="s">
        <v>105</v>
      </c>
      <c r="G115" s="19">
        <v>2.2499999999999999E-2</v>
      </c>
      <c r="H115" s="25"/>
    </row>
    <row r="116" spans="1:8" x14ac:dyDescent="0.2">
      <c r="A116" s="25"/>
      <c r="B116" s="25"/>
      <c r="C116" s="2" t="s">
        <v>193</v>
      </c>
      <c r="D116" s="2" t="s">
        <v>161</v>
      </c>
      <c r="E116" s="3" t="s">
        <v>55</v>
      </c>
      <c r="F116" s="2" t="s">
        <v>105</v>
      </c>
      <c r="G116" s="19">
        <v>6.4999999999999997E-3</v>
      </c>
      <c r="H116" s="25"/>
    </row>
    <row r="117" spans="1:8" x14ac:dyDescent="0.2">
      <c r="A117" s="25"/>
      <c r="B117" s="25"/>
      <c r="C117" s="2" t="s">
        <v>194</v>
      </c>
      <c r="D117" s="2" t="s">
        <v>161</v>
      </c>
      <c r="E117" s="3" t="s">
        <v>55</v>
      </c>
      <c r="F117" s="2" t="s">
        <v>105</v>
      </c>
      <c r="G117" s="19">
        <v>1.18E-2</v>
      </c>
      <c r="H117" s="25"/>
    </row>
    <row r="118" spans="1:8" x14ac:dyDescent="0.2">
      <c r="A118" s="25"/>
      <c r="B118" s="25"/>
      <c r="C118" s="2" t="s">
        <v>195</v>
      </c>
      <c r="D118" s="2" t="s">
        <v>161</v>
      </c>
      <c r="E118" s="3" t="s">
        <v>55</v>
      </c>
      <c r="F118" s="2" t="s">
        <v>105</v>
      </c>
      <c r="G118" s="19">
        <v>5.0000000000000001E-4</v>
      </c>
      <c r="H118" s="25"/>
    </row>
    <row r="119" spans="1:8" x14ac:dyDescent="0.2">
      <c r="A119" s="25"/>
      <c r="B119" s="25"/>
      <c r="C119" s="2" t="s">
        <v>196</v>
      </c>
      <c r="D119" s="2" t="s">
        <v>161</v>
      </c>
      <c r="E119" s="3" t="s">
        <v>55</v>
      </c>
      <c r="F119" s="2" t="s">
        <v>105</v>
      </c>
      <c r="G119" s="19">
        <v>1.8E-3</v>
      </c>
      <c r="H119" s="25"/>
    </row>
    <row r="120" spans="1:8" x14ac:dyDescent="0.2">
      <c r="A120" s="25"/>
      <c r="B120" s="28" t="s">
        <v>70</v>
      </c>
      <c r="C120" s="2" t="s">
        <v>197</v>
      </c>
      <c r="D120" s="2" t="s">
        <v>161</v>
      </c>
      <c r="E120" s="3" t="s">
        <v>162</v>
      </c>
      <c r="F120" s="2" t="s">
        <v>105</v>
      </c>
      <c r="G120" s="19" t="s">
        <v>57</v>
      </c>
      <c r="H120" s="24" t="s">
        <v>35</v>
      </c>
    </row>
    <row r="121" spans="1:8" x14ac:dyDescent="0.2">
      <c r="A121" s="25"/>
      <c r="B121" s="25"/>
      <c r="C121" s="2" t="s">
        <v>198</v>
      </c>
      <c r="D121" s="2" t="s">
        <v>161</v>
      </c>
      <c r="E121" s="3" t="s">
        <v>162</v>
      </c>
      <c r="F121" s="2" t="s">
        <v>105</v>
      </c>
      <c r="G121" s="19">
        <v>2.3999999999999998E-3</v>
      </c>
      <c r="H121" s="25"/>
    </row>
    <row r="122" spans="1:8" x14ac:dyDescent="0.2">
      <c r="A122" s="25"/>
      <c r="B122" s="28" t="s">
        <v>19</v>
      </c>
      <c r="C122" s="2" t="s">
        <v>199</v>
      </c>
      <c r="D122" s="2" t="s">
        <v>161</v>
      </c>
      <c r="E122" s="3" t="s">
        <v>55</v>
      </c>
      <c r="F122" s="2" t="s">
        <v>105</v>
      </c>
      <c r="G122" s="19">
        <v>5.4999999999999997E-3</v>
      </c>
      <c r="H122" s="24" t="s">
        <v>35</v>
      </c>
    </row>
    <row r="123" spans="1:8" x14ac:dyDescent="0.2">
      <c r="A123" s="25"/>
      <c r="B123" s="25"/>
      <c r="C123" s="2" t="s">
        <v>200</v>
      </c>
      <c r="D123" s="2" t="s">
        <v>161</v>
      </c>
      <c r="E123" s="3" t="s">
        <v>55</v>
      </c>
      <c r="F123" s="2" t="s">
        <v>105</v>
      </c>
      <c r="G123" s="19" t="s">
        <v>57</v>
      </c>
      <c r="H123" s="25"/>
    </row>
    <row r="124" spans="1:8" x14ac:dyDescent="0.2">
      <c r="A124" s="25"/>
      <c r="B124" s="25"/>
      <c r="C124" s="2" t="s">
        <v>201</v>
      </c>
      <c r="D124" s="2" t="s">
        <v>192</v>
      </c>
      <c r="E124" s="3" t="s">
        <v>55</v>
      </c>
      <c r="F124" s="2" t="s">
        <v>105</v>
      </c>
      <c r="G124" s="19">
        <v>2.0000000000000001E-4</v>
      </c>
      <c r="H124" s="25"/>
    </row>
    <row r="125" spans="1:8" x14ac:dyDescent="0.2">
      <c r="A125" s="25"/>
      <c r="B125" s="25"/>
      <c r="C125" s="2" t="s">
        <v>202</v>
      </c>
      <c r="D125" s="2" t="s">
        <v>192</v>
      </c>
      <c r="E125" s="3" t="s">
        <v>55</v>
      </c>
      <c r="F125" s="2" t="s">
        <v>105</v>
      </c>
      <c r="G125" s="19">
        <v>3.0099999999999998E-2</v>
      </c>
      <c r="H125" s="25"/>
    </row>
    <row r="126" spans="1:8" x14ac:dyDescent="0.2">
      <c r="A126" s="25"/>
      <c r="B126" s="28" t="s">
        <v>8</v>
      </c>
      <c r="C126" s="17" t="s">
        <v>203</v>
      </c>
      <c r="D126" s="24" t="s">
        <v>204</v>
      </c>
      <c r="E126" s="27" t="s">
        <v>55</v>
      </c>
      <c r="F126" s="24" t="s">
        <v>12</v>
      </c>
      <c r="G126" s="19" t="s">
        <v>57</v>
      </c>
      <c r="H126" s="24" t="s">
        <v>35</v>
      </c>
    </row>
    <row r="127" spans="1:8" x14ac:dyDescent="0.2">
      <c r="A127" s="25"/>
      <c r="B127" s="25"/>
      <c r="C127" s="17" t="s">
        <v>205</v>
      </c>
      <c r="D127" s="25"/>
      <c r="E127" s="25"/>
      <c r="F127" s="25"/>
      <c r="G127" s="19" t="s">
        <v>57</v>
      </c>
      <c r="H127" s="25"/>
    </row>
    <row r="128" spans="1:8" x14ac:dyDescent="0.2">
      <c r="A128" s="25"/>
      <c r="B128" s="25"/>
      <c r="C128" s="17" t="s">
        <v>206</v>
      </c>
      <c r="D128" s="25"/>
      <c r="E128" s="25"/>
      <c r="F128" s="25"/>
      <c r="G128" s="19" t="s">
        <v>57</v>
      </c>
      <c r="H128" s="25"/>
    </row>
    <row r="129" spans="1:8" x14ac:dyDescent="0.2">
      <c r="A129" s="25"/>
      <c r="B129" s="25"/>
      <c r="C129" s="17" t="s">
        <v>207</v>
      </c>
      <c r="D129" s="25"/>
      <c r="E129" s="25"/>
      <c r="F129" s="25"/>
      <c r="G129" s="19">
        <v>2.3199999999999998E-2</v>
      </c>
      <c r="H129" s="25"/>
    </row>
    <row r="130" spans="1:8" x14ac:dyDescent="0.2">
      <c r="A130" s="25"/>
      <c r="B130" s="10" t="s">
        <v>38</v>
      </c>
      <c r="C130" s="14" t="s">
        <v>208</v>
      </c>
      <c r="D130" s="2" t="s">
        <v>209</v>
      </c>
      <c r="E130" s="3" t="s">
        <v>210</v>
      </c>
      <c r="F130" s="2" t="s">
        <v>34</v>
      </c>
      <c r="G130" s="20">
        <v>1.9E-3</v>
      </c>
      <c r="H130" s="2"/>
    </row>
    <row r="131" spans="1:8" x14ac:dyDescent="0.2">
      <c r="A131" s="25"/>
      <c r="B131" s="10" t="s">
        <v>114</v>
      </c>
      <c r="C131" s="17" t="s">
        <v>211</v>
      </c>
      <c r="D131" s="2" t="s">
        <v>212</v>
      </c>
      <c r="E131" s="3" t="s">
        <v>140</v>
      </c>
      <c r="F131" s="2" t="s">
        <v>128</v>
      </c>
      <c r="G131" s="19" t="s">
        <v>57</v>
      </c>
      <c r="H131" s="2" t="s">
        <v>35</v>
      </c>
    </row>
    <row r="132" spans="1:8" x14ac:dyDescent="0.2">
      <c r="A132" s="25"/>
      <c r="B132" s="28" t="s">
        <v>14</v>
      </c>
      <c r="C132" s="2" t="s">
        <v>213</v>
      </c>
      <c r="D132" s="2" t="s">
        <v>214</v>
      </c>
      <c r="E132" s="3" t="s">
        <v>55</v>
      </c>
      <c r="F132" s="2" t="s">
        <v>105</v>
      </c>
      <c r="G132" s="19">
        <v>2.2000000000000001E-3</v>
      </c>
      <c r="H132" s="24" t="s">
        <v>35</v>
      </c>
    </row>
    <row r="133" spans="1:8" x14ac:dyDescent="0.2">
      <c r="A133" s="25"/>
      <c r="B133" s="25"/>
      <c r="C133" s="2" t="s">
        <v>215</v>
      </c>
      <c r="D133" s="2" t="s">
        <v>216</v>
      </c>
      <c r="E133" s="3" t="s">
        <v>55</v>
      </c>
      <c r="F133" s="2" t="s">
        <v>105</v>
      </c>
      <c r="G133" s="19">
        <v>5.0000000000000001E-4</v>
      </c>
      <c r="H133" s="25"/>
    </row>
    <row r="134" spans="1:8" x14ac:dyDescent="0.2">
      <c r="A134" s="25"/>
      <c r="B134" s="25"/>
      <c r="C134" s="2" t="s">
        <v>217</v>
      </c>
      <c r="D134" s="2" t="s">
        <v>218</v>
      </c>
      <c r="E134" s="3" t="s">
        <v>55</v>
      </c>
      <c r="F134" s="2" t="s">
        <v>105</v>
      </c>
      <c r="G134" s="19" t="s">
        <v>57</v>
      </c>
      <c r="H134" s="25"/>
    </row>
    <row r="135" spans="1:8" x14ac:dyDescent="0.2">
      <c r="A135" s="25"/>
      <c r="B135" s="25"/>
      <c r="C135" s="2" t="s">
        <v>213</v>
      </c>
      <c r="D135" s="2" t="s">
        <v>214</v>
      </c>
      <c r="E135" s="3" t="s">
        <v>55</v>
      </c>
      <c r="F135" s="2" t="s">
        <v>105</v>
      </c>
      <c r="G135" s="19" t="s">
        <v>57</v>
      </c>
      <c r="H135" s="24" t="s">
        <v>35</v>
      </c>
    </row>
    <row r="136" spans="1:8" x14ac:dyDescent="0.2">
      <c r="A136" s="25"/>
      <c r="B136" s="25"/>
      <c r="C136" s="2" t="s">
        <v>215</v>
      </c>
      <c r="D136" s="2" t="s">
        <v>219</v>
      </c>
      <c r="E136" s="3" t="s">
        <v>55</v>
      </c>
      <c r="F136" s="2" t="s">
        <v>105</v>
      </c>
      <c r="G136" s="19" t="s">
        <v>57</v>
      </c>
      <c r="H136" s="25"/>
    </row>
    <row r="137" spans="1:8" x14ac:dyDescent="0.2">
      <c r="A137" s="25"/>
      <c r="B137" s="25"/>
      <c r="C137" s="2" t="s">
        <v>217</v>
      </c>
      <c r="D137" s="2" t="s">
        <v>218</v>
      </c>
      <c r="E137" s="3" t="s">
        <v>55</v>
      </c>
      <c r="F137" s="2" t="s">
        <v>105</v>
      </c>
      <c r="G137" s="19" t="s">
        <v>57</v>
      </c>
      <c r="H137" s="25"/>
    </row>
    <row r="138" spans="1:8" x14ac:dyDescent="0.2">
      <c r="A138" s="25"/>
      <c r="B138" s="28" t="s">
        <v>137</v>
      </c>
      <c r="C138" s="2" t="s">
        <v>220</v>
      </c>
      <c r="D138" s="2" t="s">
        <v>218</v>
      </c>
      <c r="E138" s="3" t="s">
        <v>221</v>
      </c>
      <c r="F138" s="2" t="s">
        <v>222</v>
      </c>
      <c r="G138" s="19">
        <v>3.2300000000000002E-2</v>
      </c>
      <c r="H138" s="24" t="s">
        <v>35</v>
      </c>
    </row>
    <row r="139" spans="1:8" x14ac:dyDescent="0.2">
      <c r="A139" s="25"/>
      <c r="B139" s="25"/>
      <c r="C139" s="2" t="s">
        <v>223</v>
      </c>
      <c r="D139" s="2" t="s">
        <v>218</v>
      </c>
      <c r="E139" s="3" t="s">
        <v>221</v>
      </c>
      <c r="F139" s="2" t="s">
        <v>222</v>
      </c>
      <c r="G139" s="19">
        <v>2.3300000000000001E-2</v>
      </c>
      <c r="H139" s="25"/>
    </row>
    <row r="140" spans="1:8" x14ac:dyDescent="0.2">
      <c r="A140" s="29" t="s">
        <v>224</v>
      </c>
      <c r="B140" s="28" t="s">
        <v>25</v>
      </c>
      <c r="C140" s="2" t="s">
        <v>225</v>
      </c>
      <c r="D140" s="24" t="s">
        <v>10</v>
      </c>
      <c r="E140" s="32" t="s">
        <v>11</v>
      </c>
      <c r="F140" s="24" t="s">
        <v>12</v>
      </c>
      <c r="G140" s="20">
        <f>5.7*10^-5</f>
        <v>5.7000000000000003E-5</v>
      </c>
      <c r="H140" s="24" t="s">
        <v>35</v>
      </c>
    </row>
    <row r="141" spans="1:8" x14ac:dyDescent="0.2">
      <c r="A141" s="25"/>
      <c r="B141" s="25"/>
      <c r="C141" s="2" t="s">
        <v>226</v>
      </c>
      <c r="D141" s="25"/>
      <c r="E141" s="25"/>
      <c r="F141" s="25"/>
      <c r="G141" s="20">
        <v>0.01</v>
      </c>
      <c r="H141" s="25"/>
    </row>
    <row r="142" spans="1:8" x14ac:dyDescent="0.2">
      <c r="A142" s="25"/>
      <c r="B142" s="10" t="s">
        <v>8</v>
      </c>
      <c r="C142" s="2" t="s">
        <v>227</v>
      </c>
      <c r="D142" s="2" t="s">
        <v>10</v>
      </c>
      <c r="E142" s="6" t="s">
        <v>11</v>
      </c>
      <c r="F142" s="2" t="s">
        <v>12</v>
      </c>
      <c r="G142" s="20">
        <v>2.2000000000000001E-4</v>
      </c>
      <c r="H142" s="2" t="s">
        <v>35</v>
      </c>
    </row>
    <row r="143" spans="1:8" x14ac:dyDescent="0.2">
      <c r="A143" s="29" t="s">
        <v>228</v>
      </c>
      <c r="B143" s="28" t="s">
        <v>65</v>
      </c>
      <c r="C143" s="2" t="s">
        <v>229</v>
      </c>
      <c r="D143" s="24" t="s">
        <v>10</v>
      </c>
      <c r="E143" s="32" t="s">
        <v>41</v>
      </c>
      <c r="F143" s="24" t="s">
        <v>12</v>
      </c>
      <c r="G143" s="20">
        <v>1.1999999999999999E-3</v>
      </c>
      <c r="H143" s="24" t="s">
        <v>35</v>
      </c>
    </row>
    <row r="144" spans="1:8" x14ac:dyDescent="0.2">
      <c r="A144" s="25"/>
      <c r="B144" s="25"/>
      <c r="C144" s="2" t="s">
        <v>230</v>
      </c>
      <c r="D144" s="25"/>
      <c r="E144" s="25"/>
      <c r="F144" s="25"/>
      <c r="G144" s="20">
        <f>2.3*10^-5</f>
        <v>2.3E-5</v>
      </c>
      <c r="H144" s="25"/>
    </row>
    <row r="145" spans="1:8" x14ac:dyDescent="0.2">
      <c r="A145" s="25"/>
      <c r="B145" s="25"/>
      <c r="C145" s="2" t="s">
        <v>231</v>
      </c>
      <c r="D145" s="25"/>
      <c r="E145" s="25"/>
      <c r="F145" s="25"/>
      <c r="G145" s="14">
        <v>6.6000000000000003E-2</v>
      </c>
      <c r="H145" s="25"/>
    </row>
    <row r="146" spans="1:8" x14ac:dyDescent="0.2">
      <c r="A146" s="25"/>
      <c r="B146" s="25"/>
      <c r="C146" s="2" t="s">
        <v>232</v>
      </c>
      <c r="D146" s="25"/>
      <c r="E146" s="25"/>
      <c r="F146" s="25"/>
      <c r="G146" s="20">
        <v>8.8999999999999999E-3</v>
      </c>
      <c r="H146" s="25"/>
    </row>
    <row r="147" spans="1:8" x14ac:dyDescent="0.2">
      <c r="A147" s="25"/>
      <c r="B147" s="25"/>
      <c r="C147" s="2" t="s">
        <v>233</v>
      </c>
      <c r="D147" s="25"/>
      <c r="E147" s="25"/>
      <c r="F147" s="25"/>
      <c r="G147" s="20">
        <v>0.1</v>
      </c>
      <c r="H147" s="25"/>
    </row>
    <row r="148" spans="1:8" x14ac:dyDescent="0.2">
      <c r="A148" s="25"/>
      <c r="B148" s="28" t="s">
        <v>19</v>
      </c>
      <c r="C148" s="2" t="s">
        <v>234</v>
      </c>
      <c r="D148" s="2" t="s">
        <v>235</v>
      </c>
      <c r="E148" s="27" t="s">
        <v>41</v>
      </c>
      <c r="F148" s="24" t="s">
        <v>12</v>
      </c>
      <c r="G148" s="2">
        <v>2.7000000000000001E-3</v>
      </c>
      <c r="H148" s="24" t="s">
        <v>35</v>
      </c>
    </row>
    <row r="149" spans="1:8" x14ac:dyDescent="0.2">
      <c r="A149" s="25"/>
      <c r="B149" s="25"/>
      <c r="C149" s="2" t="s">
        <v>236</v>
      </c>
      <c r="D149" s="2" t="s">
        <v>237</v>
      </c>
      <c r="E149" s="25"/>
      <c r="F149" s="25"/>
      <c r="G149" s="2">
        <v>0.17</v>
      </c>
      <c r="H149" s="25"/>
    </row>
    <row r="150" spans="1:8" x14ac:dyDescent="0.2">
      <c r="A150" s="25"/>
      <c r="B150" s="25"/>
      <c r="C150" s="2" t="s">
        <v>238</v>
      </c>
      <c r="D150" s="2" t="s">
        <v>239</v>
      </c>
      <c r="E150" s="25"/>
      <c r="F150" s="25"/>
      <c r="G150" s="2">
        <v>1.6000000000000001E-3</v>
      </c>
      <c r="H150" s="25"/>
    </row>
    <row r="151" spans="1:8" x14ac:dyDescent="0.2">
      <c r="A151" s="25"/>
      <c r="B151" s="25"/>
      <c r="C151" s="2" t="s">
        <v>240</v>
      </c>
      <c r="D151" s="2" t="s">
        <v>241</v>
      </c>
      <c r="E151" s="25"/>
      <c r="F151" s="25"/>
      <c r="G151" s="2">
        <v>8.0000000000000004E-4</v>
      </c>
      <c r="H151" s="25"/>
    </row>
    <row r="152" spans="1:8" x14ac:dyDescent="0.2">
      <c r="A152" s="25"/>
      <c r="B152" s="25"/>
      <c r="C152" s="2" t="s">
        <v>242</v>
      </c>
      <c r="D152" s="2" t="s">
        <v>243</v>
      </c>
      <c r="E152" s="25"/>
      <c r="F152" s="25"/>
      <c r="G152" s="2">
        <v>4.4000000000000003E-3</v>
      </c>
      <c r="H152" s="25"/>
    </row>
    <row r="153" spans="1:8" x14ac:dyDescent="0.2">
      <c r="A153" s="25"/>
      <c r="B153" s="25"/>
      <c r="C153" s="2" t="s">
        <v>244</v>
      </c>
      <c r="D153" s="2" t="s">
        <v>245</v>
      </c>
      <c r="E153" s="25"/>
      <c r="F153" s="25"/>
      <c r="G153" s="2">
        <v>1.8E-3</v>
      </c>
      <c r="H153" s="25"/>
    </row>
    <row r="154" spans="1:8" x14ac:dyDescent="0.2">
      <c r="A154" s="25"/>
      <c r="B154" s="28" t="s">
        <v>25</v>
      </c>
      <c r="C154" s="2" t="s">
        <v>246</v>
      </c>
      <c r="D154" s="24" t="s">
        <v>237</v>
      </c>
      <c r="E154" s="27" t="s">
        <v>41</v>
      </c>
      <c r="F154" s="24" t="s">
        <v>12</v>
      </c>
      <c r="G154" s="20">
        <f>8.7*10^-8</f>
        <v>8.6999999999999998E-8</v>
      </c>
      <c r="H154" s="24" t="s">
        <v>35</v>
      </c>
    </row>
    <row r="155" spans="1:8" x14ac:dyDescent="0.2">
      <c r="A155" s="25"/>
      <c r="B155" s="25"/>
      <c r="C155" s="2" t="s">
        <v>247</v>
      </c>
      <c r="D155" s="25"/>
      <c r="E155" s="25"/>
      <c r="F155" s="25"/>
      <c r="G155" s="14">
        <f>7.2*10^-12</f>
        <v>7.2E-12</v>
      </c>
      <c r="H155" s="25"/>
    </row>
    <row r="156" spans="1:8" x14ac:dyDescent="0.2">
      <c r="A156" s="25"/>
      <c r="B156" s="25"/>
      <c r="C156" s="2" t="s">
        <v>248</v>
      </c>
      <c r="D156" s="25"/>
      <c r="E156" s="25"/>
      <c r="F156" s="25"/>
      <c r="G156" s="20">
        <f>7.8*10^-15</f>
        <v>7.8000000000000005E-15</v>
      </c>
      <c r="H156" s="25"/>
    </row>
    <row r="157" spans="1:8" x14ac:dyDescent="0.2">
      <c r="A157" s="25"/>
      <c r="B157" s="25"/>
      <c r="C157" s="2" t="s">
        <v>249</v>
      </c>
      <c r="D157" s="25"/>
      <c r="E157" s="25"/>
      <c r="F157" s="25"/>
      <c r="G157" s="20">
        <f>3.4*10^-8</f>
        <v>3.4E-8</v>
      </c>
      <c r="H157" s="25"/>
    </row>
    <row r="158" spans="1:8" x14ac:dyDescent="0.2">
      <c r="A158" s="25"/>
      <c r="B158" s="25"/>
      <c r="C158" s="2" t="s">
        <v>250</v>
      </c>
      <c r="D158" s="25"/>
      <c r="E158" s="25"/>
      <c r="F158" s="25"/>
      <c r="G158" s="20">
        <f>2.22*10^-16</f>
        <v>2.2200000000000001E-16</v>
      </c>
      <c r="H158" s="25"/>
    </row>
    <row r="159" spans="1:8" x14ac:dyDescent="0.2">
      <c r="A159" s="25"/>
      <c r="B159" s="25"/>
      <c r="C159" s="2" t="s">
        <v>251</v>
      </c>
      <c r="D159" s="24" t="s">
        <v>243</v>
      </c>
      <c r="E159" s="25"/>
      <c r="F159" s="25"/>
      <c r="G159" s="20">
        <v>0.57999999999999996</v>
      </c>
      <c r="H159" s="25"/>
    </row>
    <row r="160" spans="1:8" x14ac:dyDescent="0.2">
      <c r="A160" s="25"/>
      <c r="B160" s="25"/>
      <c r="C160" s="2" t="s">
        <v>252</v>
      </c>
      <c r="D160" s="25"/>
      <c r="E160" s="25"/>
      <c r="F160" s="25"/>
      <c r="G160" s="20">
        <v>0.56999999999999995</v>
      </c>
      <c r="H160" s="25"/>
    </row>
    <row r="161" spans="1:8" x14ac:dyDescent="0.2">
      <c r="A161" s="25"/>
      <c r="B161" s="25"/>
      <c r="C161" s="2" t="s">
        <v>253</v>
      </c>
      <c r="D161" s="25"/>
      <c r="E161" s="25"/>
      <c r="F161" s="25"/>
      <c r="G161" s="20">
        <v>8.7999999999999995E-2</v>
      </c>
      <c r="H161" s="25"/>
    </row>
    <row r="162" spans="1:8" x14ac:dyDescent="0.2">
      <c r="A162" s="25"/>
      <c r="B162" s="25"/>
      <c r="C162" s="2" t="s">
        <v>254</v>
      </c>
      <c r="D162" s="24" t="s">
        <v>255</v>
      </c>
      <c r="E162" s="25"/>
      <c r="F162" s="25"/>
      <c r="G162" s="20">
        <f>1.9*10^-9</f>
        <v>1.9000000000000001E-9</v>
      </c>
      <c r="H162" s="25"/>
    </row>
    <row r="163" spans="1:8" x14ac:dyDescent="0.2">
      <c r="A163" s="25"/>
      <c r="B163" s="25"/>
      <c r="C163" s="2" t="s">
        <v>256</v>
      </c>
      <c r="D163" s="25"/>
      <c r="E163" s="25"/>
      <c r="F163" s="25"/>
      <c r="G163" s="20">
        <f>3.1*10^-10</f>
        <v>3.1000000000000002E-10</v>
      </c>
      <c r="H163" s="25"/>
    </row>
    <row r="164" spans="1:8" x14ac:dyDescent="0.2">
      <c r="A164" s="25"/>
      <c r="B164" s="25"/>
      <c r="C164" s="2" t="s">
        <v>257</v>
      </c>
      <c r="D164" s="25"/>
      <c r="E164" s="25"/>
      <c r="F164" s="25"/>
      <c r="G164" s="20">
        <f>1.5*10^-5</f>
        <v>1.5000000000000002E-5</v>
      </c>
      <c r="H164" s="25"/>
    </row>
    <row r="165" spans="1:8" x14ac:dyDescent="0.2">
      <c r="A165" s="25"/>
      <c r="B165" s="25"/>
      <c r="C165" s="2" t="s">
        <v>258</v>
      </c>
      <c r="D165" s="24" t="s">
        <v>259</v>
      </c>
      <c r="E165" s="25"/>
      <c r="F165" s="25"/>
      <c r="G165" s="20">
        <f>2.9*10^-5</f>
        <v>2.9E-5</v>
      </c>
      <c r="H165" s="25"/>
    </row>
    <row r="166" spans="1:8" x14ac:dyDescent="0.2">
      <c r="A166" s="25"/>
      <c r="B166" s="25"/>
      <c r="C166" s="2" t="s">
        <v>260</v>
      </c>
      <c r="D166" s="25"/>
      <c r="E166" s="25"/>
      <c r="F166" s="25"/>
      <c r="G166" s="20">
        <f>5.6*10^-11</f>
        <v>5.5999999999999994E-11</v>
      </c>
      <c r="H166" s="25"/>
    </row>
    <row r="167" spans="1:8" x14ac:dyDescent="0.2">
      <c r="A167" s="25"/>
      <c r="B167" s="25"/>
      <c r="C167" s="2" t="s">
        <v>261</v>
      </c>
      <c r="D167" s="25"/>
      <c r="E167" s="25"/>
      <c r="F167" s="25"/>
      <c r="G167" s="20">
        <v>3.3999999999999998E-3</v>
      </c>
      <c r="H167" s="25"/>
    </row>
    <row r="168" spans="1:8" x14ac:dyDescent="0.2">
      <c r="A168" s="25"/>
      <c r="B168" s="25"/>
      <c r="C168" s="2" t="s">
        <v>262</v>
      </c>
      <c r="D168" s="24" t="s">
        <v>245</v>
      </c>
      <c r="E168" s="25"/>
      <c r="F168" s="25"/>
      <c r="G168" s="20">
        <f>4.1*10^-16</f>
        <v>4.0999999999999996E-16</v>
      </c>
      <c r="H168" s="25"/>
    </row>
    <row r="169" spans="1:8" x14ac:dyDescent="0.2">
      <c r="A169" s="25"/>
      <c r="B169" s="25"/>
      <c r="C169" s="2" t="s">
        <v>263</v>
      </c>
      <c r="D169" s="25"/>
      <c r="E169" s="25"/>
      <c r="F169" s="25"/>
      <c r="G169" s="20">
        <f t="shared" ref="G169:G170" si="0">2.2*10^-16</f>
        <v>2.2000000000000002E-16</v>
      </c>
      <c r="H169" s="25"/>
    </row>
    <row r="170" spans="1:8" x14ac:dyDescent="0.2">
      <c r="A170" s="25"/>
      <c r="B170" s="25"/>
      <c r="C170" s="2" t="s">
        <v>264</v>
      </c>
      <c r="D170" s="25"/>
      <c r="E170" s="25"/>
      <c r="F170" s="25"/>
      <c r="G170" s="20">
        <f t="shared" si="0"/>
        <v>2.2000000000000002E-16</v>
      </c>
      <c r="H170" s="25"/>
    </row>
    <row r="171" spans="1:8" x14ac:dyDescent="0.2">
      <c r="A171" s="25"/>
      <c r="B171" s="28" t="s">
        <v>8</v>
      </c>
      <c r="C171" s="2" t="s">
        <v>265</v>
      </c>
      <c r="D171" s="24" t="s">
        <v>10</v>
      </c>
      <c r="E171" s="38" t="s">
        <v>266</v>
      </c>
      <c r="F171" s="24" t="s">
        <v>34</v>
      </c>
      <c r="G171" s="20">
        <v>0.39</v>
      </c>
      <c r="H171" s="24" t="s">
        <v>267</v>
      </c>
    </row>
    <row r="172" spans="1:8" x14ac:dyDescent="0.2">
      <c r="A172" s="25"/>
      <c r="B172" s="25"/>
      <c r="C172" s="2" t="s">
        <v>268</v>
      </c>
      <c r="D172" s="25"/>
      <c r="E172" s="25"/>
      <c r="F172" s="25"/>
      <c r="G172" s="20">
        <v>9.9900100000000001E-4</v>
      </c>
      <c r="H172" s="25"/>
    </row>
    <row r="173" spans="1:8" x14ac:dyDescent="0.2">
      <c r="A173" s="25"/>
      <c r="B173" s="25"/>
      <c r="C173" s="2" t="s">
        <v>269</v>
      </c>
      <c r="D173" s="25"/>
      <c r="E173" s="25"/>
      <c r="F173" s="25"/>
      <c r="G173" s="20">
        <v>9.9900100000000001E-4</v>
      </c>
      <c r="H173" s="25"/>
    </row>
    <row r="174" spans="1:8" x14ac:dyDescent="0.2">
      <c r="A174" s="25"/>
      <c r="B174" s="25"/>
      <c r="C174" s="2" t="s">
        <v>270</v>
      </c>
      <c r="D174" s="25"/>
      <c r="E174" s="25"/>
      <c r="F174" s="25"/>
      <c r="G174" s="20">
        <v>8.9910089999999995E-3</v>
      </c>
      <c r="H174" s="25"/>
    </row>
    <row r="175" spans="1:8" x14ac:dyDescent="0.2">
      <c r="A175" s="25"/>
      <c r="B175" s="25"/>
      <c r="C175" s="2" t="s">
        <v>271</v>
      </c>
      <c r="D175" s="25"/>
      <c r="E175" s="25"/>
      <c r="F175" s="25"/>
      <c r="G175" s="20">
        <v>9.9900100000000001E-4</v>
      </c>
      <c r="H175" s="25"/>
    </row>
    <row r="176" spans="1:8" x14ac:dyDescent="0.2">
      <c r="A176" s="25"/>
      <c r="B176" s="25"/>
      <c r="C176" s="2" t="s">
        <v>272</v>
      </c>
      <c r="D176" s="25"/>
      <c r="E176" s="25"/>
      <c r="F176" s="25"/>
      <c r="G176" s="20">
        <v>0.39</v>
      </c>
      <c r="H176" s="25"/>
    </row>
    <row r="177" spans="1:8" x14ac:dyDescent="0.2">
      <c r="A177" s="25"/>
      <c r="B177" s="25"/>
      <c r="C177" s="2" t="s">
        <v>273</v>
      </c>
      <c r="D177" s="25"/>
      <c r="E177" s="25"/>
      <c r="F177" s="25"/>
      <c r="G177" s="20">
        <v>8.9910089999999995E-3</v>
      </c>
      <c r="H177" s="25"/>
    </row>
    <row r="178" spans="1:8" x14ac:dyDescent="0.2">
      <c r="A178" s="25"/>
      <c r="B178" s="25"/>
      <c r="C178" s="2" t="s">
        <v>274</v>
      </c>
      <c r="D178" s="25"/>
      <c r="E178" s="25"/>
      <c r="F178" s="25"/>
      <c r="G178" s="20">
        <v>9.9900100000000001E-4</v>
      </c>
      <c r="H178" s="25"/>
    </row>
    <row r="179" spans="1:8" x14ac:dyDescent="0.2">
      <c r="A179" s="25"/>
      <c r="B179" s="25"/>
      <c r="C179" s="2" t="s">
        <v>275</v>
      </c>
      <c r="D179" s="25"/>
      <c r="E179" s="25"/>
      <c r="F179" s="25"/>
      <c r="G179" s="20">
        <v>1.998002E-3</v>
      </c>
      <c r="H179" s="25"/>
    </row>
    <row r="180" spans="1:8" x14ac:dyDescent="0.2">
      <c r="A180" s="25"/>
      <c r="B180" s="25"/>
      <c r="C180" s="2" t="s">
        <v>276</v>
      </c>
      <c r="D180" s="25"/>
      <c r="E180" s="25"/>
      <c r="F180" s="25"/>
      <c r="G180" s="20">
        <v>9.9900100000000001E-4</v>
      </c>
      <c r="H180" s="25"/>
    </row>
    <row r="181" spans="1:8" x14ac:dyDescent="0.2">
      <c r="A181" s="25"/>
      <c r="B181" s="25"/>
      <c r="C181" s="2" t="s">
        <v>277</v>
      </c>
      <c r="D181" s="25"/>
      <c r="E181" s="25"/>
      <c r="F181" s="25"/>
      <c r="G181" s="20">
        <v>2.5974026000000001E-2</v>
      </c>
      <c r="H181" s="25"/>
    </row>
    <row r="182" spans="1:8" x14ac:dyDescent="0.2">
      <c r="A182" s="25"/>
      <c r="B182" s="25"/>
      <c r="C182" s="2" t="s">
        <v>278</v>
      </c>
      <c r="D182" s="25"/>
      <c r="E182" s="25"/>
      <c r="F182" s="25"/>
      <c r="G182" s="20">
        <v>0.34560000000000002</v>
      </c>
      <c r="H182" s="25"/>
    </row>
    <row r="183" spans="1:8" x14ac:dyDescent="0.2">
      <c r="A183" s="25"/>
      <c r="B183" s="25"/>
      <c r="C183" s="2" t="s">
        <v>279</v>
      </c>
      <c r="D183" s="25"/>
      <c r="E183" s="25"/>
      <c r="F183" s="25"/>
      <c r="G183" s="20">
        <v>2.5974000000000001E-2</v>
      </c>
      <c r="H183" s="25"/>
    </row>
    <row r="184" spans="1:8" x14ac:dyDescent="0.2">
      <c r="A184" s="25"/>
      <c r="B184" s="25"/>
      <c r="C184" s="2" t="s">
        <v>280</v>
      </c>
      <c r="D184" s="25"/>
      <c r="E184" s="25"/>
      <c r="F184" s="25"/>
      <c r="G184" s="20">
        <v>1.998002E-3</v>
      </c>
      <c r="H184" s="25"/>
    </row>
    <row r="185" spans="1:8" x14ac:dyDescent="0.2">
      <c r="A185" s="25"/>
      <c r="B185" s="25"/>
      <c r="C185" s="2" t="s">
        <v>281</v>
      </c>
      <c r="D185" s="25"/>
      <c r="E185" s="25"/>
      <c r="F185" s="25"/>
      <c r="G185" s="20">
        <v>0.34560000000000002</v>
      </c>
      <c r="H185" s="25"/>
    </row>
    <row r="186" spans="1:8" x14ac:dyDescent="0.2">
      <c r="A186" s="25"/>
      <c r="B186" s="25"/>
      <c r="C186" s="2" t="s">
        <v>282</v>
      </c>
      <c r="D186" s="25"/>
      <c r="E186" s="25"/>
      <c r="F186" s="25"/>
      <c r="G186" s="20">
        <v>9.9900100000000001E-4</v>
      </c>
      <c r="H186" s="25"/>
    </row>
    <row r="187" spans="1:8" x14ac:dyDescent="0.2">
      <c r="A187" s="29" t="s">
        <v>283</v>
      </c>
      <c r="B187" s="28" t="s">
        <v>38</v>
      </c>
      <c r="C187" s="2" t="s">
        <v>284</v>
      </c>
      <c r="D187" s="24" t="s">
        <v>10</v>
      </c>
      <c r="E187" s="27" t="s">
        <v>41</v>
      </c>
      <c r="F187" s="24" t="s">
        <v>12</v>
      </c>
      <c r="G187" s="20">
        <f>8.1*10^-6</f>
        <v>8.0999999999999987E-6</v>
      </c>
      <c r="H187" s="24" t="s">
        <v>180</v>
      </c>
    </row>
    <row r="188" spans="1:8" x14ac:dyDescent="0.2">
      <c r="A188" s="25"/>
      <c r="B188" s="25"/>
      <c r="C188" s="2" t="s">
        <v>285</v>
      </c>
      <c r="D188" s="25"/>
      <c r="E188" s="25"/>
      <c r="F188" s="25"/>
      <c r="G188" s="20">
        <f>2.9*10^-8</f>
        <v>2.8999999999999998E-8</v>
      </c>
      <c r="H188" s="25"/>
    </row>
    <row r="189" spans="1:8" x14ac:dyDescent="0.2">
      <c r="A189" s="25"/>
      <c r="B189" s="25"/>
      <c r="C189" s="2" t="s">
        <v>286</v>
      </c>
      <c r="D189" s="25"/>
      <c r="E189" s="25"/>
      <c r="F189" s="25"/>
      <c r="G189" s="20">
        <v>1.0999999999999999E-2</v>
      </c>
      <c r="H189" s="25"/>
    </row>
    <row r="190" spans="1:8" x14ac:dyDescent="0.2">
      <c r="A190" s="25"/>
      <c r="B190" s="25"/>
      <c r="C190" s="2" t="s">
        <v>287</v>
      </c>
      <c r="D190" s="25"/>
      <c r="E190" s="25"/>
      <c r="F190" s="25"/>
      <c r="G190" s="20">
        <v>1.4E-3</v>
      </c>
      <c r="H190" s="25"/>
    </row>
    <row r="191" spans="1:8" x14ac:dyDescent="0.2">
      <c r="A191" s="25"/>
      <c r="B191" s="25"/>
      <c r="C191" s="2" t="s">
        <v>288</v>
      </c>
      <c r="D191" s="25"/>
      <c r="E191" s="25"/>
      <c r="F191" s="25"/>
      <c r="G191" s="21">
        <f>2.2*10^-11</f>
        <v>2.2000000000000002E-11</v>
      </c>
      <c r="H191" s="25"/>
    </row>
    <row r="192" spans="1:8" x14ac:dyDescent="0.2">
      <c r="A192" s="25"/>
      <c r="B192" s="25"/>
      <c r="C192" s="2" t="s">
        <v>289</v>
      </c>
      <c r="D192" s="25"/>
      <c r="E192" s="25"/>
      <c r="F192" s="25"/>
      <c r="G192" s="21">
        <f>5.3*10^-6</f>
        <v>5.2999999999999992E-6</v>
      </c>
      <c r="H192" s="25"/>
    </row>
    <row r="193" spans="1:8" x14ac:dyDescent="0.2">
      <c r="A193" s="25"/>
      <c r="B193" s="28" t="s">
        <v>114</v>
      </c>
      <c r="C193" s="2" t="s">
        <v>290</v>
      </c>
      <c r="D193" s="24" t="s">
        <v>291</v>
      </c>
      <c r="E193" s="27" t="s">
        <v>41</v>
      </c>
      <c r="F193" s="24" t="s">
        <v>12</v>
      </c>
      <c r="G193" s="20">
        <f t="shared" ref="G193:G194" si="1">2.2*10^-16</f>
        <v>2.2000000000000002E-16</v>
      </c>
      <c r="H193" s="24" t="s">
        <v>180</v>
      </c>
    </row>
    <row r="194" spans="1:8" x14ac:dyDescent="0.2">
      <c r="A194" s="25"/>
      <c r="B194" s="25"/>
      <c r="C194" s="2" t="s">
        <v>292</v>
      </c>
      <c r="D194" s="25"/>
      <c r="E194" s="25"/>
      <c r="F194" s="25"/>
      <c r="G194" s="20">
        <f t="shared" si="1"/>
        <v>2.2000000000000002E-16</v>
      </c>
      <c r="H194" s="25"/>
    </row>
    <row r="195" spans="1:8" x14ac:dyDescent="0.2">
      <c r="A195" s="29" t="s">
        <v>293</v>
      </c>
      <c r="B195" s="10" t="s">
        <v>52</v>
      </c>
      <c r="C195" s="2" t="s">
        <v>294</v>
      </c>
      <c r="D195" s="2" t="s">
        <v>295</v>
      </c>
      <c r="E195" s="3"/>
      <c r="F195" s="2"/>
      <c r="G195" s="20"/>
      <c r="H195" s="2"/>
    </row>
    <row r="196" spans="1:8" x14ac:dyDescent="0.2">
      <c r="A196" s="25"/>
      <c r="B196" s="28" t="s">
        <v>65</v>
      </c>
      <c r="C196" s="2" t="s">
        <v>296</v>
      </c>
      <c r="D196" s="24" t="s">
        <v>297</v>
      </c>
      <c r="E196" s="27" t="s">
        <v>140</v>
      </c>
      <c r="F196" s="24" t="s">
        <v>45</v>
      </c>
      <c r="G196" s="20">
        <v>0.51190000000000002</v>
      </c>
      <c r="H196" s="24" t="s">
        <v>35</v>
      </c>
    </row>
    <row r="197" spans="1:8" x14ac:dyDescent="0.2">
      <c r="A197" s="25"/>
      <c r="B197" s="25"/>
      <c r="C197" s="2" t="s">
        <v>298</v>
      </c>
      <c r="D197" s="25"/>
      <c r="E197" s="25"/>
      <c r="F197" s="25"/>
      <c r="G197" s="20">
        <v>0.84489999999999998</v>
      </c>
      <c r="H197" s="25"/>
    </row>
    <row r="198" spans="1:8" x14ac:dyDescent="0.2">
      <c r="A198" s="25"/>
      <c r="B198" s="25"/>
      <c r="C198" s="2" t="s">
        <v>299</v>
      </c>
      <c r="D198" s="25"/>
      <c r="E198" s="25"/>
      <c r="F198" s="25"/>
      <c r="G198" s="20">
        <v>0.30959999999999999</v>
      </c>
      <c r="H198" s="25"/>
    </row>
    <row r="199" spans="1:8" x14ac:dyDescent="0.2">
      <c r="A199" s="25"/>
      <c r="B199" s="28" t="s">
        <v>70</v>
      </c>
      <c r="C199" s="2" t="s">
        <v>300</v>
      </c>
      <c r="D199" s="24" t="s">
        <v>297</v>
      </c>
      <c r="E199" s="27" t="s">
        <v>41</v>
      </c>
      <c r="F199" s="2" t="s">
        <v>34</v>
      </c>
      <c r="G199" s="20">
        <v>3.9100000000000003E-2</v>
      </c>
      <c r="H199" s="24" t="s">
        <v>35</v>
      </c>
    </row>
    <row r="200" spans="1:8" x14ac:dyDescent="0.2">
      <c r="A200" s="25"/>
      <c r="B200" s="25"/>
      <c r="C200" s="2" t="s">
        <v>301</v>
      </c>
      <c r="D200" s="25"/>
      <c r="E200" s="25"/>
      <c r="F200" s="2" t="s">
        <v>34</v>
      </c>
      <c r="G200" s="20">
        <v>2.7300000000000001E-2</v>
      </c>
      <c r="H200" s="25"/>
    </row>
    <row r="201" spans="1:8" x14ac:dyDescent="0.2">
      <c r="A201" s="25"/>
      <c r="B201" s="25"/>
      <c r="C201" s="2" t="s">
        <v>302</v>
      </c>
      <c r="D201" s="25"/>
      <c r="E201" s="25"/>
      <c r="F201" s="2" t="s">
        <v>34</v>
      </c>
      <c r="G201" s="2">
        <v>7.7999999999999996E-3</v>
      </c>
      <c r="H201" s="25"/>
    </row>
    <row r="202" spans="1:8" x14ac:dyDescent="0.2">
      <c r="A202" s="25"/>
      <c r="B202" s="25"/>
      <c r="C202" s="2" t="s">
        <v>303</v>
      </c>
      <c r="D202" s="25"/>
      <c r="E202" s="25"/>
      <c r="F202" s="2" t="s">
        <v>34</v>
      </c>
      <c r="G202" s="20">
        <v>4.5600000000000002E-2</v>
      </c>
      <c r="H202" s="25"/>
    </row>
    <row r="203" spans="1:8" x14ac:dyDescent="0.2">
      <c r="A203" s="25"/>
      <c r="B203" s="25"/>
      <c r="C203" s="2" t="s">
        <v>304</v>
      </c>
      <c r="D203" s="25"/>
      <c r="E203" s="25"/>
      <c r="F203" s="2" t="s">
        <v>34</v>
      </c>
      <c r="G203" s="20">
        <v>1.5599999999999999E-2</v>
      </c>
      <c r="H203" s="25"/>
    </row>
    <row r="204" spans="1:8" x14ac:dyDescent="0.2">
      <c r="A204" s="25"/>
      <c r="B204" s="28" t="s">
        <v>19</v>
      </c>
      <c r="C204" s="2" t="s">
        <v>305</v>
      </c>
      <c r="D204" s="2" t="s">
        <v>306</v>
      </c>
      <c r="E204" s="27" t="s">
        <v>41</v>
      </c>
      <c r="F204" s="2" t="s">
        <v>34</v>
      </c>
      <c r="G204" s="20" t="s">
        <v>307</v>
      </c>
      <c r="H204" s="24" t="s">
        <v>35</v>
      </c>
    </row>
    <row r="205" spans="1:8" x14ac:dyDescent="0.2">
      <c r="A205" s="25"/>
      <c r="B205" s="25"/>
      <c r="C205" s="2" t="s">
        <v>308</v>
      </c>
      <c r="D205" s="2" t="s">
        <v>309</v>
      </c>
      <c r="E205" s="25"/>
      <c r="F205" s="2" t="s">
        <v>34</v>
      </c>
      <c r="G205" s="20" t="s">
        <v>307</v>
      </c>
      <c r="H205" s="25"/>
    </row>
    <row r="206" spans="1:8" x14ac:dyDescent="0.2">
      <c r="A206" s="25"/>
      <c r="B206" s="28" t="s">
        <v>25</v>
      </c>
      <c r="C206" s="2" t="s">
        <v>310</v>
      </c>
      <c r="D206" s="2" t="s">
        <v>311</v>
      </c>
      <c r="E206" s="3" t="s">
        <v>312</v>
      </c>
      <c r="F206" s="2"/>
      <c r="G206" s="20">
        <v>0.28000000000000003</v>
      </c>
      <c r="H206" s="2"/>
    </row>
    <row r="207" spans="1:8" x14ac:dyDescent="0.2">
      <c r="A207" s="25"/>
      <c r="B207" s="25"/>
      <c r="C207" s="2" t="s">
        <v>313</v>
      </c>
      <c r="D207" s="2" t="s">
        <v>314</v>
      </c>
      <c r="E207" s="3" t="s">
        <v>312</v>
      </c>
      <c r="F207" s="2"/>
      <c r="G207" s="20">
        <v>0.32</v>
      </c>
      <c r="H207" s="2"/>
    </row>
    <row r="208" spans="1:8" x14ac:dyDescent="0.2">
      <c r="A208" s="29" t="s">
        <v>315</v>
      </c>
      <c r="B208" s="28" t="s">
        <v>114</v>
      </c>
      <c r="C208" s="2" t="s">
        <v>316</v>
      </c>
      <c r="D208" s="24" t="s">
        <v>317</v>
      </c>
      <c r="E208" s="32" t="s">
        <v>11</v>
      </c>
      <c r="F208" s="24" t="s">
        <v>105</v>
      </c>
      <c r="G208" s="20">
        <v>2.3E-2</v>
      </c>
      <c r="H208" s="24" t="s">
        <v>180</v>
      </c>
    </row>
    <row r="209" spans="1:8" x14ac:dyDescent="0.2">
      <c r="A209" s="25"/>
      <c r="B209" s="25"/>
      <c r="C209" s="2" t="s">
        <v>318</v>
      </c>
      <c r="D209" s="25"/>
      <c r="E209" s="25"/>
      <c r="F209" s="25"/>
      <c r="G209" s="20">
        <v>4.1000000000000002E-2</v>
      </c>
      <c r="H209" s="25"/>
    </row>
    <row r="210" spans="1:8" x14ac:dyDescent="0.2">
      <c r="A210" s="25"/>
      <c r="B210" s="25"/>
      <c r="C210" s="2" t="s">
        <v>319</v>
      </c>
      <c r="D210" s="25"/>
      <c r="E210" s="25"/>
      <c r="F210" s="25"/>
      <c r="G210" s="20">
        <f>3.9*10^-8</f>
        <v>3.8999999999999998E-8</v>
      </c>
      <c r="H210" s="25"/>
    </row>
    <row r="211" spans="1:8" x14ac:dyDescent="0.2">
      <c r="A211" s="25"/>
      <c r="B211" s="25"/>
      <c r="C211" s="2" t="s">
        <v>320</v>
      </c>
      <c r="D211" s="25"/>
      <c r="E211" s="25"/>
      <c r="F211" s="25"/>
      <c r="G211" s="20">
        <v>2.3E-2</v>
      </c>
      <c r="H211" s="25"/>
    </row>
    <row r="212" spans="1:8" x14ac:dyDescent="0.2">
      <c r="A212" s="25"/>
      <c r="B212" s="25"/>
      <c r="C212" s="2" t="s">
        <v>321</v>
      </c>
      <c r="D212" s="25"/>
      <c r="E212" s="25"/>
      <c r="F212" s="25"/>
      <c r="G212" s="20">
        <v>4.4000000000000002E-4</v>
      </c>
      <c r="H212" s="25"/>
    </row>
    <row r="213" spans="1:8" x14ac:dyDescent="0.2">
      <c r="A213" s="25"/>
      <c r="B213" s="25"/>
      <c r="C213" s="2" t="s">
        <v>322</v>
      </c>
      <c r="D213" s="25"/>
      <c r="E213" s="25"/>
      <c r="F213" s="25"/>
      <c r="G213" s="20">
        <v>2.2000000000000001E-3</v>
      </c>
      <c r="H213" s="25"/>
    </row>
    <row r="214" spans="1:8" x14ac:dyDescent="0.2">
      <c r="A214" s="29" t="s">
        <v>323</v>
      </c>
      <c r="B214" s="28" t="s">
        <v>52</v>
      </c>
      <c r="C214" s="2" t="s">
        <v>324</v>
      </c>
      <c r="D214" s="2" t="s">
        <v>325</v>
      </c>
      <c r="E214" s="3" t="s">
        <v>55</v>
      </c>
      <c r="F214" s="2" t="s">
        <v>105</v>
      </c>
      <c r="G214" s="19">
        <v>1.6000000000000001E-3</v>
      </c>
      <c r="H214" s="2" t="s">
        <v>35</v>
      </c>
    </row>
    <row r="215" spans="1:8" x14ac:dyDescent="0.2">
      <c r="A215" s="25"/>
      <c r="B215" s="25"/>
      <c r="C215" s="2" t="s">
        <v>326</v>
      </c>
      <c r="D215" s="2" t="s">
        <v>325</v>
      </c>
      <c r="E215" s="3" t="s">
        <v>55</v>
      </c>
      <c r="F215" s="2" t="s">
        <v>105</v>
      </c>
      <c r="G215" s="19" t="s">
        <v>57</v>
      </c>
      <c r="H215" s="2" t="s">
        <v>35</v>
      </c>
    </row>
    <row r="216" spans="1:8" x14ac:dyDescent="0.2">
      <c r="A216" s="25"/>
      <c r="B216" s="10" t="s">
        <v>65</v>
      </c>
      <c r="C216" s="2" t="s">
        <v>327</v>
      </c>
      <c r="D216" s="2" t="s">
        <v>325</v>
      </c>
      <c r="E216" s="3" t="s">
        <v>55</v>
      </c>
      <c r="F216" s="2" t="s">
        <v>105</v>
      </c>
      <c r="G216" s="19">
        <v>2.8000000000000001E-2</v>
      </c>
      <c r="H216" s="2" t="s">
        <v>35</v>
      </c>
    </row>
    <row r="217" spans="1:8" x14ac:dyDescent="0.2">
      <c r="A217" s="29" t="s">
        <v>328</v>
      </c>
      <c r="B217" s="28" t="s">
        <v>65</v>
      </c>
      <c r="C217" s="2" t="s">
        <v>329</v>
      </c>
      <c r="D217" s="24" t="s">
        <v>330</v>
      </c>
      <c r="E217" s="27" t="s">
        <v>11</v>
      </c>
      <c r="F217" s="24" t="s">
        <v>12</v>
      </c>
      <c r="G217" s="20">
        <v>3.2774999999999999E-2</v>
      </c>
      <c r="H217" s="24" t="s">
        <v>35</v>
      </c>
    </row>
    <row r="218" spans="1:8" x14ac:dyDescent="0.2">
      <c r="A218" s="25"/>
      <c r="B218" s="25"/>
      <c r="C218" s="2" t="s">
        <v>331</v>
      </c>
      <c r="D218" s="25"/>
      <c r="E218" s="25"/>
      <c r="F218" s="25"/>
      <c r="G218" s="20">
        <v>5.0257000000000003E-2</v>
      </c>
      <c r="H218" s="25"/>
    </row>
    <row r="219" spans="1:8" x14ac:dyDescent="0.2">
      <c r="A219" s="25"/>
      <c r="B219" s="28" t="s">
        <v>70</v>
      </c>
      <c r="C219" s="2" t="s">
        <v>332</v>
      </c>
      <c r="D219" s="2" t="s">
        <v>330</v>
      </c>
      <c r="E219" s="27" t="s">
        <v>11</v>
      </c>
      <c r="F219" s="24" t="s">
        <v>12</v>
      </c>
      <c r="G219" s="19">
        <v>3.6795000000000001E-2</v>
      </c>
      <c r="H219" s="24" t="s">
        <v>35</v>
      </c>
    </row>
    <row r="220" spans="1:8" x14ac:dyDescent="0.2">
      <c r="A220" s="25"/>
      <c r="B220" s="25"/>
      <c r="C220" s="2" t="s">
        <v>333</v>
      </c>
      <c r="D220" s="2" t="s">
        <v>334</v>
      </c>
      <c r="E220" s="25"/>
      <c r="F220" s="25"/>
      <c r="G220" s="19">
        <v>9.2138999999999999E-2</v>
      </c>
      <c r="H220" s="25"/>
    </row>
    <row r="221" spans="1:8" x14ac:dyDescent="0.2">
      <c r="A221" s="25"/>
      <c r="B221" s="25"/>
      <c r="C221" s="2" t="s">
        <v>335</v>
      </c>
      <c r="D221" s="2" t="s">
        <v>336</v>
      </c>
      <c r="E221" s="25"/>
      <c r="F221" s="25"/>
      <c r="G221" s="19">
        <v>5.5613000000000003E-2</v>
      </c>
      <c r="H221" s="25"/>
    </row>
    <row r="222" spans="1:8" x14ac:dyDescent="0.2">
      <c r="A222" s="25"/>
      <c r="B222" s="28" t="s">
        <v>19</v>
      </c>
      <c r="C222" s="17" t="s">
        <v>337</v>
      </c>
      <c r="D222" s="2" t="s">
        <v>72</v>
      </c>
      <c r="E222" s="27" t="s">
        <v>55</v>
      </c>
      <c r="F222" s="24" t="s">
        <v>12</v>
      </c>
      <c r="G222" s="19">
        <v>1.4E-2</v>
      </c>
      <c r="H222" s="24" t="s">
        <v>35</v>
      </c>
    </row>
    <row r="223" spans="1:8" x14ac:dyDescent="0.2">
      <c r="A223" s="25"/>
      <c r="B223" s="25"/>
      <c r="C223" s="17" t="s">
        <v>338</v>
      </c>
      <c r="D223" s="2" t="s">
        <v>339</v>
      </c>
      <c r="E223" s="25"/>
      <c r="F223" s="25"/>
      <c r="G223" s="20">
        <v>2.35E-2</v>
      </c>
      <c r="H223" s="25"/>
    </row>
    <row r="224" spans="1:8" x14ac:dyDescent="0.2">
      <c r="A224" s="25"/>
      <c r="B224" s="25"/>
      <c r="C224" s="17" t="s">
        <v>340</v>
      </c>
      <c r="D224" s="2" t="s">
        <v>72</v>
      </c>
      <c r="E224" s="25"/>
      <c r="F224" s="25"/>
      <c r="G224" s="20">
        <v>1E-4</v>
      </c>
      <c r="H224" s="25"/>
    </row>
    <row r="225" spans="1:8" x14ac:dyDescent="0.2">
      <c r="A225" s="25"/>
      <c r="B225" s="25"/>
      <c r="C225" s="17" t="s">
        <v>341</v>
      </c>
      <c r="D225" s="2" t="s">
        <v>342</v>
      </c>
      <c r="E225" s="25"/>
      <c r="F225" s="25"/>
      <c r="G225" s="20">
        <v>2.01E-2</v>
      </c>
      <c r="H225" s="25"/>
    </row>
    <row r="226" spans="1:8" x14ac:dyDescent="0.2">
      <c r="A226" s="25"/>
      <c r="B226" s="25"/>
      <c r="C226" s="17" t="s">
        <v>343</v>
      </c>
      <c r="D226" s="2" t="s">
        <v>344</v>
      </c>
      <c r="E226" s="25"/>
      <c r="F226" s="25"/>
      <c r="G226" s="20" t="s">
        <v>57</v>
      </c>
      <c r="H226" s="25"/>
    </row>
    <row r="227" spans="1:8" x14ac:dyDescent="0.2">
      <c r="A227" s="25"/>
      <c r="B227" s="28" t="s">
        <v>25</v>
      </c>
      <c r="C227" s="2" t="s">
        <v>345</v>
      </c>
      <c r="D227" s="24" t="s">
        <v>72</v>
      </c>
      <c r="E227" s="27" t="s">
        <v>11</v>
      </c>
      <c r="F227" s="24" t="s">
        <v>12</v>
      </c>
      <c r="G227" s="20">
        <v>2.5454999999999998E-2</v>
      </c>
      <c r="H227" s="24" t="s">
        <v>35</v>
      </c>
    </row>
    <row r="228" spans="1:8" x14ac:dyDescent="0.2">
      <c r="A228" s="25"/>
      <c r="B228" s="25"/>
      <c r="C228" s="2" t="s">
        <v>346</v>
      </c>
      <c r="D228" s="25"/>
      <c r="E228" s="25"/>
      <c r="F228" s="25"/>
      <c r="G228" s="20">
        <v>9.4940000000000007E-3</v>
      </c>
      <c r="H228" s="25"/>
    </row>
    <row r="229" spans="1:8" x14ac:dyDescent="0.2">
      <c r="A229" s="25"/>
      <c r="B229" s="25"/>
      <c r="C229" s="2" t="s">
        <v>347</v>
      </c>
      <c r="D229" s="25"/>
      <c r="E229" s="25"/>
      <c r="F229" s="25"/>
      <c r="G229" s="20">
        <v>2.2249000000000001E-2</v>
      </c>
      <c r="H229" s="25"/>
    </row>
    <row r="230" spans="1:8" x14ac:dyDescent="0.2">
      <c r="A230" s="25"/>
      <c r="B230" s="25"/>
      <c r="C230" s="2" t="s">
        <v>348</v>
      </c>
      <c r="D230" s="25"/>
      <c r="E230" s="25"/>
      <c r="F230" s="25"/>
      <c r="G230" s="20">
        <v>4.0340000000000001E-2</v>
      </c>
      <c r="H230" s="25"/>
    </row>
    <row r="231" spans="1:8" x14ac:dyDescent="0.2">
      <c r="A231" s="25"/>
      <c r="B231" s="25"/>
      <c r="C231" s="2" t="s">
        <v>349</v>
      </c>
      <c r="D231" s="25"/>
      <c r="E231" s="25"/>
      <c r="F231" s="25"/>
      <c r="G231" s="20">
        <v>1.3370000000000001E-3</v>
      </c>
      <c r="H231" s="25"/>
    </row>
    <row r="232" spans="1:8" x14ac:dyDescent="0.2">
      <c r="A232" s="25"/>
      <c r="B232" s="25"/>
      <c r="C232" s="2" t="s">
        <v>350</v>
      </c>
      <c r="D232" s="25"/>
      <c r="E232" s="25"/>
      <c r="F232" s="25"/>
      <c r="G232" s="20">
        <v>1E-4</v>
      </c>
      <c r="H232" s="25"/>
    </row>
    <row r="233" spans="1:8" x14ac:dyDescent="0.2">
      <c r="A233" s="25"/>
      <c r="B233" s="25"/>
      <c r="C233" s="2" t="s">
        <v>351</v>
      </c>
      <c r="D233" s="25"/>
      <c r="E233" s="25"/>
      <c r="F233" s="25"/>
      <c r="G233" s="20">
        <v>3.3526E-2</v>
      </c>
      <c r="H233" s="25"/>
    </row>
    <row r="234" spans="1:8" x14ac:dyDescent="0.2">
      <c r="A234" s="25"/>
      <c r="B234" s="28" t="s">
        <v>8</v>
      </c>
      <c r="C234" s="17" t="s">
        <v>352</v>
      </c>
      <c r="D234" s="24" t="s">
        <v>167</v>
      </c>
      <c r="E234" s="27" t="s">
        <v>55</v>
      </c>
      <c r="F234" s="24" t="s">
        <v>12</v>
      </c>
      <c r="G234" s="20">
        <v>3.3E-3</v>
      </c>
      <c r="H234" s="24" t="s">
        <v>35</v>
      </c>
    </row>
    <row r="235" spans="1:8" x14ac:dyDescent="0.2">
      <c r="A235" s="25"/>
      <c r="B235" s="25"/>
      <c r="C235" s="17" t="s">
        <v>353</v>
      </c>
      <c r="D235" s="25"/>
      <c r="E235" s="25"/>
      <c r="F235" s="25"/>
      <c r="G235" s="20">
        <v>2.3999999999999998E-3</v>
      </c>
      <c r="H235" s="25"/>
    </row>
    <row r="236" spans="1:8" x14ac:dyDescent="0.2">
      <c r="A236" s="25"/>
      <c r="B236" s="25"/>
      <c r="C236" s="17" t="s">
        <v>354</v>
      </c>
      <c r="D236" s="25"/>
      <c r="E236" s="25"/>
      <c r="F236" s="25"/>
      <c r="G236" s="20">
        <v>1E-4</v>
      </c>
      <c r="H236" s="25"/>
    </row>
    <row r="237" spans="1:8" x14ac:dyDescent="0.2">
      <c r="A237" s="25"/>
      <c r="B237" s="25"/>
      <c r="C237" s="17" t="s">
        <v>355</v>
      </c>
      <c r="D237" s="25"/>
      <c r="E237" s="25"/>
      <c r="F237" s="25"/>
      <c r="G237" s="20" t="s">
        <v>57</v>
      </c>
      <c r="H237" s="25"/>
    </row>
    <row r="238" spans="1:8" x14ac:dyDescent="0.2">
      <c r="A238" s="25"/>
      <c r="B238" s="25"/>
      <c r="C238" s="17" t="s">
        <v>356</v>
      </c>
      <c r="D238" s="25"/>
      <c r="E238" s="25"/>
      <c r="F238" s="25"/>
      <c r="G238" s="20" t="s">
        <v>57</v>
      </c>
      <c r="H238" s="25"/>
    </row>
    <row r="239" spans="1:8" x14ac:dyDescent="0.2">
      <c r="A239" s="25"/>
      <c r="B239" s="25"/>
      <c r="C239" s="17" t="s">
        <v>357</v>
      </c>
      <c r="D239" s="25"/>
      <c r="E239" s="25"/>
      <c r="F239" s="25"/>
      <c r="G239" s="20" t="s">
        <v>57</v>
      </c>
      <c r="H239" s="25"/>
    </row>
    <row r="240" spans="1:8" x14ac:dyDescent="0.2">
      <c r="A240" s="9"/>
      <c r="B240" s="10"/>
      <c r="C240" s="2"/>
      <c r="D240" s="2"/>
      <c r="E240" s="3"/>
      <c r="F240" s="2"/>
      <c r="G240" s="20"/>
      <c r="H240" s="2"/>
    </row>
    <row r="241" spans="1:7" x14ac:dyDescent="0.2">
      <c r="A241" s="1"/>
      <c r="E241" s="22"/>
    </row>
    <row r="242" spans="1:7" x14ac:dyDescent="0.2">
      <c r="A242" s="1"/>
      <c r="E242" s="22"/>
    </row>
    <row r="243" spans="1:7" x14ac:dyDescent="0.2">
      <c r="A243" s="1"/>
      <c r="E243" s="22"/>
    </row>
    <row r="244" spans="1:7" x14ac:dyDescent="0.2">
      <c r="A244" s="1"/>
      <c r="E244" s="22"/>
    </row>
    <row r="245" spans="1:7" x14ac:dyDescent="0.2">
      <c r="A245" s="1"/>
      <c r="E245" s="22"/>
    </row>
    <row r="246" spans="1:7" x14ac:dyDescent="0.2">
      <c r="A246" s="1"/>
      <c r="D246" s="2"/>
      <c r="E246" s="3"/>
      <c r="G246" s="23"/>
    </row>
    <row r="247" spans="1:7" x14ac:dyDescent="0.2">
      <c r="A247" s="1"/>
      <c r="D247" s="2"/>
      <c r="E247" s="3"/>
      <c r="G247" s="23"/>
    </row>
    <row r="248" spans="1:7" x14ac:dyDescent="0.2">
      <c r="A248" s="1"/>
      <c r="D248" s="2"/>
      <c r="E248" s="3"/>
      <c r="G248" s="23"/>
    </row>
    <row r="249" spans="1:7" x14ac:dyDescent="0.2">
      <c r="A249" s="1"/>
      <c r="D249" s="2"/>
      <c r="E249" s="3"/>
      <c r="G249" s="23"/>
    </row>
    <row r="250" spans="1:7" x14ac:dyDescent="0.2">
      <c r="A250" s="1"/>
      <c r="D250" s="2"/>
      <c r="E250" s="3"/>
      <c r="G250" s="23"/>
    </row>
    <row r="251" spans="1:7" x14ac:dyDescent="0.2">
      <c r="A251" s="1"/>
      <c r="D251" s="2"/>
      <c r="E251" s="3"/>
      <c r="G251" s="23"/>
    </row>
    <row r="252" spans="1:7" x14ac:dyDescent="0.2">
      <c r="A252" s="1"/>
      <c r="D252" s="2"/>
      <c r="E252" s="3"/>
      <c r="G252" s="23"/>
    </row>
    <row r="253" spans="1:7" x14ac:dyDescent="0.2">
      <c r="A253" s="1"/>
      <c r="D253" s="2"/>
      <c r="E253" s="3"/>
      <c r="G253" s="23"/>
    </row>
    <row r="254" spans="1:7" x14ac:dyDescent="0.2">
      <c r="A254" s="1"/>
      <c r="D254" s="2"/>
      <c r="E254" s="3"/>
      <c r="G254" s="23"/>
    </row>
    <row r="255" spans="1:7" x14ac:dyDescent="0.2">
      <c r="A255" s="1"/>
      <c r="D255" s="2"/>
      <c r="E255" s="3"/>
      <c r="G255" s="23"/>
    </row>
    <row r="256" spans="1:7" x14ac:dyDescent="0.2">
      <c r="A256" s="1"/>
      <c r="D256" s="2"/>
      <c r="E256" s="3"/>
      <c r="G256" s="23"/>
    </row>
    <row r="257" spans="1:7" x14ac:dyDescent="0.2">
      <c r="A257" s="1"/>
      <c r="D257" s="2"/>
      <c r="E257" s="3"/>
      <c r="G257" s="23"/>
    </row>
    <row r="258" spans="1:7" x14ac:dyDescent="0.2">
      <c r="A258" s="1"/>
      <c r="D258" s="2"/>
      <c r="E258" s="3"/>
      <c r="G258" s="23"/>
    </row>
    <row r="259" spans="1:7" x14ac:dyDescent="0.2">
      <c r="A259" s="1"/>
      <c r="D259" s="2"/>
      <c r="E259" s="3"/>
      <c r="G259" s="23"/>
    </row>
    <row r="260" spans="1:7" x14ac:dyDescent="0.2">
      <c r="A260" s="1"/>
      <c r="D260" s="2"/>
      <c r="E260" s="3"/>
      <c r="G260" s="23"/>
    </row>
    <row r="261" spans="1:7" x14ac:dyDescent="0.2">
      <c r="A261" s="1"/>
      <c r="D261" s="2"/>
      <c r="E261" s="3"/>
      <c r="G261" s="23"/>
    </row>
    <row r="262" spans="1:7" x14ac:dyDescent="0.2">
      <c r="A262" s="1"/>
      <c r="D262" s="2"/>
      <c r="E262" s="3"/>
      <c r="G262" s="23"/>
    </row>
    <row r="263" spans="1:7" x14ac:dyDescent="0.2">
      <c r="A263" s="1"/>
      <c r="D263" s="2"/>
      <c r="E263" s="3"/>
      <c r="G263" s="23"/>
    </row>
    <row r="264" spans="1:7" x14ac:dyDescent="0.2">
      <c r="A264" s="1"/>
      <c r="D264" s="2"/>
      <c r="E264" s="3"/>
      <c r="G264" s="23"/>
    </row>
    <row r="265" spans="1:7" x14ac:dyDescent="0.2">
      <c r="A265" s="1"/>
      <c r="D265" s="2"/>
      <c r="E265" s="3"/>
      <c r="G265" s="23"/>
    </row>
    <row r="266" spans="1:7" x14ac:dyDescent="0.2">
      <c r="A266" s="1"/>
      <c r="D266" s="2"/>
      <c r="E266" s="3"/>
      <c r="G266" s="23"/>
    </row>
    <row r="267" spans="1:7" x14ac:dyDescent="0.2">
      <c r="A267" s="1"/>
      <c r="D267" s="2"/>
      <c r="E267" s="3"/>
      <c r="G267" s="23"/>
    </row>
    <row r="268" spans="1:7" x14ac:dyDescent="0.2">
      <c r="A268" s="1"/>
      <c r="D268" s="2"/>
      <c r="E268" s="3"/>
      <c r="G268" s="23"/>
    </row>
    <row r="269" spans="1:7" x14ac:dyDescent="0.2">
      <c r="A269" s="1"/>
      <c r="D269" s="2"/>
      <c r="E269" s="3"/>
      <c r="G269" s="23"/>
    </row>
    <row r="270" spans="1:7" x14ac:dyDescent="0.2">
      <c r="A270" s="1"/>
      <c r="D270" s="2"/>
      <c r="E270" s="3"/>
      <c r="G270" s="23"/>
    </row>
    <row r="271" spans="1:7" x14ac:dyDescent="0.2">
      <c r="A271" s="1"/>
      <c r="D271" s="2"/>
      <c r="E271" s="3"/>
      <c r="G271" s="23"/>
    </row>
    <row r="272" spans="1:7" x14ac:dyDescent="0.2">
      <c r="A272" s="1"/>
      <c r="D272" s="2"/>
      <c r="E272" s="3"/>
      <c r="G272" s="23"/>
    </row>
    <row r="273" spans="1:7" x14ac:dyDescent="0.2">
      <c r="A273" s="1"/>
      <c r="D273" s="2"/>
      <c r="E273" s="3"/>
      <c r="G273" s="23"/>
    </row>
    <row r="274" spans="1:7" x14ac:dyDescent="0.2">
      <c r="A274" s="1"/>
      <c r="D274" s="2"/>
      <c r="E274" s="3"/>
      <c r="G274" s="23"/>
    </row>
    <row r="275" spans="1:7" x14ac:dyDescent="0.2">
      <c r="A275" s="1"/>
      <c r="D275" s="2"/>
      <c r="E275" s="3"/>
      <c r="G275" s="23"/>
    </row>
    <row r="276" spans="1:7" x14ac:dyDescent="0.2">
      <c r="A276" s="1"/>
      <c r="D276" s="2"/>
      <c r="E276" s="3"/>
      <c r="G276" s="23"/>
    </row>
    <row r="277" spans="1:7" x14ac:dyDescent="0.2">
      <c r="A277" s="1"/>
      <c r="D277" s="2"/>
      <c r="E277" s="3"/>
      <c r="G277" s="23"/>
    </row>
    <row r="278" spans="1:7" x14ac:dyDescent="0.2">
      <c r="A278" s="1"/>
      <c r="D278" s="2"/>
      <c r="E278" s="3"/>
      <c r="G278" s="23"/>
    </row>
    <row r="279" spans="1:7" x14ac:dyDescent="0.2">
      <c r="A279" s="1"/>
      <c r="D279" s="2"/>
      <c r="E279" s="3"/>
      <c r="G279" s="23"/>
    </row>
    <row r="280" spans="1:7" x14ac:dyDescent="0.2">
      <c r="A280" s="1"/>
      <c r="D280" s="2"/>
      <c r="E280" s="3"/>
      <c r="G280" s="23"/>
    </row>
    <row r="281" spans="1:7" x14ac:dyDescent="0.2">
      <c r="A281" s="1"/>
      <c r="D281" s="2"/>
      <c r="E281" s="3"/>
      <c r="G281" s="23"/>
    </row>
    <row r="282" spans="1:7" x14ac:dyDescent="0.2">
      <c r="A282" s="1"/>
      <c r="D282" s="2"/>
      <c r="E282" s="3"/>
      <c r="G282" s="23"/>
    </row>
    <row r="283" spans="1:7" x14ac:dyDescent="0.2">
      <c r="A283" s="1"/>
      <c r="D283" s="2"/>
      <c r="E283" s="3"/>
      <c r="G283" s="23"/>
    </row>
    <row r="284" spans="1:7" x14ac:dyDescent="0.2">
      <c r="A284" s="1"/>
      <c r="D284" s="2"/>
      <c r="E284" s="3"/>
      <c r="G284" s="23"/>
    </row>
    <row r="285" spans="1:7" x14ac:dyDescent="0.2">
      <c r="A285" s="1"/>
      <c r="D285" s="2"/>
      <c r="E285" s="3"/>
      <c r="G285" s="23"/>
    </row>
    <row r="286" spans="1:7" x14ac:dyDescent="0.2">
      <c r="A286" s="1"/>
      <c r="D286" s="2"/>
      <c r="E286" s="3"/>
      <c r="G286" s="23"/>
    </row>
    <row r="287" spans="1:7" x14ac:dyDescent="0.2">
      <c r="A287" s="1"/>
      <c r="D287" s="2"/>
      <c r="E287" s="3"/>
      <c r="G287" s="23"/>
    </row>
    <row r="288" spans="1:7" x14ac:dyDescent="0.2">
      <c r="A288" s="1"/>
      <c r="D288" s="2"/>
      <c r="E288" s="3"/>
      <c r="G288" s="23"/>
    </row>
    <row r="289" spans="1:7" x14ac:dyDescent="0.2">
      <c r="A289" s="1"/>
      <c r="D289" s="2"/>
      <c r="E289" s="3"/>
      <c r="G289" s="23"/>
    </row>
    <row r="290" spans="1:7" x14ac:dyDescent="0.2">
      <c r="A290" s="1"/>
      <c r="D290" s="2"/>
      <c r="E290" s="3"/>
      <c r="G290" s="23"/>
    </row>
    <row r="291" spans="1:7" x14ac:dyDescent="0.2">
      <c r="A291" s="1"/>
      <c r="D291" s="2"/>
      <c r="E291" s="3"/>
      <c r="G291" s="23"/>
    </row>
    <row r="292" spans="1:7" x14ac:dyDescent="0.2">
      <c r="A292" s="1"/>
      <c r="D292" s="2"/>
      <c r="E292" s="3"/>
      <c r="G292" s="23"/>
    </row>
    <row r="293" spans="1:7" x14ac:dyDescent="0.2">
      <c r="A293" s="1"/>
      <c r="D293" s="2"/>
      <c r="E293" s="3"/>
      <c r="G293" s="23"/>
    </row>
    <row r="294" spans="1:7" x14ac:dyDescent="0.2">
      <c r="A294" s="1"/>
      <c r="D294" s="2"/>
      <c r="E294" s="3"/>
      <c r="G294" s="23"/>
    </row>
    <row r="295" spans="1:7" x14ac:dyDescent="0.2">
      <c r="A295" s="1"/>
      <c r="D295" s="2"/>
      <c r="E295" s="3"/>
      <c r="G295" s="23"/>
    </row>
    <row r="296" spans="1:7" x14ac:dyDescent="0.2">
      <c r="A296" s="1"/>
      <c r="D296" s="2"/>
      <c r="E296" s="3"/>
      <c r="G296" s="23"/>
    </row>
    <row r="297" spans="1:7" x14ac:dyDescent="0.2">
      <c r="A297" s="1"/>
      <c r="D297" s="2"/>
      <c r="E297" s="3"/>
      <c r="G297" s="23"/>
    </row>
    <row r="298" spans="1:7" x14ac:dyDescent="0.2">
      <c r="A298" s="1"/>
      <c r="D298" s="2"/>
      <c r="E298" s="3"/>
      <c r="G298" s="23"/>
    </row>
    <row r="299" spans="1:7" x14ac:dyDescent="0.2">
      <c r="A299" s="1"/>
      <c r="D299" s="2"/>
      <c r="E299" s="3"/>
      <c r="G299" s="23"/>
    </row>
    <row r="300" spans="1:7" x14ac:dyDescent="0.2">
      <c r="A300" s="1"/>
      <c r="D300" s="2"/>
      <c r="E300" s="3"/>
      <c r="G300" s="23"/>
    </row>
    <row r="301" spans="1:7" x14ac:dyDescent="0.2">
      <c r="A301" s="1"/>
      <c r="D301" s="2"/>
      <c r="E301" s="3"/>
      <c r="G301" s="23"/>
    </row>
    <row r="302" spans="1:7" x14ac:dyDescent="0.2">
      <c r="A302" s="1"/>
      <c r="D302" s="2"/>
      <c r="E302" s="3"/>
      <c r="G302" s="23"/>
    </row>
    <row r="303" spans="1:7" x14ac:dyDescent="0.2">
      <c r="A303" s="1"/>
      <c r="D303" s="2"/>
      <c r="E303" s="3"/>
      <c r="G303" s="23"/>
    </row>
    <row r="304" spans="1:7" x14ac:dyDescent="0.2">
      <c r="A304" s="1"/>
      <c r="D304" s="2"/>
      <c r="E304" s="3"/>
      <c r="G304" s="23"/>
    </row>
    <row r="305" spans="1:7" x14ac:dyDescent="0.2">
      <c r="A305" s="1"/>
      <c r="D305" s="2"/>
      <c r="E305" s="3"/>
      <c r="G305" s="23"/>
    </row>
    <row r="306" spans="1:7" x14ac:dyDescent="0.2">
      <c r="A306" s="1"/>
      <c r="D306" s="2"/>
      <c r="E306" s="3"/>
      <c r="G306" s="23"/>
    </row>
    <row r="307" spans="1:7" x14ac:dyDescent="0.2">
      <c r="A307" s="1"/>
      <c r="D307" s="2"/>
      <c r="E307" s="3"/>
      <c r="G307" s="23"/>
    </row>
    <row r="308" spans="1:7" x14ac:dyDescent="0.2">
      <c r="A308" s="1"/>
      <c r="D308" s="2"/>
      <c r="E308" s="3"/>
      <c r="G308" s="23"/>
    </row>
    <row r="309" spans="1:7" x14ac:dyDescent="0.2">
      <c r="A309" s="1"/>
      <c r="D309" s="2"/>
      <c r="E309" s="3"/>
      <c r="G309" s="23"/>
    </row>
    <row r="310" spans="1:7" x14ac:dyDescent="0.2">
      <c r="A310" s="1"/>
      <c r="D310" s="2"/>
      <c r="E310" s="3"/>
      <c r="G310" s="23"/>
    </row>
    <row r="311" spans="1:7" x14ac:dyDescent="0.2">
      <c r="A311" s="1"/>
      <c r="D311" s="2"/>
      <c r="E311" s="3"/>
      <c r="G311" s="23"/>
    </row>
    <row r="312" spans="1:7" x14ac:dyDescent="0.2">
      <c r="A312" s="1"/>
      <c r="D312" s="2"/>
      <c r="E312" s="3"/>
      <c r="G312" s="23"/>
    </row>
    <row r="313" spans="1:7" x14ac:dyDescent="0.2">
      <c r="A313" s="1"/>
      <c r="D313" s="2"/>
      <c r="E313" s="3"/>
      <c r="G313" s="23"/>
    </row>
    <row r="314" spans="1:7" x14ac:dyDescent="0.2">
      <c r="A314" s="1"/>
      <c r="D314" s="2"/>
      <c r="E314" s="3"/>
      <c r="G314" s="23"/>
    </row>
    <row r="315" spans="1:7" x14ac:dyDescent="0.2">
      <c r="A315" s="1"/>
      <c r="D315" s="2"/>
      <c r="E315" s="3"/>
      <c r="G315" s="23"/>
    </row>
    <row r="316" spans="1:7" x14ac:dyDescent="0.2">
      <c r="A316" s="1"/>
      <c r="D316" s="2"/>
      <c r="E316" s="3"/>
      <c r="G316" s="23"/>
    </row>
    <row r="317" spans="1:7" x14ac:dyDescent="0.2">
      <c r="A317" s="1"/>
      <c r="D317" s="2"/>
      <c r="E317" s="3"/>
      <c r="G317" s="23"/>
    </row>
    <row r="318" spans="1:7" x14ac:dyDescent="0.2">
      <c r="A318" s="1"/>
      <c r="D318" s="2"/>
      <c r="E318" s="3"/>
      <c r="G318" s="23"/>
    </row>
    <row r="319" spans="1:7" x14ac:dyDescent="0.2">
      <c r="A319" s="1"/>
      <c r="D319" s="2"/>
      <c r="E319" s="3"/>
      <c r="G319" s="23"/>
    </row>
    <row r="320" spans="1:7" x14ac:dyDescent="0.2">
      <c r="A320" s="1"/>
      <c r="D320" s="2"/>
      <c r="E320" s="3"/>
      <c r="G320" s="23"/>
    </row>
    <row r="321" spans="1:7" x14ac:dyDescent="0.2">
      <c r="A321" s="1"/>
      <c r="D321" s="2"/>
      <c r="E321" s="3"/>
      <c r="G321" s="23"/>
    </row>
    <row r="322" spans="1:7" x14ac:dyDescent="0.2">
      <c r="A322" s="1"/>
      <c r="D322" s="2"/>
      <c r="E322" s="3"/>
      <c r="G322" s="23"/>
    </row>
    <row r="323" spans="1:7" x14ac:dyDescent="0.2">
      <c r="A323" s="1"/>
      <c r="D323" s="2"/>
      <c r="E323" s="3"/>
      <c r="G323" s="23"/>
    </row>
    <row r="324" spans="1:7" x14ac:dyDescent="0.2">
      <c r="A324" s="1"/>
      <c r="D324" s="2"/>
      <c r="E324" s="3"/>
      <c r="G324" s="23"/>
    </row>
    <row r="325" spans="1:7" x14ac:dyDescent="0.2">
      <c r="A325" s="1"/>
      <c r="D325" s="2"/>
      <c r="E325" s="3"/>
      <c r="G325" s="23"/>
    </row>
    <row r="326" spans="1:7" x14ac:dyDescent="0.2">
      <c r="A326" s="1"/>
      <c r="D326" s="2"/>
      <c r="E326" s="3"/>
      <c r="G326" s="23"/>
    </row>
    <row r="327" spans="1:7" x14ac:dyDescent="0.2">
      <c r="A327" s="1"/>
      <c r="D327" s="2"/>
      <c r="E327" s="3"/>
      <c r="G327" s="23"/>
    </row>
    <row r="328" spans="1:7" x14ac:dyDescent="0.2">
      <c r="A328" s="1"/>
      <c r="D328" s="2"/>
      <c r="E328" s="3"/>
      <c r="G328" s="23"/>
    </row>
    <row r="329" spans="1:7" x14ac:dyDescent="0.2">
      <c r="A329" s="1"/>
      <c r="D329" s="2"/>
      <c r="E329" s="3"/>
      <c r="G329" s="23"/>
    </row>
    <row r="330" spans="1:7" x14ac:dyDescent="0.2">
      <c r="A330" s="1"/>
      <c r="D330" s="2"/>
      <c r="E330" s="3"/>
      <c r="G330" s="23"/>
    </row>
    <row r="331" spans="1:7" x14ac:dyDescent="0.2">
      <c r="A331" s="1"/>
      <c r="D331" s="2"/>
      <c r="E331" s="3"/>
      <c r="G331" s="23"/>
    </row>
    <row r="332" spans="1:7" x14ac:dyDescent="0.2">
      <c r="A332" s="1"/>
      <c r="D332" s="2"/>
      <c r="E332" s="3"/>
      <c r="G332" s="23"/>
    </row>
    <row r="333" spans="1:7" x14ac:dyDescent="0.2">
      <c r="A333" s="1"/>
      <c r="D333" s="2"/>
      <c r="E333" s="3"/>
      <c r="G333" s="23"/>
    </row>
    <row r="334" spans="1:7" x14ac:dyDescent="0.2">
      <c r="A334" s="1"/>
      <c r="D334" s="2"/>
      <c r="E334" s="3"/>
      <c r="G334" s="23"/>
    </row>
    <row r="335" spans="1:7" x14ac:dyDescent="0.2">
      <c r="A335" s="1"/>
      <c r="D335" s="2"/>
      <c r="E335" s="3"/>
      <c r="G335" s="23"/>
    </row>
    <row r="336" spans="1:7" x14ac:dyDescent="0.2">
      <c r="A336" s="1"/>
      <c r="D336" s="2"/>
      <c r="E336" s="3"/>
      <c r="G336" s="23"/>
    </row>
    <row r="337" spans="1:7" x14ac:dyDescent="0.2">
      <c r="A337" s="1"/>
      <c r="D337" s="2"/>
      <c r="E337" s="3"/>
      <c r="G337" s="23"/>
    </row>
    <row r="338" spans="1:7" x14ac:dyDescent="0.2">
      <c r="A338" s="1"/>
      <c r="D338" s="2"/>
      <c r="E338" s="3"/>
      <c r="G338" s="23"/>
    </row>
    <row r="339" spans="1:7" x14ac:dyDescent="0.2">
      <c r="A339" s="1"/>
      <c r="D339" s="2"/>
      <c r="E339" s="3"/>
      <c r="G339" s="23"/>
    </row>
    <row r="340" spans="1:7" x14ac:dyDescent="0.2">
      <c r="A340" s="1"/>
      <c r="D340" s="2"/>
      <c r="E340" s="3"/>
      <c r="G340" s="23"/>
    </row>
    <row r="341" spans="1:7" x14ac:dyDescent="0.2">
      <c r="A341" s="1"/>
      <c r="D341" s="2"/>
      <c r="E341" s="3"/>
      <c r="G341" s="23"/>
    </row>
    <row r="342" spans="1:7" x14ac:dyDescent="0.2">
      <c r="A342" s="1"/>
      <c r="D342" s="2"/>
      <c r="E342" s="3"/>
      <c r="G342" s="23"/>
    </row>
    <row r="343" spans="1:7" x14ac:dyDescent="0.2">
      <c r="A343" s="1"/>
      <c r="D343" s="2"/>
      <c r="E343" s="3"/>
      <c r="G343" s="23"/>
    </row>
    <row r="344" spans="1:7" x14ac:dyDescent="0.2">
      <c r="A344" s="1"/>
      <c r="D344" s="2"/>
      <c r="E344" s="3"/>
      <c r="G344" s="23"/>
    </row>
    <row r="345" spans="1:7" x14ac:dyDescent="0.2">
      <c r="A345" s="1"/>
      <c r="D345" s="2"/>
      <c r="E345" s="3"/>
      <c r="G345" s="23"/>
    </row>
    <row r="346" spans="1:7" x14ac:dyDescent="0.2">
      <c r="A346" s="1"/>
      <c r="D346" s="2"/>
      <c r="E346" s="3"/>
      <c r="G346" s="23"/>
    </row>
    <row r="347" spans="1:7" x14ac:dyDescent="0.2">
      <c r="A347" s="1"/>
      <c r="D347" s="2"/>
      <c r="E347" s="3"/>
      <c r="G347" s="23"/>
    </row>
    <row r="348" spans="1:7" x14ac:dyDescent="0.2">
      <c r="A348" s="1"/>
      <c r="D348" s="2"/>
      <c r="E348" s="3"/>
      <c r="G348" s="23"/>
    </row>
    <row r="349" spans="1:7" x14ac:dyDescent="0.2">
      <c r="A349" s="1"/>
      <c r="D349" s="2"/>
      <c r="E349" s="3"/>
      <c r="G349" s="23"/>
    </row>
    <row r="350" spans="1:7" x14ac:dyDescent="0.2">
      <c r="A350" s="1"/>
      <c r="D350" s="2"/>
      <c r="E350" s="3"/>
      <c r="G350" s="23"/>
    </row>
    <row r="351" spans="1:7" x14ac:dyDescent="0.2">
      <c r="A351" s="1"/>
      <c r="D351" s="2"/>
      <c r="E351" s="3"/>
      <c r="G351" s="23"/>
    </row>
    <row r="352" spans="1:7" x14ac:dyDescent="0.2">
      <c r="A352" s="1"/>
      <c r="D352" s="2"/>
      <c r="E352" s="3"/>
      <c r="G352" s="23"/>
    </row>
    <row r="353" spans="1:7" x14ac:dyDescent="0.2">
      <c r="A353" s="1"/>
      <c r="D353" s="2"/>
      <c r="E353" s="3"/>
      <c r="G353" s="23"/>
    </row>
    <row r="354" spans="1:7" x14ac:dyDescent="0.2">
      <c r="A354" s="1"/>
      <c r="D354" s="2"/>
      <c r="E354" s="3"/>
      <c r="G354" s="23"/>
    </row>
    <row r="355" spans="1:7" x14ac:dyDescent="0.2">
      <c r="A355" s="1"/>
      <c r="D355" s="2"/>
      <c r="E355" s="3"/>
      <c r="G355" s="23"/>
    </row>
    <row r="356" spans="1:7" x14ac:dyDescent="0.2">
      <c r="A356" s="1"/>
      <c r="D356" s="2"/>
      <c r="E356" s="3"/>
      <c r="G356" s="23"/>
    </row>
    <row r="357" spans="1:7" x14ac:dyDescent="0.2">
      <c r="A357" s="1"/>
      <c r="D357" s="2"/>
      <c r="E357" s="3"/>
      <c r="G357" s="23"/>
    </row>
    <row r="358" spans="1:7" x14ac:dyDescent="0.2">
      <c r="A358" s="1"/>
      <c r="D358" s="2"/>
      <c r="E358" s="3"/>
      <c r="G358" s="23"/>
    </row>
    <row r="359" spans="1:7" x14ac:dyDescent="0.2">
      <c r="A359" s="1"/>
      <c r="D359" s="2"/>
      <c r="E359" s="3"/>
      <c r="G359" s="23"/>
    </row>
    <row r="360" spans="1:7" x14ac:dyDescent="0.2">
      <c r="A360" s="1"/>
      <c r="D360" s="2"/>
      <c r="E360" s="3"/>
      <c r="G360" s="23"/>
    </row>
    <row r="361" spans="1:7" x14ac:dyDescent="0.2">
      <c r="A361" s="1"/>
      <c r="D361" s="2"/>
      <c r="E361" s="3"/>
      <c r="G361" s="23"/>
    </row>
    <row r="362" spans="1:7" x14ac:dyDescent="0.2">
      <c r="A362" s="1"/>
      <c r="D362" s="2"/>
      <c r="E362" s="3"/>
      <c r="G362" s="23"/>
    </row>
    <row r="363" spans="1:7" x14ac:dyDescent="0.2">
      <c r="A363" s="1"/>
      <c r="D363" s="2"/>
      <c r="E363" s="3"/>
      <c r="G363" s="23"/>
    </row>
    <row r="364" spans="1:7" x14ac:dyDescent="0.2">
      <c r="A364" s="1"/>
      <c r="D364" s="2"/>
      <c r="E364" s="3"/>
      <c r="G364" s="23"/>
    </row>
    <row r="365" spans="1:7" x14ac:dyDescent="0.2">
      <c r="A365" s="1"/>
      <c r="D365" s="2"/>
      <c r="E365" s="3"/>
      <c r="G365" s="23"/>
    </row>
    <row r="366" spans="1:7" x14ac:dyDescent="0.2">
      <c r="A366" s="1"/>
      <c r="D366" s="2"/>
      <c r="E366" s="3"/>
      <c r="G366" s="23"/>
    </row>
    <row r="367" spans="1:7" x14ac:dyDescent="0.2">
      <c r="A367" s="1"/>
      <c r="D367" s="2"/>
      <c r="E367" s="3"/>
      <c r="G367" s="23"/>
    </row>
    <row r="368" spans="1:7" x14ac:dyDescent="0.2">
      <c r="A368" s="1"/>
      <c r="D368" s="2"/>
      <c r="E368" s="3"/>
      <c r="G368" s="23"/>
    </row>
    <row r="369" spans="1:7" x14ac:dyDescent="0.2">
      <c r="A369" s="1"/>
      <c r="D369" s="2"/>
      <c r="E369" s="3"/>
      <c r="G369" s="23"/>
    </row>
    <row r="370" spans="1:7" x14ac:dyDescent="0.2">
      <c r="A370" s="1"/>
      <c r="D370" s="2"/>
      <c r="E370" s="3"/>
      <c r="G370" s="23"/>
    </row>
    <row r="371" spans="1:7" x14ac:dyDescent="0.2">
      <c r="A371" s="1"/>
      <c r="D371" s="2"/>
      <c r="E371" s="3"/>
      <c r="G371" s="23"/>
    </row>
    <row r="372" spans="1:7" x14ac:dyDescent="0.2">
      <c r="A372" s="1"/>
      <c r="D372" s="2"/>
      <c r="E372" s="3"/>
      <c r="G372" s="23"/>
    </row>
    <row r="373" spans="1:7" x14ac:dyDescent="0.2">
      <c r="A373" s="1"/>
      <c r="D373" s="2"/>
      <c r="E373" s="3"/>
      <c r="G373" s="23"/>
    </row>
    <row r="374" spans="1:7" x14ac:dyDescent="0.2">
      <c r="A374" s="1"/>
      <c r="D374" s="2"/>
      <c r="E374" s="3"/>
      <c r="G374" s="23"/>
    </row>
    <row r="375" spans="1:7" x14ac:dyDescent="0.2">
      <c r="A375" s="1"/>
      <c r="D375" s="2"/>
      <c r="E375" s="3"/>
      <c r="G375" s="23"/>
    </row>
    <row r="376" spans="1:7" x14ac:dyDescent="0.2">
      <c r="A376" s="1"/>
      <c r="D376" s="2"/>
      <c r="E376" s="3"/>
      <c r="G376" s="23"/>
    </row>
    <row r="377" spans="1:7" x14ac:dyDescent="0.2">
      <c r="A377" s="1"/>
      <c r="D377" s="2"/>
      <c r="E377" s="3"/>
      <c r="G377" s="23"/>
    </row>
    <row r="378" spans="1:7" x14ac:dyDescent="0.2">
      <c r="A378" s="1"/>
      <c r="D378" s="2"/>
      <c r="E378" s="3"/>
      <c r="G378" s="23"/>
    </row>
    <row r="379" spans="1:7" x14ac:dyDescent="0.2">
      <c r="A379" s="1"/>
      <c r="D379" s="2"/>
      <c r="E379" s="3"/>
      <c r="G379" s="23"/>
    </row>
    <row r="380" spans="1:7" x14ac:dyDescent="0.2">
      <c r="A380" s="1"/>
      <c r="D380" s="2"/>
      <c r="E380" s="3"/>
      <c r="G380" s="23"/>
    </row>
    <row r="381" spans="1:7" x14ac:dyDescent="0.2">
      <c r="A381" s="1"/>
      <c r="D381" s="2"/>
      <c r="E381" s="3"/>
      <c r="G381" s="23"/>
    </row>
    <row r="382" spans="1:7" x14ac:dyDescent="0.2">
      <c r="A382" s="1"/>
      <c r="D382" s="2"/>
      <c r="E382" s="3"/>
      <c r="G382" s="23"/>
    </row>
    <row r="383" spans="1:7" x14ac:dyDescent="0.2">
      <c r="A383" s="1"/>
      <c r="D383" s="2"/>
      <c r="E383" s="3"/>
      <c r="G383" s="23"/>
    </row>
    <row r="384" spans="1:7" x14ac:dyDescent="0.2">
      <c r="A384" s="1"/>
      <c r="D384" s="2"/>
      <c r="E384" s="3"/>
      <c r="G384" s="23"/>
    </row>
    <row r="385" spans="1:7" x14ac:dyDescent="0.2">
      <c r="A385" s="1"/>
      <c r="D385" s="2"/>
      <c r="E385" s="3"/>
      <c r="G385" s="23"/>
    </row>
    <row r="386" spans="1:7" x14ac:dyDescent="0.2">
      <c r="A386" s="1"/>
      <c r="D386" s="2"/>
      <c r="E386" s="3"/>
      <c r="G386" s="23"/>
    </row>
    <row r="387" spans="1:7" x14ac:dyDescent="0.2">
      <c r="A387" s="1"/>
      <c r="D387" s="2"/>
      <c r="E387" s="3"/>
      <c r="G387" s="23"/>
    </row>
    <row r="388" spans="1:7" x14ac:dyDescent="0.2">
      <c r="A388" s="1"/>
      <c r="D388" s="2"/>
      <c r="E388" s="3"/>
      <c r="G388" s="23"/>
    </row>
    <row r="389" spans="1:7" x14ac:dyDescent="0.2">
      <c r="A389" s="1"/>
      <c r="D389" s="2"/>
      <c r="E389" s="3"/>
      <c r="G389" s="23"/>
    </row>
    <row r="390" spans="1:7" x14ac:dyDescent="0.2">
      <c r="A390" s="1"/>
      <c r="D390" s="2"/>
      <c r="E390" s="3"/>
      <c r="G390" s="23"/>
    </row>
    <row r="391" spans="1:7" x14ac:dyDescent="0.2">
      <c r="A391" s="1"/>
      <c r="D391" s="2"/>
      <c r="E391" s="3"/>
      <c r="G391" s="23"/>
    </row>
    <row r="392" spans="1:7" x14ac:dyDescent="0.2">
      <c r="A392" s="1"/>
      <c r="D392" s="2"/>
      <c r="E392" s="3"/>
      <c r="G392" s="23"/>
    </row>
    <row r="393" spans="1:7" x14ac:dyDescent="0.2">
      <c r="A393" s="1"/>
      <c r="D393" s="2"/>
      <c r="E393" s="3"/>
      <c r="G393" s="23"/>
    </row>
    <row r="394" spans="1:7" x14ac:dyDescent="0.2">
      <c r="A394" s="1"/>
      <c r="D394" s="2"/>
      <c r="E394" s="3"/>
      <c r="G394" s="23"/>
    </row>
    <row r="395" spans="1:7" x14ac:dyDescent="0.2">
      <c r="A395" s="1"/>
      <c r="D395" s="2"/>
      <c r="E395" s="3"/>
      <c r="G395" s="23"/>
    </row>
    <row r="396" spans="1:7" x14ac:dyDescent="0.2">
      <c r="A396" s="1"/>
      <c r="D396" s="2"/>
      <c r="E396" s="3"/>
      <c r="G396" s="23"/>
    </row>
    <row r="397" spans="1:7" x14ac:dyDescent="0.2">
      <c r="A397" s="1"/>
      <c r="D397" s="2"/>
      <c r="E397" s="3"/>
      <c r="G397" s="23"/>
    </row>
    <row r="398" spans="1:7" x14ac:dyDescent="0.2">
      <c r="A398" s="1"/>
      <c r="D398" s="2"/>
      <c r="E398" s="3"/>
      <c r="G398" s="23"/>
    </row>
    <row r="399" spans="1:7" x14ac:dyDescent="0.2">
      <c r="A399" s="1"/>
      <c r="D399" s="2"/>
      <c r="E399" s="3"/>
      <c r="G399" s="23"/>
    </row>
    <row r="400" spans="1:7" x14ac:dyDescent="0.2">
      <c r="A400" s="1"/>
      <c r="D400" s="2"/>
      <c r="E400" s="3"/>
      <c r="G400" s="23"/>
    </row>
    <row r="401" spans="1:7" x14ac:dyDescent="0.2">
      <c r="A401" s="1"/>
      <c r="D401" s="2"/>
      <c r="E401" s="3"/>
      <c r="G401" s="23"/>
    </row>
    <row r="402" spans="1:7" x14ac:dyDescent="0.2">
      <c r="A402" s="1"/>
      <c r="D402" s="2"/>
      <c r="E402" s="3"/>
      <c r="G402" s="23"/>
    </row>
    <row r="403" spans="1:7" x14ac:dyDescent="0.2">
      <c r="A403" s="1"/>
      <c r="D403" s="2"/>
      <c r="E403" s="3"/>
      <c r="G403" s="23"/>
    </row>
    <row r="404" spans="1:7" x14ac:dyDescent="0.2">
      <c r="A404" s="1"/>
      <c r="D404" s="2"/>
      <c r="E404" s="3"/>
      <c r="G404" s="23"/>
    </row>
    <row r="405" spans="1:7" x14ac:dyDescent="0.2">
      <c r="A405" s="1"/>
      <c r="D405" s="2"/>
      <c r="E405" s="3"/>
      <c r="G405" s="23"/>
    </row>
    <row r="406" spans="1:7" x14ac:dyDescent="0.2">
      <c r="A406" s="1"/>
      <c r="D406" s="2"/>
      <c r="E406" s="3"/>
      <c r="G406" s="23"/>
    </row>
    <row r="407" spans="1:7" x14ac:dyDescent="0.2">
      <c r="A407" s="1"/>
      <c r="D407" s="2"/>
      <c r="E407" s="3"/>
      <c r="G407" s="23"/>
    </row>
    <row r="408" spans="1:7" x14ac:dyDescent="0.2">
      <c r="A408" s="1"/>
      <c r="D408" s="2"/>
      <c r="E408" s="3"/>
      <c r="G408" s="23"/>
    </row>
    <row r="409" spans="1:7" x14ac:dyDescent="0.2">
      <c r="A409" s="1"/>
      <c r="D409" s="2"/>
      <c r="E409" s="3"/>
      <c r="G409" s="23"/>
    </row>
    <row r="410" spans="1:7" x14ac:dyDescent="0.2">
      <c r="A410" s="1"/>
      <c r="D410" s="2"/>
      <c r="E410" s="3"/>
      <c r="G410" s="23"/>
    </row>
    <row r="411" spans="1:7" x14ac:dyDescent="0.2">
      <c r="A411" s="1"/>
      <c r="D411" s="2"/>
      <c r="E411" s="3"/>
      <c r="G411" s="23"/>
    </row>
    <row r="412" spans="1:7" x14ac:dyDescent="0.2">
      <c r="A412" s="1"/>
      <c r="D412" s="2"/>
      <c r="E412" s="3"/>
      <c r="G412" s="23"/>
    </row>
    <row r="413" spans="1:7" x14ac:dyDescent="0.2">
      <c r="A413" s="1"/>
      <c r="D413" s="2"/>
      <c r="E413" s="3"/>
      <c r="G413" s="23"/>
    </row>
    <row r="414" spans="1:7" x14ac:dyDescent="0.2">
      <c r="A414" s="1"/>
      <c r="D414" s="2"/>
      <c r="E414" s="3"/>
      <c r="G414" s="23"/>
    </row>
    <row r="415" spans="1:7" x14ac:dyDescent="0.2">
      <c r="A415" s="1"/>
      <c r="D415" s="2"/>
      <c r="E415" s="3"/>
      <c r="G415" s="23"/>
    </row>
    <row r="416" spans="1:7" x14ac:dyDescent="0.2">
      <c r="A416" s="1"/>
      <c r="D416" s="2"/>
      <c r="E416" s="3"/>
      <c r="G416" s="23"/>
    </row>
    <row r="417" spans="1:7" x14ac:dyDescent="0.2">
      <c r="A417" s="1"/>
      <c r="D417" s="2"/>
      <c r="E417" s="3"/>
      <c r="G417" s="23"/>
    </row>
    <row r="418" spans="1:7" x14ac:dyDescent="0.2">
      <c r="A418" s="1"/>
      <c r="D418" s="2"/>
      <c r="E418" s="3"/>
      <c r="G418" s="23"/>
    </row>
    <row r="419" spans="1:7" x14ac:dyDescent="0.2">
      <c r="A419" s="1"/>
      <c r="D419" s="2"/>
      <c r="E419" s="3"/>
      <c r="G419" s="23"/>
    </row>
    <row r="420" spans="1:7" x14ac:dyDescent="0.2">
      <c r="A420" s="1"/>
      <c r="D420" s="2"/>
      <c r="E420" s="3"/>
      <c r="G420" s="23"/>
    </row>
    <row r="421" spans="1:7" x14ac:dyDescent="0.2">
      <c r="A421" s="1"/>
      <c r="D421" s="2"/>
      <c r="E421" s="3"/>
      <c r="G421" s="23"/>
    </row>
    <row r="422" spans="1:7" x14ac:dyDescent="0.2">
      <c r="A422" s="1"/>
      <c r="D422" s="2"/>
      <c r="E422" s="3"/>
      <c r="G422" s="23"/>
    </row>
    <row r="423" spans="1:7" x14ac:dyDescent="0.2">
      <c r="A423" s="1"/>
      <c r="D423" s="2"/>
      <c r="E423" s="3"/>
      <c r="G423" s="23"/>
    </row>
    <row r="424" spans="1:7" x14ac:dyDescent="0.2">
      <c r="A424" s="1"/>
      <c r="D424" s="2"/>
      <c r="E424" s="3"/>
      <c r="G424" s="23"/>
    </row>
    <row r="425" spans="1:7" x14ac:dyDescent="0.2">
      <c r="A425" s="1"/>
      <c r="D425" s="2"/>
      <c r="E425" s="3"/>
      <c r="G425" s="23"/>
    </row>
    <row r="426" spans="1:7" x14ac:dyDescent="0.2">
      <c r="A426" s="1"/>
      <c r="D426" s="2"/>
      <c r="E426" s="3"/>
      <c r="G426" s="23"/>
    </row>
    <row r="427" spans="1:7" x14ac:dyDescent="0.2">
      <c r="A427" s="1"/>
      <c r="D427" s="2"/>
      <c r="E427" s="3"/>
      <c r="G427" s="23"/>
    </row>
    <row r="428" spans="1:7" x14ac:dyDescent="0.2">
      <c r="A428" s="1"/>
      <c r="D428" s="2"/>
      <c r="E428" s="3"/>
      <c r="G428" s="23"/>
    </row>
    <row r="429" spans="1:7" x14ac:dyDescent="0.2">
      <c r="A429" s="1"/>
      <c r="D429" s="2"/>
      <c r="E429" s="3"/>
      <c r="G429" s="23"/>
    </row>
    <row r="430" spans="1:7" x14ac:dyDescent="0.2">
      <c r="A430" s="1"/>
      <c r="D430" s="2"/>
      <c r="E430" s="3"/>
      <c r="G430" s="23"/>
    </row>
    <row r="431" spans="1:7" x14ac:dyDescent="0.2">
      <c r="A431" s="1"/>
      <c r="D431" s="2"/>
      <c r="E431" s="3"/>
      <c r="G431" s="23"/>
    </row>
    <row r="432" spans="1:7" x14ac:dyDescent="0.2">
      <c r="A432" s="1"/>
      <c r="D432" s="2"/>
      <c r="E432" s="3"/>
      <c r="G432" s="23"/>
    </row>
    <row r="433" spans="1:7" x14ac:dyDescent="0.2">
      <c r="A433" s="1"/>
      <c r="D433" s="2"/>
      <c r="E433" s="3"/>
      <c r="G433" s="23"/>
    </row>
    <row r="434" spans="1:7" x14ac:dyDescent="0.2">
      <c r="A434" s="1"/>
      <c r="D434" s="2"/>
      <c r="E434" s="3"/>
      <c r="G434" s="23"/>
    </row>
    <row r="435" spans="1:7" x14ac:dyDescent="0.2">
      <c r="A435" s="1"/>
      <c r="D435" s="2"/>
      <c r="E435" s="3"/>
      <c r="G435" s="23"/>
    </row>
    <row r="436" spans="1:7" x14ac:dyDescent="0.2">
      <c r="A436" s="1"/>
      <c r="D436" s="2"/>
      <c r="E436" s="3"/>
      <c r="G436" s="23"/>
    </row>
    <row r="437" spans="1:7" x14ac:dyDescent="0.2">
      <c r="A437" s="1"/>
      <c r="D437" s="2"/>
      <c r="E437" s="3"/>
      <c r="G437" s="23"/>
    </row>
    <row r="438" spans="1:7" x14ac:dyDescent="0.2">
      <c r="A438" s="1"/>
      <c r="D438" s="2"/>
      <c r="E438" s="3"/>
      <c r="G438" s="23"/>
    </row>
    <row r="439" spans="1:7" x14ac:dyDescent="0.2">
      <c r="A439" s="1"/>
      <c r="D439" s="2"/>
      <c r="E439" s="3"/>
      <c r="G439" s="23"/>
    </row>
    <row r="440" spans="1:7" x14ac:dyDescent="0.2">
      <c r="A440" s="1"/>
      <c r="D440" s="2"/>
      <c r="E440" s="3"/>
      <c r="G440" s="23"/>
    </row>
    <row r="441" spans="1:7" x14ac:dyDescent="0.2">
      <c r="A441" s="1"/>
      <c r="D441" s="2"/>
      <c r="E441" s="3"/>
      <c r="G441" s="23"/>
    </row>
    <row r="442" spans="1:7" x14ac:dyDescent="0.2">
      <c r="A442" s="1"/>
      <c r="D442" s="2"/>
      <c r="E442" s="3"/>
      <c r="G442" s="23"/>
    </row>
    <row r="443" spans="1:7" x14ac:dyDescent="0.2">
      <c r="A443" s="1"/>
      <c r="D443" s="2"/>
      <c r="E443" s="3"/>
      <c r="G443" s="23"/>
    </row>
    <row r="444" spans="1:7" x14ac:dyDescent="0.2">
      <c r="A444" s="1"/>
      <c r="D444" s="2"/>
      <c r="E444" s="3"/>
      <c r="G444" s="23"/>
    </row>
    <row r="445" spans="1:7" x14ac:dyDescent="0.2">
      <c r="A445" s="1"/>
      <c r="D445" s="2"/>
      <c r="E445" s="3"/>
      <c r="G445" s="23"/>
    </row>
    <row r="446" spans="1:7" x14ac:dyDescent="0.2">
      <c r="A446" s="1"/>
      <c r="D446" s="2"/>
      <c r="E446" s="3"/>
      <c r="G446" s="23"/>
    </row>
    <row r="447" spans="1:7" x14ac:dyDescent="0.2">
      <c r="A447" s="1"/>
      <c r="D447" s="2"/>
      <c r="E447" s="3"/>
      <c r="G447" s="23"/>
    </row>
    <row r="448" spans="1:7" x14ac:dyDescent="0.2">
      <c r="A448" s="1"/>
      <c r="D448" s="2"/>
      <c r="E448" s="3"/>
      <c r="G448" s="23"/>
    </row>
    <row r="449" spans="1:7" x14ac:dyDescent="0.2">
      <c r="A449" s="1"/>
      <c r="D449" s="2"/>
      <c r="E449" s="3"/>
      <c r="G449" s="23"/>
    </row>
    <row r="450" spans="1:7" x14ac:dyDescent="0.2">
      <c r="A450" s="1"/>
      <c r="D450" s="2"/>
      <c r="E450" s="3"/>
      <c r="G450" s="23"/>
    </row>
    <row r="451" spans="1:7" x14ac:dyDescent="0.2">
      <c r="A451" s="1"/>
      <c r="D451" s="2"/>
      <c r="E451" s="3"/>
      <c r="G451" s="23"/>
    </row>
    <row r="452" spans="1:7" x14ac:dyDescent="0.2">
      <c r="A452" s="1"/>
      <c r="D452" s="2"/>
      <c r="E452" s="3"/>
      <c r="G452" s="23"/>
    </row>
    <row r="453" spans="1:7" x14ac:dyDescent="0.2">
      <c r="A453" s="1"/>
      <c r="D453" s="2"/>
      <c r="E453" s="3"/>
      <c r="G453" s="23"/>
    </row>
    <row r="454" spans="1:7" x14ac:dyDescent="0.2">
      <c r="A454" s="1"/>
      <c r="D454" s="2"/>
      <c r="E454" s="3"/>
      <c r="G454" s="23"/>
    </row>
    <row r="455" spans="1:7" x14ac:dyDescent="0.2">
      <c r="A455" s="1"/>
      <c r="D455" s="2"/>
      <c r="E455" s="3"/>
      <c r="G455" s="23"/>
    </row>
    <row r="456" spans="1:7" x14ac:dyDescent="0.2">
      <c r="A456" s="1"/>
      <c r="D456" s="2"/>
      <c r="E456" s="3"/>
      <c r="G456" s="23"/>
    </row>
    <row r="457" spans="1:7" x14ac:dyDescent="0.2">
      <c r="A457" s="1"/>
      <c r="D457" s="2"/>
      <c r="E457" s="3"/>
      <c r="G457" s="23"/>
    </row>
    <row r="458" spans="1:7" x14ac:dyDescent="0.2">
      <c r="A458" s="1"/>
      <c r="D458" s="2"/>
      <c r="E458" s="3"/>
      <c r="G458" s="23"/>
    </row>
    <row r="459" spans="1:7" x14ac:dyDescent="0.2">
      <c r="A459" s="1"/>
      <c r="D459" s="2"/>
      <c r="E459" s="3"/>
      <c r="G459" s="23"/>
    </row>
    <row r="460" spans="1:7" x14ac:dyDescent="0.2">
      <c r="A460" s="1"/>
      <c r="D460" s="2"/>
      <c r="E460" s="3"/>
      <c r="G460" s="23"/>
    </row>
    <row r="461" spans="1:7" x14ac:dyDescent="0.2">
      <c r="A461" s="1"/>
      <c r="D461" s="2"/>
      <c r="E461" s="3"/>
      <c r="G461" s="23"/>
    </row>
    <row r="462" spans="1:7" x14ac:dyDescent="0.2">
      <c r="A462" s="1"/>
      <c r="D462" s="2"/>
      <c r="E462" s="3"/>
      <c r="G462" s="23"/>
    </row>
    <row r="463" spans="1:7" x14ac:dyDescent="0.2">
      <c r="A463" s="1"/>
      <c r="D463" s="2"/>
      <c r="E463" s="3"/>
      <c r="G463" s="23"/>
    </row>
    <row r="464" spans="1:7" x14ac:dyDescent="0.2">
      <c r="A464" s="1"/>
      <c r="D464" s="2"/>
      <c r="E464" s="3"/>
      <c r="G464" s="23"/>
    </row>
    <row r="465" spans="1:7" x14ac:dyDescent="0.2">
      <c r="A465" s="1"/>
      <c r="D465" s="2"/>
      <c r="E465" s="3"/>
      <c r="G465" s="23"/>
    </row>
    <row r="466" spans="1:7" x14ac:dyDescent="0.2">
      <c r="A466" s="1"/>
      <c r="D466" s="2"/>
      <c r="E466" s="3"/>
      <c r="G466" s="23"/>
    </row>
    <row r="467" spans="1:7" x14ac:dyDescent="0.2">
      <c r="A467" s="1"/>
      <c r="D467" s="2"/>
      <c r="E467" s="3"/>
      <c r="G467" s="23"/>
    </row>
    <row r="468" spans="1:7" x14ac:dyDescent="0.2">
      <c r="A468" s="1"/>
      <c r="D468" s="2"/>
      <c r="E468" s="3"/>
      <c r="G468" s="23"/>
    </row>
    <row r="469" spans="1:7" x14ac:dyDescent="0.2">
      <c r="A469" s="1"/>
      <c r="D469" s="2"/>
      <c r="E469" s="3"/>
      <c r="G469" s="23"/>
    </row>
    <row r="470" spans="1:7" x14ac:dyDescent="0.2">
      <c r="A470" s="1"/>
      <c r="D470" s="2"/>
      <c r="E470" s="3"/>
      <c r="G470" s="23"/>
    </row>
    <row r="471" spans="1:7" x14ac:dyDescent="0.2">
      <c r="A471" s="1"/>
      <c r="D471" s="2"/>
      <c r="E471" s="3"/>
      <c r="G471" s="23"/>
    </row>
    <row r="472" spans="1:7" x14ac:dyDescent="0.2">
      <c r="A472" s="1"/>
      <c r="D472" s="2"/>
      <c r="E472" s="3"/>
      <c r="G472" s="23"/>
    </row>
    <row r="473" spans="1:7" x14ac:dyDescent="0.2">
      <c r="A473" s="1"/>
      <c r="D473" s="2"/>
      <c r="E473" s="3"/>
      <c r="G473" s="23"/>
    </row>
    <row r="474" spans="1:7" x14ac:dyDescent="0.2">
      <c r="A474" s="1"/>
      <c r="D474" s="2"/>
      <c r="E474" s="3"/>
      <c r="G474" s="23"/>
    </row>
    <row r="475" spans="1:7" x14ac:dyDescent="0.2">
      <c r="A475" s="1"/>
      <c r="D475" s="2"/>
      <c r="E475" s="3"/>
      <c r="G475" s="23"/>
    </row>
    <row r="476" spans="1:7" x14ac:dyDescent="0.2">
      <c r="A476" s="1"/>
      <c r="D476" s="2"/>
      <c r="E476" s="3"/>
      <c r="G476" s="23"/>
    </row>
    <row r="477" spans="1:7" x14ac:dyDescent="0.2">
      <c r="A477" s="1"/>
      <c r="D477" s="2"/>
      <c r="E477" s="3"/>
      <c r="G477" s="23"/>
    </row>
    <row r="478" spans="1:7" x14ac:dyDescent="0.2">
      <c r="A478" s="1"/>
      <c r="D478" s="2"/>
      <c r="E478" s="3"/>
      <c r="G478" s="23"/>
    </row>
    <row r="479" spans="1:7" x14ac:dyDescent="0.2">
      <c r="A479" s="1"/>
      <c r="D479" s="2"/>
      <c r="E479" s="3"/>
      <c r="G479" s="23"/>
    </row>
    <row r="480" spans="1:7" x14ac:dyDescent="0.2">
      <c r="A480" s="1"/>
      <c r="D480" s="2"/>
      <c r="E480" s="3"/>
      <c r="G480" s="23"/>
    </row>
    <row r="481" spans="1:7" x14ac:dyDescent="0.2">
      <c r="A481" s="1"/>
      <c r="D481" s="2"/>
      <c r="E481" s="3"/>
      <c r="G481" s="23"/>
    </row>
    <row r="482" spans="1:7" x14ac:dyDescent="0.2">
      <c r="A482" s="1"/>
      <c r="D482" s="2"/>
      <c r="E482" s="3"/>
      <c r="G482" s="23"/>
    </row>
    <row r="483" spans="1:7" x14ac:dyDescent="0.2">
      <c r="A483" s="1"/>
      <c r="D483" s="2"/>
      <c r="E483" s="3"/>
      <c r="G483" s="23"/>
    </row>
    <row r="484" spans="1:7" x14ac:dyDescent="0.2">
      <c r="A484" s="1"/>
      <c r="D484" s="2"/>
      <c r="E484" s="3"/>
      <c r="G484" s="23"/>
    </row>
    <row r="485" spans="1:7" x14ac:dyDescent="0.2">
      <c r="A485" s="1"/>
      <c r="D485" s="2"/>
      <c r="E485" s="3"/>
      <c r="G485" s="23"/>
    </row>
    <row r="486" spans="1:7" x14ac:dyDescent="0.2">
      <c r="A486" s="1"/>
      <c r="D486" s="2"/>
      <c r="E486" s="3"/>
      <c r="G486" s="23"/>
    </row>
    <row r="487" spans="1:7" x14ac:dyDescent="0.2">
      <c r="A487" s="1"/>
      <c r="D487" s="2"/>
      <c r="E487" s="3"/>
      <c r="G487" s="23"/>
    </row>
    <row r="488" spans="1:7" x14ac:dyDescent="0.2">
      <c r="A488" s="1"/>
      <c r="D488" s="2"/>
      <c r="E488" s="3"/>
      <c r="G488" s="23"/>
    </row>
    <row r="489" spans="1:7" x14ac:dyDescent="0.2">
      <c r="A489" s="1"/>
      <c r="D489" s="2"/>
      <c r="E489" s="3"/>
      <c r="G489" s="23"/>
    </row>
    <row r="490" spans="1:7" x14ac:dyDescent="0.2">
      <c r="A490" s="1"/>
      <c r="D490" s="2"/>
      <c r="E490" s="3"/>
      <c r="G490" s="23"/>
    </row>
    <row r="491" spans="1:7" x14ac:dyDescent="0.2">
      <c r="A491" s="1"/>
      <c r="D491" s="2"/>
      <c r="E491" s="3"/>
      <c r="G491" s="23"/>
    </row>
    <row r="492" spans="1:7" x14ac:dyDescent="0.2">
      <c r="A492" s="1"/>
      <c r="D492" s="2"/>
      <c r="E492" s="3"/>
      <c r="G492" s="23"/>
    </row>
    <row r="493" spans="1:7" x14ac:dyDescent="0.2">
      <c r="A493" s="1"/>
      <c r="D493" s="2"/>
      <c r="E493" s="3"/>
      <c r="G493" s="23"/>
    </row>
    <row r="494" spans="1:7" x14ac:dyDescent="0.2">
      <c r="A494" s="1"/>
      <c r="D494" s="2"/>
      <c r="E494" s="3"/>
      <c r="G494" s="23"/>
    </row>
    <row r="495" spans="1:7" x14ac:dyDescent="0.2">
      <c r="A495" s="1"/>
      <c r="D495" s="2"/>
      <c r="E495" s="3"/>
      <c r="G495" s="23"/>
    </row>
    <row r="496" spans="1:7" x14ac:dyDescent="0.2">
      <c r="A496" s="1"/>
      <c r="D496" s="2"/>
      <c r="E496" s="3"/>
      <c r="G496" s="23"/>
    </row>
    <row r="497" spans="1:7" x14ac:dyDescent="0.2">
      <c r="A497" s="1"/>
      <c r="D497" s="2"/>
      <c r="E497" s="3"/>
      <c r="G497" s="23"/>
    </row>
    <row r="498" spans="1:7" x14ac:dyDescent="0.2">
      <c r="A498" s="1"/>
      <c r="D498" s="2"/>
      <c r="E498" s="3"/>
      <c r="G498" s="23"/>
    </row>
    <row r="499" spans="1:7" x14ac:dyDescent="0.2">
      <c r="A499" s="1"/>
      <c r="D499" s="2"/>
      <c r="E499" s="3"/>
      <c r="G499" s="23"/>
    </row>
    <row r="500" spans="1:7" x14ac:dyDescent="0.2">
      <c r="A500" s="1"/>
      <c r="D500" s="2"/>
      <c r="E500" s="3"/>
      <c r="G500" s="23"/>
    </row>
    <row r="501" spans="1:7" x14ac:dyDescent="0.2">
      <c r="A501" s="1"/>
      <c r="D501" s="2"/>
      <c r="E501" s="3"/>
      <c r="G501" s="23"/>
    </row>
    <row r="502" spans="1:7" x14ac:dyDescent="0.2">
      <c r="A502" s="1"/>
      <c r="D502" s="2"/>
      <c r="E502" s="3"/>
      <c r="G502" s="23"/>
    </row>
    <row r="503" spans="1:7" x14ac:dyDescent="0.2">
      <c r="A503" s="1"/>
      <c r="D503" s="2"/>
      <c r="E503" s="3"/>
      <c r="G503" s="23"/>
    </row>
    <row r="504" spans="1:7" x14ac:dyDescent="0.2">
      <c r="A504" s="1"/>
      <c r="D504" s="2"/>
      <c r="E504" s="3"/>
      <c r="G504" s="23"/>
    </row>
    <row r="505" spans="1:7" x14ac:dyDescent="0.2">
      <c r="A505" s="1"/>
      <c r="D505" s="2"/>
      <c r="E505" s="3"/>
      <c r="G505" s="23"/>
    </row>
    <row r="506" spans="1:7" x14ac:dyDescent="0.2">
      <c r="A506" s="1"/>
      <c r="D506" s="2"/>
      <c r="E506" s="3"/>
      <c r="G506" s="23"/>
    </row>
    <row r="507" spans="1:7" x14ac:dyDescent="0.2">
      <c r="A507" s="1"/>
      <c r="D507" s="2"/>
      <c r="E507" s="3"/>
      <c r="G507" s="23"/>
    </row>
    <row r="508" spans="1:7" x14ac:dyDescent="0.2">
      <c r="A508" s="1"/>
      <c r="D508" s="2"/>
      <c r="E508" s="3"/>
      <c r="G508" s="23"/>
    </row>
    <row r="509" spans="1:7" x14ac:dyDescent="0.2">
      <c r="A509" s="1"/>
      <c r="D509" s="2"/>
      <c r="E509" s="3"/>
      <c r="G509" s="23"/>
    </row>
    <row r="510" spans="1:7" x14ac:dyDescent="0.2">
      <c r="A510" s="1"/>
      <c r="D510" s="2"/>
      <c r="E510" s="3"/>
      <c r="G510" s="23"/>
    </row>
    <row r="511" spans="1:7" x14ac:dyDescent="0.2">
      <c r="A511" s="1"/>
      <c r="D511" s="2"/>
      <c r="E511" s="3"/>
      <c r="G511" s="23"/>
    </row>
    <row r="512" spans="1:7" x14ac:dyDescent="0.2">
      <c r="A512" s="1"/>
      <c r="D512" s="2"/>
      <c r="E512" s="3"/>
      <c r="G512" s="23"/>
    </row>
    <row r="513" spans="1:7" x14ac:dyDescent="0.2">
      <c r="A513" s="1"/>
      <c r="D513" s="2"/>
      <c r="E513" s="3"/>
      <c r="G513" s="23"/>
    </row>
    <row r="514" spans="1:7" x14ac:dyDescent="0.2">
      <c r="A514" s="1"/>
      <c r="D514" s="2"/>
      <c r="E514" s="3"/>
      <c r="G514" s="23"/>
    </row>
    <row r="515" spans="1:7" x14ac:dyDescent="0.2">
      <c r="A515" s="1"/>
      <c r="D515" s="2"/>
      <c r="E515" s="3"/>
      <c r="G515" s="23"/>
    </row>
    <row r="516" spans="1:7" x14ac:dyDescent="0.2">
      <c r="A516" s="1"/>
      <c r="D516" s="2"/>
      <c r="E516" s="3"/>
      <c r="G516" s="23"/>
    </row>
    <row r="517" spans="1:7" x14ac:dyDescent="0.2">
      <c r="A517" s="1"/>
      <c r="D517" s="2"/>
      <c r="E517" s="3"/>
      <c r="G517" s="23"/>
    </row>
    <row r="518" spans="1:7" x14ac:dyDescent="0.2">
      <c r="A518" s="1"/>
      <c r="D518" s="2"/>
      <c r="E518" s="3"/>
      <c r="G518" s="23"/>
    </row>
    <row r="519" spans="1:7" x14ac:dyDescent="0.2">
      <c r="A519" s="1"/>
      <c r="D519" s="2"/>
      <c r="E519" s="3"/>
      <c r="G519" s="23"/>
    </row>
    <row r="520" spans="1:7" x14ac:dyDescent="0.2">
      <c r="A520" s="1"/>
      <c r="D520" s="2"/>
      <c r="E520" s="3"/>
      <c r="G520" s="23"/>
    </row>
    <row r="521" spans="1:7" x14ac:dyDescent="0.2">
      <c r="A521" s="1"/>
      <c r="D521" s="2"/>
      <c r="E521" s="3"/>
      <c r="G521" s="23"/>
    </row>
    <row r="522" spans="1:7" x14ac:dyDescent="0.2">
      <c r="A522" s="1"/>
      <c r="D522" s="2"/>
      <c r="E522" s="3"/>
      <c r="G522" s="23"/>
    </row>
    <row r="523" spans="1:7" x14ac:dyDescent="0.2">
      <c r="A523" s="1"/>
      <c r="D523" s="2"/>
      <c r="E523" s="3"/>
      <c r="G523" s="23"/>
    </row>
    <row r="524" spans="1:7" x14ac:dyDescent="0.2">
      <c r="A524" s="1"/>
      <c r="D524" s="2"/>
      <c r="E524" s="3"/>
      <c r="G524" s="23"/>
    </row>
    <row r="525" spans="1:7" x14ac:dyDescent="0.2">
      <c r="A525" s="1"/>
      <c r="D525" s="2"/>
      <c r="E525" s="3"/>
      <c r="G525" s="23"/>
    </row>
    <row r="526" spans="1:7" x14ac:dyDescent="0.2">
      <c r="A526" s="1"/>
      <c r="D526" s="2"/>
      <c r="E526" s="3"/>
      <c r="G526" s="23"/>
    </row>
    <row r="527" spans="1:7" x14ac:dyDescent="0.2">
      <c r="A527" s="1"/>
      <c r="D527" s="2"/>
      <c r="E527" s="3"/>
      <c r="G527" s="23"/>
    </row>
    <row r="528" spans="1:7" x14ac:dyDescent="0.2">
      <c r="A528" s="1"/>
      <c r="D528" s="2"/>
      <c r="E528" s="3"/>
      <c r="G528" s="23"/>
    </row>
    <row r="529" spans="1:7" x14ac:dyDescent="0.2">
      <c r="A529" s="1"/>
      <c r="D529" s="2"/>
      <c r="E529" s="3"/>
      <c r="G529" s="23"/>
    </row>
    <row r="530" spans="1:7" x14ac:dyDescent="0.2">
      <c r="A530" s="1"/>
      <c r="D530" s="2"/>
      <c r="E530" s="3"/>
      <c r="G530" s="23"/>
    </row>
    <row r="531" spans="1:7" x14ac:dyDescent="0.2">
      <c r="A531" s="1"/>
      <c r="D531" s="2"/>
      <c r="E531" s="3"/>
      <c r="G531" s="23"/>
    </row>
    <row r="532" spans="1:7" x14ac:dyDescent="0.2">
      <c r="A532" s="1"/>
      <c r="D532" s="2"/>
      <c r="E532" s="3"/>
      <c r="G532" s="23"/>
    </row>
    <row r="533" spans="1:7" x14ac:dyDescent="0.2">
      <c r="A533" s="1"/>
      <c r="D533" s="2"/>
      <c r="E533" s="3"/>
      <c r="G533" s="23"/>
    </row>
    <row r="534" spans="1:7" x14ac:dyDescent="0.2">
      <c r="A534" s="1"/>
      <c r="D534" s="2"/>
      <c r="E534" s="3"/>
      <c r="G534" s="23"/>
    </row>
    <row r="535" spans="1:7" x14ac:dyDescent="0.2">
      <c r="A535" s="1"/>
      <c r="D535" s="2"/>
      <c r="E535" s="3"/>
      <c r="G535" s="23"/>
    </row>
    <row r="536" spans="1:7" x14ac:dyDescent="0.2">
      <c r="A536" s="1"/>
      <c r="D536" s="2"/>
      <c r="E536" s="3"/>
      <c r="G536" s="23"/>
    </row>
    <row r="537" spans="1:7" x14ac:dyDescent="0.2">
      <c r="A537" s="1"/>
      <c r="D537" s="2"/>
      <c r="E537" s="3"/>
      <c r="G537" s="23"/>
    </row>
    <row r="538" spans="1:7" x14ac:dyDescent="0.2">
      <c r="A538" s="1"/>
      <c r="D538" s="2"/>
      <c r="E538" s="3"/>
      <c r="G538" s="23"/>
    </row>
    <row r="539" spans="1:7" x14ac:dyDescent="0.2">
      <c r="A539" s="1"/>
      <c r="D539" s="2"/>
      <c r="E539" s="3"/>
      <c r="G539" s="23"/>
    </row>
    <row r="540" spans="1:7" x14ac:dyDescent="0.2">
      <c r="A540" s="1"/>
      <c r="D540" s="2"/>
      <c r="E540" s="3"/>
      <c r="G540" s="23"/>
    </row>
    <row r="541" spans="1:7" x14ac:dyDescent="0.2">
      <c r="A541" s="1"/>
      <c r="D541" s="2"/>
      <c r="E541" s="3"/>
      <c r="G541" s="23"/>
    </row>
    <row r="542" spans="1:7" x14ac:dyDescent="0.2">
      <c r="A542" s="1"/>
      <c r="D542" s="2"/>
      <c r="E542" s="3"/>
      <c r="G542" s="23"/>
    </row>
    <row r="543" spans="1:7" x14ac:dyDescent="0.2">
      <c r="A543" s="1"/>
      <c r="D543" s="2"/>
      <c r="E543" s="3"/>
      <c r="G543" s="23"/>
    </row>
    <row r="544" spans="1:7" x14ac:dyDescent="0.2">
      <c r="A544" s="1"/>
      <c r="D544" s="2"/>
      <c r="E544" s="3"/>
      <c r="G544" s="23"/>
    </row>
    <row r="545" spans="1:7" x14ac:dyDescent="0.2">
      <c r="A545" s="1"/>
      <c r="D545" s="2"/>
      <c r="E545" s="3"/>
      <c r="G545" s="23"/>
    </row>
    <row r="546" spans="1:7" x14ac:dyDescent="0.2">
      <c r="A546" s="1"/>
      <c r="D546" s="2"/>
      <c r="E546" s="3"/>
      <c r="G546" s="23"/>
    </row>
    <row r="547" spans="1:7" x14ac:dyDescent="0.2">
      <c r="A547" s="1"/>
      <c r="D547" s="2"/>
      <c r="E547" s="3"/>
      <c r="G547" s="23"/>
    </row>
    <row r="548" spans="1:7" x14ac:dyDescent="0.2">
      <c r="A548" s="1"/>
      <c r="D548" s="2"/>
      <c r="E548" s="3"/>
      <c r="G548" s="23"/>
    </row>
    <row r="549" spans="1:7" x14ac:dyDescent="0.2">
      <c r="A549" s="1"/>
      <c r="D549" s="2"/>
      <c r="E549" s="3"/>
      <c r="G549" s="23"/>
    </row>
    <row r="550" spans="1:7" x14ac:dyDescent="0.2">
      <c r="A550" s="1"/>
      <c r="D550" s="2"/>
      <c r="E550" s="3"/>
      <c r="G550" s="23"/>
    </row>
    <row r="551" spans="1:7" x14ac:dyDescent="0.2">
      <c r="A551" s="1"/>
      <c r="D551" s="2"/>
      <c r="E551" s="3"/>
      <c r="G551" s="23"/>
    </row>
    <row r="552" spans="1:7" x14ac:dyDescent="0.2">
      <c r="A552" s="1"/>
      <c r="D552" s="2"/>
      <c r="E552" s="3"/>
      <c r="G552" s="23"/>
    </row>
    <row r="553" spans="1:7" x14ac:dyDescent="0.2">
      <c r="A553" s="1"/>
      <c r="D553" s="2"/>
      <c r="E553" s="3"/>
      <c r="G553" s="23"/>
    </row>
    <row r="554" spans="1:7" x14ac:dyDescent="0.2">
      <c r="A554" s="1"/>
      <c r="D554" s="2"/>
      <c r="E554" s="3"/>
      <c r="G554" s="23"/>
    </row>
    <row r="555" spans="1:7" x14ac:dyDescent="0.2">
      <c r="A555" s="1"/>
      <c r="D555" s="2"/>
      <c r="E555" s="3"/>
      <c r="G555" s="23"/>
    </row>
    <row r="556" spans="1:7" x14ac:dyDescent="0.2">
      <c r="A556" s="1"/>
      <c r="D556" s="2"/>
      <c r="E556" s="3"/>
      <c r="G556" s="23"/>
    </row>
    <row r="557" spans="1:7" x14ac:dyDescent="0.2">
      <c r="A557" s="1"/>
      <c r="D557" s="2"/>
      <c r="E557" s="3"/>
      <c r="G557" s="23"/>
    </row>
    <row r="558" spans="1:7" x14ac:dyDescent="0.2">
      <c r="A558" s="1"/>
      <c r="D558" s="2"/>
      <c r="E558" s="3"/>
      <c r="G558" s="23"/>
    </row>
    <row r="559" spans="1:7" x14ac:dyDescent="0.2">
      <c r="A559" s="1"/>
      <c r="D559" s="2"/>
      <c r="E559" s="3"/>
      <c r="G559" s="23"/>
    </row>
    <row r="560" spans="1:7" x14ac:dyDescent="0.2">
      <c r="A560" s="1"/>
      <c r="D560" s="2"/>
      <c r="E560" s="3"/>
      <c r="G560" s="23"/>
    </row>
    <row r="561" spans="1:7" x14ac:dyDescent="0.2">
      <c r="A561" s="1"/>
      <c r="D561" s="2"/>
      <c r="E561" s="3"/>
      <c r="G561" s="23"/>
    </row>
    <row r="562" spans="1:7" x14ac:dyDescent="0.2">
      <c r="A562" s="1"/>
      <c r="D562" s="2"/>
      <c r="E562" s="3"/>
      <c r="G562" s="23"/>
    </row>
    <row r="563" spans="1:7" x14ac:dyDescent="0.2">
      <c r="A563" s="1"/>
      <c r="D563" s="2"/>
      <c r="E563" s="3"/>
      <c r="G563" s="23"/>
    </row>
    <row r="564" spans="1:7" x14ac:dyDescent="0.2">
      <c r="A564" s="1"/>
      <c r="D564" s="2"/>
      <c r="E564" s="3"/>
      <c r="G564" s="23"/>
    </row>
    <row r="565" spans="1:7" x14ac:dyDescent="0.2">
      <c r="A565" s="1"/>
      <c r="D565" s="2"/>
      <c r="E565" s="3"/>
      <c r="G565" s="23"/>
    </row>
    <row r="566" spans="1:7" x14ac:dyDescent="0.2">
      <c r="A566" s="1"/>
      <c r="D566" s="2"/>
      <c r="E566" s="3"/>
      <c r="G566" s="23"/>
    </row>
    <row r="567" spans="1:7" x14ac:dyDescent="0.2">
      <c r="A567" s="1"/>
      <c r="D567" s="2"/>
      <c r="E567" s="3"/>
      <c r="G567" s="23"/>
    </row>
    <row r="568" spans="1:7" x14ac:dyDescent="0.2">
      <c r="A568" s="1"/>
      <c r="D568" s="2"/>
      <c r="E568" s="3"/>
      <c r="G568" s="23"/>
    </row>
    <row r="569" spans="1:7" x14ac:dyDescent="0.2">
      <c r="A569" s="1"/>
      <c r="D569" s="2"/>
      <c r="E569" s="3"/>
      <c r="G569" s="23"/>
    </row>
    <row r="570" spans="1:7" x14ac:dyDescent="0.2">
      <c r="A570" s="1"/>
      <c r="D570" s="2"/>
      <c r="E570" s="3"/>
      <c r="G570" s="23"/>
    </row>
    <row r="571" spans="1:7" x14ac:dyDescent="0.2">
      <c r="A571" s="1"/>
      <c r="D571" s="2"/>
      <c r="E571" s="3"/>
      <c r="G571" s="23"/>
    </row>
    <row r="572" spans="1:7" x14ac:dyDescent="0.2">
      <c r="A572" s="1"/>
      <c r="D572" s="2"/>
      <c r="E572" s="3"/>
      <c r="G572" s="23"/>
    </row>
    <row r="573" spans="1:7" x14ac:dyDescent="0.2">
      <c r="A573" s="1"/>
      <c r="D573" s="2"/>
      <c r="E573" s="3"/>
      <c r="G573" s="23"/>
    </row>
    <row r="574" spans="1:7" x14ac:dyDescent="0.2">
      <c r="A574" s="1"/>
      <c r="D574" s="2"/>
      <c r="E574" s="3"/>
      <c r="G574" s="23"/>
    </row>
    <row r="575" spans="1:7" x14ac:dyDescent="0.2">
      <c r="A575" s="1"/>
      <c r="D575" s="2"/>
      <c r="E575" s="3"/>
      <c r="G575" s="23"/>
    </row>
    <row r="576" spans="1:7" x14ac:dyDescent="0.2">
      <c r="A576" s="1"/>
      <c r="D576" s="2"/>
      <c r="E576" s="3"/>
      <c r="G576" s="23"/>
    </row>
    <row r="577" spans="1:7" x14ac:dyDescent="0.2">
      <c r="A577" s="1"/>
      <c r="D577" s="2"/>
      <c r="E577" s="3"/>
      <c r="G577" s="23"/>
    </row>
    <row r="578" spans="1:7" x14ac:dyDescent="0.2">
      <c r="A578" s="1"/>
      <c r="D578" s="2"/>
      <c r="E578" s="3"/>
      <c r="G578" s="23"/>
    </row>
    <row r="579" spans="1:7" x14ac:dyDescent="0.2">
      <c r="A579" s="1"/>
      <c r="D579" s="2"/>
      <c r="E579" s="3"/>
      <c r="G579" s="23"/>
    </row>
    <row r="580" spans="1:7" x14ac:dyDescent="0.2">
      <c r="A580" s="1"/>
      <c r="D580" s="2"/>
      <c r="E580" s="3"/>
      <c r="G580" s="23"/>
    </row>
    <row r="581" spans="1:7" x14ac:dyDescent="0.2">
      <c r="A581" s="1"/>
      <c r="D581" s="2"/>
      <c r="E581" s="3"/>
      <c r="G581" s="23"/>
    </row>
    <row r="582" spans="1:7" x14ac:dyDescent="0.2">
      <c r="A582" s="1"/>
      <c r="D582" s="2"/>
      <c r="E582" s="3"/>
      <c r="G582" s="23"/>
    </row>
    <row r="583" spans="1:7" x14ac:dyDescent="0.2">
      <c r="A583" s="1"/>
      <c r="D583" s="2"/>
      <c r="E583" s="3"/>
      <c r="G583" s="23"/>
    </row>
    <row r="584" spans="1:7" x14ac:dyDescent="0.2">
      <c r="A584" s="1"/>
      <c r="D584" s="2"/>
      <c r="E584" s="3"/>
      <c r="G584" s="23"/>
    </row>
    <row r="585" spans="1:7" x14ac:dyDescent="0.2">
      <c r="A585" s="1"/>
      <c r="D585" s="2"/>
      <c r="E585" s="3"/>
      <c r="G585" s="23"/>
    </row>
    <row r="586" spans="1:7" x14ac:dyDescent="0.2">
      <c r="A586" s="1"/>
      <c r="D586" s="2"/>
      <c r="E586" s="3"/>
      <c r="G586" s="23"/>
    </row>
    <row r="587" spans="1:7" x14ac:dyDescent="0.2">
      <c r="A587" s="1"/>
      <c r="D587" s="2"/>
      <c r="E587" s="3"/>
      <c r="G587" s="23"/>
    </row>
    <row r="588" spans="1:7" x14ac:dyDescent="0.2">
      <c r="A588" s="1"/>
      <c r="D588" s="2"/>
      <c r="E588" s="3"/>
      <c r="G588" s="23"/>
    </row>
    <row r="589" spans="1:7" x14ac:dyDescent="0.2">
      <c r="A589" s="1"/>
      <c r="D589" s="2"/>
      <c r="E589" s="3"/>
      <c r="G589" s="23"/>
    </row>
    <row r="590" spans="1:7" x14ac:dyDescent="0.2">
      <c r="A590" s="1"/>
      <c r="D590" s="2"/>
      <c r="E590" s="3"/>
      <c r="G590" s="23"/>
    </row>
    <row r="591" spans="1:7" x14ac:dyDescent="0.2">
      <c r="A591" s="1"/>
      <c r="D591" s="2"/>
      <c r="E591" s="3"/>
      <c r="G591" s="23"/>
    </row>
    <row r="592" spans="1:7" x14ac:dyDescent="0.2">
      <c r="A592" s="1"/>
      <c r="D592" s="2"/>
      <c r="E592" s="3"/>
      <c r="G592" s="23"/>
    </row>
    <row r="593" spans="1:7" x14ac:dyDescent="0.2">
      <c r="A593" s="1"/>
      <c r="D593" s="2"/>
      <c r="E593" s="3"/>
      <c r="G593" s="23"/>
    </row>
    <row r="594" spans="1:7" x14ac:dyDescent="0.2">
      <c r="A594" s="1"/>
      <c r="D594" s="2"/>
      <c r="E594" s="3"/>
      <c r="G594" s="23"/>
    </row>
    <row r="595" spans="1:7" x14ac:dyDescent="0.2">
      <c r="A595" s="1"/>
      <c r="D595" s="2"/>
      <c r="E595" s="3"/>
      <c r="G595" s="23"/>
    </row>
    <row r="596" spans="1:7" x14ac:dyDescent="0.2">
      <c r="A596" s="1"/>
      <c r="D596" s="2"/>
      <c r="E596" s="3"/>
      <c r="G596" s="23"/>
    </row>
    <row r="597" spans="1:7" x14ac:dyDescent="0.2">
      <c r="A597" s="1"/>
      <c r="D597" s="2"/>
      <c r="E597" s="3"/>
      <c r="G597" s="23"/>
    </row>
    <row r="598" spans="1:7" x14ac:dyDescent="0.2">
      <c r="A598" s="1"/>
      <c r="D598" s="2"/>
      <c r="E598" s="3"/>
      <c r="G598" s="23"/>
    </row>
    <row r="599" spans="1:7" x14ac:dyDescent="0.2">
      <c r="A599" s="1"/>
      <c r="D599" s="2"/>
      <c r="E599" s="3"/>
      <c r="G599" s="23"/>
    </row>
    <row r="600" spans="1:7" x14ac:dyDescent="0.2">
      <c r="A600" s="1"/>
      <c r="D600" s="2"/>
      <c r="E600" s="3"/>
      <c r="G600" s="23"/>
    </row>
    <row r="601" spans="1:7" x14ac:dyDescent="0.2">
      <c r="A601" s="1"/>
      <c r="D601" s="2"/>
      <c r="E601" s="3"/>
      <c r="G601" s="23"/>
    </row>
    <row r="602" spans="1:7" x14ac:dyDescent="0.2">
      <c r="A602" s="1"/>
      <c r="D602" s="2"/>
      <c r="E602" s="3"/>
      <c r="G602" s="23"/>
    </row>
    <row r="603" spans="1:7" x14ac:dyDescent="0.2">
      <c r="A603" s="1"/>
      <c r="D603" s="2"/>
      <c r="E603" s="3"/>
      <c r="G603" s="23"/>
    </row>
    <row r="604" spans="1:7" x14ac:dyDescent="0.2">
      <c r="A604" s="1"/>
      <c r="D604" s="2"/>
      <c r="E604" s="3"/>
      <c r="G604" s="23"/>
    </row>
    <row r="605" spans="1:7" x14ac:dyDescent="0.2">
      <c r="A605" s="1"/>
      <c r="D605" s="2"/>
      <c r="E605" s="3"/>
      <c r="G605" s="23"/>
    </row>
    <row r="606" spans="1:7" x14ac:dyDescent="0.2">
      <c r="A606" s="1"/>
      <c r="D606" s="2"/>
      <c r="E606" s="3"/>
      <c r="G606" s="23"/>
    </row>
    <row r="607" spans="1:7" x14ac:dyDescent="0.2">
      <c r="A607" s="1"/>
      <c r="D607" s="2"/>
      <c r="E607" s="3"/>
      <c r="G607" s="23"/>
    </row>
    <row r="608" spans="1:7" x14ac:dyDescent="0.2">
      <c r="A608" s="1"/>
      <c r="D608" s="2"/>
      <c r="E608" s="3"/>
      <c r="G608" s="23"/>
    </row>
    <row r="609" spans="1:7" x14ac:dyDescent="0.2">
      <c r="A609" s="1"/>
      <c r="D609" s="2"/>
      <c r="E609" s="3"/>
      <c r="G609" s="23"/>
    </row>
    <row r="610" spans="1:7" x14ac:dyDescent="0.2">
      <c r="A610" s="1"/>
      <c r="D610" s="2"/>
      <c r="E610" s="3"/>
      <c r="G610" s="23"/>
    </row>
    <row r="611" spans="1:7" x14ac:dyDescent="0.2">
      <c r="A611" s="1"/>
      <c r="D611" s="2"/>
      <c r="E611" s="3"/>
      <c r="G611" s="23"/>
    </row>
    <row r="612" spans="1:7" x14ac:dyDescent="0.2">
      <c r="A612" s="1"/>
      <c r="D612" s="2"/>
      <c r="E612" s="3"/>
      <c r="G612" s="23"/>
    </row>
    <row r="613" spans="1:7" x14ac:dyDescent="0.2">
      <c r="A613" s="1"/>
      <c r="D613" s="2"/>
      <c r="E613" s="3"/>
      <c r="G613" s="23"/>
    </row>
    <row r="614" spans="1:7" x14ac:dyDescent="0.2">
      <c r="A614" s="1"/>
      <c r="D614" s="2"/>
      <c r="E614" s="3"/>
      <c r="G614" s="23"/>
    </row>
    <row r="615" spans="1:7" x14ac:dyDescent="0.2">
      <c r="A615" s="1"/>
      <c r="D615" s="2"/>
      <c r="E615" s="3"/>
      <c r="G615" s="23"/>
    </row>
    <row r="616" spans="1:7" x14ac:dyDescent="0.2">
      <c r="A616" s="1"/>
      <c r="D616" s="2"/>
      <c r="E616" s="3"/>
      <c r="G616" s="23"/>
    </row>
    <row r="617" spans="1:7" x14ac:dyDescent="0.2">
      <c r="A617" s="1"/>
      <c r="D617" s="2"/>
      <c r="E617" s="3"/>
      <c r="G617" s="23"/>
    </row>
    <row r="618" spans="1:7" x14ac:dyDescent="0.2">
      <c r="A618" s="1"/>
      <c r="D618" s="2"/>
      <c r="E618" s="3"/>
      <c r="G618" s="23"/>
    </row>
    <row r="619" spans="1:7" x14ac:dyDescent="0.2">
      <c r="A619" s="1"/>
      <c r="D619" s="2"/>
      <c r="E619" s="3"/>
      <c r="G619" s="23"/>
    </row>
    <row r="620" spans="1:7" x14ac:dyDescent="0.2">
      <c r="A620" s="1"/>
      <c r="D620" s="2"/>
      <c r="E620" s="3"/>
      <c r="G620" s="23"/>
    </row>
    <row r="621" spans="1:7" x14ac:dyDescent="0.2">
      <c r="A621" s="1"/>
      <c r="D621" s="2"/>
      <c r="E621" s="3"/>
      <c r="G621" s="23"/>
    </row>
    <row r="622" spans="1:7" x14ac:dyDescent="0.2">
      <c r="A622" s="1"/>
      <c r="D622" s="2"/>
      <c r="E622" s="3"/>
      <c r="G622" s="23"/>
    </row>
    <row r="623" spans="1:7" x14ac:dyDescent="0.2">
      <c r="A623" s="1"/>
      <c r="D623" s="2"/>
      <c r="E623" s="3"/>
      <c r="G623" s="23"/>
    </row>
    <row r="624" spans="1:7" x14ac:dyDescent="0.2">
      <c r="A624" s="1"/>
      <c r="D624" s="2"/>
      <c r="E624" s="3"/>
      <c r="G624" s="23"/>
    </row>
    <row r="625" spans="1:7" x14ac:dyDescent="0.2">
      <c r="A625" s="1"/>
      <c r="D625" s="2"/>
      <c r="E625" s="3"/>
      <c r="G625" s="23"/>
    </row>
    <row r="626" spans="1:7" x14ac:dyDescent="0.2">
      <c r="A626" s="1"/>
      <c r="D626" s="2"/>
      <c r="E626" s="3"/>
      <c r="G626" s="23"/>
    </row>
    <row r="627" spans="1:7" x14ac:dyDescent="0.2">
      <c r="A627" s="1"/>
      <c r="D627" s="2"/>
      <c r="E627" s="3"/>
      <c r="G627" s="23"/>
    </row>
    <row r="628" spans="1:7" x14ac:dyDescent="0.2">
      <c r="A628" s="1"/>
      <c r="D628" s="2"/>
      <c r="E628" s="3"/>
      <c r="G628" s="23"/>
    </row>
    <row r="629" spans="1:7" x14ac:dyDescent="0.2">
      <c r="A629" s="1"/>
      <c r="D629" s="2"/>
      <c r="E629" s="3"/>
      <c r="G629" s="23"/>
    </row>
    <row r="630" spans="1:7" x14ac:dyDescent="0.2">
      <c r="A630" s="1"/>
      <c r="D630" s="2"/>
      <c r="E630" s="3"/>
      <c r="G630" s="23"/>
    </row>
    <row r="631" spans="1:7" x14ac:dyDescent="0.2">
      <c r="A631" s="1"/>
      <c r="D631" s="2"/>
      <c r="E631" s="3"/>
      <c r="G631" s="23"/>
    </row>
    <row r="632" spans="1:7" x14ac:dyDescent="0.2">
      <c r="A632" s="1"/>
      <c r="D632" s="2"/>
      <c r="E632" s="3"/>
      <c r="G632" s="23"/>
    </row>
    <row r="633" spans="1:7" x14ac:dyDescent="0.2">
      <c r="A633" s="1"/>
      <c r="D633" s="2"/>
      <c r="E633" s="3"/>
      <c r="G633" s="23"/>
    </row>
    <row r="634" spans="1:7" x14ac:dyDescent="0.2">
      <c r="A634" s="1"/>
      <c r="D634" s="2"/>
      <c r="E634" s="3"/>
      <c r="G634" s="23"/>
    </row>
    <row r="635" spans="1:7" x14ac:dyDescent="0.2">
      <c r="A635" s="1"/>
      <c r="D635" s="2"/>
      <c r="E635" s="3"/>
      <c r="G635" s="23"/>
    </row>
    <row r="636" spans="1:7" x14ac:dyDescent="0.2">
      <c r="A636" s="1"/>
      <c r="D636" s="2"/>
      <c r="E636" s="3"/>
      <c r="G636" s="23"/>
    </row>
    <row r="637" spans="1:7" x14ac:dyDescent="0.2">
      <c r="A637" s="1"/>
      <c r="D637" s="2"/>
      <c r="E637" s="3"/>
      <c r="G637" s="23"/>
    </row>
    <row r="638" spans="1:7" x14ac:dyDescent="0.2">
      <c r="A638" s="1"/>
      <c r="D638" s="2"/>
      <c r="E638" s="3"/>
      <c r="G638" s="23"/>
    </row>
    <row r="639" spans="1:7" x14ac:dyDescent="0.2">
      <c r="A639" s="1"/>
      <c r="D639" s="2"/>
      <c r="E639" s="3"/>
      <c r="G639" s="23"/>
    </row>
    <row r="640" spans="1:7" x14ac:dyDescent="0.2">
      <c r="A640" s="1"/>
      <c r="D640" s="2"/>
      <c r="E640" s="3"/>
      <c r="G640" s="23"/>
    </row>
    <row r="641" spans="1:7" x14ac:dyDescent="0.2">
      <c r="A641" s="1"/>
      <c r="D641" s="2"/>
      <c r="E641" s="3"/>
      <c r="G641" s="23"/>
    </row>
    <row r="642" spans="1:7" x14ac:dyDescent="0.2">
      <c r="A642" s="1"/>
      <c r="D642" s="2"/>
      <c r="E642" s="3"/>
      <c r="G642" s="23"/>
    </row>
    <row r="643" spans="1:7" x14ac:dyDescent="0.2">
      <c r="A643" s="1"/>
      <c r="D643" s="2"/>
      <c r="E643" s="3"/>
      <c r="G643" s="23"/>
    </row>
    <row r="644" spans="1:7" x14ac:dyDescent="0.2">
      <c r="A644" s="1"/>
      <c r="D644" s="2"/>
      <c r="E644" s="3"/>
      <c r="G644" s="23"/>
    </row>
    <row r="645" spans="1:7" x14ac:dyDescent="0.2">
      <c r="A645" s="1"/>
      <c r="D645" s="2"/>
      <c r="E645" s="3"/>
      <c r="G645" s="23"/>
    </row>
    <row r="646" spans="1:7" x14ac:dyDescent="0.2">
      <c r="A646" s="1"/>
      <c r="D646" s="2"/>
      <c r="E646" s="3"/>
      <c r="G646" s="23"/>
    </row>
    <row r="647" spans="1:7" x14ac:dyDescent="0.2">
      <c r="A647" s="1"/>
      <c r="D647" s="2"/>
      <c r="E647" s="3"/>
      <c r="G647" s="23"/>
    </row>
    <row r="648" spans="1:7" x14ac:dyDescent="0.2">
      <c r="A648" s="1"/>
      <c r="D648" s="2"/>
      <c r="E648" s="3"/>
      <c r="G648" s="23"/>
    </row>
    <row r="649" spans="1:7" x14ac:dyDescent="0.2">
      <c r="A649" s="1"/>
      <c r="D649" s="2"/>
      <c r="E649" s="3"/>
      <c r="G649" s="23"/>
    </row>
    <row r="650" spans="1:7" x14ac:dyDescent="0.2">
      <c r="A650" s="1"/>
      <c r="D650" s="2"/>
      <c r="E650" s="3"/>
      <c r="G650" s="23"/>
    </row>
    <row r="651" spans="1:7" x14ac:dyDescent="0.2">
      <c r="A651" s="1"/>
      <c r="D651" s="2"/>
      <c r="E651" s="3"/>
      <c r="G651" s="23"/>
    </row>
    <row r="652" spans="1:7" x14ac:dyDescent="0.2">
      <c r="A652" s="1"/>
      <c r="D652" s="2"/>
      <c r="E652" s="3"/>
      <c r="G652" s="23"/>
    </row>
    <row r="653" spans="1:7" x14ac:dyDescent="0.2">
      <c r="A653" s="1"/>
      <c r="D653" s="2"/>
      <c r="E653" s="3"/>
      <c r="G653" s="23"/>
    </row>
    <row r="654" spans="1:7" x14ac:dyDescent="0.2">
      <c r="A654" s="1"/>
      <c r="D654" s="2"/>
      <c r="E654" s="3"/>
      <c r="G654" s="23"/>
    </row>
    <row r="655" spans="1:7" x14ac:dyDescent="0.2">
      <c r="A655" s="1"/>
      <c r="D655" s="2"/>
      <c r="E655" s="3"/>
      <c r="G655" s="23"/>
    </row>
    <row r="656" spans="1:7" x14ac:dyDescent="0.2">
      <c r="A656" s="1"/>
      <c r="D656" s="2"/>
      <c r="E656" s="3"/>
      <c r="G656" s="23"/>
    </row>
    <row r="657" spans="1:7" x14ac:dyDescent="0.2">
      <c r="A657" s="1"/>
      <c r="D657" s="2"/>
      <c r="E657" s="3"/>
      <c r="G657" s="23"/>
    </row>
    <row r="658" spans="1:7" x14ac:dyDescent="0.2">
      <c r="A658" s="1"/>
      <c r="D658" s="2"/>
      <c r="E658" s="3"/>
      <c r="G658" s="23"/>
    </row>
    <row r="659" spans="1:7" x14ac:dyDescent="0.2">
      <c r="A659" s="1"/>
      <c r="D659" s="2"/>
      <c r="E659" s="3"/>
      <c r="G659" s="23"/>
    </row>
    <row r="660" spans="1:7" x14ac:dyDescent="0.2">
      <c r="A660" s="1"/>
      <c r="D660" s="2"/>
      <c r="E660" s="3"/>
      <c r="G660" s="23"/>
    </row>
    <row r="661" spans="1:7" x14ac:dyDescent="0.2">
      <c r="A661" s="1"/>
      <c r="D661" s="2"/>
      <c r="E661" s="3"/>
      <c r="G661" s="23"/>
    </row>
    <row r="662" spans="1:7" x14ac:dyDescent="0.2">
      <c r="A662" s="1"/>
      <c r="D662" s="2"/>
      <c r="E662" s="3"/>
      <c r="G662" s="23"/>
    </row>
    <row r="663" spans="1:7" x14ac:dyDescent="0.2">
      <c r="A663" s="1"/>
      <c r="D663" s="2"/>
      <c r="E663" s="3"/>
      <c r="G663" s="23"/>
    </row>
    <row r="664" spans="1:7" x14ac:dyDescent="0.2">
      <c r="A664" s="1"/>
      <c r="D664" s="2"/>
      <c r="E664" s="3"/>
      <c r="G664" s="23"/>
    </row>
    <row r="665" spans="1:7" x14ac:dyDescent="0.2">
      <c r="A665" s="1"/>
      <c r="D665" s="2"/>
      <c r="E665" s="3"/>
      <c r="G665" s="23"/>
    </row>
    <row r="666" spans="1:7" x14ac:dyDescent="0.2">
      <c r="A666" s="1"/>
      <c r="D666" s="2"/>
      <c r="E666" s="3"/>
      <c r="G666" s="23"/>
    </row>
    <row r="667" spans="1:7" x14ac:dyDescent="0.2">
      <c r="A667" s="1"/>
      <c r="D667" s="2"/>
      <c r="E667" s="3"/>
      <c r="G667" s="23"/>
    </row>
    <row r="668" spans="1:7" x14ac:dyDescent="0.2">
      <c r="A668" s="1"/>
      <c r="D668" s="2"/>
      <c r="E668" s="3"/>
      <c r="G668" s="23"/>
    </row>
    <row r="669" spans="1:7" x14ac:dyDescent="0.2">
      <c r="A669" s="1"/>
      <c r="D669" s="2"/>
      <c r="E669" s="3"/>
      <c r="G669" s="23"/>
    </row>
    <row r="670" spans="1:7" x14ac:dyDescent="0.2">
      <c r="A670" s="1"/>
      <c r="D670" s="2"/>
      <c r="E670" s="3"/>
      <c r="G670" s="23"/>
    </row>
    <row r="671" spans="1:7" x14ac:dyDescent="0.2">
      <c r="A671" s="1"/>
      <c r="D671" s="2"/>
      <c r="E671" s="3"/>
      <c r="G671" s="23"/>
    </row>
    <row r="672" spans="1:7" x14ac:dyDescent="0.2">
      <c r="A672" s="1"/>
      <c r="D672" s="2"/>
      <c r="E672" s="3"/>
      <c r="G672" s="23"/>
    </row>
    <row r="673" spans="1:7" x14ac:dyDescent="0.2">
      <c r="A673" s="1"/>
      <c r="D673" s="2"/>
      <c r="E673" s="3"/>
      <c r="G673" s="23"/>
    </row>
    <row r="674" spans="1:7" x14ac:dyDescent="0.2">
      <c r="A674" s="1"/>
      <c r="D674" s="2"/>
      <c r="E674" s="3"/>
      <c r="G674" s="23"/>
    </row>
    <row r="675" spans="1:7" x14ac:dyDescent="0.2">
      <c r="A675" s="1"/>
      <c r="D675" s="2"/>
      <c r="E675" s="3"/>
      <c r="G675" s="23"/>
    </row>
    <row r="676" spans="1:7" x14ac:dyDescent="0.2">
      <c r="A676" s="1"/>
      <c r="D676" s="2"/>
      <c r="E676" s="3"/>
      <c r="G676" s="23"/>
    </row>
    <row r="677" spans="1:7" x14ac:dyDescent="0.2">
      <c r="A677" s="1"/>
      <c r="D677" s="2"/>
      <c r="E677" s="3"/>
      <c r="G677" s="23"/>
    </row>
    <row r="678" spans="1:7" x14ac:dyDescent="0.2">
      <c r="A678" s="1"/>
      <c r="D678" s="2"/>
      <c r="E678" s="3"/>
      <c r="G678" s="23"/>
    </row>
    <row r="679" spans="1:7" x14ac:dyDescent="0.2">
      <c r="A679" s="1"/>
      <c r="D679" s="2"/>
      <c r="E679" s="3"/>
      <c r="G679" s="23"/>
    </row>
    <row r="680" spans="1:7" x14ac:dyDescent="0.2">
      <c r="A680" s="1"/>
      <c r="D680" s="2"/>
      <c r="E680" s="3"/>
      <c r="G680" s="23"/>
    </row>
    <row r="681" spans="1:7" x14ac:dyDescent="0.2">
      <c r="A681" s="1"/>
      <c r="D681" s="2"/>
      <c r="E681" s="3"/>
      <c r="G681" s="23"/>
    </row>
    <row r="682" spans="1:7" x14ac:dyDescent="0.2">
      <c r="A682" s="1"/>
      <c r="D682" s="2"/>
      <c r="E682" s="3"/>
      <c r="G682" s="23"/>
    </row>
    <row r="683" spans="1:7" x14ac:dyDescent="0.2">
      <c r="A683" s="1"/>
      <c r="D683" s="2"/>
      <c r="E683" s="3"/>
      <c r="G683" s="23"/>
    </row>
    <row r="684" spans="1:7" x14ac:dyDescent="0.2">
      <c r="A684" s="1"/>
      <c r="D684" s="2"/>
      <c r="E684" s="3"/>
      <c r="G684" s="23"/>
    </row>
    <row r="685" spans="1:7" x14ac:dyDescent="0.2">
      <c r="A685" s="1"/>
      <c r="D685" s="2"/>
      <c r="E685" s="3"/>
      <c r="G685" s="23"/>
    </row>
    <row r="686" spans="1:7" x14ac:dyDescent="0.2">
      <c r="A686" s="1"/>
      <c r="D686" s="2"/>
      <c r="E686" s="3"/>
      <c r="G686" s="23"/>
    </row>
    <row r="687" spans="1:7" x14ac:dyDescent="0.2">
      <c r="A687" s="1"/>
      <c r="D687" s="2"/>
      <c r="E687" s="3"/>
      <c r="G687" s="23"/>
    </row>
    <row r="688" spans="1:7" x14ac:dyDescent="0.2">
      <c r="A688" s="1"/>
      <c r="D688" s="2"/>
      <c r="E688" s="3"/>
      <c r="G688" s="23"/>
    </row>
    <row r="689" spans="1:7" x14ac:dyDescent="0.2">
      <c r="A689" s="1"/>
      <c r="D689" s="2"/>
      <c r="E689" s="3"/>
      <c r="G689" s="23"/>
    </row>
    <row r="690" spans="1:7" x14ac:dyDescent="0.2">
      <c r="A690" s="1"/>
      <c r="D690" s="2"/>
      <c r="E690" s="3"/>
      <c r="G690" s="23"/>
    </row>
    <row r="691" spans="1:7" x14ac:dyDescent="0.2">
      <c r="A691" s="1"/>
      <c r="D691" s="2"/>
      <c r="E691" s="3"/>
      <c r="G691" s="23"/>
    </row>
    <row r="692" spans="1:7" x14ac:dyDescent="0.2">
      <c r="A692" s="1"/>
      <c r="D692" s="2"/>
      <c r="E692" s="3"/>
      <c r="G692" s="23"/>
    </row>
    <row r="693" spans="1:7" x14ac:dyDescent="0.2">
      <c r="A693" s="1"/>
      <c r="D693" s="2"/>
      <c r="E693" s="3"/>
      <c r="G693" s="23"/>
    </row>
    <row r="694" spans="1:7" x14ac:dyDescent="0.2">
      <c r="A694" s="1"/>
      <c r="D694" s="2"/>
      <c r="E694" s="3"/>
      <c r="G694" s="23"/>
    </row>
    <row r="695" spans="1:7" x14ac:dyDescent="0.2">
      <c r="A695" s="1"/>
      <c r="D695" s="2"/>
      <c r="E695" s="3"/>
      <c r="G695" s="23"/>
    </row>
    <row r="696" spans="1:7" x14ac:dyDescent="0.2">
      <c r="A696" s="1"/>
      <c r="D696" s="2"/>
      <c r="E696" s="3"/>
      <c r="G696" s="23"/>
    </row>
    <row r="697" spans="1:7" x14ac:dyDescent="0.2">
      <c r="A697" s="1"/>
      <c r="D697" s="2"/>
      <c r="E697" s="3"/>
      <c r="G697" s="23"/>
    </row>
    <row r="698" spans="1:7" x14ac:dyDescent="0.2">
      <c r="A698" s="1"/>
      <c r="D698" s="2"/>
      <c r="E698" s="3"/>
      <c r="G698" s="23"/>
    </row>
    <row r="699" spans="1:7" x14ac:dyDescent="0.2">
      <c r="A699" s="1"/>
      <c r="D699" s="2"/>
      <c r="E699" s="3"/>
      <c r="G699" s="23"/>
    </row>
    <row r="700" spans="1:7" x14ac:dyDescent="0.2">
      <c r="A700" s="1"/>
      <c r="D700" s="2"/>
      <c r="E700" s="3"/>
      <c r="G700" s="23"/>
    </row>
    <row r="701" spans="1:7" x14ac:dyDescent="0.2">
      <c r="A701" s="1"/>
      <c r="D701" s="2"/>
      <c r="E701" s="3"/>
      <c r="G701" s="23"/>
    </row>
    <row r="702" spans="1:7" x14ac:dyDescent="0.2">
      <c r="A702" s="1"/>
      <c r="D702" s="2"/>
      <c r="E702" s="3"/>
      <c r="G702" s="23"/>
    </row>
    <row r="703" spans="1:7" x14ac:dyDescent="0.2">
      <c r="A703" s="1"/>
      <c r="D703" s="2"/>
      <c r="E703" s="3"/>
      <c r="G703" s="23"/>
    </row>
    <row r="704" spans="1:7" x14ac:dyDescent="0.2">
      <c r="A704" s="1"/>
      <c r="D704" s="2"/>
      <c r="E704" s="3"/>
      <c r="G704" s="23"/>
    </row>
    <row r="705" spans="1:7" x14ac:dyDescent="0.2">
      <c r="A705" s="1"/>
      <c r="D705" s="2"/>
      <c r="E705" s="3"/>
      <c r="G705" s="23"/>
    </row>
    <row r="706" spans="1:7" x14ac:dyDescent="0.2">
      <c r="A706" s="1"/>
      <c r="D706" s="2"/>
      <c r="E706" s="3"/>
      <c r="G706" s="23"/>
    </row>
    <row r="707" spans="1:7" x14ac:dyDescent="0.2">
      <c r="A707" s="1"/>
      <c r="D707" s="2"/>
      <c r="E707" s="3"/>
      <c r="G707" s="23"/>
    </row>
    <row r="708" spans="1:7" x14ac:dyDescent="0.2">
      <c r="A708" s="1"/>
      <c r="D708" s="2"/>
      <c r="E708" s="3"/>
      <c r="G708" s="23"/>
    </row>
    <row r="709" spans="1:7" x14ac:dyDescent="0.2">
      <c r="A709" s="1"/>
      <c r="D709" s="2"/>
      <c r="E709" s="3"/>
      <c r="G709" s="23"/>
    </row>
    <row r="710" spans="1:7" x14ac:dyDescent="0.2">
      <c r="A710" s="1"/>
      <c r="D710" s="2"/>
      <c r="E710" s="3"/>
      <c r="G710" s="23"/>
    </row>
    <row r="711" spans="1:7" x14ac:dyDescent="0.2">
      <c r="A711" s="1"/>
      <c r="D711" s="2"/>
      <c r="E711" s="3"/>
      <c r="G711" s="23"/>
    </row>
    <row r="712" spans="1:7" x14ac:dyDescent="0.2">
      <c r="A712" s="1"/>
      <c r="D712" s="2"/>
      <c r="E712" s="3"/>
      <c r="G712" s="23"/>
    </row>
    <row r="713" spans="1:7" x14ac:dyDescent="0.2">
      <c r="A713" s="1"/>
      <c r="D713" s="2"/>
      <c r="E713" s="3"/>
      <c r="G713" s="23"/>
    </row>
    <row r="714" spans="1:7" x14ac:dyDescent="0.2">
      <c r="A714" s="1"/>
      <c r="D714" s="2"/>
      <c r="E714" s="3"/>
      <c r="G714" s="23"/>
    </row>
    <row r="715" spans="1:7" x14ac:dyDescent="0.2">
      <c r="A715" s="1"/>
      <c r="D715" s="2"/>
      <c r="E715" s="3"/>
      <c r="G715" s="23"/>
    </row>
    <row r="716" spans="1:7" x14ac:dyDescent="0.2">
      <c r="A716" s="1"/>
      <c r="D716" s="2"/>
      <c r="E716" s="3"/>
      <c r="G716" s="23"/>
    </row>
    <row r="717" spans="1:7" x14ac:dyDescent="0.2">
      <c r="A717" s="1"/>
      <c r="D717" s="2"/>
      <c r="E717" s="3"/>
      <c r="G717" s="23"/>
    </row>
    <row r="718" spans="1:7" x14ac:dyDescent="0.2">
      <c r="A718" s="1"/>
      <c r="D718" s="2"/>
      <c r="E718" s="3"/>
      <c r="G718" s="23"/>
    </row>
    <row r="719" spans="1:7" x14ac:dyDescent="0.2">
      <c r="A719" s="1"/>
      <c r="D719" s="2"/>
      <c r="E719" s="3"/>
      <c r="G719" s="23"/>
    </row>
    <row r="720" spans="1:7" x14ac:dyDescent="0.2">
      <c r="A720" s="1"/>
      <c r="D720" s="2"/>
      <c r="E720" s="3"/>
      <c r="G720" s="23"/>
    </row>
    <row r="721" spans="1:7" x14ac:dyDescent="0.2">
      <c r="A721" s="1"/>
      <c r="D721" s="2"/>
      <c r="E721" s="3"/>
      <c r="G721" s="23"/>
    </row>
    <row r="722" spans="1:7" x14ac:dyDescent="0.2">
      <c r="A722" s="1"/>
      <c r="D722" s="2"/>
      <c r="E722" s="3"/>
      <c r="G722" s="23"/>
    </row>
    <row r="723" spans="1:7" x14ac:dyDescent="0.2">
      <c r="A723" s="1"/>
      <c r="D723" s="2"/>
      <c r="E723" s="3"/>
      <c r="G723" s="23"/>
    </row>
    <row r="724" spans="1:7" x14ac:dyDescent="0.2">
      <c r="A724" s="1"/>
      <c r="D724" s="2"/>
      <c r="E724" s="3"/>
      <c r="G724" s="23"/>
    </row>
    <row r="725" spans="1:7" x14ac:dyDescent="0.2">
      <c r="A725" s="1"/>
      <c r="D725" s="2"/>
      <c r="E725" s="3"/>
      <c r="G725" s="23"/>
    </row>
    <row r="726" spans="1:7" x14ac:dyDescent="0.2">
      <c r="A726" s="1"/>
      <c r="D726" s="2"/>
      <c r="E726" s="3"/>
      <c r="G726" s="23"/>
    </row>
    <row r="727" spans="1:7" x14ac:dyDescent="0.2">
      <c r="A727" s="1"/>
      <c r="D727" s="2"/>
      <c r="E727" s="3"/>
      <c r="G727" s="23"/>
    </row>
    <row r="728" spans="1:7" x14ac:dyDescent="0.2">
      <c r="A728" s="1"/>
      <c r="D728" s="2"/>
      <c r="E728" s="3"/>
      <c r="G728" s="23"/>
    </row>
    <row r="729" spans="1:7" x14ac:dyDescent="0.2">
      <c r="A729" s="1"/>
      <c r="D729" s="2"/>
      <c r="E729" s="3"/>
      <c r="G729" s="23"/>
    </row>
    <row r="730" spans="1:7" x14ac:dyDescent="0.2">
      <c r="A730" s="1"/>
      <c r="D730" s="2"/>
      <c r="E730" s="3"/>
      <c r="G730" s="23"/>
    </row>
    <row r="731" spans="1:7" x14ac:dyDescent="0.2">
      <c r="A731" s="1"/>
      <c r="D731" s="2"/>
      <c r="E731" s="3"/>
      <c r="G731" s="23"/>
    </row>
    <row r="732" spans="1:7" x14ac:dyDescent="0.2">
      <c r="A732" s="1"/>
      <c r="D732" s="2"/>
      <c r="E732" s="3"/>
      <c r="G732" s="23"/>
    </row>
    <row r="733" spans="1:7" x14ac:dyDescent="0.2">
      <c r="A733" s="1"/>
      <c r="D733" s="2"/>
      <c r="E733" s="3"/>
      <c r="G733" s="23"/>
    </row>
    <row r="734" spans="1:7" x14ac:dyDescent="0.2">
      <c r="A734" s="1"/>
      <c r="D734" s="2"/>
      <c r="E734" s="3"/>
      <c r="G734" s="23"/>
    </row>
    <row r="735" spans="1:7" x14ac:dyDescent="0.2">
      <c r="A735" s="1"/>
      <c r="D735" s="2"/>
      <c r="E735" s="3"/>
      <c r="G735" s="23"/>
    </row>
    <row r="736" spans="1:7" x14ac:dyDescent="0.2">
      <c r="A736" s="1"/>
      <c r="D736" s="2"/>
      <c r="E736" s="3"/>
      <c r="G736" s="23"/>
    </row>
    <row r="737" spans="1:7" x14ac:dyDescent="0.2">
      <c r="A737" s="1"/>
      <c r="D737" s="2"/>
      <c r="E737" s="3"/>
      <c r="G737" s="23"/>
    </row>
    <row r="738" spans="1:7" x14ac:dyDescent="0.2">
      <c r="A738" s="1"/>
      <c r="D738" s="2"/>
      <c r="E738" s="3"/>
      <c r="G738" s="23"/>
    </row>
    <row r="739" spans="1:7" x14ac:dyDescent="0.2">
      <c r="A739" s="1"/>
      <c r="D739" s="2"/>
      <c r="E739" s="3"/>
      <c r="G739" s="23"/>
    </row>
    <row r="740" spans="1:7" x14ac:dyDescent="0.2">
      <c r="A740" s="1"/>
      <c r="D740" s="2"/>
      <c r="E740" s="3"/>
      <c r="G740" s="23"/>
    </row>
    <row r="741" spans="1:7" x14ac:dyDescent="0.2">
      <c r="A741" s="1"/>
      <c r="D741" s="2"/>
      <c r="E741" s="3"/>
      <c r="G741" s="23"/>
    </row>
    <row r="742" spans="1:7" x14ac:dyDescent="0.2">
      <c r="A742" s="1"/>
      <c r="D742" s="2"/>
      <c r="E742" s="3"/>
      <c r="G742" s="23"/>
    </row>
    <row r="743" spans="1:7" x14ac:dyDescent="0.2">
      <c r="A743" s="1"/>
      <c r="D743" s="2"/>
      <c r="E743" s="3"/>
      <c r="G743" s="23"/>
    </row>
    <row r="744" spans="1:7" x14ac:dyDescent="0.2">
      <c r="A744" s="1"/>
      <c r="D744" s="2"/>
      <c r="E744" s="3"/>
      <c r="G744" s="23"/>
    </row>
    <row r="745" spans="1:7" x14ac:dyDescent="0.2">
      <c r="A745" s="1"/>
      <c r="D745" s="2"/>
      <c r="E745" s="3"/>
      <c r="G745" s="23"/>
    </row>
    <row r="746" spans="1:7" x14ac:dyDescent="0.2">
      <c r="A746" s="1"/>
      <c r="D746" s="2"/>
      <c r="E746" s="3"/>
      <c r="G746" s="23"/>
    </row>
    <row r="747" spans="1:7" x14ac:dyDescent="0.2">
      <c r="A747" s="1"/>
      <c r="D747" s="2"/>
      <c r="E747" s="3"/>
      <c r="G747" s="23"/>
    </row>
    <row r="748" spans="1:7" x14ac:dyDescent="0.2">
      <c r="A748" s="1"/>
      <c r="D748" s="2"/>
      <c r="E748" s="3"/>
      <c r="G748" s="23"/>
    </row>
    <row r="749" spans="1:7" x14ac:dyDescent="0.2">
      <c r="A749" s="1"/>
      <c r="D749" s="2"/>
      <c r="E749" s="3"/>
      <c r="G749" s="23"/>
    </row>
    <row r="750" spans="1:7" x14ac:dyDescent="0.2">
      <c r="A750" s="1"/>
      <c r="D750" s="2"/>
      <c r="E750" s="3"/>
      <c r="G750" s="23"/>
    </row>
    <row r="751" spans="1:7" x14ac:dyDescent="0.2">
      <c r="A751" s="1"/>
      <c r="D751" s="2"/>
      <c r="E751" s="3"/>
      <c r="G751" s="23"/>
    </row>
    <row r="752" spans="1:7" x14ac:dyDescent="0.2">
      <c r="A752" s="1"/>
      <c r="D752" s="2"/>
      <c r="E752" s="3"/>
      <c r="G752" s="23"/>
    </row>
    <row r="753" spans="1:7" x14ac:dyDescent="0.2">
      <c r="A753" s="1"/>
      <c r="D753" s="2"/>
      <c r="E753" s="3"/>
      <c r="G753" s="23"/>
    </row>
    <row r="754" spans="1:7" x14ac:dyDescent="0.2">
      <c r="A754" s="1"/>
      <c r="D754" s="2"/>
      <c r="E754" s="3"/>
      <c r="G754" s="23"/>
    </row>
    <row r="755" spans="1:7" x14ac:dyDescent="0.2">
      <c r="A755" s="1"/>
      <c r="D755" s="2"/>
      <c r="E755" s="3"/>
      <c r="G755" s="23"/>
    </row>
    <row r="756" spans="1:7" x14ac:dyDescent="0.2">
      <c r="A756" s="1"/>
      <c r="D756" s="2"/>
      <c r="E756" s="3"/>
      <c r="G756" s="23"/>
    </row>
    <row r="757" spans="1:7" x14ac:dyDescent="0.2">
      <c r="A757" s="1"/>
      <c r="D757" s="2"/>
      <c r="E757" s="3"/>
      <c r="G757" s="23"/>
    </row>
    <row r="758" spans="1:7" x14ac:dyDescent="0.2">
      <c r="A758" s="1"/>
      <c r="D758" s="2"/>
      <c r="E758" s="3"/>
      <c r="G758" s="23"/>
    </row>
    <row r="759" spans="1:7" x14ac:dyDescent="0.2">
      <c r="A759" s="1"/>
      <c r="D759" s="2"/>
      <c r="E759" s="3"/>
      <c r="G759" s="23"/>
    </row>
    <row r="760" spans="1:7" x14ac:dyDescent="0.2">
      <c r="A760" s="1"/>
      <c r="D760" s="2"/>
      <c r="E760" s="3"/>
      <c r="G760" s="23"/>
    </row>
    <row r="761" spans="1:7" x14ac:dyDescent="0.2">
      <c r="A761" s="1"/>
      <c r="D761" s="2"/>
      <c r="E761" s="3"/>
      <c r="G761" s="23"/>
    </row>
    <row r="762" spans="1:7" x14ac:dyDescent="0.2">
      <c r="A762" s="1"/>
      <c r="D762" s="2"/>
      <c r="E762" s="3"/>
      <c r="G762" s="23"/>
    </row>
    <row r="763" spans="1:7" x14ac:dyDescent="0.2">
      <c r="A763" s="1"/>
      <c r="D763" s="2"/>
      <c r="E763" s="3"/>
      <c r="G763" s="23"/>
    </row>
    <row r="764" spans="1:7" x14ac:dyDescent="0.2">
      <c r="A764" s="1"/>
      <c r="D764" s="2"/>
      <c r="E764" s="3"/>
      <c r="G764" s="23"/>
    </row>
    <row r="765" spans="1:7" x14ac:dyDescent="0.2">
      <c r="A765" s="1"/>
      <c r="D765" s="2"/>
      <c r="E765" s="3"/>
      <c r="G765" s="23"/>
    </row>
    <row r="766" spans="1:7" x14ac:dyDescent="0.2">
      <c r="A766" s="1"/>
      <c r="D766" s="2"/>
      <c r="E766" s="3"/>
      <c r="G766" s="23"/>
    </row>
    <row r="767" spans="1:7" x14ac:dyDescent="0.2">
      <c r="A767" s="1"/>
      <c r="D767" s="2"/>
      <c r="E767" s="3"/>
      <c r="G767" s="23"/>
    </row>
    <row r="768" spans="1:7" x14ac:dyDescent="0.2">
      <c r="A768" s="1"/>
      <c r="D768" s="2"/>
      <c r="E768" s="3"/>
      <c r="G768" s="23"/>
    </row>
    <row r="769" spans="1:7" x14ac:dyDescent="0.2">
      <c r="A769" s="1"/>
      <c r="D769" s="2"/>
      <c r="E769" s="3"/>
      <c r="G769" s="23"/>
    </row>
    <row r="770" spans="1:7" x14ac:dyDescent="0.2">
      <c r="A770" s="1"/>
      <c r="D770" s="2"/>
      <c r="E770" s="3"/>
      <c r="G770" s="23"/>
    </row>
    <row r="771" spans="1:7" x14ac:dyDescent="0.2">
      <c r="A771" s="1"/>
      <c r="D771" s="2"/>
      <c r="E771" s="3"/>
      <c r="G771" s="23"/>
    </row>
    <row r="772" spans="1:7" x14ac:dyDescent="0.2">
      <c r="A772" s="1"/>
      <c r="D772" s="2"/>
      <c r="E772" s="3"/>
      <c r="G772" s="23"/>
    </row>
    <row r="773" spans="1:7" x14ac:dyDescent="0.2">
      <c r="A773" s="1"/>
      <c r="D773" s="2"/>
      <c r="E773" s="3"/>
      <c r="G773" s="23"/>
    </row>
    <row r="774" spans="1:7" x14ac:dyDescent="0.2">
      <c r="A774" s="1"/>
      <c r="D774" s="2"/>
      <c r="E774" s="3"/>
      <c r="G774" s="23"/>
    </row>
    <row r="775" spans="1:7" x14ac:dyDescent="0.2">
      <c r="A775" s="1"/>
      <c r="D775" s="2"/>
      <c r="E775" s="3"/>
      <c r="G775" s="23"/>
    </row>
    <row r="776" spans="1:7" x14ac:dyDescent="0.2">
      <c r="A776" s="1"/>
      <c r="D776" s="2"/>
      <c r="E776" s="3"/>
      <c r="G776" s="23"/>
    </row>
    <row r="777" spans="1:7" x14ac:dyDescent="0.2">
      <c r="A777" s="1"/>
      <c r="D777" s="2"/>
      <c r="E777" s="3"/>
      <c r="G777" s="23"/>
    </row>
    <row r="778" spans="1:7" x14ac:dyDescent="0.2">
      <c r="A778" s="1"/>
      <c r="D778" s="2"/>
      <c r="E778" s="3"/>
      <c r="G778" s="23"/>
    </row>
    <row r="779" spans="1:7" x14ac:dyDescent="0.2">
      <c r="A779" s="1"/>
      <c r="D779" s="2"/>
      <c r="E779" s="3"/>
      <c r="G779" s="23"/>
    </row>
    <row r="780" spans="1:7" x14ac:dyDescent="0.2">
      <c r="A780" s="1"/>
      <c r="D780" s="2"/>
      <c r="E780" s="3"/>
      <c r="G780" s="23"/>
    </row>
    <row r="781" spans="1:7" x14ac:dyDescent="0.2">
      <c r="A781" s="1"/>
      <c r="D781" s="2"/>
      <c r="E781" s="3"/>
      <c r="G781" s="23"/>
    </row>
    <row r="782" spans="1:7" x14ac:dyDescent="0.2">
      <c r="A782" s="1"/>
      <c r="D782" s="2"/>
      <c r="E782" s="3"/>
      <c r="G782" s="23"/>
    </row>
    <row r="783" spans="1:7" x14ac:dyDescent="0.2">
      <c r="A783" s="1"/>
      <c r="D783" s="2"/>
      <c r="E783" s="3"/>
      <c r="G783" s="23"/>
    </row>
    <row r="784" spans="1:7" x14ac:dyDescent="0.2">
      <c r="A784" s="1"/>
      <c r="D784" s="2"/>
      <c r="E784" s="3"/>
      <c r="G784" s="23"/>
    </row>
    <row r="785" spans="1:7" x14ac:dyDescent="0.2">
      <c r="A785" s="1"/>
      <c r="D785" s="2"/>
      <c r="E785" s="3"/>
      <c r="G785" s="23"/>
    </row>
    <row r="786" spans="1:7" x14ac:dyDescent="0.2">
      <c r="A786" s="1"/>
      <c r="D786" s="2"/>
      <c r="E786" s="3"/>
      <c r="G786" s="23"/>
    </row>
    <row r="787" spans="1:7" x14ac:dyDescent="0.2">
      <c r="A787" s="1"/>
      <c r="D787" s="2"/>
      <c r="E787" s="3"/>
      <c r="G787" s="23"/>
    </row>
    <row r="788" spans="1:7" x14ac:dyDescent="0.2">
      <c r="A788" s="1"/>
      <c r="D788" s="2"/>
      <c r="E788" s="3"/>
      <c r="G788" s="23"/>
    </row>
    <row r="789" spans="1:7" x14ac:dyDescent="0.2">
      <c r="A789" s="1"/>
      <c r="D789" s="2"/>
      <c r="E789" s="3"/>
      <c r="G789" s="23"/>
    </row>
    <row r="790" spans="1:7" x14ac:dyDescent="0.2">
      <c r="A790" s="1"/>
      <c r="D790" s="2"/>
      <c r="E790" s="3"/>
      <c r="G790" s="23"/>
    </row>
    <row r="791" spans="1:7" x14ac:dyDescent="0.2">
      <c r="A791" s="1"/>
      <c r="D791" s="2"/>
      <c r="E791" s="3"/>
      <c r="G791" s="23"/>
    </row>
    <row r="792" spans="1:7" x14ac:dyDescent="0.2">
      <c r="A792" s="1"/>
      <c r="D792" s="2"/>
      <c r="E792" s="3"/>
      <c r="G792" s="23"/>
    </row>
    <row r="793" spans="1:7" x14ac:dyDescent="0.2">
      <c r="A793" s="1"/>
      <c r="D793" s="2"/>
      <c r="E793" s="3"/>
      <c r="G793" s="23"/>
    </row>
    <row r="794" spans="1:7" x14ac:dyDescent="0.2">
      <c r="A794" s="1"/>
      <c r="D794" s="2"/>
      <c r="E794" s="3"/>
      <c r="G794" s="23"/>
    </row>
    <row r="795" spans="1:7" x14ac:dyDescent="0.2">
      <c r="A795" s="1"/>
      <c r="D795" s="2"/>
      <c r="E795" s="3"/>
      <c r="G795" s="23"/>
    </row>
    <row r="796" spans="1:7" x14ac:dyDescent="0.2">
      <c r="A796" s="1"/>
      <c r="D796" s="2"/>
      <c r="E796" s="3"/>
      <c r="G796" s="23"/>
    </row>
    <row r="797" spans="1:7" x14ac:dyDescent="0.2">
      <c r="A797" s="1"/>
      <c r="D797" s="2"/>
      <c r="E797" s="3"/>
      <c r="G797" s="23"/>
    </row>
    <row r="798" spans="1:7" x14ac:dyDescent="0.2">
      <c r="A798" s="1"/>
      <c r="D798" s="2"/>
      <c r="E798" s="3"/>
      <c r="G798" s="23"/>
    </row>
    <row r="799" spans="1:7" x14ac:dyDescent="0.2">
      <c r="A799" s="1"/>
      <c r="D799" s="2"/>
      <c r="E799" s="3"/>
      <c r="G799" s="23"/>
    </row>
    <row r="800" spans="1:7" x14ac:dyDescent="0.2">
      <c r="A800" s="1"/>
      <c r="D800" s="2"/>
      <c r="E800" s="3"/>
      <c r="G800" s="23"/>
    </row>
    <row r="801" spans="1:7" x14ac:dyDescent="0.2">
      <c r="A801" s="1"/>
      <c r="D801" s="2"/>
      <c r="E801" s="3"/>
      <c r="G801" s="23"/>
    </row>
    <row r="802" spans="1:7" x14ac:dyDescent="0.2">
      <c r="A802" s="1"/>
      <c r="D802" s="2"/>
      <c r="E802" s="3"/>
      <c r="G802" s="23"/>
    </row>
    <row r="803" spans="1:7" x14ac:dyDescent="0.2">
      <c r="A803" s="1"/>
      <c r="D803" s="2"/>
      <c r="E803" s="3"/>
      <c r="G803" s="23"/>
    </row>
    <row r="804" spans="1:7" x14ac:dyDescent="0.2">
      <c r="A804" s="1"/>
      <c r="D804" s="2"/>
      <c r="E804" s="3"/>
      <c r="G804" s="23"/>
    </row>
    <row r="805" spans="1:7" x14ac:dyDescent="0.2">
      <c r="A805" s="1"/>
      <c r="D805" s="2"/>
      <c r="E805" s="3"/>
      <c r="G805" s="23"/>
    </row>
    <row r="806" spans="1:7" x14ac:dyDescent="0.2">
      <c r="A806" s="1"/>
      <c r="D806" s="2"/>
      <c r="E806" s="3"/>
      <c r="G806" s="23"/>
    </row>
    <row r="807" spans="1:7" x14ac:dyDescent="0.2">
      <c r="A807" s="1"/>
      <c r="D807" s="2"/>
      <c r="E807" s="3"/>
      <c r="G807" s="23"/>
    </row>
    <row r="808" spans="1:7" x14ac:dyDescent="0.2">
      <c r="A808" s="1"/>
      <c r="D808" s="2"/>
      <c r="E808" s="3"/>
      <c r="G808" s="23"/>
    </row>
    <row r="809" spans="1:7" x14ac:dyDescent="0.2">
      <c r="A809" s="1"/>
      <c r="D809" s="2"/>
      <c r="E809" s="3"/>
      <c r="G809" s="23"/>
    </row>
    <row r="810" spans="1:7" x14ac:dyDescent="0.2">
      <c r="A810" s="1"/>
      <c r="D810" s="2"/>
      <c r="E810" s="3"/>
      <c r="G810" s="23"/>
    </row>
    <row r="811" spans="1:7" x14ac:dyDescent="0.2">
      <c r="A811" s="1"/>
      <c r="D811" s="2"/>
      <c r="E811" s="3"/>
      <c r="G811" s="23"/>
    </row>
    <row r="812" spans="1:7" x14ac:dyDescent="0.2">
      <c r="A812" s="1"/>
      <c r="D812" s="2"/>
      <c r="E812" s="3"/>
      <c r="G812" s="23"/>
    </row>
    <row r="813" spans="1:7" x14ac:dyDescent="0.2">
      <c r="A813" s="1"/>
      <c r="D813" s="2"/>
      <c r="E813" s="3"/>
      <c r="G813" s="23"/>
    </row>
    <row r="814" spans="1:7" x14ac:dyDescent="0.2">
      <c r="A814" s="1"/>
      <c r="D814" s="2"/>
      <c r="E814" s="3"/>
      <c r="G814" s="23"/>
    </row>
    <row r="815" spans="1:7" x14ac:dyDescent="0.2">
      <c r="A815" s="1"/>
      <c r="D815" s="2"/>
      <c r="E815" s="3"/>
      <c r="G815" s="23"/>
    </row>
    <row r="816" spans="1:7" x14ac:dyDescent="0.2">
      <c r="A816" s="1"/>
      <c r="D816" s="2"/>
      <c r="E816" s="3"/>
      <c r="G816" s="23"/>
    </row>
    <row r="817" spans="1:7" x14ac:dyDescent="0.2">
      <c r="A817" s="1"/>
      <c r="D817" s="2"/>
      <c r="E817" s="3"/>
      <c r="G817" s="23"/>
    </row>
    <row r="818" spans="1:7" x14ac:dyDescent="0.2">
      <c r="A818" s="1"/>
      <c r="D818" s="2"/>
      <c r="E818" s="3"/>
      <c r="G818" s="23"/>
    </row>
    <row r="819" spans="1:7" x14ac:dyDescent="0.2">
      <c r="A819" s="1"/>
      <c r="D819" s="2"/>
      <c r="E819" s="3"/>
      <c r="G819" s="23"/>
    </row>
    <row r="820" spans="1:7" x14ac:dyDescent="0.2">
      <c r="A820" s="1"/>
      <c r="D820" s="2"/>
      <c r="E820" s="3"/>
      <c r="G820" s="23"/>
    </row>
    <row r="821" spans="1:7" x14ac:dyDescent="0.2">
      <c r="A821" s="1"/>
      <c r="D821" s="2"/>
      <c r="E821" s="3"/>
      <c r="G821" s="23"/>
    </row>
    <row r="822" spans="1:7" x14ac:dyDescent="0.2">
      <c r="A822" s="1"/>
      <c r="D822" s="2"/>
      <c r="E822" s="3"/>
      <c r="G822" s="23"/>
    </row>
    <row r="823" spans="1:7" x14ac:dyDescent="0.2">
      <c r="A823" s="1"/>
      <c r="D823" s="2"/>
      <c r="E823" s="3"/>
      <c r="G823" s="23"/>
    </row>
    <row r="824" spans="1:7" x14ac:dyDescent="0.2">
      <c r="A824" s="1"/>
      <c r="D824" s="2"/>
      <c r="E824" s="3"/>
      <c r="G824" s="23"/>
    </row>
    <row r="825" spans="1:7" x14ac:dyDescent="0.2">
      <c r="A825" s="1"/>
      <c r="D825" s="2"/>
      <c r="E825" s="3"/>
      <c r="G825" s="23"/>
    </row>
    <row r="826" spans="1:7" x14ac:dyDescent="0.2">
      <c r="A826" s="1"/>
      <c r="D826" s="2"/>
      <c r="E826" s="3"/>
      <c r="G826" s="23"/>
    </row>
    <row r="827" spans="1:7" x14ac:dyDescent="0.2">
      <c r="A827" s="1"/>
      <c r="D827" s="2"/>
      <c r="E827" s="3"/>
      <c r="G827" s="23"/>
    </row>
    <row r="828" spans="1:7" x14ac:dyDescent="0.2">
      <c r="A828" s="1"/>
      <c r="D828" s="2"/>
      <c r="E828" s="3"/>
      <c r="G828" s="23"/>
    </row>
    <row r="829" spans="1:7" x14ac:dyDescent="0.2">
      <c r="A829" s="1"/>
      <c r="D829" s="2"/>
      <c r="E829" s="3"/>
      <c r="G829" s="23"/>
    </row>
    <row r="830" spans="1:7" x14ac:dyDescent="0.2">
      <c r="A830" s="1"/>
      <c r="D830" s="2"/>
      <c r="E830" s="3"/>
      <c r="G830" s="23"/>
    </row>
    <row r="831" spans="1:7" x14ac:dyDescent="0.2">
      <c r="A831" s="1"/>
      <c r="D831" s="2"/>
      <c r="E831" s="3"/>
      <c r="G831" s="23"/>
    </row>
    <row r="832" spans="1:7" x14ac:dyDescent="0.2">
      <c r="A832" s="1"/>
      <c r="D832" s="2"/>
      <c r="E832" s="3"/>
      <c r="G832" s="23"/>
    </row>
    <row r="833" spans="1:7" x14ac:dyDescent="0.2">
      <c r="A833" s="1"/>
      <c r="D833" s="2"/>
      <c r="E833" s="3"/>
      <c r="G833" s="23"/>
    </row>
    <row r="834" spans="1:7" x14ac:dyDescent="0.2">
      <c r="A834" s="1"/>
      <c r="D834" s="2"/>
      <c r="E834" s="3"/>
      <c r="G834" s="23"/>
    </row>
    <row r="835" spans="1:7" x14ac:dyDescent="0.2">
      <c r="A835" s="1"/>
      <c r="D835" s="2"/>
      <c r="E835" s="3"/>
      <c r="G835" s="23"/>
    </row>
    <row r="836" spans="1:7" x14ac:dyDescent="0.2">
      <c r="A836" s="1"/>
      <c r="D836" s="2"/>
      <c r="E836" s="3"/>
      <c r="G836" s="23"/>
    </row>
    <row r="837" spans="1:7" x14ac:dyDescent="0.2">
      <c r="A837" s="1"/>
      <c r="D837" s="2"/>
      <c r="E837" s="3"/>
      <c r="G837" s="23"/>
    </row>
    <row r="838" spans="1:7" x14ac:dyDescent="0.2">
      <c r="A838" s="1"/>
      <c r="D838" s="2"/>
      <c r="E838" s="3"/>
      <c r="G838" s="23"/>
    </row>
    <row r="839" spans="1:7" x14ac:dyDescent="0.2">
      <c r="A839" s="1"/>
      <c r="D839" s="2"/>
      <c r="E839" s="3"/>
      <c r="G839" s="23"/>
    </row>
    <row r="840" spans="1:7" x14ac:dyDescent="0.2">
      <c r="A840" s="1"/>
      <c r="D840" s="2"/>
      <c r="E840" s="3"/>
      <c r="G840" s="23"/>
    </row>
    <row r="841" spans="1:7" x14ac:dyDescent="0.2">
      <c r="A841" s="1"/>
      <c r="D841" s="2"/>
      <c r="E841" s="3"/>
      <c r="G841" s="23"/>
    </row>
    <row r="842" spans="1:7" x14ac:dyDescent="0.2">
      <c r="A842" s="1"/>
      <c r="D842" s="2"/>
      <c r="E842" s="3"/>
      <c r="G842" s="23"/>
    </row>
    <row r="843" spans="1:7" x14ac:dyDescent="0.2">
      <c r="A843" s="1"/>
      <c r="D843" s="2"/>
      <c r="E843" s="3"/>
      <c r="G843" s="23"/>
    </row>
    <row r="844" spans="1:7" x14ac:dyDescent="0.2">
      <c r="A844" s="1"/>
      <c r="D844" s="2"/>
      <c r="E844" s="3"/>
      <c r="G844" s="23"/>
    </row>
    <row r="845" spans="1:7" x14ac:dyDescent="0.2">
      <c r="A845" s="1"/>
      <c r="D845" s="2"/>
      <c r="E845" s="3"/>
      <c r="G845" s="23"/>
    </row>
    <row r="846" spans="1:7" x14ac:dyDescent="0.2">
      <c r="A846" s="1"/>
      <c r="D846" s="2"/>
      <c r="E846" s="3"/>
      <c r="G846" s="23"/>
    </row>
    <row r="847" spans="1:7" x14ac:dyDescent="0.2">
      <c r="A847" s="1"/>
      <c r="D847" s="2"/>
      <c r="E847" s="3"/>
      <c r="G847" s="23"/>
    </row>
    <row r="848" spans="1:7" x14ac:dyDescent="0.2">
      <c r="A848" s="1"/>
      <c r="D848" s="2"/>
      <c r="E848" s="3"/>
      <c r="G848" s="23"/>
    </row>
    <row r="849" spans="1:7" x14ac:dyDescent="0.2">
      <c r="A849" s="1"/>
      <c r="D849" s="2"/>
      <c r="E849" s="3"/>
      <c r="G849" s="23"/>
    </row>
    <row r="850" spans="1:7" x14ac:dyDescent="0.2">
      <c r="A850" s="1"/>
      <c r="D850" s="2"/>
      <c r="E850" s="3"/>
      <c r="G850" s="23"/>
    </row>
    <row r="851" spans="1:7" x14ac:dyDescent="0.2">
      <c r="A851" s="1"/>
      <c r="D851" s="2"/>
      <c r="E851" s="3"/>
      <c r="G851" s="23"/>
    </row>
    <row r="852" spans="1:7" x14ac:dyDescent="0.2">
      <c r="A852" s="1"/>
      <c r="D852" s="2"/>
      <c r="E852" s="3"/>
      <c r="G852" s="23"/>
    </row>
    <row r="853" spans="1:7" x14ac:dyDescent="0.2">
      <c r="A853" s="1"/>
      <c r="D853" s="2"/>
      <c r="E853" s="3"/>
      <c r="G853" s="23"/>
    </row>
    <row r="854" spans="1:7" x14ac:dyDescent="0.2">
      <c r="A854" s="1"/>
      <c r="D854" s="2"/>
      <c r="E854" s="3"/>
      <c r="G854" s="23"/>
    </row>
    <row r="855" spans="1:7" x14ac:dyDescent="0.2">
      <c r="A855" s="1"/>
      <c r="D855" s="2"/>
      <c r="E855" s="3"/>
      <c r="G855" s="23"/>
    </row>
    <row r="856" spans="1:7" x14ac:dyDescent="0.2">
      <c r="A856" s="1"/>
      <c r="D856" s="2"/>
      <c r="E856" s="3"/>
      <c r="G856" s="23"/>
    </row>
    <row r="857" spans="1:7" x14ac:dyDescent="0.2">
      <c r="A857" s="1"/>
      <c r="D857" s="2"/>
      <c r="E857" s="3"/>
      <c r="G857" s="23"/>
    </row>
    <row r="858" spans="1:7" x14ac:dyDescent="0.2">
      <c r="A858" s="1"/>
      <c r="D858" s="2"/>
      <c r="E858" s="3"/>
      <c r="G858" s="23"/>
    </row>
    <row r="859" spans="1:7" x14ac:dyDescent="0.2">
      <c r="A859" s="1"/>
      <c r="D859" s="2"/>
      <c r="E859" s="3"/>
      <c r="G859" s="23"/>
    </row>
    <row r="860" spans="1:7" x14ac:dyDescent="0.2">
      <c r="A860" s="1"/>
      <c r="D860" s="2"/>
      <c r="E860" s="3"/>
      <c r="G860" s="23"/>
    </row>
    <row r="861" spans="1:7" x14ac:dyDescent="0.2">
      <c r="A861" s="1"/>
      <c r="D861" s="2"/>
      <c r="E861" s="3"/>
      <c r="G861" s="23"/>
    </row>
    <row r="862" spans="1:7" x14ac:dyDescent="0.2">
      <c r="A862" s="1"/>
      <c r="D862" s="2"/>
      <c r="E862" s="3"/>
      <c r="G862" s="23"/>
    </row>
    <row r="863" spans="1:7" x14ac:dyDescent="0.2">
      <c r="A863" s="1"/>
      <c r="D863" s="2"/>
      <c r="E863" s="3"/>
      <c r="G863" s="23"/>
    </row>
    <row r="864" spans="1:7" x14ac:dyDescent="0.2">
      <c r="A864" s="1"/>
      <c r="D864" s="2"/>
      <c r="E864" s="3"/>
      <c r="G864" s="23"/>
    </row>
    <row r="865" spans="1:7" x14ac:dyDescent="0.2">
      <c r="A865" s="1"/>
      <c r="D865" s="2"/>
      <c r="E865" s="3"/>
      <c r="G865" s="23"/>
    </row>
    <row r="866" spans="1:7" x14ac:dyDescent="0.2">
      <c r="A866" s="1"/>
      <c r="D866" s="2"/>
      <c r="E866" s="3"/>
      <c r="G866" s="23"/>
    </row>
    <row r="867" spans="1:7" x14ac:dyDescent="0.2">
      <c r="A867" s="1"/>
      <c r="D867" s="2"/>
      <c r="E867" s="3"/>
      <c r="G867" s="23"/>
    </row>
    <row r="868" spans="1:7" x14ac:dyDescent="0.2">
      <c r="A868" s="1"/>
      <c r="D868" s="2"/>
      <c r="E868" s="3"/>
      <c r="G868" s="23"/>
    </row>
    <row r="869" spans="1:7" x14ac:dyDescent="0.2">
      <c r="A869" s="1"/>
      <c r="D869" s="2"/>
      <c r="E869" s="3"/>
      <c r="G869" s="23"/>
    </row>
    <row r="870" spans="1:7" x14ac:dyDescent="0.2">
      <c r="A870" s="1"/>
      <c r="D870" s="2"/>
      <c r="E870" s="3"/>
      <c r="G870" s="23"/>
    </row>
    <row r="871" spans="1:7" x14ac:dyDescent="0.2">
      <c r="A871" s="1"/>
      <c r="D871" s="2"/>
      <c r="E871" s="3"/>
      <c r="G871" s="23"/>
    </row>
    <row r="872" spans="1:7" x14ac:dyDescent="0.2">
      <c r="A872" s="1"/>
      <c r="D872" s="2"/>
      <c r="E872" s="3"/>
      <c r="G872" s="23"/>
    </row>
    <row r="873" spans="1:7" x14ac:dyDescent="0.2">
      <c r="A873" s="1"/>
      <c r="D873" s="2"/>
      <c r="E873" s="3"/>
      <c r="G873" s="23"/>
    </row>
    <row r="874" spans="1:7" x14ac:dyDescent="0.2">
      <c r="A874" s="1"/>
      <c r="D874" s="2"/>
      <c r="E874" s="3"/>
      <c r="G874" s="23"/>
    </row>
    <row r="875" spans="1:7" x14ac:dyDescent="0.2">
      <c r="A875" s="1"/>
      <c r="D875" s="2"/>
      <c r="E875" s="3"/>
      <c r="G875" s="23"/>
    </row>
    <row r="876" spans="1:7" x14ac:dyDescent="0.2">
      <c r="A876" s="1"/>
      <c r="D876" s="2"/>
      <c r="E876" s="3"/>
      <c r="G876" s="23"/>
    </row>
    <row r="877" spans="1:7" x14ac:dyDescent="0.2">
      <c r="A877" s="1"/>
      <c r="D877" s="2"/>
      <c r="E877" s="3"/>
      <c r="G877" s="23"/>
    </row>
    <row r="878" spans="1:7" x14ac:dyDescent="0.2">
      <c r="A878" s="1"/>
      <c r="D878" s="2"/>
      <c r="E878" s="3"/>
      <c r="G878" s="23"/>
    </row>
    <row r="879" spans="1:7" x14ac:dyDescent="0.2">
      <c r="A879" s="1"/>
      <c r="D879" s="2"/>
      <c r="E879" s="3"/>
      <c r="G879" s="23"/>
    </row>
    <row r="880" spans="1:7" x14ac:dyDescent="0.2">
      <c r="A880" s="1"/>
      <c r="D880" s="2"/>
      <c r="E880" s="3"/>
      <c r="G880" s="23"/>
    </row>
    <row r="881" spans="1:7" x14ac:dyDescent="0.2">
      <c r="A881" s="1"/>
      <c r="D881" s="2"/>
      <c r="E881" s="3"/>
      <c r="G881" s="23"/>
    </row>
    <row r="882" spans="1:7" x14ac:dyDescent="0.2">
      <c r="A882" s="1"/>
      <c r="D882" s="2"/>
      <c r="E882" s="3"/>
      <c r="G882" s="23"/>
    </row>
    <row r="883" spans="1:7" x14ac:dyDescent="0.2">
      <c r="A883" s="1"/>
      <c r="D883" s="2"/>
      <c r="E883" s="3"/>
      <c r="G883" s="23"/>
    </row>
    <row r="884" spans="1:7" x14ac:dyDescent="0.2">
      <c r="A884" s="1"/>
      <c r="D884" s="2"/>
      <c r="E884" s="3"/>
      <c r="G884" s="23"/>
    </row>
    <row r="885" spans="1:7" x14ac:dyDescent="0.2">
      <c r="A885" s="1"/>
      <c r="D885" s="2"/>
      <c r="E885" s="3"/>
      <c r="G885" s="23"/>
    </row>
    <row r="886" spans="1:7" x14ac:dyDescent="0.2">
      <c r="A886" s="1"/>
      <c r="D886" s="2"/>
      <c r="E886" s="3"/>
      <c r="G886" s="23"/>
    </row>
    <row r="887" spans="1:7" x14ac:dyDescent="0.2">
      <c r="A887" s="1"/>
      <c r="D887" s="2"/>
      <c r="E887" s="3"/>
      <c r="G887" s="23"/>
    </row>
    <row r="888" spans="1:7" x14ac:dyDescent="0.2">
      <c r="A888" s="1"/>
      <c r="D888" s="2"/>
      <c r="E888" s="3"/>
      <c r="G888" s="23"/>
    </row>
    <row r="889" spans="1:7" x14ac:dyDescent="0.2">
      <c r="A889" s="1"/>
      <c r="D889" s="2"/>
      <c r="E889" s="3"/>
      <c r="G889" s="23"/>
    </row>
    <row r="890" spans="1:7" x14ac:dyDescent="0.2">
      <c r="A890" s="1"/>
      <c r="D890" s="2"/>
      <c r="E890" s="3"/>
      <c r="G890" s="23"/>
    </row>
    <row r="891" spans="1:7" x14ac:dyDescent="0.2">
      <c r="A891" s="1"/>
      <c r="D891" s="2"/>
      <c r="E891" s="3"/>
      <c r="G891" s="23"/>
    </row>
    <row r="892" spans="1:7" x14ac:dyDescent="0.2">
      <c r="A892" s="1"/>
      <c r="D892" s="2"/>
      <c r="E892" s="3"/>
      <c r="G892" s="23"/>
    </row>
    <row r="893" spans="1:7" x14ac:dyDescent="0.2">
      <c r="A893" s="1"/>
      <c r="D893" s="2"/>
      <c r="E893" s="3"/>
      <c r="G893" s="23"/>
    </row>
    <row r="894" spans="1:7" x14ac:dyDescent="0.2">
      <c r="A894" s="1"/>
      <c r="D894" s="2"/>
      <c r="E894" s="3"/>
      <c r="G894" s="23"/>
    </row>
    <row r="895" spans="1:7" x14ac:dyDescent="0.2">
      <c r="A895" s="1"/>
      <c r="D895" s="2"/>
      <c r="E895" s="3"/>
      <c r="G895" s="23"/>
    </row>
    <row r="896" spans="1:7" x14ac:dyDescent="0.2">
      <c r="A896" s="1"/>
      <c r="D896" s="2"/>
      <c r="E896" s="3"/>
      <c r="G896" s="23"/>
    </row>
    <row r="897" spans="1:7" x14ac:dyDescent="0.2">
      <c r="A897" s="1"/>
      <c r="D897" s="2"/>
      <c r="E897" s="3"/>
      <c r="G897" s="23"/>
    </row>
    <row r="898" spans="1:7" x14ac:dyDescent="0.2">
      <c r="A898" s="1"/>
      <c r="D898" s="2"/>
      <c r="E898" s="3"/>
      <c r="G898" s="23"/>
    </row>
    <row r="899" spans="1:7" x14ac:dyDescent="0.2">
      <c r="A899" s="1"/>
      <c r="D899" s="2"/>
      <c r="E899" s="3"/>
      <c r="G899" s="23"/>
    </row>
    <row r="900" spans="1:7" x14ac:dyDescent="0.2">
      <c r="A900" s="1"/>
      <c r="D900" s="2"/>
      <c r="E900" s="3"/>
      <c r="G900" s="23"/>
    </row>
    <row r="901" spans="1:7" x14ac:dyDescent="0.2">
      <c r="A901" s="1"/>
      <c r="D901" s="2"/>
      <c r="E901" s="3"/>
      <c r="G901" s="23"/>
    </row>
    <row r="902" spans="1:7" x14ac:dyDescent="0.2">
      <c r="A902" s="1"/>
      <c r="D902" s="2"/>
      <c r="E902" s="3"/>
      <c r="G902" s="23"/>
    </row>
    <row r="903" spans="1:7" x14ac:dyDescent="0.2">
      <c r="A903" s="1"/>
      <c r="D903" s="2"/>
      <c r="E903" s="3"/>
      <c r="G903" s="23"/>
    </row>
    <row r="904" spans="1:7" x14ac:dyDescent="0.2">
      <c r="A904" s="1"/>
      <c r="D904" s="2"/>
      <c r="E904" s="3"/>
      <c r="G904" s="23"/>
    </row>
    <row r="905" spans="1:7" x14ac:dyDescent="0.2">
      <c r="A905" s="1"/>
      <c r="D905" s="2"/>
      <c r="E905" s="3"/>
      <c r="G905" s="23"/>
    </row>
    <row r="906" spans="1:7" x14ac:dyDescent="0.2">
      <c r="A906" s="1"/>
      <c r="D906" s="2"/>
      <c r="E906" s="3"/>
      <c r="G906" s="23"/>
    </row>
    <row r="907" spans="1:7" x14ac:dyDescent="0.2">
      <c r="A907" s="1"/>
      <c r="D907" s="2"/>
      <c r="E907" s="3"/>
      <c r="G907" s="23"/>
    </row>
    <row r="908" spans="1:7" x14ac:dyDescent="0.2">
      <c r="A908" s="1"/>
      <c r="D908" s="2"/>
      <c r="E908" s="3"/>
      <c r="G908" s="23"/>
    </row>
    <row r="909" spans="1:7" x14ac:dyDescent="0.2">
      <c r="A909" s="1"/>
      <c r="D909" s="2"/>
      <c r="E909" s="3"/>
      <c r="G909" s="23"/>
    </row>
    <row r="910" spans="1:7" x14ac:dyDescent="0.2">
      <c r="A910" s="1"/>
      <c r="D910" s="2"/>
      <c r="E910" s="3"/>
      <c r="G910" s="23"/>
    </row>
    <row r="911" spans="1:7" x14ac:dyDescent="0.2">
      <c r="A911" s="1"/>
      <c r="D911" s="2"/>
      <c r="E911" s="3"/>
      <c r="G911" s="23"/>
    </row>
    <row r="912" spans="1:7" x14ac:dyDescent="0.2">
      <c r="A912" s="1"/>
      <c r="D912" s="2"/>
      <c r="E912" s="3"/>
      <c r="G912" s="23"/>
    </row>
    <row r="913" spans="1:7" x14ac:dyDescent="0.2">
      <c r="A913" s="1"/>
      <c r="D913" s="2"/>
      <c r="E913" s="3"/>
      <c r="G913" s="23"/>
    </row>
    <row r="914" spans="1:7" x14ac:dyDescent="0.2">
      <c r="A914" s="1"/>
      <c r="D914" s="2"/>
      <c r="E914" s="3"/>
      <c r="G914" s="23"/>
    </row>
    <row r="915" spans="1:7" x14ac:dyDescent="0.2">
      <c r="A915" s="1"/>
      <c r="D915" s="2"/>
      <c r="E915" s="3"/>
      <c r="G915" s="23"/>
    </row>
    <row r="916" spans="1:7" x14ac:dyDescent="0.2">
      <c r="A916" s="1"/>
      <c r="D916" s="2"/>
      <c r="E916" s="3"/>
      <c r="G916" s="23"/>
    </row>
    <row r="917" spans="1:7" x14ac:dyDescent="0.2">
      <c r="A917" s="1"/>
      <c r="D917" s="2"/>
      <c r="E917" s="3"/>
      <c r="G917" s="23"/>
    </row>
    <row r="918" spans="1:7" x14ac:dyDescent="0.2">
      <c r="A918" s="1"/>
      <c r="D918" s="2"/>
      <c r="E918" s="3"/>
      <c r="G918" s="23"/>
    </row>
    <row r="919" spans="1:7" x14ac:dyDescent="0.2">
      <c r="A919" s="1"/>
      <c r="D919" s="2"/>
      <c r="E919" s="3"/>
      <c r="G919" s="23"/>
    </row>
    <row r="920" spans="1:7" x14ac:dyDescent="0.2">
      <c r="A920" s="1"/>
      <c r="D920" s="2"/>
      <c r="E920" s="3"/>
      <c r="G920" s="23"/>
    </row>
    <row r="921" spans="1:7" x14ac:dyDescent="0.2">
      <c r="A921" s="1"/>
      <c r="D921" s="2"/>
      <c r="E921" s="3"/>
      <c r="G921" s="23"/>
    </row>
    <row r="922" spans="1:7" x14ac:dyDescent="0.2">
      <c r="A922" s="1"/>
      <c r="D922" s="2"/>
      <c r="E922" s="3"/>
      <c r="G922" s="23"/>
    </row>
    <row r="923" spans="1:7" x14ac:dyDescent="0.2">
      <c r="A923" s="1"/>
      <c r="D923" s="2"/>
      <c r="E923" s="3"/>
      <c r="G923" s="23"/>
    </row>
    <row r="924" spans="1:7" x14ac:dyDescent="0.2">
      <c r="A924" s="1"/>
      <c r="D924" s="2"/>
      <c r="E924" s="3"/>
      <c r="G924" s="23"/>
    </row>
    <row r="925" spans="1:7" x14ac:dyDescent="0.2">
      <c r="A925" s="1"/>
      <c r="D925" s="2"/>
      <c r="E925" s="3"/>
      <c r="G925" s="23"/>
    </row>
    <row r="926" spans="1:7" x14ac:dyDescent="0.2">
      <c r="A926" s="1"/>
      <c r="D926" s="2"/>
      <c r="E926" s="3"/>
      <c r="G926" s="23"/>
    </row>
    <row r="927" spans="1:7" x14ac:dyDescent="0.2">
      <c r="A927" s="1"/>
      <c r="D927" s="2"/>
      <c r="E927" s="3"/>
      <c r="G927" s="23"/>
    </row>
    <row r="928" spans="1:7" x14ac:dyDescent="0.2">
      <c r="A928" s="1"/>
      <c r="D928" s="2"/>
      <c r="E928" s="3"/>
      <c r="G928" s="23"/>
    </row>
    <row r="929" spans="1:7" x14ac:dyDescent="0.2">
      <c r="A929" s="1"/>
      <c r="D929" s="2"/>
      <c r="E929" s="3"/>
      <c r="G929" s="23"/>
    </row>
    <row r="930" spans="1:7" x14ac:dyDescent="0.2">
      <c r="A930" s="1"/>
      <c r="D930" s="2"/>
      <c r="E930" s="3"/>
      <c r="G930" s="23"/>
    </row>
    <row r="931" spans="1:7" x14ac:dyDescent="0.2">
      <c r="A931" s="1"/>
      <c r="D931" s="2"/>
      <c r="E931" s="3"/>
      <c r="G931" s="23"/>
    </row>
    <row r="932" spans="1:7" x14ac:dyDescent="0.2">
      <c r="A932" s="1"/>
      <c r="D932" s="2"/>
      <c r="E932" s="3"/>
      <c r="G932" s="23"/>
    </row>
    <row r="933" spans="1:7" x14ac:dyDescent="0.2">
      <c r="A933" s="1"/>
      <c r="D933" s="2"/>
      <c r="E933" s="3"/>
      <c r="G933" s="23"/>
    </row>
    <row r="934" spans="1:7" x14ac:dyDescent="0.2">
      <c r="A934" s="1"/>
      <c r="D934" s="2"/>
      <c r="E934" s="3"/>
      <c r="G934" s="23"/>
    </row>
    <row r="935" spans="1:7" x14ac:dyDescent="0.2">
      <c r="A935" s="1"/>
      <c r="D935" s="2"/>
      <c r="E935" s="3"/>
      <c r="G935" s="23"/>
    </row>
    <row r="936" spans="1:7" x14ac:dyDescent="0.2">
      <c r="A936" s="1"/>
      <c r="D936" s="2"/>
      <c r="E936" s="3"/>
      <c r="G936" s="23"/>
    </row>
    <row r="937" spans="1:7" x14ac:dyDescent="0.2">
      <c r="A937" s="1"/>
      <c r="D937" s="2"/>
      <c r="E937" s="3"/>
      <c r="G937" s="23"/>
    </row>
    <row r="938" spans="1:7" x14ac:dyDescent="0.2">
      <c r="A938" s="1"/>
      <c r="D938" s="2"/>
      <c r="E938" s="3"/>
      <c r="G938" s="23"/>
    </row>
    <row r="939" spans="1:7" x14ac:dyDescent="0.2">
      <c r="A939" s="1"/>
      <c r="D939" s="2"/>
      <c r="E939" s="3"/>
      <c r="G939" s="23"/>
    </row>
    <row r="940" spans="1:7" x14ac:dyDescent="0.2">
      <c r="A940" s="1"/>
      <c r="D940" s="2"/>
      <c r="E940" s="3"/>
      <c r="G940" s="23"/>
    </row>
    <row r="941" spans="1:7" x14ac:dyDescent="0.2">
      <c r="A941" s="1"/>
      <c r="D941" s="2"/>
      <c r="E941" s="3"/>
      <c r="G941" s="23"/>
    </row>
    <row r="942" spans="1:7" x14ac:dyDescent="0.2">
      <c r="A942" s="1"/>
      <c r="D942" s="2"/>
      <c r="E942" s="3"/>
      <c r="G942" s="23"/>
    </row>
    <row r="943" spans="1:7" x14ac:dyDescent="0.2">
      <c r="A943" s="1"/>
      <c r="D943" s="2"/>
      <c r="E943" s="3"/>
      <c r="G943" s="23"/>
    </row>
    <row r="944" spans="1:7" x14ac:dyDescent="0.2">
      <c r="A944" s="1"/>
      <c r="D944" s="2"/>
      <c r="E944" s="3"/>
      <c r="G944" s="23"/>
    </row>
    <row r="945" spans="1:7" x14ac:dyDescent="0.2">
      <c r="A945" s="1"/>
      <c r="D945" s="2"/>
      <c r="E945" s="3"/>
      <c r="G945" s="23"/>
    </row>
    <row r="946" spans="1:7" x14ac:dyDescent="0.2">
      <c r="A946" s="1"/>
      <c r="D946" s="2"/>
      <c r="E946" s="3"/>
      <c r="G946" s="23"/>
    </row>
    <row r="947" spans="1:7" x14ac:dyDescent="0.2">
      <c r="A947" s="1"/>
      <c r="D947" s="2"/>
      <c r="E947" s="3"/>
      <c r="G947" s="23"/>
    </row>
    <row r="948" spans="1:7" x14ac:dyDescent="0.2">
      <c r="A948" s="1"/>
      <c r="D948" s="2"/>
      <c r="E948" s="3"/>
      <c r="G948" s="23"/>
    </row>
    <row r="949" spans="1:7" x14ac:dyDescent="0.2">
      <c r="A949" s="1"/>
      <c r="D949" s="2"/>
      <c r="E949" s="3"/>
      <c r="G949" s="23"/>
    </row>
    <row r="950" spans="1:7" x14ac:dyDescent="0.2">
      <c r="A950" s="1"/>
      <c r="D950" s="2"/>
      <c r="E950" s="3"/>
      <c r="G950" s="23"/>
    </row>
    <row r="951" spans="1:7" x14ac:dyDescent="0.2">
      <c r="A951" s="1"/>
      <c r="D951" s="2"/>
      <c r="E951" s="3"/>
      <c r="G951" s="23"/>
    </row>
    <row r="952" spans="1:7" x14ac:dyDescent="0.2">
      <c r="A952" s="1"/>
      <c r="D952" s="2"/>
      <c r="E952" s="3"/>
      <c r="G952" s="23"/>
    </row>
    <row r="953" spans="1:7" x14ac:dyDescent="0.2">
      <c r="A953" s="1"/>
      <c r="D953" s="2"/>
      <c r="E953" s="3"/>
      <c r="G953" s="23"/>
    </row>
    <row r="954" spans="1:7" x14ac:dyDescent="0.2">
      <c r="A954" s="1"/>
      <c r="D954" s="2"/>
      <c r="E954" s="3"/>
      <c r="G954" s="23"/>
    </row>
    <row r="955" spans="1:7" x14ac:dyDescent="0.2">
      <c r="A955" s="1"/>
      <c r="D955" s="2"/>
      <c r="E955" s="3"/>
      <c r="G955" s="23"/>
    </row>
    <row r="956" spans="1:7" x14ac:dyDescent="0.2">
      <c r="A956" s="1"/>
      <c r="D956" s="2"/>
      <c r="E956" s="3"/>
      <c r="G956" s="23"/>
    </row>
    <row r="957" spans="1:7" x14ac:dyDescent="0.2">
      <c r="A957" s="1"/>
      <c r="D957" s="2"/>
      <c r="E957" s="3"/>
      <c r="G957" s="23"/>
    </row>
    <row r="958" spans="1:7" x14ac:dyDescent="0.2">
      <c r="A958" s="1"/>
      <c r="D958" s="2"/>
      <c r="E958" s="3"/>
      <c r="G958" s="23"/>
    </row>
    <row r="959" spans="1:7" x14ac:dyDescent="0.2">
      <c r="A959" s="1"/>
      <c r="D959" s="2"/>
      <c r="E959" s="3"/>
      <c r="G959" s="23"/>
    </row>
    <row r="960" spans="1:7" x14ac:dyDescent="0.2">
      <c r="A960" s="1"/>
      <c r="D960" s="2"/>
      <c r="E960" s="3"/>
      <c r="G960" s="23"/>
    </row>
    <row r="961" spans="1:7" x14ac:dyDescent="0.2">
      <c r="A961" s="1"/>
      <c r="D961" s="2"/>
      <c r="E961" s="3"/>
      <c r="G961" s="23"/>
    </row>
    <row r="962" spans="1:7" x14ac:dyDescent="0.2">
      <c r="A962" s="1"/>
      <c r="D962" s="2"/>
      <c r="E962" s="3"/>
      <c r="G962" s="23"/>
    </row>
    <row r="963" spans="1:7" x14ac:dyDescent="0.2">
      <c r="A963" s="1"/>
      <c r="D963" s="2"/>
      <c r="E963" s="3"/>
      <c r="G963" s="23"/>
    </row>
    <row r="964" spans="1:7" x14ac:dyDescent="0.2">
      <c r="A964" s="1"/>
      <c r="D964" s="2"/>
      <c r="E964" s="3"/>
      <c r="G964" s="23"/>
    </row>
    <row r="965" spans="1:7" x14ac:dyDescent="0.2">
      <c r="A965" s="1"/>
      <c r="D965" s="2"/>
      <c r="E965" s="3"/>
      <c r="G965" s="23"/>
    </row>
    <row r="966" spans="1:7" x14ac:dyDescent="0.2">
      <c r="A966" s="1"/>
      <c r="D966" s="2"/>
      <c r="E966" s="3"/>
      <c r="G966" s="23"/>
    </row>
    <row r="967" spans="1:7" x14ac:dyDescent="0.2">
      <c r="A967" s="1"/>
      <c r="D967" s="2"/>
      <c r="E967" s="3"/>
      <c r="G967" s="23"/>
    </row>
    <row r="968" spans="1:7" x14ac:dyDescent="0.2">
      <c r="A968" s="1"/>
      <c r="D968" s="2"/>
      <c r="E968" s="3"/>
      <c r="G968" s="23"/>
    </row>
    <row r="969" spans="1:7" x14ac:dyDescent="0.2">
      <c r="A969" s="1"/>
      <c r="D969" s="2"/>
      <c r="E969" s="3"/>
      <c r="G969" s="23"/>
    </row>
    <row r="970" spans="1:7" x14ac:dyDescent="0.2">
      <c r="A970" s="1"/>
      <c r="D970" s="2"/>
      <c r="E970" s="3"/>
      <c r="G970" s="23"/>
    </row>
    <row r="971" spans="1:7" x14ac:dyDescent="0.2">
      <c r="A971" s="1"/>
      <c r="D971" s="2"/>
      <c r="E971" s="3"/>
      <c r="G971" s="23"/>
    </row>
    <row r="972" spans="1:7" x14ac:dyDescent="0.2">
      <c r="A972" s="1"/>
      <c r="D972" s="2"/>
      <c r="E972" s="3"/>
      <c r="G972" s="23"/>
    </row>
    <row r="973" spans="1:7" x14ac:dyDescent="0.2">
      <c r="A973" s="1"/>
      <c r="D973" s="2"/>
      <c r="E973" s="3"/>
      <c r="G973" s="23"/>
    </row>
    <row r="974" spans="1:7" x14ac:dyDescent="0.2">
      <c r="A974" s="1"/>
      <c r="D974" s="2"/>
      <c r="E974" s="3"/>
      <c r="G974" s="23"/>
    </row>
    <row r="975" spans="1:7" x14ac:dyDescent="0.2">
      <c r="A975" s="1"/>
      <c r="D975" s="2"/>
      <c r="E975" s="3"/>
      <c r="G975" s="23"/>
    </row>
    <row r="976" spans="1:7" x14ac:dyDescent="0.2">
      <c r="A976" s="1"/>
      <c r="D976" s="2"/>
      <c r="E976" s="3"/>
      <c r="G976" s="23"/>
    </row>
    <row r="977" spans="1:7" x14ac:dyDescent="0.2">
      <c r="A977" s="1"/>
      <c r="D977" s="2"/>
      <c r="E977" s="3"/>
      <c r="G977" s="23"/>
    </row>
    <row r="978" spans="1:7" x14ac:dyDescent="0.2">
      <c r="A978" s="1"/>
      <c r="D978" s="2"/>
      <c r="E978" s="3"/>
      <c r="G978" s="23"/>
    </row>
    <row r="979" spans="1:7" x14ac:dyDescent="0.2">
      <c r="A979" s="1"/>
      <c r="D979" s="2"/>
      <c r="E979" s="3"/>
      <c r="G979" s="23"/>
    </row>
    <row r="980" spans="1:7" x14ac:dyDescent="0.2">
      <c r="A980" s="1"/>
      <c r="D980" s="2"/>
      <c r="E980" s="3"/>
      <c r="G980" s="23"/>
    </row>
    <row r="981" spans="1:7" x14ac:dyDescent="0.2">
      <c r="A981" s="1"/>
      <c r="D981" s="2"/>
      <c r="E981" s="3"/>
      <c r="G981" s="23"/>
    </row>
    <row r="982" spans="1:7" x14ac:dyDescent="0.2">
      <c r="A982" s="1"/>
      <c r="D982" s="2"/>
      <c r="E982" s="3"/>
      <c r="G982" s="23"/>
    </row>
    <row r="983" spans="1:7" x14ac:dyDescent="0.2">
      <c r="A983" s="1"/>
      <c r="D983" s="2"/>
      <c r="E983" s="3"/>
      <c r="G983" s="23"/>
    </row>
    <row r="984" spans="1:7" x14ac:dyDescent="0.2">
      <c r="A984" s="1"/>
      <c r="D984" s="2"/>
      <c r="E984" s="3"/>
      <c r="G984" s="23"/>
    </row>
    <row r="985" spans="1:7" x14ac:dyDescent="0.2">
      <c r="A985" s="1"/>
      <c r="D985" s="2"/>
      <c r="E985" s="3"/>
      <c r="G985" s="23"/>
    </row>
    <row r="986" spans="1:7" x14ac:dyDescent="0.2">
      <c r="A986" s="1"/>
      <c r="D986" s="2"/>
      <c r="E986" s="3"/>
      <c r="G986" s="23"/>
    </row>
    <row r="987" spans="1:7" x14ac:dyDescent="0.2">
      <c r="A987" s="1"/>
      <c r="D987" s="2"/>
      <c r="E987" s="3"/>
      <c r="G987" s="23"/>
    </row>
    <row r="988" spans="1:7" x14ac:dyDescent="0.2">
      <c r="A988" s="1"/>
      <c r="D988" s="2"/>
      <c r="E988" s="3"/>
      <c r="G988" s="23"/>
    </row>
    <row r="989" spans="1:7" x14ac:dyDescent="0.2">
      <c r="A989" s="1"/>
      <c r="D989" s="2"/>
      <c r="E989" s="3"/>
      <c r="G989" s="23"/>
    </row>
    <row r="990" spans="1:7" x14ac:dyDescent="0.2">
      <c r="A990" s="1"/>
      <c r="D990" s="2"/>
      <c r="E990" s="3"/>
      <c r="G990" s="23"/>
    </row>
    <row r="991" spans="1:7" x14ac:dyDescent="0.2">
      <c r="A991" s="1"/>
      <c r="D991" s="2"/>
      <c r="E991" s="3"/>
      <c r="G991" s="23"/>
    </row>
    <row r="992" spans="1:7" x14ac:dyDescent="0.2">
      <c r="A992" s="1"/>
      <c r="D992" s="2"/>
      <c r="E992" s="3"/>
      <c r="G992" s="23"/>
    </row>
    <row r="993" spans="1:7" x14ac:dyDescent="0.2">
      <c r="A993" s="1"/>
      <c r="D993" s="2"/>
      <c r="E993" s="3"/>
      <c r="G993" s="23"/>
    </row>
    <row r="994" spans="1:7" x14ac:dyDescent="0.2">
      <c r="A994" s="1"/>
      <c r="D994" s="2"/>
      <c r="E994" s="3"/>
      <c r="G994" s="23"/>
    </row>
    <row r="995" spans="1:7" x14ac:dyDescent="0.2">
      <c r="A995" s="1"/>
      <c r="D995" s="2"/>
      <c r="E995" s="3"/>
      <c r="G995" s="23"/>
    </row>
    <row r="996" spans="1:7" x14ac:dyDescent="0.2">
      <c r="A996" s="1"/>
      <c r="D996" s="2"/>
      <c r="E996" s="3"/>
      <c r="G996" s="23"/>
    </row>
    <row r="997" spans="1:7" x14ac:dyDescent="0.2">
      <c r="A997" s="1"/>
      <c r="D997" s="2"/>
      <c r="E997" s="3"/>
      <c r="G997" s="23"/>
    </row>
    <row r="998" spans="1:7" x14ac:dyDescent="0.2">
      <c r="A998" s="1"/>
      <c r="D998" s="2"/>
      <c r="E998" s="3"/>
      <c r="G998" s="23"/>
    </row>
    <row r="999" spans="1:7" x14ac:dyDescent="0.2">
      <c r="A999" s="1"/>
      <c r="D999" s="2"/>
      <c r="E999" s="3"/>
      <c r="G999" s="23"/>
    </row>
    <row r="1000" spans="1:7" x14ac:dyDescent="0.2">
      <c r="A1000" s="1"/>
      <c r="D1000" s="2"/>
      <c r="E1000" s="3"/>
      <c r="G1000" s="23"/>
    </row>
    <row r="1001" spans="1:7" x14ac:dyDescent="0.2">
      <c r="A1001" s="1"/>
      <c r="D1001" s="2"/>
      <c r="E1001" s="3"/>
      <c r="G1001" s="23"/>
    </row>
    <row r="1002" spans="1:7" x14ac:dyDescent="0.2">
      <c r="A1002" s="1"/>
      <c r="D1002" s="2"/>
      <c r="E1002" s="3"/>
      <c r="G1002" s="23"/>
    </row>
    <row r="1003" spans="1:7" x14ac:dyDescent="0.2">
      <c r="A1003" s="1"/>
      <c r="D1003" s="2"/>
      <c r="E1003" s="3"/>
      <c r="G1003" s="23"/>
    </row>
    <row r="1004" spans="1:7" x14ac:dyDescent="0.2">
      <c r="A1004" s="1"/>
      <c r="D1004" s="2"/>
      <c r="E1004" s="3"/>
      <c r="G1004" s="23"/>
    </row>
    <row r="1005" spans="1:7" x14ac:dyDescent="0.2">
      <c r="A1005" s="1"/>
      <c r="D1005" s="2"/>
      <c r="E1005" s="3"/>
      <c r="G1005" s="23"/>
    </row>
    <row r="1006" spans="1:7" x14ac:dyDescent="0.2">
      <c r="A1006" s="1"/>
      <c r="D1006" s="2"/>
      <c r="E1006" s="3"/>
      <c r="G1006" s="23"/>
    </row>
    <row r="1007" spans="1:7" x14ac:dyDescent="0.2">
      <c r="A1007" s="1"/>
      <c r="D1007" s="2"/>
      <c r="E1007" s="3"/>
      <c r="G1007" s="23"/>
    </row>
    <row r="1008" spans="1:7" x14ac:dyDescent="0.2">
      <c r="A1008" s="1"/>
      <c r="D1008" s="2"/>
      <c r="E1008" s="3"/>
      <c r="G1008" s="23"/>
    </row>
    <row r="1009" spans="1:7" x14ac:dyDescent="0.2">
      <c r="A1009" s="1"/>
      <c r="D1009" s="2"/>
      <c r="E1009" s="3"/>
      <c r="G1009" s="23"/>
    </row>
    <row r="1010" spans="1:7" x14ac:dyDescent="0.2">
      <c r="A1010" s="1"/>
      <c r="D1010" s="2"/>
      <c r="E1010" s="3"/>
      <c r="G1010" s="23"/>
    </row>
    <row r="1011" spans="1:7" x14ac:dyDescent="0.2">
      <c r="A1011" s="1"/>
      <c r="D1011" s="2"/>
      <c r="E1011" s="3"/>
      <c r="G1011" s="23"/>
    </row>
    <row r="1012" spans="1:7" x14ac:dyDescent="0.2">
      <c r="A1012" s="1"/>
      <c r="D1012" s="2"/>
      <c r="E1012" s="3"/>
      <c r="G1012" s="23"/>
    </row>
    <row r="1013" spans="1:7" x14ac:dyDescent="0.2">
      <c r="A1013" s="1"/>
      <c r="D1013" s="2"/>
      <c r="E1013" s="3"/>
      <c r="G1013" s="23"/>
    </row>
    <row r="1014" spans="1:7" x14ac:dyDescent="0.2">
      <c r="A1014" s="1"/>
      <c r="D1014" s="2"/>
      <c r="E1014" s="3"/>
      <c r="G1014" s="23"/>
    </row>
    <row r="1015" spans="1:7" x14ac:dyDescent="0.2">
      <c r="A1015" s="1"/>
      <c r="D1015" s="2"/>
      <c r="E1015" s="3"/>
      <c r="G1015" s="23"/>
    </row>
    <row r="1016" spans="1:7" x14ac:dyDescent="0.2">
      <c r="A1016" s="1"/>
      <c r="D1016" s="2"/>
      <c r="E1016" s="3"/>
      <c r="G1016" s="23"/>
    </row>
    <row r="1017" spans="1:7" x14ac:dyDescent="0.2">
      <c r="A1017" s="1"/>
      <c r="D1017" s="2"/>
      <c r="E1017" s="3"/>
      <c r="G1017" s="23"/>
    </row>
    <row r="1018" spans="1:7" x14ac:dyDescent="0.2">
      <c r="A1018" s="1"/>
      <c r="D1018" s="2"/>
      <c r="E1018" s="3"/>
      <c r="G1018" s="23"/>
    </row>
    <row r="1019" spans="1:7" x14ac:dyDescent="0.2">
      <c r="A1019" s="1"/>
      <c r="D1019" s="2"/>
      <c r="E1019" s="3"/>
      <c r="G1019" s="23"/>
    </row>
    <row r="1020" spans="1:7" x14ac:dyDescent="0.2">
      <c r="A1020" s="1"/>
      <c r="D1020" s="2"/>
      <c r="E1020" s="3"/>
      <c r="G1020" s="23"/>
    </row>
    <row r="1021" spans="1:7" x14ac:dyDescent="0.2">
      <c r="A1021" s="1"/>
      <c r="D1021" s="2"/>
      <c r="E1021" s="3"/>
      <c r="G1021" s="23"/>
    </row>
    <row r="1022" spans="1:7" x14ac:dyDescent="0.2">
      <c r="A1022" s="1"/>
      <c r="D1022" s="2"/>
      <c r="E1022" s="3"/>
      <c r="G1022" s="23"/>
    </row>
    <row r="1023" spans="1:7" x14ac:dyDescent="0.2">
      <c r="A1023" s="1"/>
      <c r="D1023" s="2"/>
      <c r="E1023" s="3"/>
      <c r="G1023" s="23"/>
    </row>
    <row r="1024" spans="1:7" x14ac:dyDescent="0.2">
      <c r="A1024" s="1"/>
      <c r="D1024" s="2"/>
      <c r="E1024" s="3"/>
      <c r="G1024" s="23"/>
    </row>
    <row r="1025" spans="1:7" x14ac:dyDescent="0.2">
      <c r="A1025" s="1"/>
      <c r="D1025" s="2"/>
      <c r="E1025" s="3"/>
      <c r="G1025" s="23"/>
    </row>
    <row r="1026" spans="1:7" x14ac:dyDescent="0.2">
      <c r="A1026" s="1"/>
      <c r="D1026" s="2"/>
      <c r="E1026" s="3"/>
      <c r="G1026" s="23"/>
    </row>
    <row r="1027" spans="1:7" x14ac:dyDescent="0.2">
      <c r="A1027" s="1"/>
      <c r="D1027" s="2"/>
      <c r="E1027" s="3"/>
      <c r="G1027" s="23"/>
    </row>
    <row r="1028" spans="1:7" x14ac:dyDescent="0.2">
      <c r="A1028" s="1"/>
      <c r="D1028" s="2"/>
      <c r="E1028" s="3"/>
      <c r="G1028" s="23"/>
    </row>
    <row r="1029" spans="1:7" x14ac:dyDescent="0.2">
      <c r="A1029" s="1"/>
      <c r="D1029" s="2"/>
      <c r="E1029" s="3"/>
      <c r="G1029" s="23"/>
    </row>
    <row r="1030" spans="1:7" x14ac:dyDescent="0.2">
      <c r="A1030" s="1"/>
      <c r="D1030" s="2"/>
      <c r="E1030" s="3"/>
      <c r="G1030" s="23"/>
    </row>
    <row r="1031" spans="1:7" x14ac:dyDescent="0.2">
      <c r="A1031" s="1"/>
      <c r="D1031" s="2"/>
      <c r="E1031" s="3"/>
      <c r="G1031" s="23"/>
    </row>
    <row r="1032" spans="1:7" x14ac:dyDescent="0.2">
      <c r="A1032" s="1"/>
      <c r="D1032" s="2"/>
      <c r="E1032" s="3"/>
      <c r="G1032" s="23"/>
    </row>
    <row r="1033" spans="1:7" x14ac:dyDescent="0.2">
      <c r="A1033" s="1"/>
      <c r="D1033" s="2"/>
      <c r="E1033" s="3"/>
      <c r="G1033" s="23"/>
    </row>
    <row r="1034" spans="1:7" x14ac:dyDescent="0.2">
      <c r="A1034" s="1"/>
      <c r="D1034" s="2"/>
      <c r="E1034" s="3"/>
      <c r="G1034" s="23"/>
    </row>
    <row r="1035" spans="1:7" x14ac:dyDescent="0.2">
      <c r="A1035" s="1"/>
      <c r="D1035" s="2"/>
      <c r="E1035" s="3"/>
      <c r="G1035" s="23"/>
    </row>
    <row r="1036" spans="1:7" x14ac:dyDescent="0.2">
      <c r="A1036" s="1"/>
      <c r="D1036" s="2"/>
      <c r="E1036" s="3"/>
      <c r="G1036" s="23"/>
    </row>
    <row r="1037" spans="1:7" x14ac:dyDescent="0.2">
      <c r="A1037" s="1"/>
      <c r="D1037" s="2"/>
      <c r="E1037" s="3"/>
      <c r="G1037" s="23"/>
    </row>
    <row r="1038" spans="1:7" x14ac:dyDescent="0.2">
      <c r="A1038" s="1"/>
      <c r="D1038" s="2"/>
      <c r="E1038" s="3"/>
      <c r="G1038" s="23"/>
    </row>
    <row r="1039" spans="1:7" x14ac:dyDescent="0.2">
      <c r="A1039" s="1"/>
      <c r="D1039" s="2"/>
      <c r="E1039" s="3"/>
      <c r="G1039" s="23"/>
    </row>
    <row r="1040" spans="1:7" x14ac:dyDescent="0.2">
      <c r="A1040" s="1"/>
      <c r="D1040" s="2"/>
      <c r="E1040" s="3"/>
      <c r="G1040" s="23"/>
    </row>
    <row r="1041" spans="1:7" x14ac:dyDescent="0.2">
      <c r="A1041" s="1"/>
      <c r="D1041" s="2"/>
      <c r="E1041" s="3"/>
      <c r="G1041" s="23"/>
    </row>
    <row r="1042" spans="1:7" x14ac:dyDescent="0.2">
      <c r="A1042" s="1"/>
      <c r="D1042" s="2"/>
      <c r="E1042" s="3"/>
      <c r="G1042" s="23"/>
    </row>
    <row r="1043" spans="1:7" x14ac:dyDescent="0.2">
      <c r="A1043" s="1"/>
      <c r="D1043" s="2"/>
      <c r="E1043" s="3"/>
      <c r="G1043" s="23"/>
    </row>
    <row r="1044" spans="1:7" x14ac:dyDescent="0.2">
      <c r="A1044" s="1"/>
      <c r="D1044" s="2"/>
      <c r="E1044" s="3"/>
      <c r="G1044" s="23"/>
    </row>
    <row r="1045" spans="1:7" x14ac:dyDescent="0.2">
      <c r="A1045" s="1"/>
      <c r="D1045" s="2"/>
      <c r="E1045" s="3"/>
      <c r="G1045" s="23"/>
    </row>
    <row r="1046" spans="1:7" x14ac:dyDescent="0.2">
      <c r="A1046" s="1"/>
      <c r="D1046" s="2"/>
      <c r="E1046" s="3"/>
      <c r="G1046" s="23"/>
    </row>
    <row r="1047" spans="1:7" x14ac:dyDescent="0.2">
      <c r="A1047" s="1"/>
      <c r="D1047" s="2"/>
      <c r="E1047" s="3"/>
      <c r="G1047" s="23"/>
    </row>
    <row r="1048" spans="1:7" x14ac:dyDescent="0.2">
      <c r="A1048" s="1"/>
      <c r="D1048" s="2"/>
      <c r="E1048" s="3"/>
      <c r="G1048" s="23"/>
    </row>
    <row r="1049" spans="1:7" x14ac:dyDescent="0.2">
      <c r="A1049" s="1"/>
      <c r="D1049" s="2"/>
      <c r="E1049" s="3"/>
      <c r="G1049" s="23"/>
    </row>
    <row r="1050" spans="1:7" x14ac:dyDescent="0.2">
      <c r="A1050" s="1"/>
      <c r="D1050" s="2"/>
      <c r="E1050" s="3"/>
      <c r="G1050" s="23"/>
    </row>
    <row r="1051" spans="1:7" x14ac:dyDescent="0.2">
      <c r="A1051" s="1"/>
      <c r="D1051" s="2"/>
      <c r="E1051" s="3"/>
      <c r="G1051" s="23"/>
    </row>
    <row r="1052" spans="1:7" x14ac:dyDescent="0.2">
      <c r="A1052" s="1"/>
      <c r="D1052" s="2"/>
      <c r="E1052" s="3"/>
      <c r="G1052" s="23"/>
    </row>
    <row r="1053" spans="1:7" x14ac:dyDescent="0.2">
      <c r="A1053" s="1"/>
      <c r="D1053" s="2"/>
      <c r="E1053" s="3"/>
      <c r="G1053" s="23"/>
    </row>
    <row r="1054" spans="1:7" x14ac:dyDescent="0.2">
      <c r="A1054" s="1"/>
      <c r="D1054" s="2"/>
      <c r="E1054" s="3"/>
      <c r="G1054" s="23"/>
    </row>
    <row r="1055" spans="1:7" x14ac:dyDescent="0.2">
      <c r="A1055" s="1"/>
      <c r="D1055" s="2"/>
      <c r="E1055" s="3"/>
      <c r="G1055" s="23"/>
    </row>
    <row r="1056" spans="1:7" x14ac:dyDescent="0.2">
      <c r="A1056" s="1"/>
      <c r="D1056" s="2"/>
      <c r="E1056" s="3"/>
      <c r="G1056" s="23"/>
    </row>
    <row r="1057" spans="1:7" x14ac:dyDescent="0.2">
      <c r="A1057" s="1"/>
      <c r="D1057" s="2"/>
      <c r="E1057" s="3"/>
      <c r="G1057" s="23"/>
    </row>
    <row r="1058" spans="1:7" x14ac:dyDescent="0.2">
      <c r="A1058" s="1"/>
      <c r="D1058" s="2"/>
      <c r="E1058" s="3"/>
      <c r="G1058" s="23"/>
    </row>
    <row r="1059" spans="1:7" x14ac:dyDescent="0.2">
      <c r="A1059" s="1"/>
      <c r="D1059" s="2"/>
      <c r="E1059" s="3"/>
      <c r="G1059" s="23"/>
    </row>
    <row r="1060" spans="1:7" x14ac:dyDescent="0.2">
      <c r="A1060" s="1"/>
      <c r="D1060" s="2"/>
      <c r="E1060" s="3"/>
      <c r="G1060" s="23"/>
    </row>
    <row r="1061" spans="1:7" x14ac:dyDescent="0.2">
      <c r="A1061" s="1"/>
      <c r="D1061" s="2"/>
      <c r="E1061" s="3"/>
      <c r="G1061" s="23"/>
    </row>
    <row r="1062" spans="1:7" x14ac:dyDescent="0.2">
      <c r="A1062" s="1"/>
      <c r="D1062" s="2"/>
      <c r="E1062" s="3"/>
      <c r="G1062" s="23"/>
    </row>
    <row r="1063" spans="1:7" x14ac:dyDescent="0.2">
      <c r="A1063" s="1"/>
      <c r="D1063" s="2"/>
      <c r="E1063" s="3"/>
      <c r="G1063" s="23"/>
    </row>
    <row r="1064" spans="1:7" x14ac:dyDescent="0.2">
      <c r="A1064" s="1"/>
      <c r="D1064" s="2"/>
      <c r="E1064" s="3"/>
      <c r="G1064" s="23"/>
    </row>
    <row r="1065" spans="1:7" x14ac:dyDescent="0.2">
      <c r="A1065" s="1"/>
      <c r="D1065" s="2"/>
      <c r="E1065" s="3"/>
      <c r="G1065" s="23"/>
    </row>
    <row r="1066" spans="1:7" x14ac:dyDescent="0.2">
      <c r="A1066" s="1"/>
      <c r="D1066" s="2"/>
      <c r="E1066" s="3"/>
      <c r="G1066" s="23"/>
    </row>
    <row r="1067" spans="1:7" x14ac:dyDescent="0.2">
      <c r="A1067" s="1"/>
      <c r="D1067" s="2"/>
      <c r="E1067" s="3"/>
      <c r="G1067" s="23"/>
    </row>
    <row r="1068" spans="1:7" x14ac:dyDescent="0.2">
      <c r="A1068" s="1"/>
      <c r="D1068" s="2"/>
      <c r="E1068" s="3"/>
      <c r="G1068" s="23"/>
    </row>
    <row r="1069" spans="1:7" x14ac:dyDescent="0.2">
      <c r="A1069" s="1"/>
      <c r="D1069" s="2"/>
      <c r="E1069" s="3"/>
      <c r="G1069" s="23"/>
    </row>
    <row r="1070" spans="1:7" x14ac:dyDescent="0.2">
      <c r="A1070" s="1"/>
      <c r="D1070" s="2"/>
      <c r="E1070" s="3"/>
      <c r="G1070" s="23"/>
    </row>
    <row r="1071" spans="1:7" x14ac:dyDescent="0.2">
      <c r="A1071" s="1"/>
      <c r="D1071" s="2"/>
      <c r="E1071" s="3"/>
      <c r="G1071" s="23"/>
    </row>
    <row r="1072" spans="1:7" x14ac:dyDescent="0.2">
      <c r="A1072" s="1"/>
      <c r="D1072" s="2"/>
      <c r="E1072" s="3"/>
      <c r="G1072" s="23"/>
    </row>
    <row r="1073" spans="1:7" x14ac:dyDescent="0.2">
      <c r="A1073" s="1"/>
      <c r="D1073" s="2"/>
      <c r="E1073" s="3"/>
      <c r="G1073" s="23"/>
    </row>
    <row r="1074" spans="1:7" x14ac:dyDescent="0.2">
      <c r="A1074" s="1"/>
      <c r="D1074" s="2"/>
      <c r="E1074" s="3"/>
      <c r="G1074" s="23"/>
    </row>
    <row r="1075" spans="1:7" x14ac:dyDescent="0.2">
      <c r="A1075" s="1"/>
      <c r="D1075" s="2"/>
      <c r="E1075" s="3"/>
      <c r="G1075" s="23"/>
    </row>
    <row r="1076" spans="1:7" x14ac:dyDescent="0.2">
      <c r="A1076" s="1"/>
      <c r="D1076" s="2"/>
      <c r="E1076" s="3"/>
      <c r="G1076" s="23"/>
    </row>
    <row r="1077" spans="1:7" x14ac:dyDescent="0.2">
      <c r="A1077" s="1"/>
      <c r="D1077" s="2"/>
      <c r="E1077" s="3"/>
      <c r="G1077" s="23"/>
    </row>
    <row r="1078" spans="1:7" x14ac:dyDescent="0.2">
      <c r="A1078" s="1"/>
      <c r="D1078" s="2"/>
      <c r="E1078" s="3"/>
      <c r="G1078" s="23"/>
    </row>
    <row r="1079" spans="1:7" x14ac:dyDescent="0.2">
      <c r="A1079" s="1"/>
      <c r="D1079" s="2"/>
      <c r="E1079" s="3"/>
      <c r="G1079" s="23"/>
    </row>
    <row r="1080" spans="1:7" x14ac:dyDescent="0.2">
      <c r="A1080" s="1"/>
      <c r="D1080" s="2"/>
      <c r="E1080" s="3"/>
      <c r="G1080" s="23"/>
    </row>
    <row r="1081" spans="1:7" x14ac:dyDescent="0.2">
      <c r="A1081" s="1"/>
      <c r="D1081" s="2"/>
      <c r="E1081" s="3"/>
      <c r="G1081" s="23"/>
    </row>
    <row r="1082" spans="1:7" x14ac:dyDescent="0.2">
      <c r="A1082" s="1"/>
      <c r="D1082" s="2"/>
      <c r="E1082" s="3"/>
      <c r="G1082" s="23"/>
    </row>
    <row r="1083" spans="1:7" x14ac:dyDescent="0.2">
      <c r="A1083" s="1"/>
      <c r="D1083" s="2"/>
      <c r="E1083" s="3"/>
      <c r="G1083" s="23"/>
    </row>
    <row r="1084" spans="1:7" x14ac:dyDescent="0.2">
      <c r="A1084" s="1"/>
      <c r="D1084" s="2"/>
      <c r="E1084" s="3"/>
      <c r="G1084" s="23"/>
    </row>
    <row r="1085" spans="1:7" x14ac:dyDescent="0.2">
      <c r="A1085" s="1"/>
      <c r="D1085" s="2"/>
      <c r="E1085" s="3"/>
      <c r="G1085" s="23"/>
    </row>
    <row r="1086" spans="1:7" x14ac:dyDescent="0.2">
      <c r="A1086" s="1"/>
      <c r="D1086" s="2"/>
      <c r="E1086" s="3"/>
      <c r="G1086" s="23"/>
    </row>
    <row r="1087" spans="1:7" x14ac:dyDescent="0.2">
      <c r="A1087" s="1"/>
      <c r="D1087" s="2"/>
      <c r="E1087" s="3"/>
      <c r="G1087" s="23"/>
    </row>
    <row r="1088" spans="1:7" x14ac:dyDescent="0.2">
      <c r="A1088" s="1"/>
      <c r="D1088" s="2"/>
      <c r="E1088" s="3"/>
      <c r="G1088" s="23"/>
    </row>
    <row r="1089" spans="1:7" x14ac:dyDescent="0.2">
      <c r="A1089" s="1"/>
      <c r="D1089" s="2"/>
      <c r="E1089" s="3"/>
      <c r="G1089" s="23"/>
    </row>
    <row r="1090" spans="1:7" x14ac:dyDescent="0.2">
      <c r="A1090" s="1"/>
      <c r="D1090" s="2"/>
      <c r="E1090" s="3"/>
      <c r="G1090" s="23"/>
    </row>
    <row r="1091" spans="1:7" x14ac:dyDescent="0.2">
      <c r="A1091" s="1"/>
      <c r="D1091" s="2"/>
      <c r="E1091" s="3"/>
      <c r="G1091" s="23"/>
    </row>
    <row r="1092" spans="1:7" x14ac:dyDescent="0.2">
      <c r="A1092" s="1"/>
      <c r="D1092" s="2"/>
      <c r="E1092" s="3"/>
      <c r="G1092" s="23"/>
    </row>
    <row r="1093" spans="1:7" x14ac:dyDescent="0.2">
      <c r="A1093" s="1"/>
      <c r="D1093" s="2"/>
      <c r="E1093" s="3"/>
      <c r="G1093" s="23"/>
    </row>
    <row r="1094" spans="1:7" x14ac:dyDescent="0.2">
      <c r="A1094" s="1"/>
      <c r="D1094" s="2"/>
      <c r="E1094" s="3"/>
      <c r="G1094" s="23"/>
    </row>
    <row r="1095" spans="1:7" x14ac:dyDescent="0.2">
      <c r="A1095" s="1"/>
      <c r="D1095" s="2"/>
      <c r="E1095" s="3"/>
      <c r="G1095" s="23"/>
    </row>
    <row r="1096" spans="1:7" x14ac:dyDescent="0.2">
      <c r="A1096" s="1"/>
      <c r="D1096" s="2"/>
      <c r="E1096" s="3"/>
      <c r="G1096" s="23"/>
    </row>
    <row r="1097" spans="1:7" x14ac:dyDescent="0.2">
      <c r="A1097" s="1"/>
      <c r="D1097" s="2"/>
      <c r="E1097" s="3"/>
      <c r="G1097" s="23"/>
    </row>
    <row r="1098" spans="1:7" x14ac:dyDescent="0.2">
      <c r="A1098" s="1"/>
      <c r="D1098" s="2"/>
      <c r="E1098" s="3"/>
      <c r="G1098" s="23"/>
    </row>
    <row r="1099" spans="1:7" x14ac:dyDescent="0.2">
      <c r="A1099" s="1"/>
      <c r="D1099" s="2"/>
      <c r="E1099" s="3"/>
      <c r="G1099" s="23"/>
    </row>
    <row r="1100" spans="1:7" x14ac:dyDescent="0.2">
      <c r="A1100" s="1"/>
      <c r="D1100" s="2"/>
      <c r="E1100" s="3"/>
      <c r="G1100" s="23"/>
    </row>
    <row r="1101" spans="1:7" x14ac:dyDescent="0.2">
      <c r="A1101" s="1"/>
      <c r="D1101" s="2"/>
      <c r="E1101" s="3"/>
      <c r="G1101" s="23"/>
    </row>
    <row r="1102" spans="1:7" x14ac:dyDescent="0.2">
      <c r="A1102" s="1"/>
      <c r="D1102" s="2"/>
      <c r="E1102" s="3"/>
      <c r="G1102" s="23"/>
    </row>
    <row r="1103" spans="1:7" x14ac:dyDescent="0.2">
      <c r="A1103" s="1"/>
      <c r="D1103" s="2"/>
      <c r="E1103" s="3"/>
      <c r="G1103" s="23"/>
    </row>
    <row r="1104" spans="1:7" x14ac:dyDescent="0.2">
      <c r="A1104" s="1"/>
      <c r="D1104" s="2"/>
      <c r="E1104" s="3"/>
      <c r="G1104" s="23"/>
    </row>
    <row r="1105" spans="1:7" x14ac:dyDescent="0.2">
      <c r="A1105" s="1"/>
      <c r="D1105" s="2"/>
      <c r="E1105" s="3"/>
      <c r="G1105" s="23"/>
    </row>
    <row r="1106" spans="1:7" x14ac:dyDescent="0.2">
      <c r="A1106" s="1"/>
      <c r="D1106" s="2"/>
      <c r="E1106" s="3"/>
      <c r="G1106" s="23"/>
    </row>
    <row r="1107" spans="1:7" x14ac:dyDescent="0.2">
      <c r="A1107" s="1"/>
      <c r="D1107" s="2"/>
      <c r="E1107" s="3"/>
      <c r="G1107" s="23"/>
    </row>
    <row r="1108" spans="1:7" x14ac:dyDescent="0.2">
      <c r="A1108" s="1"/>
      <c r="D1108" s="2"/>
      <c r="E1108" s="3"/>
      <c r="G1108" s="23"/>
    </row>
    <row r="1109" spans="1:7" x14ac:dyDescent="0.2">
      <c r="A1109" s="1"/>
      <c r="D1109" s="2"/>
      <c r="E1109" s="3"/>
      <c r="G1109" s="23"/>
    </row>
    <row r="1110" spans="1:7" x14ac:dyDescent="0.2">
      <c r="A1110" s="1"/>
      <c r="D1110" s="2"/>
      <c r="E1110" s="3"/>
      <c r="G1110" s="23"/>
    </row>
    <row r="1111" spans="1:7" x14ac:dyDescent="0.2">
      <c r="A1111" s="1"/>
      <c r="D1111" s="2"/>
      <c r="E1111" s="3"/>
      <c r="G1111" s="23"/>
    </row>
    <row r="1112" spans="1:7" x14ac:dyDescent="0.2">
      <c r="A1112" s="1"/>
      <c r="D1112" s="2"/>
      <c r="E1112" s="3"/>
      <c r="G1112" s="23"/>
    </row>
    <row r="1113" spans="1:7" x14ac:dyDescent="0.2">
      <c r="A1113" s="1"/>
      <c r="D1113" s="2"/>
      <c r="E1113" s="3"/>
      <c r="G1113" s="23"/>
    </row>
    <row r="1114" spans="1:7" x14ac:dyDescent="0.2">
      <c r="A1114" s="1"/>
      <c r="D1114" s="2"/>
      <c r="E1114" s="3"/>
      <c r="G1114" s="23"/>
    </row>
    <row r="1115" spans="1:7" x14ac:dyDescent="0.2">
      <c r="A1115" s="1"/>
      <c r="D1115" s="2"/>
      <c r="E1115" s="3"/>
      <c r="G1115" s="23"/>
    </row>
    <row r="1116" spans="1:7" x14ac:dyDescent="0.2">
      <c r="A1116" s="1"/>
      <c r="D1116" s="2"/>
      <c r="E1116" s="3"/>
      <c r="G1116" s="23"/>
    </row>
    <row r="1117" spans="1:7" x14ac:dyDescent="0.2">
      <c r="A1117" s="1"/>
      <c r="D1117" s="2"/>
      <c r="E1117" s="3"/>
      <c r="G1117" s="23"/>
    </row>
    <row r="1118" spans="1:7" x14ac:dyDescent="0.2">
      <c r="A1118" s="1"/>
      <c r="D1118" s="2"/>
      <c r="E1118" s="3"/>
      <c r="G1118" s="23"/>
    </row>
    <row r="1119" spans="1:7" x14ac:dyDescent="0.2">
      <c r="A1119" s="1"/>
      <c r="D1119" s="2"/>
      <c r="E1119" s="3"/>
      <c r="G1119" s="23"/>
    </row>
    <row r="1120" spans="1:7" x14ac:dyDescent="0.2">
      <c r="A1120" s="1"/>
      <c r="D1120" s="2"/>
      <c r="E1120" s="3"/>
      <c r="G1120" s="23"/>
    </row>
    <row r="1121" spans="1:7" x14ac:dyDescent="0.2">
      <c r="A1121" s="1"/>
      <c r="D1121" s="2"/>
      <c r="E1121" s="3"/>
      <c r="G1121" s="23"/>
    </row>
    <row r="1122" spans="1:7" x14ac:dyDescent="0.2">
      <c r="A1122" s="1"/>
      <c r="D1122" s="2"/>
      <c r="E1122" s="3"/>
      <c r="G1122" s="23"/>
    </row>
    <row r="1123" spans="1:7" x14ac:dyDescent="0.2">
      <c r="A1123" s="1"/>
      <c r="D1123" s="2"/>
      <c r="E1123" s="3"/>
      <c r="G1123" s="23"/>
    </row>
    <row r="1124" spans="1:7" x14ac:dyDescent="0.2">
      <c r="A1124" s="1"/>
      <c r="D1124" s="2"/>
      <c r="E1124" s="3"/>
      <c r="G1124" s="23"/>
    </row>
    <row r="1125" spans="1:7" x14ac:dyDescent="0.2">
      <c r="A1125" s="1"/>
      <c r="D1125" s="2"/>
      <c r="E1125" s="3"/>
      <c r="G1125" s="23"/>
    </row>
    <row r="1126" spans="1:7" x14ac:dyDescent="0.2">
      <c r="A1126" s="1"/>
      <c r="D1126" s="2"/>
      <c r="E1126" s="3"/>
      <c r="G1126" s="23"/>
    </row>
    <row r="1127" spans="1:7" x14ac:dyDescent="0.2">
      <c r="A1127" s="1"/>
      <c r="D1127" s="2"/>
      <c r="E1127" s="3"/>
      <c r="G1127" s="23"/>
    </row>
    <row r="1128" spans="1:7" x14ac:dyDescent="0.2">
      <c r="A1128" s="1"/>
      <c r="D1128" s="2"/>
      <c r="E1128" s="3"/>
      <c r="G1128" s="23"/>
    </row>
    <row r="1129" spans="1:7" x14ac:dyDescent="0.2">
      <c r="A1129" s="1"/>
      <c r="D1129" s="2"/>
      <c r="E1129" s="3"/>
      <c r="G1129" s="23"/>
    </row>
    <row r="1130" spans="1:7" x14ac:dyDescent="0.2">
      <c r="A1130" s="1"/>
      <c r="D1130" s="2"/>
      <c r="E1130" s="3"/>
      <c r="G1130" s="23"/>
    </row>
    <row r="1131" spans="1:7" x14ac:dyDescent="0.2">
      <c r="A1131" s="1"/>
      <c r="D1131" s="2"/>
      <c r="E1131" s="3"/>
      <c r="G1131" s="23"/>
    </row>
    <row r="1132" spans="1:7" x14ac:dyDescent="0.2">
      <c r="A1132" s="1"/>
      <c r="D1132" s="2"/>
      <c r="E1132" s="3"/>
      <c r="G1132" s="23"/>
    </row>
    <row r="1133" spans="1:7" x14ac:dyDescent="0.2">
      <c r="A1133" s="1"/>
      <c r="D1133" s="2"/>
      <c r="E1133" s="3"/>
      <c r="G1133" s="23"/>
    </row>
    <row r="1134" spans="1:7" x14ac:dyDescent="0.2">
      <c r="A1134" s="1"/>
      <c r="D1134" s="2"/>
      <c r="E1134" s="3"/>
      <c r="G1134" s="23"/>
    </row>
    <row r="1135" spans="1:7" x14ac:dyDescent="0.2">
      <c r="A1135" s="1"/>
      <c r="D1135" s="2"/>
      <c r="E1135" s="3"/>
      <c r="G1135" s="23"/>
    </row>
    <row r="1136" spans="1:7" x14ac:dyDescent="0.2">
      <c r="A1136" s="1"/>
      <c r="D1136" s="2"/>
      <c r="E1136" s="3"/>
      <c r="G1136" s="23"/>
    </row>
    <row r="1137" spans="1:7" x14ac:dyDescent="0.2">
      <c r="A1137" s="1"/>
      <c r="D1137" s="2"/>
      <c r="E1137" s="3"/>
      <c r="G1137" s="23"/>
    </row>
    <row r="1138" spans="1:7" x14ac:dyDescent="0.2">
      <c r="A1138" s="1"/>
      <c r="D1138" s="2"/>
      <c r="E1138" s="3"/>
      <c r="G1138" s="23"/>
    </row>
    <row r="1139" spans="1:7" x14ac:dyDescent="0.2">
      <c r="A1139" s="1"/>
      <c r="D1139" s="2"/>
      <c r="E1139" s="3"/>
      <c r="G1139" s="23"/>
    </row>
    <row r="1140" spans="1:7" x14ac:dyDescent="0.2">
      <c r="A1140" s="1"/>
      <c r="D1140" s="2"/>
      <c r="E1140" s="3"/>
      <c r="G1140" s="23"/>
    </row>
    <row r="1141" spans="1:7" x14ac:dyDescent="0.2">
      <c r="A1141" s="1"/>
      <c r="D1141" s="2"/>
      <c r="E1141" s="3"/>
      <c r="G1141" s="23"/>
    </row>
    <row r="1142" spans="1:7" x14ac:dyDescent="0.2">
      <c r="A1142" s="1"/>
      <c r="D1142" s="2"/>
      <c r="E1142" s="3"/>
      <c r="G1142" s="23"/>
    </row>
    <row r="1143" spans="1:7" x14ac:dyDescent="0.2">
      <c r="A1143" s="1"/>
      <c r="D1143" s="2"/>
      <c r="E1143" s="3"/>
      <c r="G1143" s="23"/>
    </row>
    <row r="1144" spans="1:7" x14ac:dyDescent="0.2">
      <c r="A1144" s="1"/>
      <c r="D1144" s="2"/>
      <c r="E1144" s="3"/>
      <c r="G1144" s="23"/>
    </row>
    <row r="1145" spans="1:7" x14ac:dyDescent="0.2">
      <c r="A1145" s="1"/>
      <c r="D1145" s="2"/>
      <c r="E1145" s="3"/>
      <c r="G1145" s="23"/>
    </row>
    <row r="1146" spans="1:7" x14ac:dyDescent="0.2">
      <c r="A1146" s="1"/>
      <c r="D1146" s="2"/>
      <c r="E1146" s="3"/>
      <c r="G1146" s="23"/>
    </row>
    <row r="1147" spans="1:7" x14ac:dyDescent="0.2">
      <c r="A1147" s="1"/>
      <c r="D1147" s="2"/>
      <c r="E1147" s="3"/>
      <c r="G1147" s="23"/>
    </row>
    <row r="1148" spans="1:7" x14ac:dyDescent="0.2">
      <c r="A1148" s="1"/>
      <c r="D1148" s="2"/>
      <c r="E1148" s="3"/>
      <c r="G1148" s="23"/>
    </row>
    <row r="1149" spans="1:7" x14ac:dyDescent="0.2">
      <c r="A1149" s="1"/>
      <c r="D1149" s="2"/>
      <c r="E1149" s="3"/>
      <c r="G1149" s="23"/>
    </row>
    <row r="1150" spans="1:7" x14ac:dyDescent="0.2">
      <c r="A1150" s="1"/>
      <c r="D1150" s="2"/>
      <c r="E1150" s="3"/>
      <c r="G1150" s="23"/>
    </row>
    <row r="1151" spans="1:7" x14ac:dyDescent="0.2">
      <c r="A1151" s="1"/>
      <c r="D1151" s="2"/>
      <c r="E1151" s="3"/>
      <c r="G1151" s="23"/>
    </row>
    <row r="1152" spans="1:7" x14ac:dyDescent="0.2">
      <c r="A1152" s="1"/>
      <c r="D1152" s="2"/>
      <c r="E1152" s="3"/>
      <c r="G1152" s="23"/>
    </row>
    <row r="1153" spans="1:7" x14ac:dyDescent="0.2">
      <c r="A1153" s="1"/>
      <c r="D1153" s="2"/>
      <c r="E1153" s="3"/>
      <c r="G1153" s="23"/>
    </row>
    <row r="1154" spans="1:7" x14ac:dyDescent="0.2">
      <c r="A1154" s="1"/>
      <c r="D1154" s="2"/>
      <c r="E1154" s="3"/>
      <c r="G1154" s="23"/>
    </row>
    <row r="1155" spans="1:7" x14ac:dyDescent="0.2">
      <c r="A1155" s="1"/>
      <c r="D1155" s="2"/>
      <c r="E1155" s="3"/>
      <c r="G1155" s="23"/>
    </row>
    <row r="1156" spans="1:7" x14ac:dyDescent="0.2">
      <c r="A1156" s="1"/>
      <c r="D1156" s="2"/>
      <c r="E1156" s="3"/>
      <c r="G1156" s="23"/>
    </row>
    <row r="1157" spans="1:7" x14ac:dyDescent="0.2">
      <c r="A1157" s="1"/>
      <c r="D1157" s="2"/>
      <c r="E1157" s="3"/>
      <c r="G1157" s="23"/>
    </row>
    <row r="1158" spans="1:7" x14ac:dyDescent="0.2">
      <c r="A1158" s="1"/>
      <c r="D1158" s="2"/>
      <c r="E1158" s="3"/>
      <c r="G1158" s="23"/>
    </row>
    <row r="1159" spans="1:7" x14ac:dyDescent="0.2">
      <c r="A1159" s="1"/>
      <c r="D1159" s="2"/>
      <c r="E1159" s="3"/>
      <c r="G1159" s="23"/>
    </row>
    <row r="1160" spans="1:7" x14ac:dyDescent="0.2">
      <c r="A1160" s="1"/>
      <c r="D1160" s="2"/>
      <c r="E1160" s="3"/>
      <c r="G1160" s="23"/>
    </row>
    <row r="1161" spans="1:7" x14ac:dyDescent="0.2">
      <c r="A1161" s="1"/>
      <c r="D1161" s="2"/>
      <c r="E1161" s="3"/>
      <c r="G1161" s="23"/>
    </row>
    <row r="1162" spans="1:7" x14ac:dyDescent="0.2">
      <c r="A1162" s="1"/>
      <c r="D1162" s="2"/>
      <c r="E1162" s="3"/>
      <c r="G1162" s="23"/>
    </row>
    <row r="1163" spans="1:7" x14ac:dyDescent="0.2">
      <c r="A1163" s="1"/>
      <c r="D1163" s="2"/>
      <c r="E1163" s="3"/>
      <c r="G1163" s="23"/>
    </row>
    <row r="1164" spans="1:7" x14ac:dyDescent="0.2">
      <c r="A1164" s="1"/>
      <c r="D1164" s="2"/>
      <c r="E1164" s="3"/>
      <c r="G1164" s="23"/>
    </row>
    <row r="1165" spans="1:7" x14ac:dyDescent="0.2">
      <c r="A1165" s="1"/>
      <c r="D1165" s="2"/>
      <c r="E1165" s="3"/>
      <c r="G1165" s="23"/>
    </row>
    <row r="1166" spans="1:7" x14ac:dyDescent="0.2">
      <c r="A1166" s="1"/>
      <c r="D1166" s="2"/>
      <c r="E1166" s="3"/>
      <c r="G1166" s="23"/>
    </row>
    <row r="1167" spans="1:7" x14ac:dyDescent="0.2">
      <c r="A1167" s="1"/>
      <c r="D1167" s="2"/>
      <c r="E1167" s="3"/>
      <c r="G1167" s="23"/>
    </row>
    <row r="1168" spans="1:7" x14ac:dyDescent="0.2">
      <c r="A1168" s="1"/>
      <c r="D1168" s="2"/>
      <c r="E1168" s="3"/>
      <c r="G1168" s="23"/>
    </row>
    <row r="1169" spans="1:7" x14ac:dyDescent="0.2">
      <c r="A1169" s="1"/>
      <c r="D1169" s="2"/>
      <c r="E1169" s="3"/>
      <c r="G1169" s="23"/>
    </row>
    <row r="1170" spans="1:7" x14ac:dyDescent="0.2">
      <c r="A1170" s="1"/>
      <c r="D1170" s="2"/>
      <c r="E1170" s="3"/>
      <c r="G1170" s="23"/>
    </row>
    <row r="1171" spans="1:7" x14ac:dyDescent="0.2">
      <c r="A1171" s="1"/>
      <c r="D1171" s="2"/>
      <c r="E1171" s="3"/>
      <c r="G1171" s="23"/>
    </row>
    <row r="1172" spans="1:7" x14ac:dyDescent="0.2">
      <c r="A1172" s="1"/>
      <c r="D1172" s="2"/>
      <c r="E1172" s="3"/>
      <c r="G1172" s="23"/>
    </row>
    <row r="1173" spans="1:7" x14ac:dyDescent="0.2">
      <c r="A1173" s="1"/>
      <c r="D1173" s="2"/>
      <c r="E1173" s="3"/>
      <c r="G1173" s="23"/>
    </row>
    <row r="1174" spans="1:7" x14ac:dyDescent="0.2">
      <c r="A1174" s="1"/>
      <c r="D1174" s="2"/>
      <c r="E1174" s="3"/>
      <c r="G1174" s="23"/>
    </row>
    <row r="1175" spans="1:7" x14ac:dyDescent="0.2">
      <c r="A1175" s="1"/>
      <c r="D1175" s="2"/>
      <c r="E1175" s="3"/>
      <c r="G1175" s="23"/>
    </row>
    <row r="1176" spans="1:7" x14ac:dyDescent="0.2">
      <c r="A1176" s="1"/>
      <c r="D1176" s="2"/>
      <c r="E1176" s="3"/>
      <c r="G1176" s="23"/>
    </row>
    <row r="1177" spans="1:7" x14ac:dyDescent="0.2">
      <c r="A1177" s="1"/>
      <c r="D1177" s="2"/>
      <c r="E1177" s="3"/>
      <c r="G1177" s="23"/>
    </row>
    <row r="1178" spans="1:7" x14ac:dyDescent="0.2">
      <c r="A1178" s="1"/>
      <c r="D1178" s="2"/>
      <c r="E1178" s="3"/>
      <c r="G1178" s="23"/>
    </row>
    <row r="1179" spans="1:7" x14ac:dyDescent="0.2">
      <c r="A1179" s="1"/>
      <c r="D1179" s="2"/>
      <c r="E1179" s="3"/>
      <c r="G1179" s="23"/>
    </row>
    <row r="1180" spans="1:7" x14ac:dyDescent="0.2">
      <c r="A1180" s="1"/>
      <c r="D1180" s="2"/>
      <c r="E1180" s="3"/>
      <c r="G1180" s="23"/>
    </row>
    <row r="1181" spans="1:7" x14ac:dyDescent="0.2">
      <c r="A1181" s="1"/>
      <c r="D1181" s="2"/>
      <c r="E1181" s="3"/>
      <c r="G1181" s="23"/>
    </row>
    <row r="1182" spans="1:7" x14ac:dyDescent="0.2">
      <c r="A1182" s="1"/>
      <c r="D1182" s="2"/>
      <c r="E1182" s="3"/>
      <c r="G1182" s="23"/>
    </row>
    <row r="1183" spans="1:7" x14ac:dyDescent="0.2">
      <c r="A1183" s="1"/>
      <c r="D1183" s="2"/>
      <c r="E1183" s="3"/>
      <c r="G1183" s="23"/>
    </row>
    <row r="1184" spans="1:7" x14ac:dyDescent="0.2">
      <c r="A1184" s="1"/>
      <c r="D1184" s="2"/>
      <c r="E1184" s="3"/>
      <c r="G1184" s="23"/>
    </row>
    <row r="1185" spans="1:7" x14ac:dyDescent="0.2">
      <c r="A1185" s="1"/>
      <c r="D1185" s="2"/>
      <c r="E1185" s="3"/>
      <c r="G1185" s="23"/>
    </row>
    <row r="1186" spans="1:7" x14ac:dyDescent="0.2">
      <c r="A1186" s="1"/>
      <c r="D1186" s="2"/>
      <c r="E1186" s="3"/>
      <c r="G1186" s="23"/>
    </row>
    <row r="1187" spans="1:7" x14ac:dyDescent="0.2">
      <c r="A1187" s="1"/>
      <c r="D1187" s="2"/>
      <c r="E1187" s="3"/>
      <c r="G1187" s="23"/>
    </row>
    <row r="1188" spans="1:7" x14ac:dyDescent="0.2">
      <c r="A1188" s="1"/>
      <c r="D1188" s="2"/>
      <c r="E1188" s="3"/>
      <c r="G1188" s="23"/>
    </row>
    <row r="1189" spans="1:7" x14ac:dyDescent="0.2">
      <c r="A1189" s="1"/>
      <c r="D1189" s="2"/>
      <c r="E1189" s="3"/>
      <c r="G1189" s="23"/>
    </row>
    <row r="1190" spans="1:7" x14ac:dyDescent="0.2">
      <c r="A1190" s="1"/>
      <c r="D1190" s="2"/>
      <c r="E1190" s="3"/>
      <c r="G1190" s="23"/>
    </row>
    <row r="1191" spans="1:7" x14ac:dyDescent="0.2">
      <c r="A1191" s="1"/>
      <c r="D1191" s="2"/>
      <c r="E1191" s="3"/>
      <c r="G1191" s="23"/>
    </row>
    <row r="1192" spans="1:7" x14ac:dyDescent="0.2">
      <c r="A1192" s="1"/>
      <c r="D1192" s="2"/>
      <c r="E1192" s="3"/>
      <c r="G1192" s="23"/>
    </row>
    <row r="1193" spans="1:7" x14ac:dyDescent="0.2">
      <c r="A1193" s="1"/>
      <c r="D1193" s="2"/>
      <c r="E1193" s="3"/>
      <c r="G1193" s="23"/>
    </row>
    <row r="1194" spans="1:7" x14ac:dyDescent="0.2">
      <c r="A1194" s="1"/>
      <c r="D1194" s="2"/>
      <c r="E1194" s="3"/>
      <c r="G1194" s="23"/>
    </row>
    <row r="1195" spans="1:7" x14ac:dyDescent="0.2">
      <c r="A1195" s="1"/>
      <c r="D1195" s="2"/>
      <c r="E1195" s="3"/>
      <c r="G1195" s="23"/>
    </row>
    <row r="1196" spans="1:7" x14ac:dyDescent="0.2">
      <c r="A1196" s="1"/>
      <c r="D1196" s="2"/>
      <c r="E1196" s="3"/>
      <c r="G1196" s="23"/>
    </row>
    <row r="1197" spans="1:7" x14ac:dyDescent="0.2">
      <c r="A1197" s="1"/>
      <c r="D1197" s="2"/>
      <c r="E1197" s="3"/>
      <c r="G1197" s="23"/>
    </row>
    <row r="1198" spans="1:7" x14ac:dyDescent="0.2">
      <c r="A1198" s="1"/>
      <c r="D1198" s="2"/>
      <c r="E1198" s="3"/>
      <c r="G1198" s="23"/>
    </row>
    <row r="1199" spans="1:7" x14ac:dyDescent="0.2">
      <c r="A1199" s="1"/>
      <c r="D1199" s="2"/>
      <c r="E1199" s="3"/>
      <c r="G1199" s="23"/>
    </row>
  </sheetData>
  <autoFilter ref="A1:AA239" xr:uid="{00000000-0009-0000-0000-000000000000}"/>
  <mergeCells count="214">
    <mergeCell ref="D227:D233"/>
    <mergeCell ref="D234:D239"/>
    <mergeCell ref="E234:E239"/>
    <mergeCell ref="F234:F239"/>
    <mergeCell ref="D171:D186"/>
    <mergeCell ref="D187:D192"/>
    <mergeCell ref="D193:D194"/>
    <mergeCell ref="D196:D198"/>
    <mergeCell ref="D199:D203"/>
    <mergeCell ref="D208:D213"/>
    <mergeCell ref="D217:D218"/>
    <mergeCell ref="H135:H137"/>
    <mergeCell ref="H138:H139"/>
    <mergeCell ref="H234:H239"/>
    <mergeCell ref="H94:H96"/>
    <mergeCell ref="H97:H98"/>
    <mergeCell ref="H99:H100"/>
    <mergeCell ref="H101:H102"/>
    <mergeCell ref="H103:H107"/>
    <mergeCell ref="H108:H110"/>
    <mergeCell ref="H111:H112"/>
    <mergeCell ref="F111:F112"/>
    <mergeCell ref="B91:B96"/>
    <mergeCell ref="B97:B100"/>
    <mergeCell ref="D103:D107"/>
    <mergeCell ref="E103:E107"/>
    <mergeCell ref="F103:F107"/>
    <mergeCell ref="D108:D110"/>
    <mergeCell ref="F108:F110"/>
    <mergeCell ref="H132:H134"/>
    <mergeCell ref="A217:A239"/>
    <mergeCell ref="A22:A90"/>
    <mergeCell ref="A91:A112"/>
    <mergeCell ref="A113:A139"/>
    <mergeCell ref="A140:A142"/>
    <mergeCell ref="A143:A186"/>
    <mergeCell ref="A187:A194"/>
    <mergeCell ref="A195:A207"/>
    <mergeCell ref="B208:B213"/>
    <mergeCell ref="B214:B215"/>
    <mergeCell ref="B217:B218"/>
    <mergeCell ref="B219:B221"/>
    <mergeCell ref="B222:B226"/>
    <mergeCell ref="B227:B233"/>
    <mergeCell ref="B234:B239"/>
    <mergeCell ref="B171:B186"/>
    <mergeCell ref="B187:B192"/>
    <mergeCell ref="B193:B194"/>
    <mergeCell ref="B196:B198"/>
    <mergeCell ref="B199:B203"/>
    <mergeCell ref="B204:B205"/>
    <mergeCell ref="B206:B207"/>
    <mergeCell ref="B126:B129"/>
    <mergeCell ref="B132:B137"/>
    <mergeCell ref="B138:B139"/>
    <mergeCell ref="B140:B141"/>
    <mergeCell ref="B143:B147"/>
    <mergeCell ref="B148:B153"/>
    <mergeCell ref="B154:B170"/>
    <mergeCell ref="A208:A213"/>
    <mergeCell ref="A214:A216"/>
    <mergeCell ref="D75:D78"/>
    <mergeCell ref="E75:E78"/>
    <mergeCell ref="F75:F78"/>
    <mergeCell ref="H75:H78"/>
    <mergeCell ref="E79:E82"/>
    <mergeCell ref="F79:F82"/>
    <mergeCell ref="H79:H82"/>
    <mergeCell ref="B14:B21"/>
    <mergeCell ref="B22:B29"/>
    <mergeCell ref="B30:B31"/>
    <mergeCell ref="B32:B61"/>
    <mergeCell ref="B62:B64"/>
    <mergeCell ref="H40:H47"/>
    <mergeCell ref="H48:H53"/>
    <mergeCell ref="H15:H17"/>
    <mergeCell ref="H19:H21"/>
    <mergeCell ref="H22:H24"/>
    <mergeCell ref="H25:H27"/>
    <mergeCell ref="H28:H29"/>
    <mergeCell ref="H30:H31"/>
    <mergeCell ref="H32:H39"/>
    <mergeCell ref="H227:H233"/>
    <mergeCell ref="E227:E233"/>
    <mergeCell ref="F227:F233"/>
    <mergeCell ref="E187:E192"/>
    <mergeCell ref="F187:F192"/>
    <mergeCell ref="E193:E194"/>
    <mergeCell ref="F193:F194"/>
    <mergeCell ref="E196:E198"/>
    <mergeCell ref="F196:F198"/>
    <mergeCell ref="E199:E203"/>
    <mergeCell ref="H193:H194"/>
    <mergeCell ref="H196:H198"/>
    <mergeCell ref="H187:H192"/>
    <mergeCell ref="H199:H203"/>
    <mergeCell ref="H204:H205"/>
    <mergeCell ref="H208:H213"/>
    <mergeCell ref="H217:H218"/>
    <mergeCell ref="H219:H221"/>
    <mergeCell ref="H222:H226"/>
    <mergeCell ref="E154:E170"/>
    <mergeCell ref="F154:F170"/>
    <mergeCell ref="H154:H170"/>
    <mergeCell ref="H171:H186"/>
    <mergeCell ref="D154:D158"/>
    <mergeCell ref="D159:D161"/>
    <mergeCell ref="D162:D164"/>
    <mergeCell ref="D165:D167"/>
    <mergeCell ref="D168:D170"/>
    <mergeCell ref="E171:E186"/>
    <mergeCell ref="F171:F186"/>
    <mergeCell ref="D140:D141"/>
    <mergeCell ref="E140:E141"/>
    <mergeCell ref="F140:F141"/>
    <mergeCell ref="H140:H141"/>
    <mergeCell ref="D143:D147"/>
    <mergeCell ref="F143:F147"/>
    <mergeCell ref="H143:H147"/>
    <mergeCell ref="E143:E147"/>
    <mergeCell ref="E148:E153"/>
    <mergeCell ref="F148:F153"/>
    <mergeCell ref="H148:H153"/>
    <mergeCell ref="E222:E226"/>
    <mergeCell ref="F222:F226"/>
    <mergeCell ref="E204:E205"/>
    <mergeCell ref="E208:E213"/>
    <mergeCell ref="F208:F213"/>
    <mergeCell ref="E217:E218"/>
    <mergeCell ref="F217:F218"/>
    <mergeCell ref="E219:E221"/>
    <mergeCell ref="F219:F221"/>
    <mergeCell ref="D126:D129"/>
    <mergeCell ref="E126:E129"/>
    <mergeCell ref="F126:F129"/>
    <mergeCell ref="H126:H129"/>
    <mergeCell ref="A2:A6"/>
    <mergeCell ref="B3:B6"/>
    <mergeCell ref="E3:E6"/>
    <mergeCell ref="F3:F6"/>
    <mergeCell ref="H3:H6"/>
    <mergeCell ref="H7:H8"/>
    <mergeCell ref="H12:H14"/>
    <mergeCell ref="F9:F11"/>
    <mergeCell ref="D9:D11"/>
    <mergeCell ref="E9:E11"/>
    <mergeCell ref="D3:D6"/>
    <mergeCell ref="D7:D8"/>
    <mergeCell ref="D15:D17"/>
    <mergeCell ref="E15:E17"/>
    <mergeCell ref="D19:D21"/>
    <mergeCell ref="E19:E21"/>
    <mergeCell ref="D22:D24"/>
    <mergeCell ref="E22:E24"/>
    <mergeCell ref="F22:F24"/>
    <mergeCell ref="D25:D27"/>
    <mergeCell ref="B79:B82"/>
    <mergeCell ref="D89:D90"/>
    <mergeCell ref="E89:E90"/>
    <mergeCell ref="F89:F90"/>
    <mergeCell ref="H89:H90"/>
    <mergeCell ref="H91:H93"/>
    <mergeCell ref="H113:H119"/>
    <mergeCell ref="H120:H121"/>
    <mergeCell ref="H122:H125"/>
    <mergeCell ref="D79:D82"/>
    <mergeCell ref="D83:D88"/>
    <mergeCell ref="E83:E88"/>
    <mergeCell ref="F83:F88"/>
    <mergeCell ref="H83:H88"/>
    <mergeCell ref="B83:B90"/>
    <mergeCell ref="B101:B102"/>
    <mergeCell ref="B103:B107"/>
    <mergeCell ref="B108:B110"/>
    <mergeCell ref="B111:B112"/>
    <mergeCell ref="B113:B119"/>
    <mergeCell ref="B120:B121"/>
    <mergeCell ref="B122:B125"/>
    <mergeCell ref="E108:E110"/>
    <mergeCell ref="E111:E112"/>
    <mergeCell ref="D67:D73"/>
    <mergeCell ref="E67:E73"/>
    <mergeCell ref="F67:F73"/>
    <mergeCell ref="H67:H73"/>
    <mergeCell ref="E7:E8"/>
    <mergeCell ref="F7:F8"/>
    <mergeCell ref="B7:B8"/>
    <mergeCell ref="B12:B13"/>
    <mergeCell ref="A7:A21"/>
    <mergeCell ref="B9:B11"/>
    <mergeCell ref="D28:D29"/>
    <mergeCell ref="D32:D39"/>
    <mergeCell ref="E32:E39"/>
    <mergeCell ref="F32:F39"/>
    <mergeCell ref="D40:D47"/>
    <mergeCell ref="E40:E47"/>
    <mergeCell ref="F40:F47"/>
    <mergeCell ref="B67:B78"/>
    <mergeCell ref="E25:E27"/>
    <mergeCell ref="F25:F27"/>
    <mergeCell ref="E28:E29"/>
    <mergeCell ref="F28:F29"/>
    <mergeCell ref="E30:E31"/>
    <mergeCell ref="F30:F31"/>
    <mergeCell ref="D48:D53"/>
    <mergeCell ref="E48:E53"/>
    <mergeCell ref="F48:F53"/>
    <mergeCell ref="D54:D61"/>
    <mergeCell ref="E54:E61"/>
    <mergeCell ref="F54:F61"/>
    <mergeCell ref="H54:H61"/>
    <mergeCell ref="D62:D64"/>
    <mergeCell ref="E62:E64"/>
    <mergeCell ref="F62:F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Anneloes van Krimpen</cp:lastModifiedBy>
  <dcterms:modified xsi:type="dcterms:W3CDTF">2026-07-07T10:27:00Z</dcterms:modified>
</cp:coreProperties>
</file>