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2083A324-9446-499C-A61C-35F9D1100BF3}" xr6:coauthVersionLast="47" xr6:coauthVersionMax="47" xr10:uidLastSave="{00000000-0000-0000-0000-000000000000}"/>
  <bookViews>
    <workbookView xWindow="-120" yWindow="-120" windowWidth="29040" windowHeight="15720" xr2:uid="{9B75229A-1D24-C249-9CC0-808207E1E9E0}"/>
  </bookViews>
  <sheets>
    <sheet name="SuppTab1_Inhibitor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8" l="1"/>
  <c r="D31" i="8"/>
  <c r="E30" i="8"/>
  <c r="D30" i="8"/>
  <c r="E29" i="8"/>
  <c r="D29" i="8"/>
  <c r="L3" i="8"/>
  <c r="M23" i="8"/>
  <c r="H23" i="8"/>
  <c r="K23" i="8" s="1"/>
  <c r="L23" i="8" s="1"/>
  <c r="M8" i="8"/>
  <c r="G8" i="8"/>
  <c r="H8" i="8" s="1"/>
  <c r="K8" i="8" s="1"/>
  <c r="L8" i="8" s="1"/>
  <c r="M7" i="8"/>
  <c r="H7" i="8"/>
  <c r="K7" i="8" s="1"/>
  <c r="L7" i="8" s="1"/>
  <c r="M6" i="8"/>
  <c r="H6" i="8"/>
  <c r="K6" i="8" s="1"/>
  <c r="L6" i="8" s="1"/>
  <c r="M5" i="8"/>
  <c r="G5" i="8"/>
  <c r="H5" i="8" s="1"/>
  <c r="K5" i="8" s="1"/>
  <c r="L5" i="8" s="1"/>
  <c r="M4" i="8"/>
  <c r="G4" i="8"/>
  <c r="H4" i="8" s="1"/>
  <c r="K4" i="8" s="1"/>
  <c r="L4" i="8" s="1"/>
  <c r="M3" i="8"/>
  <c r="G3" i="8"/>
  <c r="H3" i="8" s="1"/>
  <c r="K3" i="8" s="1"/>
  <c r="M22" i="8"/>
  <c r="G22" i="8"/>
  <c r="H22" i="8" s="1"/>
  <c r="K22" i="8" s="1"/>
  <c r="L22" i="8" s="1"/>
  <c r="M21" i="8"/>
  <c r="G21" i="8"/>
  <c r="H21" i="8" s="1"/>
  <c r="K21" i="8" s="1"/>
  <c r="L21" i="8" s="1"/>
  <c r="M20" i="8"/>
  <c r="G20" i="8"/>
  <c r="H20" i="8" s="1"/>
  <c r="K20" i="8" s="1"/>
  <c r="L20" i="8" s="1"/>
  <c r="M19" i="8"/>
  <c r="H19" i="8"/>
  <c r="K19" i="8" s="1"/>
  <c r="L19" i="8" s="1"/>
  <c r="M18" i="8"/>
  <c r="H18" i="8"/>
  <c r="K18" i="8" s="1"/>
  <c r="L18" i="8" s="1"/>
  <c r="M17" i="8"/>
  <c r="G17" i="8"/>
  <c r="H17" i="8" s="1"/>
  <c r="K17" i="8" s="1"/>
  <c r="L17" i="8" s="1"/>
  <c r="M16" i="8"/>
  <c r="H16" i="8"/>
  <c r="K16" i="8" s="1"/>
  <c r="L16" i="8" s="1"/>
  <c r="M15" i="8"/>
  <c r="G15" i="8"/>
  <c r="H15" i="8" s="1"/>
  <c r="K15" i="8" s="1"/>
  <c r="L15" i="8" s="1"/>
  <c r="M14" i="8"/>
  <c r="G14" i="8"/>
  <c r="H14" i="8" s="1"/>
  <c r="K14" i="8" s="1"/>
  <c r="L14" i="8" s="1"/>
  <c r="M13" i="8"/>
  <c r="G13" i="8"/>
  <c r="H13" i="8" s="1"/>
  <c r="K13" i="8" s="1"/>
  <c r="L13" i="8" s="1"/>
  <c r="M12" i="8"/>
  <c r="G12" i="8"/>
  <c r="H12" i="8" s="1"/>
  <c r="K12" i="8" s="1"/>
  <c r="L12" i="8" s="1"/>
  <c r="M11" i="8"/>
  <c r="G11" i="8"/>
  <c r="H11" i="8" s="1"/>
  <c r="K11" i="8" s="1"/>
  <c r="L11" i="8" s="1"/>
  <c r="M10" i="8"/>
  <c r="H10" i="8"/>
  <c r="K10" i="8" s="1"/>
  <c r="L10" i="8" s="1"/>
  <c r="M9" i="8"/>
  <c r="G9" i="8"/>
  <c r="H9" i="8" s="1"/>
  <c r="K9" i="8" s="1"/>
  <c r="L9" i="8" s="1"/>
</calcChain>
</file>

<file path=xl/sharedStrings.xml><?xml version="1.0" encoding="utf-8"?>
<sst xmlns="http://schemas.openxmlformats.org/spreadsheetml/2006/main" count="115" uniqueCount="64">
  <si>
    <t>Compound</t>
  </si>
  <si>
    <t>Stock 
[µg/mL]</t>
  </si>
  <si>
    <t>Culture 
[µL]</t>
  </si>
  <si>
    <t>Final
[µg/mL]</t>
  </si>
  <si>
    <t>DMSO
[%]</t>
  </si>
  <si>
    <t>Cytochalasin B</t>
  </si>
  <si>
    <t>Cytochalasin B1</t>
  </si>
  <si>
    <t>Cytochalasin C</t>
  </si>
  <si>
    <t>n.d.but 
highly active</t>
  </si>
  <si>
    <t>Cytochalasin D</t>
  </si>
  <si>
    <t>Cytochalasin E</t>
  </si>
  <si>
    <t>Cytochalasin H</t>
  </si>
  <si>
    <t>Cytochalasin J</t>
  </si>
  <si>
    <t>Cytochalasin K Steyn</t>
  </si>
  <si>
    <t>Epoxycytochalasin C</t>
  </si>
  <si>
    <t>Phomopchalasin A</t>
  </si>
  <si>
    <t>inactive</t>
  </si>
  <si>
    <t>Phomopchalasin D</t>
  </si>
  <si>
    <t>Phomopchalasin N</t>
  </si>
  <si>
    <t>Pseudofuscochalasin A</t>
  </si>
  <si>
    <t>Pyrichalasin H</t>
  </si>
  <si>
    <t>19-OAc-Chaetoglobosin A</t>
  </si>
  <si>
    <t>Aspochalasin D</t>
  </si>
  <si>
    <t>Aspochalasin I</t>
  </si>
  <si>
    <t>Aspochalasin M</t>
  </si>
  <si>
    <t>Chaetoglobosin A</t>
  </si>
  <si>
    <t>Chaetoglobosin F</t>
  </si>
  <si>
    <t>Swinholide A</t>
  </si>
  <si>
    <t>Molecular Weight [g/mol]</t>
  </si>
  <si>
    <t>Compound 
[µL]</t>
  </si>
  <si>
    <t>None</t>
  </si>
  <si>
    <t>Mild</t>
  </si>
  <si>
    <t>Strong</t>
  </si>
  <si>
    <t>Final
[µM]</t>
  </si>
  <si>
    <r>
      <t>IC</t>
    </r>
    <r>
      <rPr>
        <b/>
        <vertAlign val="subscript"/>
        <sz val="11"/>
        <color theme="1"/>
        <rFont val="Arial"/>
        <family val="2"/>
      </rPr>
      <t>50</t>
    </r>
    <r>
      <rPr>
        <b/>
        <sz val="11"/>
        <color theme="1"/>
        <rFont val="Arial"/>
        <family val="2"/>
      </rPr>
      <t xml:space="preserve"> in L929 
cell line [µg/mL]</t>
    </r>
  </si>
  <si>
    <t>amount [µg]</t>
  </si>
  <si>
    <t>Supplier</t>
  </si>
  <si>
    <t>Cayman Chemicals</t>
  </si>
  <si>
    <t>AdipoGen Life Sciences</t>
  </si>
  <si>
    <t>Prof. P. Klahn, University of Gothenburg</t>
  </si>
  <si>
    <t>MP Biomedicals</t>
  </si>
  <si>
    <t>Dr. F. Surup, MWIS HZI</t>
  </si>
  <si>
    <t>Dr. Y. Marin-Felix, MWIS HZI</t>
  </si>
  <si>
    <t>Prof. M. Stadler, MWIS HZI</t>
  </si>
  <si>
    <t>Prof. R. Cox, Leibniz University of Hannover</t>
  </si>
  <si>
    <t>Biomol (Cay19611-10)</t>
  </si>
  <si>
    <t>Reference</t>
  </si>
  <si>
    <t>-</t>
  </si>
  <si>
    <t>10.1021/acs.jnatprod.4c00676</t>
  </si>
  <si>
    <t>10.3390/molecules30040957</t>
  </si>
  <si>
    <t>10.1016/j.fitote.2023.105434</t>
  </si>
  <si>
    <t>10.1080/00275514.2023.2188868</t>
  </si>
  <si>
    <t>10.3390/jof7020131</t>
  </si>
  <si>
    <t>10.1002/chem.202002241</t>
  </si>
  <si>
    <t>Effect on L.ossiferum</t>
  </si>
  <si>
    <t xml:space="preserve">Dissolved in DMSO [µL] </t>
  </si>
  <si>
    <t xml:space="preserve"> </t>
  </si>
  <si>
    <t>Concentrations used for Figure S3E</t>
  </si>
  <si>
    <t>Concentrations used for Figure S3F</t>
  </si>
  <si>
    <t>Inhibitor</t>
  </si>
  <si>
    <t>Highest concentration in titration</t>
  </si>
  <si>
    <t>Concentration [µg/mL]</t>
  </si>
  <si>
    <t>Concentration [µM]</t>
  </si>
  <si>
    <t>Lowest concentration in titration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</si>
</sst>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0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C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4" fontId="8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4" fontId="8" fillId="4" borderId="0" xfId="0" applyNumberFormat="1" applyFont="1" applyFill="1" applyAlignment="1">
      <alignment horizontal="center" vertical="center"/>
    </xf>
    <xf numFmtId="2" fontId="6" fillId="4" borderId="0" xfId="0" applyNumberFormat="1" applyFont="1" applyFill="1" applyAlignment="1">
      <alignment horizontal="center" vertical="center"/>
    </xf>
    <xf numFmtId="165" fontId="6" fillId="4" borderId="0" xfId="0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" fillId="4" borderId="0" xfId="2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 xr:uid="{E9E84613-AE70-D44B-9105-44C0EE07C6E7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dn.caymanchem.com/cdn/insert/196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BAFB-601F-4120-96C8-D1B66DBDBC35}">
  <dimension ref="A1:N31"/>
  <sheetViews>
    <sheetView tabSelected="1" zoomScale="85" zoomScaleNormal="85" workbookViewId="0">
      <selection activeCell="C38" sqref="C38"/>
    </sheetView>
  </sheetViews>
  <sheetFormatPr defaultRowHeight="15.75" x14ac:dyDescent="0.25"/>
  <cols>
    <col min="1" max="1" width="31.25" bestFit="1" customWidth="1"/>
    <col min="2" max="2" width="29.125" bestFit="1" customWidth="1"/>
    <col min="3" max="3" width="37" bestFit="1" customWidth="1"/>
    <col min="4" max="4" width="19.625" bestFit="1" customWidth="1"/>
    <col min="5" max="5" width="17" bestFit="1" customWidth="1"/>
    <col min="6" max="6" width="20.25" bestFit="1" customWidth="1"/>
    <col min="7" max="7" width="18.375" bestFit="1" customWidth="1"/>
    <col min="8" max="8" width="9.875" bestFit="1" customWidth="1"/>
    <col min="9" max="9" width="9.5" bestFit="1" customWidth="1"/>
    <col min="10" max="10" width="12.875" bestFit="1" customWidth="1"/>
    <col min="11" max="11" width="9.875" bestFit="1" customWidth="1"/>
    <col min="12" max="12" width="7" bestFit="1" customWidth="1"/>
    <col min="13" max="13" width="8.5" bestFit="1" customWidth="1"/>
    <col min="14" max="14" width="13.75" bestFit="1" customWidth="1"/>
  </cols>
  <sheetData>
    <row r="1" spans="1:14" x14ac:dyDescent="0.25">
      <c r="I1" s="27" t="s">
        <v>57</v>
      </c>
      <c r="J1" s="27"/>
      <c r="K1" s="27"/>
      <c r="L1" s="27"/>
      <c r="M1" s="27"/>
      <c r="N1" s="27"/>
    </row>
    <row r="2" spans="1:14" ht="32.25" thickBot="1" x14ac:dyDescent="0.3">
      <c r="A2" s="1" t="s">
        <v>0</v>
      </c>
      <c r="B2" s="1" t="s">
        <v>46</v>
      </c>
      <c r="C2" s="1" t="s">
        <v>36</v>
      </c>
      <c r="D2" s="2" t="s">
        <v>28</v>
      </c>
      <c r="E2" s="22" t="s">
        <v>34</v>
      </c>
      <c r="F2" s="2" t="s">
        <v>35</v>
      </c>
      <c r="G2" s="2" t="s">
        <v>55</v>
      </c>
      <c r="H2" s="2" t="s">
        <v>1</v>
      </c>
      <c r="I2" s="2" t="s">
        <v>2</v>
      </c>
      <c r="J2" s="2" t="s">
        <v>29</v>
      </c>
      <c r="K2" s="2" t="s">
        <v>3</v>
      </c>
      <c r="L2" s="2" t="s">
        <v>33</v>
      </c>
      <c r="M2" s="2" t="s">
        <v>4</v>
      </c>
      <c r="N2" s="2" t="s">
        <v>54</v>
      </c>
    </row>
    <row r="3" spans="1:14" x14ac:dyDescent="0.25">
      <c r="A3" s="15" t="s">
        <v>21</v>
      </c>
      <c r="B3" s="15" t="s">
        <v>47</v>
      </c>
      <c r="C3" s="15" t="s">
        <v>37</v>
      </c>
      <c r="D3" s="16">
        <v>570.68399999999997</v>
      </c>
      <c r="E3" s="17">
        <v>0.66</v>
      </c>
      <c r="F3" s="15">
        <v>50</v>
      </c>
      <c r="G3" s="15">
        <f>F3/2.5</f>
        <v>20</v>
      </c>
      <c r="H3" s="15">
        <f t="shared" ref="H3:H23" si="0">F3/G3*1000</f>
        <v>2500</v>
      </c>
      <c r="I3" s="15">
        <v>199</v>
      </c>
      <c r="J3" s="15">
        <v>1</v>
      </c>
      <c r="K3" s="18">
        <f t="shared" ref="K3:K23" si="1">J3*H3/(I3+J3)</f>
        <v>12.5</v>
      </c>
      <c r="L3" s="18">
        <f>(K3/1000)/D3*1000000</f>
        <v>21.903540313027879</v>
      </c>
      <c r="M3" s="15">
        <f t="shared" ref="M3:M23" si="2">J3*100/(I3+J3)</f>
        <v>0.5</v>
      </c>
      <c r="N3" s="19" t="s">
        <v>32</v>
      </c>
    </row>
    <row r="4" spans="1:14" x14ac:dyDescent="0.25">
      <c r="A4" s="15" t="s">
        <v>22</v>
      </c>
      <c r="B4" s="15" t="s">
        <v>47</v>
      </c>
      <c r="C4" s="15" t="s">
        <v>37</v>
      </c>
      <c r="D4" s="16">
        <v>401.54500000000002</v>
      </c>
      <c r="E4" s="17">
        <v>0.66</v>
      </c>
      <c r="F4" s="15">
        <v>50</v>
      </c>
      <c r="G4" s="15">
        <f>F4/2.5</f>
        <v>20</v>
      </c>
      <c r="H4" s="15">
        <f t="shared" si="0"/>
        <v>2500</v>
      </c>
      <c r="I4" s="15">
        <v>199</v>
      </c>
      <c r="J4" s="15">
        <v>1</v>
      </c>
      <c r="K4" s="18">
        <f t="shared" si="1"/>
        <v>12.5</v>
      </c>
      <c r="L4" s="18">
        <f t="shared" ref="L4:L23" si="3">(K4/1000)/D4*1000000</f>
        <v>31.129761296990374</v>
      </c>
      <c r="M4" s="15">
        <f t="shared" si="2"/>
        <v>0.5</v>
      </c>
      <c r="N4" s="19" t="s">
        <v>32</v>
      </c>
    </row>
    <row r="5" spans="1:14" x14ac:dyDescent="0.25">
      <c r="A5" s="9" t="s">
        <v>23</v>
      </c>
      <c r="B5" s="9" t="s">
        <v>47</v>
      </c>
      <c r="C5" s="9" t="s">
        <v>37</v>
      </c>
      <c r="D5" s="10">
        <v>417.54399999999998</v>
      </c>
      <c r="E5" s="11">
        <v>5.0999999999999996</v>
      </c>
      <c r="F5" s="9">
        <v>50</v>
      </c>
      <c r="G5" s="9">
        <f>F5/5</f>
        <v>10</v>
      </c>
      <c r="H5" s="9">
        <f t="shared" si="0"/>
        <v>5000</v>
      </c>
      <c r="I5" s="9">
        <v>199</v>
      </c>
      <c r="J5" s="9">
        <v>1</v>
      </c>
      <c r="K5" s="12">
        <f t="shared" si="1"/>
        <v>25</v>
      </c>
      <c r="L5" s="12">
        <f t="shared" si="3"/>
        <v>59.873929454141368</v>
      </c>
      <c r="M5" s="9">
        <f t="shared" si="2"/>
        <v>0.5</v>
      </c>
      <c r="N5" s="13" t="s">
        <v>31</v>
      </c>
    </row>
    <row r="6" spans="1:14" x14ac:dyDescent="0.25">
      <c r="A6" s="9" t="s">
        <v>24</v>
      </c>
      <c r="B6" s="9" t="s">
        <v>47</v>
      </c>
      <c r="C6" s="9" t="s">
        <v>37</v>
      </c>
      <c r="D6" s="10">
        <v>401.54500000000002</v>
      </c>
      <c r="E6" s="11">
        <v>18</v>
      </c>
      <c r="F6" s="9">
        <v>50</v>
      </c>
      <c r="G6" s="9">
        <v>10</v>
      </c>
      <c r="H6" s="9">
        <f t="shared" si="0"/>
        <v>5000</v>
      </c>
      <c r="I6" s="9">
        <v>199</v>
      </c>
      <c r="J6" s="9">
        <v>1</v>
      </c>
      <c r="K6" s="12">
        <f t="shared" si="1"/>
        <v>25</v>
      </c>
      <c r="L6" s="12">
        <f t="shared" si="3"/>
        <v>62.259522593980748</v>
      </c>
      <c r="M6" s="9">
        <f t="shared" si="2"/>
        <v>0.5</v>
      </c>
      <c r="N6" s="13" t="s">
        <v>31</v>
      </c>
    </row>
    <row r="7" spans="1:14" x14ac:dyDescent="0.25">
      <c r="A7" s="15" t="s">
        <v>25</v>
      </c>
      <c r="B7" s="15" t="s">
        <v>47</v>
      </c>
      <c r="C7" s="15" t="s">
        <v>37</v>
      </c>
      <c r="D7" s="16">
        <v>528.64700000000005</v>
      </c>
      <c r="E7" s="17">
        <v>3.6</v>
      </c>
      <c r="F7" s="15">
        <v>50</v>
      </c>
      <c r="G7" s="15">
        <v>20</v>
      </c>
      <c r="H7" s="15">
        <f t="shared" si="0"/>
        <v>2500</v>
      </c>
      <c r="I7" s="15">
        <v>199</v>
      </c>
      <c r="J7" s="15">
        <v>1</v>
      </c>
      <c r="K7" s="18">
        <f t="shared" si="1"/>
        <v>12.5</v>
      </c>
      <c r="L7" s="18">
        <f t="shared" si="3"/>
        <v>23.645268014383888</v>
      </c>
      <c r="M7" s="15">
        <f t="shared" si="2"/>
        <v>0.5</v>
      </c>
      <c r="N7" s="19" t="s">
        <v>32</v>
      </c>
    </row>
    <row r="8" spans="1:14" x14ac:dyDescent="0.25">
      <c r="A8" s="3" t="s">
        <v>26</v>
      </c>
      <c r="B8" s="3" t="s">
        <v>47</v>
      </c>
      <c r="C8" s="3" t="s">
        <v>38</v>
      </c>
      <c r="D8" s="4">
        <v>530.66300000000001</v>
      </c>
      <c r="E8" s="5">
        <v>5.3</v>
      </c>
      <c r="F8" s="3">
        <v>50</v>
      </c>
      <c r="G8" s="3">
        <f>F8/5</f>
        <v>10</v>
      </c>
      <c r="H8" s="3">
        <f t="shared" si="0"/>
        <v>5000</v>
      </c>
      <c r="I8" s="3">
        <v>199</v>
      </c>
      <c r="J8" s="3">
        <v>1</v>
      </c>
      <c r="K8" s="6">
        <f t="shared" si="1"/>
        <v>25</v>
      </c>
      <c r="L8" s="6">
        <f t="shared" si="3"/>
        <v>47.110878278681575</v>
      </c>
      <c r="M8" s="3">
        <f t="shared" si="2"/>
        <v>0.5</v>
      </c>
      <c r="N8" s="7" t="s">
        <v>30</v>
      </c>
    </row>
    <row r="9" spans="1:14" x14ac:dyDescent="0.25">
      <c r="A9" s="3" t="s">
        <v>5</v>
      </c>
      <c r="B9" s="3" t="s">
        <v>47</v>
      </c>
      <c r="C9" s="3" t="s">
        <v>37</v>
      </c>
      <c r="D9" s="4">
        <v>479.61500000000001</v>
      </c>
      <c r="E9" s="5">
        <v>0.6</v>
      </c>
      <c r="F9" s="3">
        <v>60</v>
      </c>
      <c r="G9" s="3">
        <f>F9/2.5</f>
        <v>24</v>
      </c>
      <c r="H9" s="3">
        <f t="shared" si="0"/>
        <v>2500</v>
      </c>
      <c r="I9" s="3">
        <v>199</v>
      </c>
      <c r="J9" s="3">
        <v>1</v>
      </c>
      <c r="K9" s="6">
        <f t="shared" si="1"/>
        <v>12.5</v>
      </c>
      <c r="L9" s="6">
        <f t="shared" si="3"/>
        <v>26.062571020506031</v>
      </c>
      <c r="M9" s="3">
        <f t="shared" si="2"/>
        <v>0.5</v>
      </c>
      <c r="N9" s="7" t="s">
        <v>30</v>
      </c>
    </row>
    <row r="10" spans="1:14" x14ac:dyDescent="0.25">
      <c r="A10" s="3" t="s">
        <v>6</v>
      </c>
      <c r="B10" s="3" t="s">
        <v>48</v>
      </c>
      <c r="C10" s="3" t="s">
        <v>39</v>
      </c>
      <c r="D10" s="4">
        <v>521.65200000000004</v>
      </c>
      <c r="E10" s="5">
        <v>8.3000000000000007</v>
      </c>
      <c r="F10" s="3">
        <v>50</v>
      </c>
      <c r="G10" s="3">
        <v>10</v>
      </c>
      <c r="H10" s="3">
        <f t="shared" si="0"/>
        <v>5000</v>
      </c>
      <c r="I10" s="3">
        <v>199</v>
      </c>
      <c r="J10" s="3">
        <v>1</v>
      </c>
      <c r="K10" s="6">
        <f t="shared" si="1"/>
        <v>25</v>
      </c>
      <c r="L10" s="6">
        <f t="shared" si="3"/>
        <v>47.924670086571119</v>
      </c>
      <c r="M10" s="3">
        <f t="shared" si="2"/>
        <v>0.5</v>
      </c>
      <c r="N10" s="7" t="s">
        <v>30</v>
      </c>
    </row>
    <row r="11" spans="1:14" ht="28.5" x14ac:dyDescent="0.25">
      <c r="A11" s="3" t="s">
        <v>7</v>
      </c>
      <c r="B11" s="3" t="s">
        <v>47</v>
      </c>
      <c r="C11" s="3" t="s">
        <v>37</v>
      </c>
      <c r="D11" s="4">
        <v>507.625</v>
      </c>
      <c r="E11" s="8" t="s">
        <v>8</v>
      </c>
      <c r="F11" s="3">
        <v>60</v>
      </c>
      <c r="G11" s="3">
        <f>F11/2.5</f>
        <v>24</v>
      </c>
      <c r="H11" s="3">
        <f t="shared" si="0"/>
        <v>2500</v>
      </c>
      <c r="I11" s="3">
        <v>199</v>
      </c>
      <c r="J11" s="3">
        <v>1</v>
      </c>
      <c r="K11" s="6">
        <f t="shared" si="1"/>
        <v>12.5</v>
      </c>
      <c r="L11" s="6">
        <f t="shared" si="3"/>
        <v>24.624476729869492</v>
      </c>
      <c r="M11" s="3">
        <f t="shared" si="2"/>
        <v>0.5</v>
      </c>
      <c r="N11" s="7" t="s">
        <v>30</v>
      </c>
    </row>
    <row r="12" spans="1:14" x14ac:dyDescent="0.25">
      <c r="A12" s="9" t="s">
        <v>9</v>
      </c>
      <c r="B12" s="9" t="s">
        <v>47</v>
      </c>
      <c r="C12" s="9" t="s">
        <v>40</v>
      </c>
      <c r="D12" s="10">
        <v>507.625</v>
      </c>
      <c r="E12" s="11">
        <v>7.4999999999999997E-2</v>
      </c>
      <c r="F12" s="9">
        <v>50</v>
      </c>
      <c r="G12" s="9">
        <f>F12/2.5</f>
        <v>20</v>
      </c>
      <c r="H12" s="9">
        <f t="shared" si="0"/>
        <v>2500</v>
      </c>
      <c r="I12" s="9">
        <v>199</v>
      </c>
      <c r="J12" s="9">
        <v>1</v>
      </c>
      <c r="K12" s="12">
        <f t="shared" si="1"/>
        <v>12.5</v>
      </c>
      <c r="L12" s="12">
        <f t="shared" si="3"/>
        <v>24.624476729869492</v>
      </c>
      <c r="M12" s="9">
        <f t="shared" si="2"/>
        <v>0.5</v>
      </c>
      <c r="N12" s="13" t="s">
        <v>31</v>
      </c>
    </row>
    <row r="13" spans="1:14" x14ac:dyDescent="0.25">
      <c r="A13" s="9" t="s">
        <v>10</v>
      </c>
      <c r="B13" s="9" t="s">
        <v>49</v>
      </c>
      <c r="C13" s="9" t="s">
        <v>41</v>
      </c>
      <c r="D13" s="10">
        <v>495.57</v>
      </c>
      <c r="E13" s="11">
        <v>8.4000000000000005E-2</v>
      </c>
      <c r="F13" s="9">
        <v>30</v>
      </c>
      <c r="G13" s="9">
        <f>F13/2.5</f>
        <v>12</v>
      </c>
      <c r="H13" s="9">
        <f t="shared" si="0"/>
        <v>2500</v>
      </c>
      <c r="I13" s="9">
        <v>199</v>
      </c>
      <c r="J13" s="9">
        <v>1</v>
      </c>
      <c r="K13" s="12">
        <f t="shared" si="1"/>
        <v>12.5</v>
      </c>
      <c r="L13" s="12">
        <f t="shared" si="3"/>
        <v>25.223480033093207</v>
      </c>
      <c r="M13" s="9">
        <f t="shared" si="2"/>
        <v>0.5</v>
      </c>
      <c r="N13" s="13" t="s">
        <v>31</v>
      </c>
    </row>
    <row r="14" spans="1:14" x14ac:dyDescent="0.25">
      <c r="A14" s="9" t="s">
        <v>11</v>
      </c>
      <c r="B14" s="9" t="s">
        <v>50</v>
      </c>
      <c r="C14" s="9" t="s">
        <v>42</v>
      </c>
      <c r="D14" s="10">
        <v>493.642</v>
      </c>
      <c r="E14" s="11">
        <v>0.1</v>
      </c>
      <c r="F14" s="9">
        <v>50</v>
      </c>
      <c r="G14" s="9">
        <f>F14/2.5</f>
        <v>20</v>
      </c>
      <c r="H14" s="9">
        <f t="shared" si="0"/>
        <v>2500</v>
      </c>
      <c r="I14" s="9">
        <v>199</v>
      </c>
      <c r="J14" s="9">
        <v>1</v>
      </c>
      <c r="K14" s="12">
        <f t="shared" si="1"/>
        <v>12.5</v>
      </c>
      <c r="L14" s="12">
        <f t="shared" si="3"/>
        <v>25.321994481830963</v>
      </c>
      <c r="M14" s="9">
        <f t="shared" si="2"/>
        <v>0.5</v>
      </c>
      <c r="N14" s="13" t="s">
        <v>31</v>
      </c>
    </row>
    <row r="15" spans="1:14" x14ac:dyDescent="0.25">
      <c r="A15" s="3" t="s">
        <v>12</v>
      </c>
      <c r="B15" s="3" t="s">
        <v>50</v>
      </c>
      <c r="C15" s="3" t="s">
        <v>42</v>
      </c>
      <c r="D15" s="4">
        <v>451.60500000000002</v>
      </c>
      <c r="E15" s="5">
        <v>0.69</v>
      </c>
      <c r="F15" s="3">
        <v>50</v>
      </c>
      <c r="G15" s="3">
        <f>F15/2.5</f>
        <v>20</v>
      </c>
      <c r="H15" s="3">
        <f t="shared" si="0"/>
        <v>2500</v>
      </c>
      <c r="I15" s="3">
        <v>199</v>
      </c>
      <c r="J15" s="3">
        <v>1</v>
      </c>
      <c r="K15" s="6">
        <f t="shared" si="1"/>
        <v>12.5</v>
      </c>
      <c r="L15" s="6">
        <f t="shared" si="3"/>
        <v>27.679055812048141</v>
      </c>
      <c r="M15" s="3">
        <f t="shared" si="2"/>
        <v>0.5</v>
      </c>
      <c r="N15" s="7" t="s">
        <v>30</v>
      </c>
    </row>
    <row r="16" spans="1:14" x14ac:dyDescent="0.25">
      <c r="A16" s="3" t="s">
        <v>13</v>
      </c>
      <c r="B16" s="3" t="s">
        <v>49</v>
      </c>
      <c r="C16" s="3" t="s">
        <v>41</v>
      </c>
      <c r="D16" s="4">
        <v>495.57</v>
      </c>
      <c r="E16" s="5">
        <v>7.2</v>
      </c>
      <c r="F16" s="3">
        <v>36</v>
      </c>
      <c r="G16" s="3">
        <v>7.2</v>
      </c>
      <c r="H16" s="3">
        <f t="shared" si="0"/>
        <v>5000</v>
      </c>
      <c r="I16" s="3">
        <v>199</v>
      </c>
      <c r="J16" s="3">
        <v>1</v>
      </c>
      <c r="K16" s="6">
        <f t="shared" si="1"/>
        <v>25</v>
      </c>
      <c r="L16" s="6">
        <f t="shared" si="3"/>
        <v>50.446960066186413</v>
      </c>
      <c r="M16" s="3">
        <f t="shared" si="2"/>
        <v>0.5</v>
      </c>
      <c r="N16" s="7" t="s">
        <v>30</v>
      </c>
    </row>
    <row r="17" spans="1:14" x14ac:dyDescent="0.25">
      <c r="A17" s="3" t="s">
        <v>14</v>
      </c>
      <c r="B17" s="3" t="s">
        <v>51</v>
      </c>
      <c r="C17" s="3" t="s">
        <v>43</v>
      </c>
      <c r="D17" s="4">
        <v>523.62400000000002</v>
      </c>
      <c r="E17" s="5">
        <v>0.23</v>
      </c>
      <c r="F17" s="3">
        <v>55</v>
      </c>
      <c r="G17" s="3">
        <f>F17/2.5</f>
        <v>22</v>
      </c>
      <c r="H17" s="3">
        <f t="shared" si="0"/>
        <v>2500</v>
      </c>
      <c r="I17" s="3">
        <v>199</v>
      </c>
      <c r="J17" s="3">
        <v>1</v>
      </c>
      <c r="K17" s="6">
        <f t="shared" si="1"/>
        <v>12.5</v>
      </c>
      <c r="L17" s="6">
        <f t="shared" si="3"/>
        <v>23.872091424380855</v>
      </c>
      <c r="M17" s="3">
        <f t="shared" si="2"/>
        <v>0.5</v>
      </c>
      <c r="N17" s="7" t="s">
        <v>30</v>
      </c>
    </row>
    <row r="18" spans="1:14" x14ac:dyDescent="0.25">
      <c r="A18" s="3" t="s">
        <v>15</v>
      </c>
      <c r="B18" s="3" t="s">
        <v>50</v>
      </c>
      <c r="C18" s="3" t="s">
        <v>42</v>
      </c>
      <c r="D18" s="4">
        <v>451.60500000000002</v>
      </c>
      <c r="E18" s="5" t="s">
        <v>16</v>
      </c>
      <c r="F18" s="3">
        <v>300</v>
      </c>
      <c r="G18" s="3">
        <v>60</v>
      </c>
      <c r="H18" s="3">
        <f t="shared" si="0"/>
        <v>5000</v>
      </c>
      <c r="I18" s="3">
        <v>199</v>
      </c>
      <c r="J18" s="3">
        <v>1</v>
      </c>
      <c r="K18" s="6">
        <f t="shared" si="1"/>
        <v>25</v>
      </c>
      <c r="L18" s="6">
        <f t="shared" si="3"/>
        <v>55.358111624096281</v>
      </c>
      <c r="M18" s="3">
        <f t="shared" si="2"/>
        <v>0.5</v>
      </c>
      <c r="N18" s="7" t="s">
        <v>30</v>
      </c>
    </row>
    <row r="19" spans="1:14" x14ac:dyDescent="0.25">
      <c r="A19" s="3" t="s">
        <v>17</v>
      </c>
      <c r="B19" s="3" t="s">
        <v>50</v>
      </c>
      <c r="C19" s="3" t="s">
        <v>42</v>
      </c>
      <c r="D19" s="4">
        <v>493.642</v>
      </c>
      <c r="E19" s="5" t="s">
        <v>16</v>
      </c>
      <c r="F19" s="3">
        <v>100</v>
      </c>
      <c r="G19" s="3">
        <v>20</v>
      </c>
      <c r="H19" s="3">
        <f t="shared" si="0"/>
        <v>5000</v>
      </c>
      <c r="I19" s="3">
        <v>199</v>
      </c>
      <c r="J19" s="3">
        <v>1</v>
      </c>
      <c r="K19" s="6">
        <f t="shared" si="1"/>
        <v>25</v>
      </c>
      <c r="L19" s="6">
        <f t="shared" si="3"/>
        <v>50.643988963661926</v>
      </c>
      <c r="M19" s="3">
        <f t="shared" si="2"/>
        <v>0.5</v>
      </c>
      <c r="N19" s="7" t="s">
        <v>30</v>
      </c>
    </row>
    <row r="20" spans="1:14" ht="16.5" customHeight="1" x14ac:dyDescent="0.25">
      <c r="A20" s="3" t="s">
        <v>18</v>
      </c>
      <c r="B20" s="3" t="s">
        <v>50</v>
      </c>
      <c r="C20" s="3" t="s">
        <v>42</v>
      </c>
      <c r="D20" s="4">
        <v>435.60599999999999</v>
      </c>
      <c r="E20" s="5" t="s">
        <v>56</v>
      </c>
      <c r="F20" s="3">
        <v>50</v>
      </c>
      <c r="G20" s="3">
        <f>F20/5</f>
        <v>10</v>
      </c>
      <c r="H20" s="3">
        <f t="shared" si="0"/>
        <v>5000</v>
      </c>
      <c r="I20" s="3">
        <v>199</v>
      </c>
      <c r="J20" s="3">
        <v>1</v>
      </c>
      <c r="K20" s="6">
        <f t="shared" si="1"/>
        <v>25</v>
      </c>
      <c r="L20" s="6">
        <f t="shared" si="3"/>
        <v>57.391312332704331</v>
      </c>
      <c r="M20" s="3">
        <f t="shared" si="2"/>
        <v>0.5</v>
      </c>
      <c r="N20" s="7" t="s">
        <v>30</v>
      </c>
    </row>
    <row r="21" spans="1:14" ht="28.5" x14ac:dyDescent="0.25">
      <c r="A21" s="9" t="s">
        <v>19</v>
      </c>
      <c r="B21" s="9" t="s">
        <v>52</v>
      </c>
      <c r="C21" s="9" t="s">
        <v>43</v>
      </c>
      <c r="D21" s="10">
        <v>463.572</v>
      </c>
      <c r="E21" s="14" t="s">
        <v>8</v>
      </c>
      <c r="F21" s="9">
        <v>30</v>
      </c>
      <c r="G21" s="9">
        <f>F21/2.5</f>
        <v>12</v>
      </c>
      <c r="H21" s="9">
        <f t="shared" si="0"/>
        <v>2500</v>
      </c>
      <c r="I21" s="9">
        <v>199</v>
      </c>
      <c r="J21" s="9">
        <v>1</v>
      </c>
      <c r="K21" s="12">
        <f t="shared" si="1"/>
        <v>12.5</v>
      </c>
      <c r="L21" s="12">
        <f t="shared" si="3"/>
        <v>26.964527624619262</v>
      </c>
      <c r="M21" s="9">
        <f t="shared" si="2"/>
        <v>0.5</v>
      </c>
      <c r="N21" s="13" t="s">
        <v>31</v>
      </c>
    </row>
    <row r="22" spans="1:14" x14ac:dyDescent="0.25">
      <c r="A22" s="3" t="s">
        <v>20</v>
      </c>
      <c r="B22" s="3" t="s">
        <v>53</v>
      </c>
      <c r="C22" s="3" t="s">
        <v>44</v>
      </c>
      <c r="D22" s="4">
        <v>523.66800000000001</v>
      </c>
      <c r="E22" s="5">
        <v>1.3</v>
      </c>
      <c r="F22" s="3">
        <v>50</v>
      </c>
      <c r="G22" s="3">
        <f>F22/5</f>
        <v>10</v>
      </c>
      <c r="H22" s="3">
        <f t="shared" si="0"/>
        <v>5000</v>
      </c>
      <c r="I22" s="3">
        <v>199</v>
      </c>
      <c r="J22" s="3">
        <v>1</v>
      </c>
      <c r="K22" s="6">
        <f t="shared" si="1"/>
        <v>25</v>
      </c>
      <c r="L22" s="6">
        <f t="shared" si="3"/>
        <v>47.740171253542329</v>
      </c>
      <c r="M22" s="3">
        <f t="shared" si="2"/>
        <v>0.5</v>
      </c>
      <c r="N22" s="7" t="s">
        <v>30</v>
      </c>
    </row>
    <row r="23" spans="1:14" x14ac:dyDescent="0.25">
      <c r="A23" s="15" t="s">
        <v>27</v>
      </c>
      <c r="B23" s="15" t="s">
        <v>47</v>
      </c>
      <c r="C23" s="15" t="s">
        <v>45</v>
      </c>
      <c r="D23" s="16">
        <v>1390</v>
      </c>
      <c r="E23" s="17">
        <v>0.1</v>
      </c>
      <c r="F23" s="20">
        <v>10</v>
      </c>
      <c r="G23" s="21">
        <v>10</v>
      </c>
      <c r="H23" s="15">
        <f t="shared" si="0"/>
        <v>1000</v>
      </c>
      <c r="I23" s="15">
        <v>199</v>
      </c>
      <c r="J23" s="15">
        <v>1</v>
      </c>
      <c r="K23" s="18">
        <f t="shared" si="1"/>
        <v>5</v>
      </c>
      <c r="L23" s="18">
        <f t="shared" si="3"/>
        <v>3.5971223021582737</v>
      </c>
      <c r="M23" s="15">
        <f t="shared" si="2"/>
        <v>0.5</v>
      </c>
      <c r="N23" s="19" t="s">
        <v>32</v>
      </c>
    </row>
    <row r="26" spans="1:14" x14ac:dyDescent="0.25">
      <c r="A26" s="27" t="s">
        <v>58</v>
      </c>
      <c r="B26" s="27"/>
      <c r="C26" s="27"/>
      <c r="D26" s="27"/>
      <c r="E26" s="23"/>
      <c r="F26" s="23"/>
    </row>
    <row r="27" spans="1:14" x14ac:dyDescent="0.25">
      <c r="A27" s="26"/>
      <c r="B27" s="27" t="s">
        <v>60</v>
      </c>
      <c r="C27" s="27"/>
      <c r="D27" s="27" t="s">
        <v>63</v>
      </c>
      <c r="E27" s="27"/>
    </row>
    <row r="28" spans="1:14" x14ac:dyDescent="0.25">
      <c r="A28" s="23" t="s">
        <v>59</v>
      </c>
      <c r="B28" s="23" t="s">
        <v>61</v>
      </c>
      <c r="C28" s="23" t="s">
        <v>62</v>
      </c>
      <c r="D28" s="23" t="s">
        <v>61</v>
      </c>
      <c r="E28" s="23" t="s">
        <v>62</v>
      </c>
    </row>
    <row r="29" spans="1:14" x14ac:dyDescent="0.25">
      <c r="A29" t="s">
        <v>19</v>
      </c>
      <c r="B29" s="24">
        <v>12.5</v>
      </c>
      <c r="C29" s="24">
        <v>26.964527624619262</v>
      </c>
      <c r="D29" s="25">
        <f t="shared" ref="D29:E31" si="4">B29/10000</f>
        <v>1.25E-3</v>
      </c>
      <c r="E29" s="25">
        <f t="shared" si="4"/>
        <v>2.6964527624619263E-3</v>
      </c>
    </row>
    <row r="30" spans="1:14" x14ac:dyDescent="0.25">
      <c r="A30" t="s">
        <v>25</v>
      </c>
      <c r="B30" s="24">
        <v>25</v>
      </c>
      <c r="C30" s="24">
        <v>23.645268014383888</v>
      </c>
      <c r="D30" s="25">
        <f t="shared" si="4"/>
        <v>2.5000000000000001E-3</v>
      </c>
      <c r="E30" s="25">
        <f t="shared" si="4"/>
        <v>2.3645268014383888E-3</v>
      </c>
    </row>
    <row r="31" spans="1:14" x14ac:dyDescent="0.25">
      <c r="A31" t="s">
        <v>22</v>
      </c>
      <c r="B31" s="24">
        <v>12.5</v>
      </c>
      <c r="C31" s="24">
        <v>31.129761296990374</v>
      </c>
      <c r="D31" s="25">
        <f t="shared" si="4"/>
        <v>1.25E-3</v>
      </c>
      <c r="E31" s="25">
        <f t="shared" si="4"/>
        <v>3.1129761296990375E-3</v>
      </c>
    </row>
  </sheetData>
  <sortState xmlns:xlrd2="http://schemas.microsoft.com/office/spreadsheetml/2017/richdata2" ref="A3:N23">
    <sortCondition ref="A3:A23"/>
  </sortState>
  <mergeCells count="4">
    <mergeCell ref="I1:N1"/>
    <mergeCell ref="A26:D26"/>
    <mergeCell ref="B27:C27"/>
    <mergeCell ref="D27:E27"/>
  </mergeCells>
  <hyperlinks>
    <hyperlink ref="G23" r:id="rId1" tooltip="Datenblatt - https://cdn.caymanchem.com/cdn/insert/19611.pdf" display="https://cdn.caymanchem.com/cdn/insert/19611.pdf" xr:uid="{7C998AC5-7133-4BEF-A137-BE2258ED21C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3BE5A911-AE00-456E-829A-332FA390DBA6}"/>
</file>

<file path=customXml/itemProps2.xml><?xml version="1.0" encoding="utf-8"?>
<ds:datastoreItem xmlns:ds="http://schemas.openxmlformats.org/officeDocument/2006/customXml" ds:itemID="{F62B66B8-AB89-48EC-906B-E6F0555A3A23}"/>
</file>

<file path=customXml/itemProps3.xml><?xml version="1.0" encoding="utf-8"?>
<ds:datastoreItem xmlns:ds="http://schemas.openxmlformats.org/officeDocument/2006/customXml" ds:itemID="{7D5DFB37-E7EE-4397-B018-BA32F172AA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SuppTab1_Inhibitors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Tobias Viehböck</dc:creator>
  <cp:lastModifiedBy>Philipp Radler</cp:lastModifiedBy>
  <dcterms:created xsi:type="dcterms:W3CDTF">2025-09-23T09:00:14Z</dcterms:created>
  <dcterms:modified xsi:type="dcterms:W3CDTF">2026-06-11T14:06:30Z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104034800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