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vy\Dropbox\PhD\Storage\Paper\Nature\Nat_Biotec_review\"/>
    </mc:Choice>
  </mc:AlternateContent>
  <bookViews>
    <workbookView xWindow="0" yWindow="0" windowWidth="15530" windowHeight="6900" activeTab="1"/>
  </bookViews>
  <sheets>
    <sheet name="experiments" sheetId="1" r:id="rId1"/>
    <sheet name="simulations" sheetId="4" r:id="rId2"/>
    <sheet name="theoretical" sheetId="3" r:id="rId3"/>
    <sheet name="all calculations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4" l="1"/>
  <c r="K3" i="4"/>
  <c r="I4" i="4"/>
  <c r="J4" i="4" s="1"/>
  <c r="F4" i="4"/>
  <c r="H4" i="4" s="1"/>
  <c r="D4" i="4"/>
  <c r="I3" i="4"/>
  <c r="J3" i="4" s="1"/>
  <c r="F3" i="4"/>
  <c r="H3" i="4" s="1"/>
  <c r="D3" i="4"/>
  <c r="P1" i="3" l="1"/>
  <c r="B5" i="3"/>
  <c r="B6" i="3"/>
  <c r="B7" i="3"/>
  <c r="B8" i="3"/>
  <c r="B9" i="3"/>
  <c r="B10" i="3"/>
  <c r="B11" i="3"/>
  <c r="B12" i="3"/>
  <c r="B13" i="3"/>
  <c r="B2" i="3"/>
  <c r="D13" i="3"/>
  <c r="D12" i="3"/>
  <c r="E12" i="3" s="1"/>
  <c r="G12" i="3" s="1"/>
  <c r="D11" i="3"/>
  <c r="E11" i="3" s="1"/>
  <c r="D10" i="3"/>
  <c r="E10" i="3" s="1"/>
  <c r="D9" i="3"/>
  <c r="D8" i="3"/>
  <c r="E8" i="3" s="1"/>
  <c r="H8" i="3" s="1"/>
  <c r="D7" i="3"/>
  <c r="E7" i="3" s="1"/>
  <c r="D6" i="3"/>
  <c r="E6" i="3" s="1"/>
  <c r="F6" i="3" s="1"/>
  <c r="D5" i="3"/>
  <c r="D4" i="3"/>
  <c r="E4" i="3" s="1"/>
  <c r="D3" i="3"/>
  <c r="E3" i="3" s="1"/>
  <c r="F3" i="3" s="1"/>
  <c r="D2" i="3"/>
  <c r="E2" i="3" s="1"/>
  <c r="F2" i="3" s="1"/>
  <c r="B80" i="2"/>
  <c r="E80" i="2" s="1"/>
  <c r="B81" i="2"/>
  <c r="E81" i="2" s="1"/>
  <c r="F81" i="2" s="1"/>
  <c r="B82" i="2"/>
  <c r="E82" i="2" s="1"/>
  <c r="B83" i="2"/>
  <c r="E83" i="2" s="1"/>
  <c r="F83" i="2" s="1"/>
  <c r="B84" i="2"/>
  <c r="E84" i="2" s="1"/>
  <c r="B85" i="2"/>
  <c r="E85" i="2" s="1"/>
  <c r="F85" i="2" s="1"/>
  <c r="B86" i="2"/>
  <c r="E86" i="2" s="1"/>
  <c r="B87" i="2"/>
  <c r="E87" i="2"/>
  <c r="F87" i="2" s="1"/>
  <c r="B88" i="2"/>
  <c r="E88" i="2" s="1"/>
  <c r="B71" i="2"/>
  <c r="E71" i="2" s="1"/>
  <c r="B72" i="2"/>
  <c r="E72" i="2" s="1"/>
  <c r="B73" i="2"/>
  <c r="E73" i="2" s="1"/>
  <c r="G73" i="2" s="1"/>
  <c r="B74" i="2"/>
  <c r="E74" i="2" s="1"/>
  <c r="B75" i="2"/>
  <c r="E75" i="2" s="1"/>
  <c r="G75" i="2" s="1"/>
  <c r="B76" i="2"/>
  <c r="E76" i="2" s="1"/>
  <c r="B77" i="2"/>
  <c r="E77" i="2" s="1"/>
  <c r="G77" i="2" s="1"/>
  <c r="B78" i="2"/>
  <c r="E78" i="2" s="1"/>
  <c r="B79" i="2"/>
  <c r="E79" i="2" s="1"/>
  <c r="G79" i="2" s="1"/>
  <c r="B232" i="2"/>
  <c r="E232" i="2" s="1"/>
  <c r="B233" i="2"/>
  <c r="E233" i="2" s="1"/>
  <c r="B234" i="2"/>
  <c r="E234" i="2" s="1"/>
  <c r="B235" i="2"/>
  <c r="E235" i="2" s="1"/>
  <c r="B236" i="2"/>
  <c r="E236" i="2" s="1"/>
  <c r="B237" i="2"/>
  <c r="E237" i="2" s="1"/>
  <c r="B238" i="2"/>
  <c r="E238" i="2" s="1"/>
  <c r="B239" i="2"/>
  <c r="E239" i="2" s="1"/>
  <c r="B240" i="2"/>
  <c r="E240" i="2" s="1"/>
  <c r="B231" i="2"/>
  <c r="E231" i="2" s="1"/>
  <c r="H231" i="2" s="1"/>
  <c r="B230" i="2"/>
  <c r="E230" i="2" s="1"/>
  <c r="B229" i="2"/>
  <c r="E229" i="2" s="1"/>
  <c r="H229" i="2" s="1"/>
  <c r="B228" i="2"/>
  <c r="E228" i="2" s="1"/>
  <c r="B227" i="2"/>
  <c r="E227" i="2" s="1"/>
  <c r="H227" i="2" s="1"/>
  <c r="B226" i="2"/>
  <c r="E226" i="2" s="1"/>
  <c r="B225" i="2"/>
  <c r="E225" i="2" s="1"/>
  <c r="H225" i="2" s="1"/>
  <c r="B224" i="2"/>
  <c r="E224" i="2" s="1"/>
  <c r="B223" i="2"/>
  <c r="E223" i="2" s="1"/>
  <c r="H223" i="2" s="1"/>
  <c r="B222" i="2"/>
  <c r="E222" i="2" s="1"/>
  <c r="B221" i="2"/>
  <c r="E221" i="2" s="1"/>
  <c r="H221" i="2" s="1"/>
  <c r="B220" i="2"/>
  <c r="E220" i="2" s="1"/>
  <c r="B219" i="2"/>
  <c r="E219" i="2" s="1"/>
  <c r="H219" i="2" s="1"/>
  <c r="B218" i="2"/>
  <c r="E218" i="2" s="1"/>
  <c r="B217" i="2"/>
  <c r="E217" i="2" s="1"/>
  <c r="B216" i="2"/>
  <c r="E216" i="2" s="1"/>
  <c r="B215" i="2"/>
  <c r="E215" i="2" s="1"/>
  <c r="B214" i="2"/>
  <c r="E214" i="2" s="1"/>
  <c r="B213" i="2"/>
  <c r="E213" i="2" s="1"/>
  <c r="B212" i="2"/>
  <c r="E212" i="2" s="1"/>
  <c r="B211" i="2"/>
  <c r="E211" i="2" s="1"/>
  <c r="B210" i="2"/>
  <c r="E210" i="2" s="1"/>
  <c r="B209" i="2"/>
  <c r="E209" i="2" s="1"/>
  <c r="B208" i="2"/>
  <c r="E208" i="2" s="1"/>
  <c r="G208" i="2" s="1"/>
  <c r="B207" i="2"/>
  <c r="E207" i="2" s="1"/>
  <c r="B206" i="2"/>
  <c r="E206" i="2" s="1"/>
  <c r="B205" i="2"/>
  <c r="E205" i="2" s="1"/>
  <c r="B204" i="2"/>
  <c r="E204" i="2" s="1"/>
  <c r="G204" i="2" s="1"/>
  <c r="B203" i="2"/>
  <c r="E203" i="2" s="1"/>
  <c r="B202" i="2"/>
  <c r="E202" i="2" s="1"/>
  <c r="E200" i="2"/>
  <c r="B190" i="2"/>
  <c r="E190" i="2" s="1"/>
  <c r="B191" i="2"/>
  <c r="E191" i="2" s="1"/>
  <c r="F191" i="2" s="1"/>
  <c r="B192" i="2"/>
  <c r="E192" i="2" s="1"/>
  <c r="B193" i="2"/>
  <c r="E193" i="2" s="1"/>
  <c r="F193" i="2" s="1"/>
  <c r="B194" i="2"/>
  <c r="E194" i="2" s="1"/>
  <c r="B195" i="2"/>
  <c r="E195" i="2" s="1"/>
  <c r="F195" i="2" s="1"/>
  <c r="B196" i="2"/>
  <c r="E196" i="2" s="1"/>
  <c r="B197" i="2"/>
  <c r="E197" i="2" s="1"/>
  <c r="F197" i="2" s="1"/>
  <c r="B198" i="2"/>
  <c r="E198" i="2" s="1"/>
  <c r="B189" i="2"/>
  <c r="E189" i="2" s="1"/>
  <c r="H189" i="2" s="1"/>
  <c r="B188" i="2"/>
  <c r="E188" i="2" s="1"/>
  <c r="B187" i="2"/>
  <c r="E187" i="2" s="1"/>
  <c r="H187" i="2" s="1"/>
  <c r="B186" i="2"/>
  <c r="E186" i="2" s="1"/>
  <c r="B185" i="2"/>
  <c r="E185" i="2" s="1"/>
  <c r="H185" i="2" s="1"/>
  <c r="B184" i="2"/>
  <c r="E184" i="2" s="1"/>
  <c r="B183" i="2"/>
  <c r="E183" i="2" s="1"/>
  <c r="H183" i="2" s="1"/>
  <c r="B182" i="2"/>
  <c r="E182" i="2" s="1"/>
  <c r="B181" i="2"/>
  <c r="E181" i="2" s="1"/>
  <c r="H181" i="2" s="1"/>
  <c r="B180" i="2"/>
  <c r="E180" i="2" s="1"/>
  <c r="B179" i="2"/>
  <c r="E179" i="2" s="1"/>
  <c r="H179" i="2" s="1"/>
  <c r="B178" i="2"/>
  <c r="E178" i="2" s="1"/>
  <c r="B177" i="2"/>
  <c r="E177" i="2" s="1"/>
  <c r="H177" i="2" s="1"/>
  <c r="B176" i="2"/>
  <c r="E176" i="2" s="1"/>
  <c r="B175" i="2"/>
  <c r="E175" i="2" s="1"/>
  <c r="H175" i="2" s="1"/>
  <c r="B174" i="2"/>
  <c r="E174" i="2" s="1"/>
  <c r="B173" i="2"/>
  <c r="E173" i="2" s="1"/>
  <c r="H173" i="2" s="1"/>
  <c r="B172" i="2"/>
  <c r="E172" i="2" s="1"/>
  <c r="B171" i="2"/>
  <c r="E171" i="2" s="1"/>
  <c r="H171" i="2" s="1"/>
  <c r="B170" i="2"/>
  <c r="E170" i="2" s="1"/>
  <c r="B169" i="2"/>
  <c r="E169" i="2" s="1"/>
  <c r="H169" i="2" s="1"/>
  <c r="E167" i="2"/>
  <c r="B165" i="2"/>
  <c r="E165" i="2" s="1"/>
  <c r="B164" i="2"/>
  <c r="E164" i="2" s="1"/>
  <c r="B163" i="2"/>
  <c r="E163" i="2" s="1"/>
  <c r="G163" i="2" s="1"/>
  <c r="B162" i="2"/>
  <c r="E162" i="2" s="1"/>
  <c r="B161" i="2"/>
  <c r="E161" i="2" s="1"/>
  <c r="B160" i="2"/>
  <c r="E160" i="2" s="1"/>
  <c r="B159" i="2"/>
  <c r="E159" i="2" s="1"/>
  <c r="B158" i="2"/>
  <c r="E158" i="2" s="1"/>
  <c r="B157" i="2"/>
  <c r="E157" i="2" s="1"/>
  <c r="B156" i="2"/>
  <c r="E156" i="2" s="1"/>
  <c r="B155" i="2"/>
  <c r="E155" i="2" s="1"/>
  <c r="B154" i="2"/>
  <c r="E154" i="2" s="1"/>
  <c r="B153" i="2"/>
  <c r="E153" i="2" s="1"/>
  <c r="B152" i="2"/>
  <c r="E152" i="2" s="1"/>
  <c r="F152" i="2" s="1"/>
  <c r="B151" i="2"/>
  <c r="E151" i="2" s="1"/>
  <c r="F151" i="2" s="1"/>
  <c r="B150" i="2"/>
  <c r="E150" i="2" s="1"/>
  <c r="F150" i="2" s="1"/>
  <c r="B149" i="2"/>
  <c r="E149" i="2" s="1"/>
  <c r="F149" i="2" s="1"/>
  <c r="B148" i="2"/>
  <c r="E148" i="2" s="1"/>
  <c r="B147" i="2"/>
  <c r="E147" i="2" s="1"/>
  <c r="F147" i="2" s="1"/>
  <c r="B146" i="2"/>
  <c r="E146" i="2" s="1"/>
  <c r="F146" i="2" s="1"/>
  <c r="B145" i="2"/>
  <c r="E145" i="2" s="1"/>
  <c r="F145" i="2" s="1"/>
  <c r="E143" i="2"/>
  <c r="B70" i="2"/>
  <c r="E70" i="2" s="1"/>
  <c r="B141" i="2"/>
  <c r="E141" i="2" s="1"/>
  <c r="B140" i="2"/>
  <c r="E140" i="2" s="1"/>
  <c r="B139" i="2"/>
  <c r="E139" i="2" s="1"/>
  <c r="G139" i="2" s="1"/>
  <c r="B138" i="2"/>
  <c r="E138" i="2" s="1"/>
  <c r="B137" i="2"/>
  <c r="E137" i="2" s="1"/>
  <c r="B136" i="2"/>
  <c r="E136" i="2" s="1"/>
  <c r="B135" i="2"/>
  <c r="E135" i="2" s="1"/>
  <c r="B134" i="2"/>
  <c r="E134" i="2" s="1"/>
  <c r="B133" i="2"/>
  <c r="E133" i="2" s="1"/>
  <c r="B132" i="2"/>
  <c r="E132" i="2" s="1"/>
  <c r="B131" i="2"/>
  <c r="E131" i="2" s="1"/>
  <c r="G131" i="2" s="1"/>
  <c r="B130" i="2"/>
  <c r="E130" i="2" s="1"/>
  <c r="B129" i="2"/>
  <c r="E129" i="2" s="1"/>
  <c r="B128" i="2"/>
  <c r="E128" i="2" s="1"/>
  <c r="B127" i="2"/>
  <c r="E127" i="2" s="1"/>
  <c r="G127" i="2" s="1"/>
  <c r="B126" i="2"/>
  <c r="E126" i="2" s="1"/>
  <c r="B125" i="2"/>
  <c r="E125" i="2" s="1"/>
  <c r="B124" i="2"/>
  <c r="E124" i="2" s="1"/>
  <c r="B123" i="2"/>
  <c r="E123" i="2" s="1"/>
  <c r="B122" i="2"/>
  <c r="E122" i="2" s="1"/>
  <c r="B121" i="2"/>
  <c r="E121" i="2" s="1"/>
  <c r="B120" i="2"/>
  <c r="E120" i="2" s="1"/>
  <c r="B119" i="2"/>
  <c r="E119" i="2" s="1"/>
  <c r="B118" i="2"/>
  <c r="E118" i="2" s="1"/>
  <c r="B117" i="2"/>
  <c r="E117" i="2" s="1"/>
  <c r="B116" i="2"/>
  <c r="E116" i="2" s="1"/>
  <c r="E114" i="2"/>
  <c r="B106" i="2"/>
  <c r="E106" i="2" s="1"/>
  <c r="F106" i="2" s="1"/>
  <c r="B107" i="2"/>
  <c r="E107" i="2" s="1"/>
  <c r="B108" i="2"/>
  <c r="E108" i="2" s="1"/>
  <c r="F108" i="2" s="1"/>
  <c r="B109" i="2"/>
  <c r="E109" i="2" s="1"/>
  <c r="B95" i="2"/>
  <c r="E95" i="2" s="1"/>
  <c r="B96" i="2"/>
  <c r="E96" i="2" s="1"/>
  <c r="B97" i="2"/>
  <c r="E97" i="2" s="1"/>
  <c r="B98" i="2"/>
  <c r="E98" i="2" s="1"/>
  <c r="B99" i="2"/>
  <c r="E99" i="2" s="1"/>
  <c r="B100" i="2"/>
  <c r="E100" i="2" s="1"/>
  <c r="B101" i="2"/>
  <c r="E101" i="2" s="1"/>
  <c r="B102" i="2"/>
  <c r="E102" i="2" s="1"/>
  <c r="B103" i="2"/>
  <c r="E103" i="2" s="1"/>
  <c r="B104" i="2"/>
  <c r="E104" i="2" s="1"/>
  <c r="B105" i="2"/>
  <c r="E105" i="2" s="1"/>
  <c r="E23" i="2"/>
  <c r="E38" i="2"/>
  <c r="E58" i="2"/>
  <c r="E65" i="2"/>
  <c r="E90" i="2"/>
  <c r="B94" i="2"/>
  <c r="E94" i="2" s="1"/>
  <c r="B93" i="2"/>
  <c r="E93" i="2" s="1"/>
  <c r="B92" i="2"/>
  <c r="E92" i="2" s="1"/>
  <c r="H92" i="2" s="1"/>
  <c r="E5" i="3" l="1"/>
  <c r="G5" i="3" s="1"/>
  <c r="E9" i="3"/>
  <c r="E13" i="3"/>
  <c r="H13" i="3" s="1"/>
  <c r="F10" i="3"/>
  <c r="G10" i="3"/>
  <c r="F7" i="3"/>
  <c r="H7" i="3"/>
  <c r="F4" i="3"/>
  <c r="H4" i="3"/>
  <c r="G4" i="3"/>
  <c r="G7" i="3"/>
  <c r="F13" i="3"/>
  <c r="F5" i="3"/>
  <c r="H5" i="3"/>
  <c r="I5" i="3" s="1"/>
  <c r="J5" i="3" s="1"/>
  <c r="K5" i="3" s="1"/>
  <c r="L5" i="3" s="1"/>
  <c r="M5" i="3" s="1"/>
  <c r="G2" i="3"/>
  <c r="G3" i="3"/>
  <c r="H2" i="3"/>
  <c r="H3" i="3"/>
  <c r="F8" i="3"/>
  <c r="H9" i="3"/>
  <c r="G9" i="3"/>
  <c r="G8" i="3"/>
  <c r="I8" i="3" s="1"/>
  <c r="J8" i="3" s="1"/>
  <c r="K8" i="3" s="1"/>
  <c r="L8" i="3" s="1"/>
  <c r="M8" i="3" s="1"/>
  <c r="F9" i="3"/>
  <c r="H6" i="3"/>
  <c r="G6" i="3"/>
  <c r="H11" i="3"/>
  <c r="G11" i="3"/>
  <c r="F11" i="3"/>
  <c r="H10" i="3"/>
  <c r="F12" i="3"/>
  <c r="H12" i="3"/>
  <c r="I12" i="3" s="1"/>
  <c r="J12" i="3" s="1"/>
  <c r="K12" i="3" s="1"/>
  <c r="L12" i="3" s="1"/>
  <c r="M12" i="3" s="1"/>
  <c r="G13" i="3"/>
  <c r="I13" i="3" s="1"/>
  <c r="J13" i="3" s="1"/>
  <c r="K13" i="3" s="1"/>
  <c r="L13" i="3" s="1"/>
  <c r="M13" i="3" s="1"/>
  <c r="G82" i="2"/>
  <c r="H82" i="2"/>
  <c r="F82" i="2"/>
  <c r="G84" i="2"/>
  <c r="H84" i="2"/>
  <c r="F84" i="2"/>
  <c r="G86" i="2"/>
  <c r="H86" i="2"/>
  <c r="F86" i="2"/>
  <c r="G88" i="2"/>
  <c r="H88" i="2"/>
  <c r="F88" i="2"/>
  <c r="G80" i="2"/>
  <c r="H80" i="2"/>
  <c r="F80" i="2"/>
  <c r="H87" i="2"/>
  <c r="H85" i="2"/>
  <c r="H83" i="2"/>
  <c r="H81" i="2"/>
  <c r="G87" i="2"/>
  <c r="I87" i="2" s="1"/>
  <c r="C87" i="2" s="1"/>
  <c r="G85" i="2"/>
  <c r="I85" i="2" s="1"/>
  <c r="C85" i="2" s="1"/>
  <c r="G83" i="2"/>
  <c r="I83" i="2" s="1"/>
  <c r="C83" i="2" s="1"/>
  <c r="G81" i="2"/>
  <c r="I81" i="2" s="1"/>
  <c r="C81" i="2" s="1"/>
  <c r="F79" i="2"/>
  <c r="F77" i="2"/>
  <c r="F75" i="2"/>
  <c r="F73" i="2"/>
  <c r="H78" i="2"/>
  <c r="F78" i="2"/>
  <c r="G78" i="2"/>
  <c r="F76" i="2"/>
  <c r="H76" i="2"/>
  <c r="G76" i="2"/>
  <c r="H74" i="2"/>
  <c r="F74" i="2"/>
  <c r="G74" i="2"/>
  <c r="F72" i="2"/>
  <c r="H72" i="2"/>
  <c r="G72" i="2"/>
  <c r="G71" i="2"/>
  <c r="F71" i="2"/>
  <c r="H71" i="2"/>
  <c r="H79" i="2"/>
  <c r="I79" i="2" s="1"/>
  <c r="C79" i="2" s="1"/>
  <c r="H77" i="2"/>
  <c r="I77" i="2" s="1"/>
  <c r="C77" i="2" s="1"/>
  <c r="H75" i="2"/>
  <c r="I75" i="2" s="1"/>
  <c r="C75" i="2" s="1"/>
  <c r="H73" i="2"/>
  <c r="I73" i="2" s="1"/>
  <c r="C73" i="2" s="1"/>
  <c r="G149" i="2"/>
  <c r="H147" i="2"/>
  <c r="G238" i="2"/>
  <c r="F238" i="2"/>
  <c r="G234" i="2"/>
  <c r="F234" i="2"/>
  <c r="G240" i="2"/>
  <c r="F240" i="2"/>
  <c r="G236" i="2"/>
  <c r="F236" i="2"/>
  <c r="G232" i="2"/>
  <c r="F232" i="2"/>
  <c r="F239" i="2"/>
  <c r="H239" i="2"/>
  <c r="G239" i="2"/>
  <c r="F237" i="2"/>
  <c r="G237" i="2"/>
  <c r="H237" i="2"/>
  <c r="F235" i="2"/>
  <c r="H235" i="2"/>
  <c r="G235" i="2"/>
  <c r="H233" i="2"/>
  <c r="F233" i="2"/>
  <c r="G233" i="2"/>
  <c r="H240" i="2"/>
  <c r="H238" i="2"/>
  <c r="H236" i="2"/>
  <c r="H234" i="2"/>
  <c r="H232" i="2"/>
  <c r="H205" i="2"/>
  <c r="G205" i="2"/>
  <c r="F205" i="2"/>
  <c r="H209" i="2"/>
  <c r="G209" i="2"/>
  <c r="F209" i="2"/>
  <c r="F212" i="2"/>
  <c r="H212" i="2"/>
  <c r="H213" i="2"/>
  <c r="G213" i="2"/>
  <c r="F213" i="2"/>
  <c r="F216" i="2"/>
  <c r="H216" i="2"/>
  <c r="H217" i="2"/>
  <c r="G217" i="2"/>
  <c r="F217" i="2"/>
  <c r="F224" i="2"/>
  <c r="G224" i="2"/>
  <c r="H224" i="2"/>
  <c r="G212" i="2"/>
  <c r="I212" i="2" s="1"/>
  <c r="C212" i="2" s="1"/>
  <c r="G216" i="2"/>
  <c r="I216" i="2" s="1"/>
  <c r="C216" i="2" s="1"/>
  <c r="F222" i="2"/>
  <c r="H222" i="2"/>
  <c r="G222" i="2"/>
  <c r="F230" i="2"/>
  <c r="H230" i="2"/>
  <c r="G230" i="2"/>
  <c r="F204" i="2"/>
  <c r="H204" i="2"/>
  <c r="I204" i="2" s="1"/>
  <c r="C204" i="2" s="1"/>
  <c r="F202" i="2"/>
  <c r="H202" i="2"/>
  <c r="H203" i="2"/>
  <c r="G203" i="2"/>
  <c r="F203" i="2"/>
  <c r="H207" i="2"/>
  <c r="G207" i="2"/>
  <c r="F207" i="2"/>
  <c r="H211" i="2"/>
  <c r="G211" i="2"/>
  <c r="F211" i="2"/>
  <c r="H215" i="2"/>
  <c r="G215" i="2"/>
  <c r="F215" i="2"/>
  <c r="F218" i="2"/>
  <c r="H218" i="2"/>
  <c r="F220" i="2"/>
  <c r="G220" i="2"/>
  <c r="H220" i="2"/>
  <c r="F228" i="2"/>
  <c r="H228" i="2"/>
  <c r="G228" i="2"/>
  <c r="F208" i="2"/>
  <c r="H208" i="2"/>
  <c r="I208" i="2" s="1"/>
  <c r="C208" i="2" s="1"/>
  <c r="F206" i="2"/>
  <c r="H206" i="2"/>
  <c r="F210" i="2"/>
  <c r="H210" i="2"/>
  <c r="F214" i="2"/>
  <c r="H214" i="2"/>
  <c r="G202" i="2"/>
  <c r="G206" i="2"/>
  <c r="G210" i="2"/>
  <c r="G214" i="2"/>
  <c r="I214" i="2" s="1"/>
  <c r="C214" i="2" s="1"/>
  <c r="G218" i="2"/>
  <c r="F226" i="2"/>
  <c r="G226" i="2"/>
  <c r="H226" i="2"/>
  <c r="F219" i="2"/>
  <c r="F221" i="2"/>
  <c r="F223" i="2"/>
  <c r="F225" i="2"/>
  <c r="F227" i="2"/>
  <c r="F229" i="2"/>
  <c r="F231" i="2"/>
  <c r="G219" i="2"/>
  <c r="I219" i="2" s="1"/>
  <c r="C219" i="2" s="1"/>
  <c r="G221" i="2"/>
  <c r="I221" i="2" s="1"/>
  <c r="C221" i="2" s="1"/>
  <c r="G223" i="2"/>
  <c r="I223" i="2" s="1"/>
  <c r="C223" i="2" s="1"/>
  <c r="G225" i="2"/>
  <c r="I225" i="2" s="1"/>
  <c r="C225" i="2" s="1"/>
  <c r="G227" i="2"/>
  <c r="I227" i="2" s="1"/>
  <c r="C227" i="2" s="1"/>
  <c r="G229" i="2"/>
  <c r="I229" i="2" s="1"/>
  <c r="C229" i="2" s="1"/>
  <c r="G231" i="2"/>
  <c r="I231" i="2" s="1"/>
  <c r="C231" i="2" s="1"/>
  <c r="G194" i="2"/>
  <c r="H194" i="2"/>
  <c r="F194" i="2"/>
  <c r="G196" i="2"/>
  <c r="H196" i="2"/>
  <c r="F196" i="2"/>
  <c r="G192" i="2"/>
  <c r="H192" i="2"/>
  <c r="F192" i="2"/>
  <c r="G198" i="2"/>
  <c r="H198" i="2"/>
  <c r="F198" i="2"/>
  <c r="G190" i="2"/>
  <c r="H190" i="2"/>
  <c r="F190" i="2"/>
  <c r="H197" i="2"/>
  <c r="H195" i="2"/>
  <c r="H193" i="2"/>
  <c r="H191" i="2"/>
  <c r="G197" i="2"/>
  <c r="I197" i="2" s="1"/>
  <c r="C197" i="2" s="1"/>
  <c r="G195" i="2"/>
  <c r="G193" i="2"/>
  <c r="I193" i="2" s="1"/>
  <c r="C193" i="2" s="1"/>
  <c r="G191" i="2"/>
  <c r="I191" i="2" s="1"/>
  <c r="C191" i="2" s="1"/>
  <c r="F174" i="2"/>
  <c r="G174" i="2"/>
  <c r="H174" i="2"/>
  <c r="F172" i="2"/>
  <c r="G172" i="2"/>
  <c r="H172" i="2"/>
  <c r="F180" i="2"/>
  <c r="G180" i="2"/>
  <c r="H180" i="2"/>
  <c r="F188" i="2"/>
  <c r="H188" i="2"/>
  <c r="G188" i="2"/>
  <c r="F182" i="2"/>
  <c r="H182" i="2"/>
  <c r="G182" i="2"/>
  <c r="F170" i="2"/>
  <c r="G170" i="2"/>
  <c r="H170" i="2"/>
  <c r="F178" i="2"/>
  <c r="H178" i="2"/>
  <c r="G178" i="2"/>
  <c r="F186" i="2"/>
  <c r="G186" i="2"/>
  <c r="H186" i="2"/>
  <c r="F176" i="2"/>
  <c r="H176" i="2"/>
  <c r="G176" i="2"/>
  <c r="F184" i="2"/>
  <c r="G184" i="2"/>
  <c r="H184" i="2"/>
  <c r="F169" i="2"/>
  <c r="F171" i="2"/>
  <c r="F173" i="2"/>
  <c r="F175" i="2"/>
  <c r="F177" i="2"/>
  <c r="F179" i="2"/>
  <c r="F181" i="2"/>
  <c r="F183" i="2"/>
  <c r="F185" i="2"/>
  <c r="F187" i="2"/>
  <c r="F189" i="2"/>
  <c r="G169" i="2"/>
  <c r="I169" i="2" s="1"/>
  <c r="C169" i="2" s="1"/>
  <c r="G171" i="2"/>
  <c r="I171" i="2" s="1"/>
  <c r="C171" i="2" s="1"/>
  <c r="G173" i="2"/>
  <c r="I173" i="2" s="1"/>
  <c r="C173" i="2" s="1"/>
  <c r="G175" i="2"/>
  <c r="I175" i="2" s="1"/>
  <c r="C175" i="2" s="1"/>
  <c r="G177" i="2"/>
  <c r="I177" i="2" s="1"/>
  <c r="C177" i="2" s="1"/>
  <c r="G179" i="2"/>
  <c r="I179" i="2" s="1"/>
  <c r="C179" i="2" s="1"/>
  <c r="G181" i="2"/>
  <c r="I181" i="2" s="1"/>
  <c r="C181" i="2" s="1"/>
  <c r="G183" i="2"/>
  <c r="I183" i="2" s="1"/>
  <c r="C183" i="2" s="1"/>
  <c r="G185" i="2"/>
  <c r="I185" i="2" s="1"/>
  <c r="C185" i="2" s="1"/>
  <c r="G187" i="2"/>
  <c r="I187" i="2" s="1"/>
  <c r="C187" i="2" s="1"/>
  <c r="G189" i="2"/>
  <c r="I189" i="2" s="1"/>
  <c r="C189" i="2" s="1"/>
  <c r="H149" i="2"/>
  <c r="H151" i="2"/>
  <c r="G147" i="2"/>
  <c r="H156" i="2"/>
  <c r="G156" i="2"/>
  <c r="F156" i="2"/>
  <c r="H160" i="2"/>
  <c r="F160" i="2"/>
  <c r="G160" i="2"/>
  <c r="H164" i="2"/>
  <c r="G164" i="2"/>
  <c r="F164" i="2"/>
  <c r="G145" i="2"/>
  <c r="H154" i="2"/>
  <c r="G154" i="2"/>
  <c r="F154" i="2"/>
  <c r="F157" i="2"/>
  <c r="H157" i="2"/>
  <c r="H158" i="2"/>
  <c r="F158" i="2"/>
  <c r="G158" i="2"/>
  <c r="F161" i="2"/>
  <c r="H161" i="2"/>
  <c r="H162" i="2"/>
  <c r="G162" i="2"/>
  <c r="F162" i="2"/>
  <c r="F165" i="2"/>
  <c r="H165" i="2"/>
  <c r="F155" i="2"/>
  <c r="H155" i="2"/>
  <c r="F159" i="2"/>
  <c r="H159" i="2"/>
  <c r="F163" i="2"/>
  <c r="H163" i="2"/>
  <c r="I163" i="2" s="1"/>
  <c r="C163" i="2" s="1"/>
  <c r="H150" i="2"/>
  <c r="G150" i="2"/>
  <c r="G155" i="2"/>
  <c r="G159" i="2"/>
  <c r="H148" i="2"/>
  <c r="G148" i="2"/>
  <c r="F153" i="2"/>
  <c r="H153" i="2"/>
  <c r="H145" i="2"/>
  <c r="H146" i="2"/>
  <c r="G146" i="2"/>
  <c r="F148" i="2"/>
  <c r="G151" i="2"/>
  <c r="H152" i="2"/>
  <c r="G152" i="2"/>
  <c r="G153" i="2"/>
  <c r="I153" i="2" s="1"/>
  <c r="C153" i="2" s="1"/>
  <c r="G157" i="2"/>
  <c r="G161" i="2"/>
  <c r="G165" i="2"/>
  <c r="G70" i="2"/>
  <c r="H70" i="2"/>
  <c r="F70" i="2"/>
  <c r="G103" i="2"/>
  <c r="F103" i="2"/>
  <c r="G95" i="2"/>
  <c r="F95" i="2"/>
  <c r="F109" i="2"/>
  <c r="H109" i="2"/>
  <c r="G99" i="2"/>
  <c r="F99" i="2"/>
  <c r="G105" i="2"/>
  <c r="F105" i="2"/>
  <c r="G97" i="2"/>
  <c r="F97" i="2"/>
  <c r="F107" i="2"/>
  <c r="H107" i="2"/>
  <c r="G101" i="2"/>
  <c r="F101" i="2"/>
  <c r="F119" i="2"/>
  <c r="H119" i="2"/>
  <c r="H124" i="2"/>
  <c r="G124" i="2"/>
  <c r="F124" i="2"/>
  <c r="H128" i="2"/>
  <c r="G128" i="2"/>
  <c r="F128" i="2"/>
  <c r="F135" i="2"/>
  <c r="H135" i="2"/>
  <c r="G119" i="2"/>
  <c r="F117" i="2"/>
  <c r="H117" i="2"/>
  <c r="H118" i="2"/>
  <c r="G118" i="2"/>
  <c r="F118" i="2"/>
  <c r="F121" i="2"/>
  <c r="H121" i="2"/>
  <c r="H122" i="2"/>
  <c r="G122" i="2"/>
  <c r="F122" i="2"/>
  <c r="F125" i="2"/>
  <c r="H125" i="2"/>
  <c r="H126" i="2"/>
  <c r="G126" i="2"/>
  <c r="F126" i="2"/>
  <c r="F129" i="2"/>
  <c r="H129" i="2"/>
  <c r="H130" i="2"/>
  <c r="G130" i="2"/>
  <c r="F130" i="2"/>
  <c r="F133" i="2"/>
  <c r="H133" i="2"/>
  <c r="H134" i="2"/>
  <c r="G134" i="2"/>
  <c r="F134" i="2"/>
  <c r="F137" i="2"/>
  <c r="H137" i="2"/>
  <c r="H138" i="2"/>
  <c r="G138" i="2"/>
  <c r="F138" i="2"/>
  <c r="F141" i="2"/>
  <c r="H141" i="2"/>
  <c r="G117" i="2"/>
  <c r="G121" i="2"/>
  <c r="G125" i="2"/>
  <c r="G129" i="2"/>
  <c r="G133" i="2"/>
  <c r="G137" i="2"/>
  <c r="G141" i="2"/>
  <c r="H120" i="2"/>
  <c r="G120" i="2"/>
  <c r="F120" i="2"/>
  <c r="F127" i="2"/>
  <c r="H127" i="2"/>
  <c r="I127" i="2" s="1"/>
  <c r="C127" i="2" s="1"/>
  <c r="H132" i="2"/>
  <c r="G132" i="2"/>
  <c r="F132" i="2"/>
  <c r="H136" i="2"/>
  <c r="G136" i="2"/>
  <c r="F136" i="2"/>
  <c r="F139" i="2"/>
  <c r="H139" i="2"/>
  <c r="I139" i="2" s="1"/>
  <c r="C139" i="2" s="1"/>
  <c r="H140" i="2"/>
  <c r="G140" i="2"/>
  <c r="F140" i="2"/>
  <c r="H116" i="2"/>
  <c r="G116" i="2"/>
  <c r="F116" i="2"/>
  <c r="F123" i="2"/>
  <c r="H123" i="2"/>
  <c r="F131" i="2"/>
  <c r="H131" i="2"/>
  <c r="I131" i="2" s="1"/>
  <c r="C131" i="2" s="1"/>
  <c r="G123" i="2"/>
  <c r="G135" i="2"/>
  <c r="G108" i="2"/>
  <c r="H108" i="2"/>
  <c r="G106" i="2"/>
  <c r="H106" i="2"/>
  <c r="G109" i="2"/>
  <c r="G107" i="2"/>
  <c r="H104" i="2"/>
  <c r="F104" i="2"/>
  <c r="G104" i="2"/>
  <c r="G102" i="2"/>
  <c r="F102" i="2"/>
  <c r="H102" i="2"/>
  <c r="G100" i="2"/>
  <c r="H100" i="2"/>
  <c r="F100" i="2"/>
  <c r="F98" i="2"/>
  <c r="G98" i="2"/>
  <c r="H98" i="2"/>
  <c r="G96" i="2"/>
  <c r="H96" i="2"/>
  <c r="F96" i="2"/>
  <c r="H105" i="2"/>
  <c r="H103" i="2"/>
  <c r="H101" i="2"/>
  <c r="H99" i="2"/>
  <c r="H97" i="2"/>
  <c r="H95" i="2"/>
  <c r="F93" i="2"/>
  <c r="H93" i="2"/>
  <c r="G93" i="2"/>
  <c r="H94" i="2"/>
  <c r="G94" i="2"/>
  <c r="F94" i="2"/>
  <c r="F92" i="2"/>
  <c r="G92" i="2"/>
  <c r="I92" i="2" s="1"/>
  <c r="C92" i="2" s="1"/>
  <c r="I11" i="3" l="1"/>
  <c r="J11" i="3" s="1"/>
  <c r="K11" i="3" s="1"/>
  <c r="L11" i="3" s="1"/>
  <c r="M11" i="3" s="1"/>
  <c r="I10" i="3"/>
  <c r="J10" i="3" s="1"/>
  <c r="K10" i="3" s="1"/>
  <c r="L10" i="3" s="1"/>
  <c r="M10" i="3" s="1"/>
  <c r="I7" i="3"/>
  <c r="J7" i="3" s="1"/>
  <c r="K7" i="3" s="1"/>
  <c r="L7" i="3" s="1"/>
  <c r="M7" i="3" s="1"/>
  <c r="I6" i="3"/>
  <c r="J6" i="3" s="1"/>
  <c r="K6" i="3" s="1"/>
  <c r="L6" i="3" s="1"/>
  <c r="M6" i="3" s="1"/>
  <c r="I4" i="3"/>
  <c r="J4" i="3" s="1"/>
  <c r="K4" i="3" s="1"/>
  <c r="L4" i="3" s="1"/>
  <c r="M4" i="3" s="1"/>
  <c r="I3" i="3"/>
  <c r="J3" i="3" s="1"/>
  <c r="K3" i="3" s="1"/>
  <c r="L3" i="3" s="1"/>
  <c r="M3" i="3" s="1"/>
  <c r="I2" i="3"/>
  <c r="J2" i="3" s="1"/>
  <c r="K2" i="3" s="1"/>
  <c r="L2" i="3" s="1"/>
  <c r="M2" i="3" s="1"/>
  <c r="I9" i="3"/>
  <c r="J9" i="3" s="1"/>
  <c r="K9" i="3" s="1"/>
  <c r="L9" i="3" s="1"/>
  <c r="M9" i="3" s="1"/>
  <c r="I88" i="2"/>
  <c r="C88" i="2" s="1"/>
  <c r="I72" i="2"/>
  <c r="C72" i="2" s="1"/>
  <c r="I147" i="2"/>
  <c r="C147" i="2" s="1"/>
  <c r="I84" i="2"/>
  <c r="C84" i="2" s="1"/>
  <c r="I86" i="2"/>
  <c r="C86" i="2" s="1"/>
  <c r="I80" i="2"/>
  <c r="C80" i="2" s="1"/>
  <c r="I82" i="2"/>
  <c r="C82" i="2" s="1"/>
  <c r="I74" i="2"/>
  <c r="C74" i="2" s="1"/>
  <c r="I78" i="2"/>
  <c r="C78" i="2" s="1"/>
  <c r="I71" i="2"/>
  <c r="C71" i="2" s="1"/>
  <c r="I76" i="2"/>
  <c r="C76" i="2" s="1"/>
  <c r="I210" i="2"/>
  <c r="C210" i="2" s="1"/>
  <c r="I215" i="2"/>
  <c r="C215" i="2" s="1"/>
  <c r="I213" i="2"/>
  <c r="C213" i="2" s="1"/>
  <c r="I205" i="2"/>
  <c r="C205" i="2" s="1"/>
  <c r="I238" i="2"/>
  <c r="C238" i="2" s="1"/>
  <c r="I101" i="2"/>
  <c r="C101" i="2" s="1"/>
  <c r="I232" i="2"/>
  <c r="C232" i="2" s="1"/>
  <c r="I240" i="2"/>
  <c r="C240" i="2" s="1"/>
  <c r="I109" i="2"/>
  <c r="C109" i="2" s="1"/>
  <c r="I156" i="2"/>
  <c r="C156" i="2" s="1"/>
  <c r="I149" i="2"/>
  <c r="C149" i="2" s="1"/>
  <c r="I159" i="2"/>
  <c r="C159" i="2" s="1"/>
  <c r="I235" i="2"/>
  <c r="C235" i="2" s="1"/>
  <c r="I195" i="2"/>
  <c r="C195" i="2" s="1"/>
  <c r="I236" i="2"/>
  <c r="C236" i="2" s="1"/>
  <c r="I151" i="2"/>
  <c r="C151" i="2" s="1"/>
  <c r="I180" i="2"/>
  <c r="C180" i="2" s="1"/>
  <c r="I218" i="2"/>
  <c r="C218" i="2" s="1"/>
  <c r="I234" i="2"/>
  <c r="C234" i="2" s="1"/>
  <c r="I148" i="2"/>
  <c r="C148" i="2" s="1"/>
  <c r="I150" i="2"/>
  <c r="C150" i="2" s="1"/>
  <c r="I196" i="2"/>
  <c r="C196" i="2" s="1"/>
  <c r="I164" i="2"/>
  <c r="C164" i="2" s="1"/>
  <c r="I188" i="2"/>
  <c r="C188" i="2" s="1"/>
  <c r="I192" i="2"/>
  <c r="C192" i="2" s="1"/>
  <c r="I202" i="2"/>
  <c r="C202" i="2" s="1"/>
  <c r="I207" i="2"/>
  <c r="C207" i="2" s="1"/>
  <c r="I222" i="2"/>
  <c r="C222" i="2" s="1"/>
  <c r="I239" i="2"/>
  <c r="C239" i="2" s="1"/>
  <c r="I237" i="2"/>
  <c r="C237" i="2" s="1"/>
  <c r="I233" i="2"/>
  <c r="C233" i="2" s="1"/>
  <c r="I226" i="2"/>
  <c r="C226" i="2" s="1"/>
  <c r="I224" i="2"/>
  <c r="C224" i="2" s="1"/>
  <c r="I206" i="2"/>
  <c r="C206" i="2" s="1"/>
  <c r="I203" i="2"/>
  <c r="C203" i="2" s="1"/>
  <c r="I209" i="2"/>
  <c r="C209" i="2" s="1"/>
  <c r="I228" i="2"/>
  <c r="C228" i="2" s="1"/>
  <c r="I220" i="2"/>
  <c r="C220" i="2" s="1"/>
  <c r="I211" i="2"/>
  <c r="C211" i="2" s="1"/>
  <c r="I230" i="2"/>
  <c r="C230" i="2" s="1"/>
  <c r="I217" i="2"/>
  <c r="C217" i="2" s="1"/>
  <c r="I190" i="2"/>
  <c r="C190" i="2" s="1"/>
  <c r="I198" i="2"/>
  <c r="C198" i="2" s="1"/>
  <c r="I194" i="2"/>
  <c r="C194" i="2" s="1"/>
  <c r="I174" i="2"/>
  <c r="C174" i="2" s="1"/>
  <c r="I176" i="2"/>
  <c r="C176" i="2" s="1"/>
  <c r="I186" i="2"/>
  <c r="C186" i="2" s="1"/>
  <c r="I182" i="2"/>
  <c r="C182" i="2" s="1"/>
  <c r="I184" i="2"/>
  <c r="C184" i="2" s="1"/>
  <c r="I178" i="2"/>
  <c r="C178" i="2" s="1"/>
  <c r="I170" i="2"/>
  <c r="C170" i="2" s="1"/>
  <c r="I172" i="2"/>
  <c r="C172" i="2" s="1"/>
  <c r="I165" i="2"/>
  <c r="C165" i="2" s="1"/>
  <c r="I161" i="2"/>
  <c r="C161" i="2" s="1"/>
  <c r="I160" i="2"/>
  <c r="C160" i="2" s="1"/>
  <c r="I162" i="2"/>
  <c r="C162" i="2" s="1"/>
  <c r="I158" i="2"/>
  <c r="C158" i="2" s="1"/>
  <c r="I157" i="2"/>
  <c r="C157" i="2" s="1"/>
  <c r="I145" i="2"/>
  <c r="C145" i="2" s="1"/>
  <c r="I152" i="2"/>
  <c r="C152" i="2" s="1"/>
  <c r="I146" i="2"/>
  <c r="C146" i="2" s="1"/>
  <c r="I155" i="2"/>
  <c r="C155" i="2" s="1"/>
  <c r="I154" i="2"/>
  <c r="C154" i="2" s="1"/>
  <c r="I97" i="2"/>
  <c r="C97" i="2" s="1"/>
  <c r="I104" i="2"/>
  <c r="C104" i="2" s="1"/>
  <c r="I99" i="2"/>
  <c r="C99" i="2" s="1"/>
  <c r="I141" i="2"/>
  <c r="C141" i="2" s="1"/>
  <c r="I125" i="2"/>
  <c r="C125" i="2" s="1"/>
  <c r="I103" i="2"/>
  <c r="C103" i="2" s="1"/>
  <c r="I70" i="2"/>
  <c r="C70" i="2" s="1"/>
  <c r="I107" i="2"/>
  <c r="C107" i="2" s="1"/>
  <c r="I136" i="2"/>
  <c r="C136" i="2" s="1"/>
  <c r="I120" i="2"/>
  <c r="C120" i="2" s="1"/>
  <c r="I95" i="2"/>
  <c r="C95" i="2" s="1"/>
  <c r="I133" i="2"/>
  <c r="C133" i="2" s="1"/>
  <c r="I117" i="2"/>
  <c r="C117" i="2" s="1"/>
  <c r="I105" i="2"/>
  <c r="C105" i="2" s="1"/>
  <c r="I102" i="2"/>
  <c r="C102" i="2" s="1"/>
  <c r="I93" i="2"/>
  <c r="C93" i="2" s="1"/>
  <c r="I121" i="2"/>
  <c r="C121" i="2" s="1"/>
  <c r="I135" i="2"/>
  <c r="C135" i="2" s="1"/>
  <c r="I138" i="2"/>
  <c r="C138" i="2" s="1"/>
  <c r="I122" i="2"/>
  <c r="C122" i="2" s="1"/>
  <c r="I124" i="2"/>
  <c r="C124" i="2" s="1"/>
  <c r="I130" i="2"/>
  <c r="C130" i="2" s="1"/>
  <c r="I123" i="2"/>
  <c r="C123" i="2" s="1"/>
  <c r="I129" i="2"/>
  <c r="C129" i="2" s="1"/>
  <c r="I134" i="2"/>
  <c r="C134" i="2" s="1"/>
  <c r="I118" i="2"/>
  <c r="C118" i="2" s="1"/>
  <c r="I119" i="2"/>
  <c r="C119" i="2" s="1"/>
  <c r="I128" i="2"/>
  <c r="C128" i="2" s="1"/>
  <c r="I116" i="2"/>
  <c r="C116" i="2" s="1"/>
  <c r="I140" i="2"/>
  <c r="C140" i="2" s="1"/>
  <c r="I132" i="2"/>
  <c r="C132" i="2" s="1"/>
  <c r="I137" i="2"/>
  <c r="C137" i="2" s="1"/>
  <c r="I126" i="2"/>
  <c r="C126" i="2" s="1"/>
  <c r="I106" i="2"/>
  <c r="C106" i="2" s="1"/>
  <c r="I108" i="2"/>
  <c r="C108" i="2" s="1"/>
  <c r="I98" i="2"/>
  <c r="C98" i="2" s="1"/>
  <c r="I100" i="2"/>
  <c r="C100" i="2" s="1"/>
  <c r="I96" i="2"/>
  <c r="C96" i="2" s="1"/>
  <c r="I94" i="2"/>
  <c r="C94" i="2" s="1"/>
  <c r="B69" i="2" l="1"/>
  <c r="E69" i="2" s="1"/>
  <c r="H69" i="2" s="1"/>
  <c r="B68" i="2"/>
  <c r="E68" i="2" s="1"/>
  <c r="B67" i="2"/>
  <c r="E67" i="2" s="1"/>
  <c r="H67" i="2" s="1"/>
  <c r="B63" i="2"/>
  <c r="E63" i="2" s="1"/>
  <c r="H63" i="2" s="1"/>
  <c r="B62" i="2"/>
  <c r="E62" i="2" s="1"/>
  <c r="B61" i="2"/>
  <c r="E61" i="2" s="1"/>
  <c r="H61" i="2" s="1"/>
  <c r="B60" i="2"/>
  <c r="E60" i="2" s="1"/>
  <c r="B55" i="2"/>
  <c r="E55" i="2" s="1"/>
  <c r="H55" i="2" s="1"/>
  <c r="B54" i="2"/>
  <c r="E54" i="2" s="1"/>
  <c r="B53" i="2"/>
  <c r="E53" i="2" s="1"/>
  <c r="H53" i="2" s="1"/>
  <c r="B52" i="2"/>
  <c r="E52" i="2" s="1"/>
  <c r="B51" i="2"/>
  <c r="E51" i="2" s="1"/>
  <c r="H51" i="2" s="1"/>
  <c r="B50" i="2"/>
  <c r="E50" i="2" s="1"/>
  <c r="B49" i="2"/>
  <c r="E49" i="2" s="1"/>
  <c r="H49" i="2" s="1"/>
  <c r="B48" i="2"/>
  <c r="E48" i="2" s="1"/>
  <c r="B47" i="2"/>
  <c r="E47" i="2" s="1"/>
  <c r="H47" i="2" s="1"/>
  <c r="B46" i="2"/>
  <c r="E46" i="2" s="1"/>
  <c r="B45" i="2"/>
  <c r="E45" i="2" s="1"/>
  <c r="H45" i="2" s="1"/>
  <c r="B44" i="2"/>
  <c r="E44" i="2" s="1"/>
  <c r="B43" i="2"/>
  <c r="E43" i="2" s="1"/>
  <c r="H43" i="2" s="1"/>
  <c r="B42" i="2"/>
  <c r="E42" i="2" s="1"/>
  <c r="B41" i="2"/>
  <c r="E41" i="2" s="1"/>
  <c r="H41" i="2" s="1"/>
  <c r="B40" i="2"/>
  <c r="E40" i="2" s="1"/>
  <c r="B36" i="2"/>
  <c r="E36" i="2" s="1"/>
  <c r="B35" i="2"/>
  <c r="E35" i="2" s="1"/>
  <c r="H35" i="2" s="1"/>
  <c r="B34" i="2"/>
  <c r="E34" i="2" s="1"/>
  <c r="B33" i="2"/>
  <c r="E33" i="2" s="1"/>
  <c r="H33" i="2" s="1"/>
  <c r="B32" i="2"/>
  <c r="E32" i="2" s="1"/>
  <c r="B31" i="2"/>
  <c r="E31" i="2" s="1"/>
  <c r="H31" i="2" s="1"/>
  <c r="B30" i="2"/>
  <c r="E30" i="2" s="1"/>
  <c r="B29" i="2"/>
  <c r="E29" i="2" s="1"/>
  <c r="H29" i="2" s="1"/>
  <c r="B28" i="2"/>
  <c r="E28" i="2" s="1"/>
  <c r="B27" i="2"/>
  <c r="E27" i="2" s="1"/>
  <c r="H27" i="2" s="1"/>
  <c r="B26" i="2"/>
  <c r="E26" i="2" s="1"/>
  <c r="B25" i="2"/>
  <c r="E25" i="2" s="1"/>
  <c r="H25" i="2" s="1"/>
  <c r="F68" i="2" l="1"/>
  <c r="H68" i="2"/>
  <c r="G68" i="2"/>
  <c r="F67" i="2"/>
  <c r="G67" i="2"/>
  <c r="I67" i="2" s="1"/>
  <c r="C67" i="2" s="1"/>
  <c r="G69" i="2"/>
  <c r="I69" i="2" s="1"/>
  <c r="C69" i="2" s="1"/>
  <c r="F69" i="2"/>
  <c r="F62" i="2"/>
  <c r="G62" i="2"/>
  <c r="H62" i="2"/>
  <c r="F60" i="2"/>
  <c r="G60" i="2"/>
  <c r="H60" i="2"/>
  <c r="F61" i="2"/>
  <c r="F63" i="2"/>
  <c r="G61" i="2"/>
  <c r="I61" i="2" s="1"/>
  <c r="C61" i="2" s="1"/>
  <c r="G63" i="2"/>
  <c r="I63" i="2" s="1"/>
  <c r="C63" i="2" s="1"/>
  <c r="F46" i="2"/>
  <c r="G46" i="2"/>
  <c r="H46" i="2"/>
  <c r="F54" i="2"/>
  <c r="H54" i="2"/>
  <c r="G54" i="2"/>
  <c r="F44" i="2"/>
  <c r="G44" i="2"/>
  <c r="H44" i="2"/>
  <c r="F52" i="2"/>
  <c r="G52" i="2"/>
  <c r="H52" i="2"/>
  <c r="F42" i="2"/>
  <c r="H42" i="2"/>
  <c r="G42" i="2"/>
  <c r="F50" i="2"/>
  <c r="G50" i="2"/>
  <c r="H50" i="2"/>
  <c r="F40" i="2"/>
  <c r="G40" i="2"/>
  <c r="H40" i="2"/>
  <c r="F48" i="2"/>
  <c r="H48" i="2"/>
  <c r="G48" i="2"/>
  <c r="F41" i="2"/>
  <c r="F43" i="2"/>
  <c r="F45" i="2"/>
  <c r="F47" i="2"/>
  <c r="F49" i="2"/>
  <c r="F51" i="2"/>
  <c r="F53" i="2"/>
  <c r="F55" i="2"/>
  <c r="G43" i="2"/>
  <c r="I43" i="2" s="1"/>
  <c r="C43" i="2" s="1"/>
  <c r="G47" i="2"/>
  <c r="I47" i="2" s="1"/>
  <c r="C47" i="2" s="1"/>
  <c r="G49" i="2"/>
  <c r="I49" i="2" s="1"/>
  <c r="C49" i="2" s="1"/>
  <c r="G51" i="2"/>
  <c r="I51" i="2" s="1"/>
  <c r="C51" i="2" s="1"/>
  <c r="G55" i="2"/>
  <c r="I55" i="2" s="1"/>
  <c r="C55" i="2" s="1"/>
  <c r="G41" i="2"/>
  <c r="I41" i="2" s="1"/>
  <c r="C41" i="2" s="1"/>
  <c r="G45" i="2"/>
  <c r="I45" i="2" s="1"/>
  <c r="C45" i="2" s="1"/>
  <c r="G53" i="2"/>
  <c r="I53" i="2" s="1"/>
  <c r="C53" i="2" s="1"/>
  <c r="H36" i="2"/>
  <c r="F36" i="2"/>
  <c r="G36" i="2"/>
  <c r="F32" i="2"/>
  <c r="H32" i="2"/>
  <c r="G32" i="2"/>
  <c r="F30" i="2"/>
  <c r="H30" i="2"/>
  <c r="G30" i="2"/>
  <c r="F28" i="2"/>
  <c r="G28" i="2"/>
  <c r="H28" i="2"/>
  <c r="F26" i="2"/>
  <c r="H26" i="2"/>
  <c r="G26" i="2"/>
  <c r="F34" i="2"/>
  <c r="G34" i="2"/>
  <c r="H34" i="2"/>
  <c r="F25" i="2"/>
  <c r="F27" i="2"/>
  <c r="F29" i="2"/>
  <c r="F31" i="2"/>
  <c r="F33" i="2"/>
  <c r="F35" i="2"/>
  <c r="G25" i="2"/>
  <c r="I25" i="2" s="1"/>
  <c r="C25" i="2" s="1"/>
  <c r="G27" i="2"/>
  <c r="I27" i="2" s="1"/>
  <c r="C27" i="2" s="1"/>
  <c r="G29" i="2"/>
  <c r="I29" i="2" s="1"/>
  <c r="C29" i="2" s="1"/>
  <c r="G31" i="2"/>
  <c r="I31" i="2" s="1"/>
  <c r="C31" i="2" s="1"/>
  <c r="G33" i="2"/>
  <c r="I33" i="2" s="1"/>
  <c r="C33" i="2" s="1"/>
  <c r="G35" i="2"/>
  <c r="I35" i="2" s="1"/>
  <c r="C35" i="2" s="1"/>
  <c r="I68" i="2" l="1"/>
  <c r="C68" i="2" s="1"/>
  <c r="I28" i="2"/>
  <c r="C28" i="2" s="1"/>
  <c r="I34" i="2"/>
  <c r="C34" i="2" s="1"/>
  <c r="I46" i="2"/>
  <c r="C46" i="2" s="1"/>
  <c r="I36" i="2"/>
  <c r="C36" i="2" s="1"/>
  <c r="I26" i="2"/>
  <c r="C26" i="2" s="1"/>
  <c r="I48" i="2"/>
  <c r="C48" i="2" s="1"/>
  <c r="I60" i="2"/>
  <c r="C60" i="2" s="1"/>
  <c r="I62" i="2"/>
  <c r="C62" i="2" s="1"/>
  <c r="I30" i="2"/>
  <c r="C30" i="2" s="1"/>
  <c r="I54" i="2"/>
  <c r="C54" i="2" s="1"/>
  <c r="I50" i="2"/>
  <c r="C50" i="2" s="1"/>
  <c r="I40" i="2"/>
  <c r="C40" i="2" s="1"/>
  <c r="I44" i="2"/>
  <c r="C44" i="2" s="1"/>
  <c r="I42" i="2"/>
  <c r="C42" i="2" s="1"/>
  <c r="I52" i="2"/>
  <c r="C52" i="2" s="1"/>
  <c r="I32" i="2"/>
  <c r="C32" i="2" s="1"/>
  <c r="B21" i="2" l="1"/>
  <c r="E21" i="2" s="1"/>
  <c r="H21" i="2" s="1"/>
  <c r="B20" i="2"/>
  <c r="E20" i="2" s="1"/>
  <c r="B19" i="2"/>
  <c r="E19" i="2" s="1"/>
  <c r="B18" i="2"/>
  <c r="E18" i="2" s="1"/>
  <c r="H18" i="2" s="1"/>
  <c r="B14" i="2"/>
  <c r="E14" i="2" s="1"/>
  <c r="H14" i="2" s="1"/>
  <c r="B13" i="2"/>
  <c r="E13" i="2" s="1"/>
  <c r="B12" i="2"/>
  <c r="E12" i="2" s="1"/>
  <c r="B11" i="2"/>
  <c r="E11" i="2" s="1"/>
  <c r="H11" i="2" s="1"/>
  <c r="B10" i="2"/>
  <c r="E10" i="2" s="1"/>
  <c r="H10" i="2" s="1"/>
  <c r="B9" i="2"/>
  <c r="E9" i="2" s="1"/>
  <c r="B8" i="2"/>
  <c r="E8" i="2" s="1"/>
  <c r="B7" i="2"/>
  <c r="E7" i="2" s="1"/>
  <c r="H7" i="2" s="1"/>
  <c r="O2" i="2"/>
  <c r="B3" i="2"/>
  <c r="E3" i="2" s="1"/>
  <c r="F3" i="2" s="1"/>
  <c r="J77" i="2" l="1"/>
  <c r="K77" i="2" s="1"/>
  <c r="L77" i="2" s="1"/>
  <c r="J73" i="2"/>
  <c r="K73" i="2" s="1"/>
  <c r="L73" i="2" s="1"/>
  <c r="J75" i="2"/>
  <c r="K75" i="2" s="1"/>
  <c r="L75" i="2" s="1"/>
  <c r="J79" i="2"/>
  <c r="K79" i="2" s="1"/>
  <c r="L79" i="2" s="1"/>
  <c r="J83" i="2"/>
  <c r="K83" i="2" s="1"/>
  <c r="L83" i="2" s="1"/>
  <c r="J85" i="2"/>
  <c r="K85" i="2" s="1"/>
  <c r="L85" i="2" s="1"/>
  <c r="J88" i="2"/>
  <c r="K88" i="2" s="1"/>
  <c r="L88" i="2" s="1"/>
  <c r="J81" i="2"/>
  <c r="K81" i="2" s="1"/>
  <c r="L81" i="2" s="1"/>
  <c r="J87" i="2"/>
  <c r="K87" i="2" s="1"/>
  <c r="L87" i="2" s="1"/>
  <c r="J74" i="2"/>
  <c r="K74" i="2" s="1"/>
  <c r="L74" i="2" s="1"/>
  <c r="J72" i="2"/>
  <c r="K72" i="2" s="1"/>
  <c r="L72" i="2" s="1"/>
  <c r="J86" i="2"/>
  <c r="K86" i="2" s="1"/>
  <c r="L86" i="2" s="1"/>
  <c r="J84" i="2"/>
  <c r="K84" i="2" s="1"/>
  <c r="L84" i="2" s="1"/>
  <c r="J71" i="2"/>
  <c r="K71" i="2" s="1"/>
  <c r="L71" i="2" s="1"/>
  <c r="J76" i="2"/>
  <c r="K76" i="2" s="1"/>
  <c r="L76" i="2" s="1"/>
  <c r="J80" i="2"/>
  <c r="K80" i="2" s="1"/>
  <c r="L80" i="2" s="1"/>
  <c r="J82" i="2"/>
  <c r="K82" i="2" s="1"/>
  <c r="L82" i="2" s="1"/>
  <c r="J78" i="2"/>
  <c r="K78" i="2" s="1"/>
  <c r="L78" i="2" s="1"/>
  <c r="J147" i="2"/>
  <c r="K147" i="2" s="1"/>
  <c r="L147" i="2" s="1"/>
  <c r="J163" i="2"/>
  <c r="K163" i="2" s="1"/>
  <c r="L163" i="2" s="1"/>
  <c r="J225" i="2"/>
  <c r="K225" i="2" s="1"/>
  <c r="L225" i="2" s="1"/>
  <c r="J183" i="2"/>
  <c r="K183" i="2" s="1"/>
  <c r="L183" i="2" s="1"/>
  <c r="J223" i="2"/>
  <c r="K223" i="2" s="1"/>
  <c r="L223" i="2" s="1"/>
  <c r="J179" i="2"/>
  <c r="K179" i="2" s="1"/>
  <c r="L179" i="2" s="1"/>
  <c r="J173" i="2"/>
  <c r="K173" i="2" s="1"/>
  <c r="L173" i="2" s="1"/>
  <c r="J212" i="2"/>
  <c r="K212" i="2" s="1"/>
  <c r="L212" i="2" s="1"/>
  <c r="J214" i="2"/>
  <c r="K214" i="2" s="1"/>
  <c r="L214" i="2" s="1"/>
  <c r="J189" i="2"/>
  <c r="K189" i="2" s="1"/>
  <c r="L189" i="2" s="1"/>
  <c r="J169" i="2"/>
  <c r="K169" i="2" s="1"/>
  <c r="L169" i="2" s="1"/>
  <c r="J227" i="2"/>
  <c r="K227" i="2" s="1"/>
  <c r="L227" i="2" s="1"/>
  <c r="J181" i="2"/>
  <c r="K181" i="2" s="1"/>
  <c r="L181" i="2" s="1"/>
  <c r="J171" i="2"/>
  <c r="K171" i="2" s="1"/>
  <c r="L171" i="2" s="1"/>
  <c r="J185" i="2"/>
  <c r="K185" i="2" s="1"/>
  <c r="L185" i="2" s="1"/>
  <c r="J187" i="2"/>
  <c r="K187" i="2" s="1"/>
  <c r="L187" i="2" s="1"/>
  <c r="J175" i="2"/>
  <c r="K175" i="2" s="1"/>
  <c r="L175" i="2" s="1"/>
  <c r="J208" i="2"/>
  <c r="K208" i="2" s="1"/>
  <c r="L208" i="2" s="1"/>
  <c r="J219" i="2"/>
  <c r="K219" i="2" s="1"/>
  <c r="L219" i="2" s="1"/>
  <c r="J191" i="2"/>
  <c r="K191" i="2" s="1"/>
  <c r="L191" i="2" s="1"/>
  <c r="J177" i="2"/>
  <c r="K177" i="2" s="1"/>
  <c r="L177" i="2" s="1"/>
  <c r="J193" i="2"/>
  <c r="K193" i="2" s="1"/>
  <c r="L193" i="2" s="1"/>
  <c r="J197" i="2"/>
  <c r="K197" i="2" s="1"/>
  <c r="L197" i="2" s="1"/>
  <c r="J204" i="2"/>
  <c r="K204" i="2" s="1"/>
  <c r="L204" i="2" s="1"/>
  <c r="J229" i="2"/>
  <c r="K229" i="2" s="1"/>
  <c r="L229" i="2" s="1"/>
  <c r="J153" i="2"/>
  <c r="K153" i="2" s="1"/>
  <c r="L153" i="2" s="1"/>
  <c r="J231" i="2"/>
  <c r="K231" i="2" s="1"/>
  <c r="L231" i="2" s="1"/>
  <c r="J216" i="2"/>
  <c r="K216" i="2" s="1"/>
  <c r="L216" i="2" s="1"/>
  <c r="J221" i="2"/>
  <c r="K221" i="2" s="1"/>
  <c r="L221" i="2" s="1"/>
  <c r="J157" i="2"/>
  <c r="K157" i="2" s="1"/>
  <c r="L157" i="2" s="1"/>
  <c r="J188" i="2"/>
  <c r="K188" i="2" s="1"/>
  <c r="L188" i="2" s="1"/>
  <c r="J158" i="2"/>
  <c r="K158" i="2" s="1"/>
  <c r="L158" i="2" s="1"/>
  <c r="J164" i="2"/>
  <c r="K164" i="2" s="1"/>
  <c r="L164" i="2" s="1"/>
  <c r="J162" i="2"/>
  <c r="K162" i="2" s="1"/>
  <c r="L162" i="2" s="1"/>
  <c r="J230" i="2"/>
  <c r="K230" i="2" s="1"/>
  <c r="L230" i="2" s="1"/>
  <c r="J148" i="2"/>
  <c r="K148" i="2" s="1"/>
  <c r="L148" i="2" s="1"/>
  <c r="J210" i="2"/>
  <c r="K210" i="2" s="1"/>
  <c r="L210" i="2" s="1"/>
  <c r="J220" i="2"/>
  <c r="K220" i="2" s="1"/>
  <c r="L220" i="2" s="1"/>
  <c r="J195" i="2"/>
  <c r="K195" i="2" s="1"/>
  <c r="L195" i="2" s="1"/>
  <c r="J174" i="2"/>
  <c r="K174" i="2" s="1"/>
  <c r="L174" i="2" s="1"/>
  <c r="J235" i="2"/>
  <c r="K235" i="2" s="1"/>
  <c r="L235" i="2" s="1"/>
  <c r="J170" i="2"/>
  <c r="K170" i="2" s="1"/>
  <c r="L170" i="2" s="1"/>
  <c r="J203" i="2"/>
  <c r="K203" i="2" s="1"/>
  <c r="L203" i="2" s="1"/>
  <c r="J234" i="2"/>
  <c r="K234" i="2" s="1"/>
  <c r="L234" i="2" s="1"/>
  <c r="J205" i="2"/>
  <c r="K205" i="2" s="1"/>
  <c r="L205" i="2" s="1"/>
  <c r="J186" i="2"/>
  <c r="K186" i="2" s="1"/>
  <c r="L186" i="2" s="1"/>
  <c r="J236" i="2"/>
  <c r="K236" i="2" s="1"/>
  <c r="L236" i="2" s="1"/>
  <c r="J190" i="2"/>
  <c r="K190" i="2" s="1"/>
  <c r="L190" i="2" s="1"/>
  <c r="J156" i="2"/>
  <c r="K156" i="2" s="1"/>
  <c r="L156" i="2" s="1"/>
  <c r="J217" i="2"/>
  <c r="K217" i="2" s="1"/>
  <c r="L217" i="2" s="1"/>
  <c r="J215" i="2"/>
  <c r="K215" i="2" s="1"/>
  <c r="L215" i="2" s="1"/>
  <c r="J182" i="2"/>
  <c r="K182" i="2" s="1"/>
  <c r="L182" i="2" s="1"/>
  <c r="J226" i="2"/>
  <c r="K226" i="2" s="1"/>
  <c r="L226" i="2" s="1"/>
  <c r="J159" i="2"/>
  <c r="K159" i="2" s="1"/>
  <c r="L159" i="2" s="1"/>
  <c r="J161" i="2"/>
  <c r="K161" i="2" s="1"/>
  <c r="L161" i="2" s="1"/>
  <c r="J222" i="2"/>
  <c r="K222" i="2" s="1"/>
  <c r="L222" i="2" s="1"/>
  <c r="J146" i="2"/>
  <c r="K146" i="2" s="1"/>
  <c r="L146" i="2" s="1"/>
  <c r="J207" i="2"/>
  <c r="K207" i="2" s="1"/>
  <c r="L207" i="2" s="1"/>
  <c r="J198" i="2"/>
  <c r="K198" i="2" s="1"/>
  <c r="L198" i="2" s="1"/>
  <c r="J149" i="2"/>
  <c r="K149" i="2" s="1"/>
  <c r="L149" i="2" s="1"/>
  <c r="J206" i="2"/>
  <c r="K206" i="2" s="1"/>
  <c r="L206" i="2" s="1"/>
  <c r="J224" i="2"/>
  <c r="K224" i="2" s="1"/>
  <c r="L224" i="2" s="1"/>
  <c r="J194" i="2"/>
  <c r="K194" i="2" s="1"/>
  <c r="L194" i="2" s="1"/>
  <c r="J238" i="2"/>
  <c r="K238" i="2" s="1"/>
  <c r="L238" i="2" s="1"/>
  <c r="J196" i="2"/>
  <c r="K196" i="2" s="1"/>
  <c r="L196" i="2" s="1"/>
  <c r="J150" i="2"/>
  <c r="K150" i="2" s="1"/>
  <c r="L150" i="2" s="1"/>
  <c r="J211" i="2"/>
  <c r="K211" i="2" s="1"/>
  <c r="L211" i="2" s="1"/>
  <c r="J240" i="2"/>
  <c r="K240" i="2" s="1"/>
  <c r="L240" i="2" s="1"/>
  <c r="J178" i="2"/>
  <c r="K178" i="2" s="1"/>
  <c r="L178" i="2" s="1"/>
  <c r="J218" i="2"/>
  <c r="K218" i="2" s="1"/>
  <c r="L218" i="2" s="1"/>
  <c r="J184" i="2"/>
  <c r="K184" i="2" s="1"/>
  <c r="L184" i="2" s="1"/>
  <c r="J180" i="2"/>
  <c r="K180" i="2" s="1"/>
  <c r="L180" i="2" s="1"/>
  <c r="J172" i="2"/>
  <c r="K172" i="2" s="1"/>
  <c r="L172" i="2" s="1"/>
  <c r="J209" i="2"/>
  <c r="K209" i="2" s="1"/>
  <c r="L209" i="2" s="1"/>
  <c r="J151" i="2"/>
  <c r="K151" i="2" s="1"/>
  <c r="L151" i="2" s="1"/>
  <c r="J155" i="2"/>
  <c r="K155" i="2" s="1"/>
  <c r="L155" i="2" s="1"/>
  <c r="J237" i="2"/>
  <c r="K237" i="2" s="1"/>
  <c r="L237" i="2" s="1"/>
  <c r="J232" i="2"/>
  <c r="K232" i="2" s="1"/>
  <c r="L232" i="2" s="1"/>
  <c r="J228" i="2"/>
  <c r="K228" i="2" s="1"/>
  <c r="L228" i="2" s="1"/>
  <c r="J154" i="2"/>
  <c r="K154" i="2" s="1"/>
  <c r="L154" i="2" s="1"/>
  <c r="J233" i="2"/>
  <c r="K233" i="2" s="1"/>
  <c r="L233" i="2" s="1"/>
  <c r="J145" i="2"/>
  <c r="K145" i="2" s="1"/>
  <c r="L145" i="2" s="1"/>
  <c r="J239" i="2"/>
  <c r="K239" i="2" s="1"/>
  <c r="L239" i="2" s="1"/>
  <c r="J213" i="2"/>
  <c r="K213" i="2" s="1"/>
  <c r="L213" i="2" s="1"/>
  <c r="J152" i="2"/>
  <c r="K152" i="2" s="1"/>
  <c r="L152" i="2" s="1"/>
  <c r="J202" i="2"/>
  <c r="K202" i="2" s="1"/>
  <c r="L202" i="2" s="1"/>
  <c r="J176" i="2"/>
  <c r="K176" i="2" s="1"/>
  <c r="L176" i="2" s="1"/>
  <c r="J165" i="2"/>
  <c r="K165" i="2" s="1"/>
  <c r="L165" i="2" s="1"/>
  <c r="J160" i="2"/>
  <c r="K160" i="2" s="1"/>
  <c r="L160" i="2" s="1"/>
  <c r="J192" i="2"/>
  <c r="K192" i="2" s="1"/>
  <c r="L192" i="2" s="1"/>
  <c r="J92" i="2"/>
  <c r="K92" i="2" s="1"/>
  <c r="L92" i="2" s="1"/>
  <c r="J127" i="2"/>
  <c r="K127" i="2" s="1"/>
  <c r="L127" i="2" s="1"/>
  <c r="J131" i="2"/>
  <c r="K131" i="2" s="1"/>
  <c r="L131" i="2" s="1"/>
  <c r="J101" i="2"/>
  <c r="K101" i="2" s="1"/>
  <c r="L101" i="2" s="1"/>
  <c r="J97" i="2"/>
  <c r="K97" i="2" s="1"/>
  <c r="L97" i="2" s="1"/>
  <c r="J109" i="2"/>
  <c r="K109" i="2" s="1"/>
  <c r="L109" i="2" s="1"/>
  <c r="J139" i="2"/>
  <c r="K139" i="2" s="1"/>
  <c r="L139" i="2" s="1"/>
  <c r="J104" i="2"/>
  <c r="K104" i="2" s="1"/>
  <c r="L104" i="2" s="1"/>
  <c r="J98" i="2"/>
  <c r="K98" i="2" s="1"/>
  <c r="L98" i="2" s="1"/>
  <c r="J95" i="2"/>
  <c r="K95" i="2" s="1"/>
  <c r="L95" i="2" s="1"/>
  <c r="J123" i="2"/>
  <c r="K123" i="2" s="1"/>
  <c r="L123" i="2" s="1"/>
  <c r="J120" i="2"/>
  <c r="K120" i="2" s="1"/>
  <c r="L120" i="2" s="1"/>
  <c r="J100" i="2"/>
  <c r="K100" i="2" s="1"/>
  <c r="L100" i="2" s="1"/>
  <c r="J99" i="2"/>
  <c r="K99" i="2" s="1"/>
  <c r="L99" i="2" s="1"/>
  <c r="J103" i="2"/>
  <c r="K103" i="2" s="1"/>
  <c r="L103" i="2" s="1"/>
  <c r="J119" i="2"/>
  <c r="K119" i="2" s="1"/>
  <c r="L119" i="2" s="1"/>
  <c r="J136" i="2"/>
  <c r="K136" i="2" s="1"/>
  <c r="L136" i="2" s="1"/>
  <c r="J105" i="2"/>
  <c r="K105" i="2" s="1"/>
  <c r="L105" i="2" s="1"/>
  <c r="J130" i="2"/>
  <c r="K130" i="2" s="1"/>
  <c r="L130" i="2" s="1"/>
  <c r="J94" i="2"/>
  <c r="K94" i="2" s="1"/>
  <c r="L94" i="2" s="1"/>
  <c r="J137" i="2"/>
  <c r="K137" i="2" s="1"/>
  <c r="L137" i="2" s="1"/>
  <c r="J138" i="2"/>
  <c r="K138" i="2" s="1"/>
  <c r="L138" i="2" s="1"/>
  <c r="J125" i="2"/>
  <c r="K125" i="2" s="1"/>
  <c r="L125" i="2" s="1"/>
  <c r="J116" i="2"/>
  <c r="K116" i="2" s="1"/>
  <c r="L116" i="2" s="1"/>
  <c r="J106" i="2"/>
  <c r="K106" i="2" s="1"/>
  <c r="L106" i="2" s="1"/>
  <c r="J107" i="2"/>
  <c r="K107" i="2" s="1"/>
  <c r="L107" i="2" s="1"/>
  <c r="J134" i="2"/>
  <c r="K134" i="2" s="1"/>
  <c r="L134" i="2" s="1"/>
  <c r="J126" i="2"/>
  <c r="K126" i="2" s="1"/>
  <c r="L126" i="2" s="1"/>
  <c r="J124" i="2"/>
  <c r="K124" i="2" s="1"/>
  <c r="L124" i="2" s="1"/>
  <c r="J70" i="2"/>
  <c r="K70" i="2" s="1"/>
  <c r="L70" i="2" s="1"/>
  <c r="J122" i="2"/>
  <c r="K122" i="2" s="1"/>
  <c r="L122" i="2" s="1"/>
  <c r="J121" i="2"/>
  <c r="K121" i="2" s="1"/>
  <c r="L121" i="2" s="1"/>
  <c r="J108" i="2"/>
  <c r="K108" i="2" s="1"/>
  <c r="L108" i="2" s="1"/>
  <c r="J133" i="2"/>
  <c r="K133" i="2" s="1"/>
  <c r="L133" i="2" s="1"/>
  <c r="J96" i="2"/>
  <c r="K96" i="2" s="1"/>
  <c r="L96" i="2" s="1"/>
  <c r="J128" i="2"/>
  <c r="K128" i="2" s="1"/>
  <c r="L128" i="2" s="1"/>
  <c r="J93" i="2"/>
  <c r="K93" i="2" s="1"/>
  <c r="L93" i="2" s="1"/>
  <c r="J117" i="2"/>
  <c r="K117" i="2" s="1"/>
  <c r="L117" i="2" s="1"/>
  <c r="J132" i="2"/>
  <c r="K132" i="2" s="1"/>
  <c r="L132" i="2" s="1"/>
  <c r="J135" i="2"/>
  <c r="K135" i="2" s="1"/>
  <c r="L135" i="2" s="1"/>
  <c r="J141" i="2"/>
  <c r="K141" i="2" s="1"/>
  <c r="L141" i="2" s="1"/>
  <c r="J140" i="2"/>
  <c r="K140" i="2" s="1"/>
  <c r="L140" i="2" s="1"/>
  <c r="J129" i="2"/>
  <c r="K129" i="2" s="1"/>
  <c r="L129" i="2" s="1"/>
  <c r="J102" i="2"/>
  <c r="K102" i="2" s="1"/>
  <c r="L102" i="2" s="1"/>
  <c r="J118" i="2"/>
  <c r="K118" i="2" s="1"/>
  <c r="L118" i="2" s="1"/>
  <c r="J69" i="2"/>
  <c r="K69" i="2" s="1"/>
  <c r="L69" i="2" s="1"/>
  <c r="J67" i="2"/>
  <c r="K67" i="2" s="1"/>
  <c r="L67" i="2" s="1"/>
  <c r="J68" i="2"/>
  <c r="K68" i="2" s="1"/>
  <c r="L68" i="2" s="1"/>
  <c r="J63" i="2"/>
  <c r="K63" i="2" s="1"/>
  <c r="L63" i="2" s="1"/>
  <c r="J61" i="2"/>
  <c r="K61" i="2" s="1"/>
  <c r="L61" i="2" s="1"/>
  <c r="J62" i="2"/>
  <c r="K62" i="2" s="1"/>
  <c r="L62" i="2" s="1"/>
  <c r="J60" i="2"/>
  <c r="K60" i="2" s="1"/>
  <c r="L60" i="2" s="1"/>
  <c r="J35" i="2"/>
  <c r="K35" i="2" s="1"/>
  <c r="L35" i="2" s="1"/>
  <c r="J51" i="2"/>
  <c r="K51" i="2" s="1"/>
  <c r="L51" i="2" s="1"/>
  <c r="J43" i="2"/>
  <c r="K43" i="2" s="1"/>
  <c r="L43" i="2" s="1"/>
  <c r="J34" i="2"/>
  <c r="K34" i="2" s="1"/>
  <c r="L34" i="2" s="1"/>
  <c r="J41" i="2"/>
  <c r="K41" i="2" s="1"/>
  <c r="L41" i="2" s="1"/>
  <c r="J31" i="2"/>
  <c r="K31" i="2" s="1"/>
  <c r="L31" i="2" s="1"/>
  <c r="J46" i="2"/>
  <c r="K46" i="2" s="1"/>
  <c r="L46" i="2" s="1"/>
  <c r="J53" i="2"/>
  <c r="K53" i="2" s="1"/>
  <c r="L53" i="2" s="1"/>
  <c r="J26" i="2"/>
  <c r="K26" i="2" s="1"/>
  <c r="L26" i="2" s="1"/>
  <c r="J27" i="2"/>
  <c r="K27" i="2" s="1"/>
  <c r="L27" i="2" s="1"/>
  <c r="J48" i="2"/>
  <c r="K48" i="2" s="1"/>
  <c r="L48" i="2" s="1"/>
  <c r="J49" i="2"/>
  <c r="K49" i="2" s="1"/>
  <c r="L49" i="2" s="1"/>
  <c r="J36" i="2"/>
  <c r="K36" i="2" s="1"/>
  <c r="L36" i="2" s="1"/>
  <c r="J55" i="2"/>
  <c r="K55" i="2" s="1"/>
  <c r="L55" i="2" s="1"/>
  <c r="J33" i="2"/>
  <c r="K33" i="2" s="1"/>
  <c r="L33" i="2" s="1"/>
  <c r="J29" i="2"/>
  <c r="K29" i="2" s="1"/>
  <c r="L29" i="2" s="1"/>
  <c r="J45" i="2"/>
  <c r="K45" i="2" s="1"/>
  <c r="L45" i="2" s="1"/>
  <c r="J28" i="2"/>
  <c r="K28" i="2" s="1"/>
  <c r="L28" i="2" s="1"/>
  <c r="J25" i="2"/>
  <c r="K25" i="2" s="1"/>
  <c r="L25" i="2" s="1"/>
  <c r="J47" i="2"/>
  <c r="K47" i="2" s="1"/>
  <c r="L47" i="2" s="1"/>
  <c r="J52" i="2"/>
  <c r="K52" i="2" s="1"/>
  <c r="L52" i="2" s="1"/>
  <c r="J50" i="2"/>
  <c r="K50" i="2" s="1"/>
  <c r="L50" i="2" s="1"/>
  <c r="J40" i="2"/>
  <c r="K40" i="2" s="1"/>
  <c r="L40" i="2" s="1"/>
  <c r="J54" i="2"/>
  <c r="K54" i="2" s="1"/>
  <c r="L54" i="2" s="1"/>
  <c r="J44" i="2"/>
  <c r="K44" i="2" s="1"/>
  <c r="L44" i="2" s="1"/>
  <c r="J32" i="2"/>
  <c r="K32" i="2" s="1"/>
  <c r="L32" i="2" s="1"/>
  <c r="J42" i="2"/>
  <c r="K42" i="2" s="1"/>
  <c r="L42" i="2" s="1"/>
  <c r="J30" i="2"/>
  <c r="K30" i="2" s="1"/>
  <c r="L30" i="2" s="1"/>
  <c r="F21" i="2"/>
  <c r="G19" i="2"/>
  <c r="H19" i="2"/>
  <c r="F19" i="2"/>
  <c r="F20" i="2"/>
  <c r="H20" i="2"/>
  <c r="G20" i="2"/>
  <c r="F18" i="2"/>
  <c r="G21" i="2"/>
  <c r="I21" i="2" s="1"/>
  <c r="C21" i="2" s="1"/>
  <c r="J21" i="2" s="1"/>
  <c r="K21" i="2" s="1"/>
  <c r="L21" i="2" s="1"/>
  <c r="G18" i="2"/>
  <c r="I18" i="2" s="1"/>
  <c r="C18" i="2" s="1"/>
  <c r="J18" i="2" s="1"/>
  <c r="K18" i="2" s="1"/>
  <c r="L18" i="2" s="1"/>
  <c r="F14" i="2"/>
  <c r="F10" i="2"/>
  <c r="G12" i="2"/>
  <c r="H12" i="2"/>
  <c r="F12" i="2"/>
  <c r="G8" i="2"/>
  <c r="F8" i="2"/>
  <c r="H8" i="2"/>
  <c r="F13" i="2"/>
  <c r="G13" i="2"/>
  <c r="H13" i="2"/>
  <c r="F9" i="2"/>
  <c r="G9" i="2"/>
  <c r="H9" i="2"/>
  <c r="F7" i="2"/>
  <c r="G10" i="2"/>
  <c r="I10" i="2" s="1"/>
  <c r="C10" i="2" s="1"/>
  <c r="J10" i="2" s="1"/>
  <c r="K10" i="2" s="1"/>
  <c r="L10" i="2" s="1"/>
  <c r="F11" i="2"/>
  <c r="G14" i="2"/>
  <c r="I14" i="2" s="1"/>
  <c r="C14" i="2" s="1"/>
  <c r="J14" i="2" s="1"/>
  <c r="K14" i="2" s="1"/>
  <c r="L14" i="2" s="1"/>
  <c r="G7" i="2"/>
  <c r="I7" i="2" s="1"/>
  <c r="C7" i="2" s="1"/>
  <c r="J7" i="2" s="1"/>
  <c r="K7" i="2" s="1"/>
  <c r="L7" i="2" s="1"/>
  <c r="G11" i="2"/>
  <c r="I11" i="2" s="1"/>
  <c r="C11" i="2" s="1"/>
  <c r="J11" i="2" s="1"/>
  <c r="K11" i="2" s="1"/>
  <c r="L11" i="2" s="1"/>
  <c r="H3" i="2"/>
  <c r="G3" i="2"/>
  <c r="L110" i="2" l="1"/>
  <c r="L56" i="2"/>
  <c r="L241" i="2"/>
  <c r="I13" i="2"/>
  <c r="C13" i="2" s="1"/>
  <c r="J13" i="2" s="1"/>
  <c r="K13" i="2" s="1"/>
  <c r="L13" i="2" s="1"/>
  <c r="I8" i="2"/>
  <c r="C8" i="2" s="1"/>
  <c r="J8" i="2" s="1"/>
  <c r="K8" i="2" s="1"/>
  <c r="L8" i="2" s="1"/>
  <c r="I20" i="2"/>
  <c r="C20" i="2" s="1"/>
  <c r="J20" i="2" s="1"/>
  <c r="K20" i="2" s="1"/>
  <c r="L20" i="2" s="1"/>
  <c r="I19" i="2"/>
  <c r="C19" i="2" s="1"/>
  <c r="J19" i="2" s="1"/>
  <c r="K19" i="2" s="1"/>
  <c r="L19" i="2" s="1"/>
  <c r="I9" i="2"/>
  <c r="C9" i="2" s="1"/>
  <c r="J9" i="2" s="1"/>
  <c r="K9" i="2" s="1"/>
  <c r="L9" i="2" s="1"/>
  <c r="I12" i="2"/>
  <c r="C12" i="2" s="1"/>
  <c r="J12" i="2" s="1"/>
  <c r="K12" i="2" s="1"/>
  <c r="L12" i="2" s="1"/>
  <c r="I3" i="2"/>
  <c r="C3" i="2" s="1"/>
  <c r="J3" i="2" s="1"/>
  <c r="K3" i="2" s="1"/>
  <c r="L3" i="2" s="1"/>
  <c r="I11" i="1" l="1"/>
  <c r="I13" i="1"/>
  <c r="I12" i="1"/>
  <c r="I10" i="1"/>
  <c r="C12" i="1"/>
  <c r="C11" i="1"/>
  <c r="K11" i="1" s="1"/>
  <c r="C10" i="1"/>
  <c r="C13" i="1"/>
  <c r="K13" i="1" s="1"/>
  <c r="K10" i="1" l="1"/>
  <c r="L13" i="1" s="1"/>
  <c r="K12" i="1"/>
  <c r="D4" i="1"/>
  <c r="D5" i="1"/>
  <c r="D6" i="1"/>
  <c r="D3" i="1"/>
  <c r="J4" i="1"/>
  <c r="J5" i="1"/>
  <c r="J6" i="1"/>
  <c r="J3" i="1"/>
  <c r="I4" i="1"/>
  <c r="K4" i="1" s="1"/>
  <c r="L4" i="1" s="1"/>
  <c r="I5" i="1"/>
  <c r="K5" i="1" s="1"/>
  <c r="I6" i="1"/>
  <c r="K6" i="1" s="1"/>
  <c r="I3" i="1"/>
  <c r="K3" i="1" s="1"/>
  <c r="F6" i="1"/>
  <c r="H6" i="1" s="1"/>
  <c r="F5" i="1"/>
  <c r="H5" i="1" s="1"/>
  <c r="F4" i="1"/>
  <c r="H4" i="1" s="1"/>
  <c r="F3" i="1"/>
  <c r="H3" i="1" s="1"/>
  <c r="L12" i="1" l="1"/>
  <c r="L11" i="1"/>
  <c r="L6" i="1"/>
  <c r="L5" i="1"/>
</calcChain>
</file>

<file path=xl/sharedStrings.xml><?xml version="1.0" encoding="utf-8"?>
<sst xmlns="http://schemas.openxmlformats.org/spreadsheetml/2006/main" count="231" uniqueCount="49">
  <si>
    <t>chunks</t>
  </si>
  <si>
    <t>bytes per chunk</t>
  </si>
  <si>
    <t>message</t>
  </si>
  <si>
    <t>Experiment</t>
  </si>
  <si>
    <t>Erlich6</t>
  </si>
  <si>
    <t>Bible4</t>
  </si>
  <si>
    <t>Bible5</t>
  </si>
  <si>
    <t>Bible6</t>
  </si>
  <si>
    <t>oligos</t>
  </si>
  <si>
    <t>redundancy</t>
  </si>
  <si>
    <t>total nts</t>
  </si>
  <si>
    <t>with primers</t>
  </si>
  <si>
    <t>over std</t>
  </si>
  <si>
    <t>MB</t>
  </si>
  <si>
    <t>POC4</t>
  </si>
  <si>
    <t>POC10</t>
  </si>
  <si>
    <t>POC20</t>
  </si>
  <si>
    <t>POC15</t>
  </si>
  <si>
    <t>word length</t>
  </si>
  <si>
    <t># words</t>
  </si>
  <si>
    <t>4-ary word length</t>
  </si>
  <si>
    <t># 4-ary words</t>
  </si>
  <si>
    <t>bits</t>
  </si>
  <si>
    <t>RS</t>
  </si>
  <si>
    <t>Payload</t>
  </si>
  <si>
    <t>binary</t>
  </si>
  <si>
    <t>composite</t>
  </si>
  <si>
    <t>l [nt]</t>
  </si>
  <si>
    <t>Message length</t>
  </si>
  <si>
    <t>L [bits]</t>
  </si>
  <si>
    <t>drops (incl. 8% redundancy)</t>
  </si>
  <si>
    <t>alphabet size</t>
  </si>
  <si>
    <t>resolution</t>
  </si>
  <si>
    <t>-</t>
  </si>
  <si>
    <t>binary word length</t>
  </si>
  <si>
    <t># binary words</t>
  </si>
  <si>
    <t># composite words</t>
  </si>
  <si>
    <t>composite  word length</t>
  </si>
  <si>
    <t>composite Message length</t>
  </si>
  <si>
    <t>Payload in composite</t>
  </si>
  <si>
    <t>payload in bits</t>
  </si>
  <si>
    <t>1GB</t>
  </si>
  <si>
    <t>Large scale - experiments</t>
  </si>
  <si>
    <t>Large alphabet - experiments</t>
  </si>
  <si>
    <t>message (after binary huffman)</t>
  </si>
  <si>
    <t>logical density</t>
  </si>
  <si>
    <t>simulation</t>
  </si>
  <si>
    <t>Erlich phi5</t>
  </si>
  <si>
    <t>Erlich phi10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</si>
</sst>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0.0%"/>
  </numFmts>
  <fonts count="2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 applyAlignment="1">
      <alignment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3" fontId="0" fillId="0" borderId="0" xfId="0" applyNumberFormat="1" applyAlignment="1">
      <alignment vertical="center" wrapText="1"/>
    </xf>
    <xf numFmtId="164" fontId="0" fillId="0" borderId="0" xfId="2" applyNumberFormat="1" applyFont="1"/>
    <xf numFmtId="164" fontId="0" fillId="0" borderId="0" xfId="0" applyNumberFormat="1"/>
    <xf numFmtId="164" fontId="0" fillId="2" borderId="0" xfId="2" applyNumberFormat="1" applyFont="1" applyFill="1"/>
    <xf numFmtId="2" fontId="0" fillId="2" borderId="0" xfId="0" applyNumberFormat="1" applyFill="1"/>
    <xf numFmtId="164" fontId="0" fillId="0" borderId="0" xfId="2" applyNumberFormat="1" applyFont="1" applyFill="1"/>
    <xf numFmtId="2" fontId="0" fillId="0" borderId="0" xfId="0" applyNumberFormat="1" applyFill="1"/>
    <xf numFmtId="43" fontId="0" fillId="0" borderId="0" xfId="2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2" applyNumberFormat="1" applyFont="1" applyAlignment="1"/>
    <xf numFmtId="2" fontId="0" fillId="0" borderId="0" xfId="0" applyNumberFormat="1" applyAlignment="1"/>
    <xf numFmtId="165" fontId="0" fillId="0" borderId="0" xfId="1" applyNumberFormat="1" applyFont="1" applyAlignment="1"/>
    <xf numFmtId="9" fontId="0" fillId="0" borderId="0" xfId="1" applyFont="1" applyAlignment="1"/>
    <xf numFmtId="1" fontId="0" fillId="0" borderId="0" xfId="0" applyNumberFormat="1" applyAlignment="1"/>
    <xf numFmtId="0" fontId="0" fillId="0" borderId="1" xfId="0" applyFill="1" applyBorder="1" applyAlignment="1">
      <alignment wrapText="1"/>
    </xf>
    <xf numFmtId="1" fontId="0" fillId="0" borderId="1" xfId="0" applyNumberFormat="1" applyFill="1" applyBorder="1"/>
    <xf numFmtId="0" fontId="0" fillId="0" borderId="1" xfId="0" applyFill="1" applyBorder="1" applyAlignment="1"/>
    <xf numFmtId="0" fontId="0" fillId="0" borderId="1" xfId="0" applyFill="1" applyBorder="1"/>
    <xf numFmtId="164" fontId="0" fillId="0" borderId="1" xfId="2" applyNumberFormat="1" applyFont="1" applyFill="1" applyBorder="1"/>
    <xf numFmtId="2" fontId="0" fillId="0" borderId="1" xfId="0" applyNumberFormat="1" applyFill="1" applyBorder="1"/>
    <xf numFmtId="0" fontId="0" fillId="0" borderId="0" xfId="0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selection activeCell="L11" sqref="L11"/>
    </sheetView>
  </sheetViews>
  <sheetFormatPr defaultColWidth="9.1796875" defaultRowHeight="14.5" x14ac:dyDescent="0.35"/>
  <cols>
    <col min="1" max="1" width="11.26953125" style="6" bestFit="1" customWidth="1"/>
    <col min="2" max="2" width="11.26953125" style="6" customWidth="1"/>
    <col min="3" max="3" width="10" style="6" bestFit="1" customWidth="1"/>
    <col min="4" max="4" width="4.54296875" style="6" bestFit="1" customWidth="1"/>
    <col min="5" max="5" width="15.1796875" style="6" bestFit="1" customWidth="1"/>
    <col min="6" max="7" width="8.453125" style="6" bestFit="1" customWidth="1"/>
    <col min="8" max="8" width="11.453125" style="6" bestFit="1" customWidth="1"/>
    <col min="9" max="9" width="11" style="6" bestFit="1" customWidth="1"/>
    <col min="10" max="10" width="12.26953125" style="6" bestFit="1" customWidth="1"/>
    <col min="11" max="12" width="8.1796875" style="6" bestFit="1" customWidth="1"/>
    <col min="13" max="17" width="9.1796875" style="6"/>
    <col min="18" max="18" width="10.453125" style="6" bestFit="1" customWidth="1"/>
    <col min="19" max="16384" width="9.1796875" style="6"/>
  </cols>
  <sheetData>
    <row r="1" spans="1:24" x14ac:dyDescent="0.35">
      <c r="A1" s="28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Q1" s="15"/>
      <c r="R1" s="16"/>
      <c r="S1" s="15"/>
      <c r="T1" s="15"/>
      <c r="U1" s="15"/>
      <c r="V1" s="15"/>
      <c r="W1" s="15"/>
      <c r="X1" s="15"/>
    </row>
    <row r="2" spans="1:24" x14ac:dyDescent="0.35">
      <c r="A2" s="6" t="s">
        <v>3</v>
      </c>
      <c r="B2" s="6" t="s">
        <v>31</v>
      </c>
      <c r="C2" s="6" t="s">
        <v>2</v>
      </c>
      <c r="D2" s="6" t="s">
        <v>13</v>
      </c>
      <c r="E2" s="6" t="s">
        <v>1</v>
      </c>
      <c r="F2" s="6" t="s">
        <v>0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45</v>
      </c>
      <c r="L2" s="6" t="s">
        <v>12</v>
      </c>
      <c r="Q2" s="15"/>
      <c r="R2" s="16"/>
      <c r="S2" s="15"/>
      <c r="T2" s="15"/>
      <c r="U2" s="15"/>
      <c r="V2" s="15"/>
      <c r="W2" s="15"/>
      <c r="X2" s="15"/>
    </row>
    <row r="3" spans="1:24" x14ac:dyDescent="0.35">
      <c r="A3" s="6" t="s">
        <v>4</v>
      </c>
      <c r="B3" s="6">
        <v>6</v>
      </c>
      <c r="C3" s="17">
        <v>2116608</v>
      </c>
      <c r="D3" s="18">
        <f>C3/1000000</f>
        <v>2.1166079999999998</v>
      </c>
      <c r="E3" s="6">
        <v>40</v>
      </c>
      <c r="F3" s="17">
        <f>_xlfn.CEILING.MATH(C3/E3)</f>
        <v>52916</v>
      </c>
      <c r="G3" s="17">
        <v>58000</v>
      </c>
      <c r="H3" s="19">
        <f>G3/F3</f>
        <v>1.0960768009675712</v>
      </c>
      <c r="I3" s="17">
        <f>151*G3</f>
        <v>8758000</v>
      </c>
      <c r="J3" s="17">
        <f>194*G3</f>
        <v>11252000</v>
      </c>
      <c r="K3" s="18">
        <f>C3*8/I3</f>
        <v>1.9334167618177667</v>
      </c>
    </row>
    <row r="4" spans="1:24" x14ac:dyDescent="0.35">
      <c r="A4" s="6" t="s">
        <v>5</v>
      </c>
      <c r="B4" s="6">
        <v>4</v>
      </c>
      <c r="C4" s="17">
        <v>6421055</v>
      </c>
      <c r="D4" s="18">
        <f>C4/1000000</f>
        <v>6.421055</v>
      </c>
      <c r="E4" s="6">
        <v>32</v>
      </c>
      <c r="F4" s="17">
        <f>_xlfn.CEILING.MATH(C4/E4)</f>
        <v>200658</v>
      </c>
      <c r="G4" s="17">
        <v>217000</v>
      </c>
      <c r="H4" s="19">
        <f>G4/F4</f>
        <v>1.0814420556369544</v>
      </c>
      <c r="I4" s="17">
        <f>151*G4</f>
        <v>32767000</v>
      </c>
      <c r="J4" s="17">
        <f>194*G4</f>
        <v>42098000</v>
      </c>
      <c r="K4" s="18">
        <f>C4*8/I4</f>
        <v>1.5676882229071931</v>
      </c>
      <c r="L4" s="20">
        <f>K4/$K$4</f>
        <v>1</v>
      </c>
      <c r="T4" s="21"/>
    </row>
    <row r="5" spans="1:24" x14ac:dyDescent="0.35">
      <c r="A5" s="6" t="s">
        <v>6</v>
      </c>
      <c r="B5" s="6">
        <v>5</v>
      </c>
      <c r="C5" s="17">
        <v>6421055</v>
      </c>
      <c r="D5" s="18">
        <f>C5/1000000</f>
        <v>6.421055</v>
      </c>
      <c r="E5" s="6">
        <v>36</v>
      </c>
      <c r="F5" s="17">
        <f>_xlfn.CEILING.MATH(C5/E5)</f>
        <v>178363</v>
      </c>
      <c r="G5" s="17">
        <v>193000</v>
      </c>
      <c r="H5" s="19">
        <f>G5/F5</f>
        <v>1.0820629839148255</v>
      </c>
      <c r="I5" s="17">
        <f>151*G5</f>
        <v>29143000</v>
      </c>
      <c r="J5" s="17">
        <f>194*G5</f>
        <v>37442000</v>
      </c>
      <c r="K5" s="18">
        <f>C5*8/I5</f>
        <v>1.7626339086573104</v>
      </c>
      <c r="L5" s="20">
        <f>K5/$K$4</f>
        <v>1.1243523316062176</v>
      </c>
    </row>
    <row r="6" spans="1:24" x14ac:dyDescent="0.35">
      <c r="A6" s="6" t="s">
        <v>7</v>
      </c>
      <c r="B6" s="6">
        <v>6</v>
      </c>
      <c r="C6" s="17">
        <v>6421055</v>
      </c>
      <c r="D6" s="18">
        <f>C6/1000000</f>
        <v>6.421055</v>
      </c>
      <c r="E6" s="6">
        <v>40</v>
      </c>
      <c r="F6" s="17">
        <f>_xlfn.CEILING.MATH(C6/E6)</f>
        <v>160527</v>
      </c>
      <c r="G6" s="17">
        <v>174000</v>
      </c>
      <c r="H6" s="19">
        <f>G6/F6</f>
        <v>1.083929806200826</v>
      </c>
      <c r="I6" s="17">
        <f>151*G6</f>
        <v>26274000</v>
      </c>
      <c r="J6" s="17">
        <f>194*G6</f>
        <v>33756000</v>
      </c>
      <c r="K6" s="18">
        <f>C6*8/I6</f>
        <v>1.9551054274187409</v>
      </c>
      <c r="L6" s="20">
        <f>K6/$K$4</f>
        <v>1.2471264367816093</v>
      </c>
    </row>
    <row r="7" spans="1:24" x14ac:dyDescent="0.35">
      <c r="C7" s="17"/>
      <c r="D7" s="18"/>
      <c r="F7" s="17"/>
      <c r="G7" s="17"/>
      <c r="H7" s="19"/>
      <c r="I7" s="17"/>
      <c r="J7" s="17"/>
      <c r="K7" s="18"/>
      <c r="L7" s="20"/>
    </row>
    <row r="8" spans="1:24" x14ac:dyDescent="0.35">
      <c r="A8" s="28" t="s">
        <v>43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24" x14ac:dyDescent="0.35">
      <c r="A9" s="6" t="s">
        <v>3</v>
      </c>
      <c r="B9" s="6" t="s">
        <v>31</v>
      </c>
      <c r="C9" s="6" t="s">
        <v>44</v>
      </c>
      <c r="D9" s="6" t="s">
        <v>13</v>
      </c>
      <c r="E9" s="6" t="s">
        <v>1</v>
      </c>
      <c r="F9" s="6" t="s">
        <v>0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45</v>
      </c>
      <c r="L9" s="6" t="s">
        <v>12</v>
      </c>
    </row>
    <row r="10" spans="1:24" x14ac:dyDescent="0.35">
      <c r="A10" s="6" t="s">
        <v>14</v>
      </c>
      <c r="B10" s="6">
        <v>4</v>
      </c>
      <c r="C10" s="6">
        <f>83/8</f>
        <v>10.375</v>
      </c>
      <c r="D10" s="6" t="s">
        <v>33</v>
      </c>
      <c r="E10" s="6" t="s">
        <v>33</v>
      </c>
      <c r="F10" s="6" t="s">
        <v>33</v>
      </c>
      <c r="G10" s="6">
        <v>1</v>
      </c>
      <c r="H10" s="6" t="s">
        <v>33</v>
      </c>
      <c r="I10" s="6">
        <f>42*G10</f>
        <v>42</v>
      </c>
      <c r="J10" s="6">
        <v>99</v>
      </c>
      <c r="K10" s="18">
        <f>C10*8/I10</f>
        <v>1.9761904761904763</v>
      </c>
    </row>
    <row r="11" spans="1:24" x14ac:dyDescent="0.35">
      <c r="A11" s="6" t="s">
        <v>15</v>
      </c>
      <c r="B11" s="6">
        <v>10</v>
      </c>
      <c r="C11" s="6">
        <f>136/8</f>
        <v>17</v>
      </c>
      <c r="D11" s="6" t="s">
        <v>33</v>
      </c>
      <c r="E11" s="6" t="s">
        <v>33</v>
      </c>
      <c r="F11" s="6" t="s">
        <v>33</v>
      </c>
      <c r="G11" s="6">
        <v>1</v>
      </c>
      <c r="H11" s="6" t="s">
        <v>33</v>
      </c>
      <c r="I11" s="6">
        <f>42*G11</f>
        <v>42</v>
      </c>
      <c r="J11" s="6">
        <v>99</v>
      </c>
      <c r="K11" s="18">
        <f>C11*8/I11</f>
        <v>3.2380952380952381</v>
      </c>
      <c r="L11" s="20">
        <f>K11/$K$10</f>
        <v>1.6385542168674698</v>
      </c>
    </row>
    <row r="12" spans="1:24" x14ac:dyDescent="0.35">
      <c r="A12" s="6" t="s">
        <v>17</v>
      </c>
      <c r="B12" s="6">
        <v>15</v>
      </c>
      <c r="C12" s="6">
        <f>154/8</f>
        <v>19.25</v>
      </c>
      <c r="D12" s="6" t="s">
        <v>33</v>
      </c>
      <c r="E12" s="6" t="s">
        <v>33</v>
      </c>
      <c r="F12" s="6" t="s">
        <v>33</v>
      </c>
      <c r="G12" s="6">
        <v>1</v>
      </c>
      <c r="H12" s="6" t="s">
        <v>33</v>
      </c>
      <c r="I12" s="6">
        <f>42*G12</f>
        <v>42</v>
      </c>
      <c r="J12" s="6">
        <v>99</v>
      </c>
      <c r="K12" s="18">
        <f>C12*8/I12</f>
        <v>3.6666666666666665</v>
      </c>
      <c r="L12" s="20">
        <f t="shared" ref="L12:L13" si="0">K12/$K$10</f>
        <v>1.8554216867469877</v>
      </c>
    </row>
    <row r="13" spans="1:24" x14ac:dyDescent="0.35">
      <c r="A13" s="6" t="s">
        <v>16</v>
      </c>
      <c r="B13" s="6">
        <v>20</v>
      </c>
      <c r="C13" s="6">
        <f>180/8</f>
        <v>22.5</v>
      </c>
      <c r="D13" s="6" t="s">
        <v>33</v>
      </c>
      <c r="E13" s="6" t="s">
        <v>33</v>
      </c>
      <c r="F13" s="6" t="s">
        <v>33</v>
      </c>
      <c r="G13" s="6">
        <v>1</v>
      </c>
      <c r="H13" s="6" t="s">
        <v>33</v>
      </c>
      <c r="I13" s="6">
        <f>42*G13</f>
        <v>42</v>
      </c>
      <c r="J13" s="6">
        <v>99</v>
      </c>
      <c r="K13" s="18">
        <f>C13*8/I13</f>
        <v>4.2857142857142856</v>
      </c>
      <c r="L13" s="20">
        <f t="shared" si="0"/>
        <v>2.1686746987951806</v>
      </c>
    </row>
  </sheetData>
  <mergeCells count="2">
    <mergeCell ref="A1:L1"/>
    <mergeCell ref="A8:L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>
      <selection activeCell="K4" sqref="K4"/>
    </sheetView>
  </sheetViews>
  <sheetFormatPr defaultColWidth="9.1796875" defaultRowHeight="14.5" x14ac:dyDescent="0.35"/>
  <cols>
    <col min="1" max="1" width="11.26953125" style="6" bestFit="1" customWidth="1"/>
    <col min="2" max="2" width="11.26953125" style="6" customWidth="1"/>
    <col min="3" max="3" width="10" style="6" bestFit="1" customWidth="1"/>
    <col min="4" max="4" width="4.54296875" style="6" bestFit="1" customWidth="1"/>
    <col min="5" max="5" width="15.1796875" style="6" bestFit="1" customWidth="1"/>
    <col min="6" max="7" width="8.453125" style="6" bestFit="1" customWidth="1"/>
    <col min="8" max="8" width="11.453125" style="6" bestFit="1" customWidth="1"/>
    <col min="9" max="9" width="11" style="6" bestFit="1" customWidth="1"/>
    <col min="10" max="10" width="12.26953125" style="6" bestFit="1" customWidth="1"/>
    <col min="11" max="12" width="8.1796875" style="6" bestFit="1" customWidth="1"/>
    <col min="13" max="17" width="9.1796875" style="6"/>
    <col min="18" max="18" width="10.453125" style="6" bestFit="1" customWidth="1"/>
    <col min="19" max="16384" width="9.1796875" style="6"/>
  </cols>
  <sheetData>
    <row r="1" spans="1:24" x14ac:dyDescent="0.35">
      <c r="A1" s="28" t="s">
        <v>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Q1" s="15"/>
      <c r="R1" s="16"/>
      <c r="S1" s="15"/>
      <c r="T1" s="15"/>
      <c r="U1" s="15"/>
      <c r="V1" s="15"/>
      <c r="W1" s="15"/>
      <c r="X1" s="15"/>
    </row>
    <row r="2" spans="1:24" x14ac:dyDescent="0.35">
      <c r="A2" s="6" t="s">
        <v>46</v>
      </c>
      <c r="B2" s="6" t="s">
        <v>31</v>
      </c>
      <c r="C2" s="6" t="s">
        <v>2</v>
      </c>
      <c r="D2" s="6" t="s">
        <v>13</v>
      </c>
      <c r="E2" s="6" t="s">
        <v>1</v>
      </c>
      <c r="F2" s="6" t="s">
        <v>0</v>
      </c>
      <c r="G2" s="6" t="s">
        <v>8</v>
      </c>
      <c r="H2" s="6" t="s">
        <v>9</v>
      </c>
      <c r="I2" s="6" t="s">
        <v>10</v>
      </c>
      <c r="J2" s="6" t="s">
        <v>45</v>
      </c>
      <c r="K2" s="6" t="s">
        <v>12</v>
      </c>
      <c r="Q2" s="15"/>
      <c r="R2" s="16"/>
      <c r="S2" s="15"/>
      <c r="T2" s="15"/>
      <c r="U2" s="15"/>
      <c r="V2" s="15"/>
      <c r="W2" s="15"/>
      <c r="X2" s="15"/>
    </row>
    <row r="3" spans="1:24" x14ac:dyDescent="0.35">
      <c r="A3" s="6" t="s">
        <v>47</v>
      </c>
      <c r="B3" s="6">
        <v>6</v>
      </c>
      <c r="C3" s="17">
        <v>2116608</v>
      </c>
      <c r="D3" s="18">
        <f>C3/1000000</f>
        <v>2.1166079999999998</v>
      </c>
      <c r="E3" s="6">
        <v>92</v>
      </c>
      <c r="F3" s="17">
        <f>_xlfn.CEILING.MATH(C3/E3)</f>
        <v>23007</v>
      </c>
      <c r="G3" s="17">
        <v>24848</v>
      </c>
      <c r="H3" s="19">
        <f>G3/F3</f>
        <v>1.0800191246142479</v>
      </c>
      <c r="I3" s="17">
        <f>151*G3</f>
        <v>3752048</v>
      </c>
      <c r="J3" s="18">
        <f>C3*8/I3</f>
        <v>4.5129657189886698</v>
      </c>
      <c r="K3" s="20">
        <f>J3/experiments!$K$4</f>
        <v>2.878739313751824</v>
      </c>
    </row>
    <row r="4" spans="1:24" x14ac:dyDescent="0.35">
      <c r="A4" s="6" t="s">
        <v>48</v>
      </c>
      <c r="B4" s="6">
        <v>4</v>
      </c>
      <c r="C4" s="17">
        <v>2116608</v>
      </c>
      <c r="D4" s="18">
        <f>C4/1000000</f>
        <v>2.1166079999999998</v>
      </c>
      <c r="E4" s="6">
        <v>130</v>
      </c>
      <c r="F4" s="17">
        <f>_xlfn.CEILING.MATH(C4/E4)</f>
        <v>16282</v>
      </c>
      <c r="G4" s="17">
        <v>17585</v>
      </c>
      <c r="H4" s="19">
        <f>G4/F4</f>
        <v>1.0800270237071612</v>
      </c>
      <c r="I4" s="17">
        <f>151*G4</f>
        <v>2655335</v>
      </c>
      <c r="J4" s="18">
        <f>C4*8/I4</f>
        <v>6.3769219326375017</v>
      </c>
      <c r="K4" s="20">
        <f>J4/experiments!$K$4</f>
        <v>4.0677233135118183</v>
      </c>
      <c r="T4" s="21"/>
    </row>
    <row r="5" spans="1:24" x14ac:dyDescent="0.35">
      <c r="C5" s="17"/>
      <c r="D5" s="18"/>
      <c r="F5" s="17"/>
      <c r="G5" s="17"/>
      <c r="H5" s="19"/>
      <c r="I5" s="17"/>
      <c r="J5" s="17"/>
      <c r="K5" s="18"/>
      <c r="L5" s="20"/>
    </row>
    <row r="6" spans="1:24" x14ac:dyDescent="0.35">
      <c r="C6" s="17"/>
      <c r="D6" s="18"/>
      <c r="F6" s="17"/>
      <c r="G6" s="17"/>
      <c r="H6" s="19"/>
      <c r="I6" s="17"/>
      <c r="J6" s="17"/>
      <c r="K6" s="18"/>
      <c r="L6" s="20"/>
    </row>
    <row r="7" spans="1:24" x14ac:dyDescent="0.35">
      <c r="C7" s="17"/>
      <c r="D7" s="18"/>
      <c r="F7" s="17"/>
      <c r="G7" s="17"/>
      <c r="H7" s="19"/>
      <c r="I7" s="17"/>
      <c r="J7" s="17"/>
      <c r="K7" s="18"/>
      <c r="L7" s="20"/>
    </row>
    <row r="8" spans="1:24" x14ac:dyDescent="0.3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10" spans="1:24" x14ac:dyDescent="0.35">
      <c r="K10" s="18"/>
    </row>
    <row r="11" spans="1:24" x14ac:dyDescent="0.35">
      <c r="K11" s="18"/>
      <c r="L11" s="20"/>
    </row>
    <row r="12" spans="1:24" x14ac:dyDescent="0.35">
      <c r="K12" s="18"/>
      <c r="L12" s="20"/>
    </row>
    <row r="13" spans="1:24" x14ac:dyDescent="0.35">
      <c r="K13" s="18"/>
      <c r="L13" s="20"/>
    </row>
  </sheetData>
  <mergeCells count="2">
    <mergeCell ref="A1:L1"/>
    <mergeCell ref="A8:L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66" zoomScaleNormal="85" workbookViewId="0">
      <selection activeCell="M1" sqref="M1"/>
    </sheetView>
  </sheetViews>
  <sheetFormatPr defaultRowHeight="14.5" x14ac:dyDescent="0.35"/>
  <cols>
    <col min="1" max="1" width="9.81640625" bestFit="1" customWidth="1"/>
    <col min="2" max="2" width="12.7265625" bestFit="1" customWidth="1"/>
    <col min="3" max="3" width="11.54296875" bestFit="1" customWidth="1"/>
    <col min="4" max="4" width="13.26953125" bestFit="1" customWidth="1"/>
    <col min="5" max="5" width="16.1796875" bestFit="1" customWidth="1"/>
    <col min="6" max="6" width="15.7265625" bestFit="1" customWidth="1"/>
    <col min="7" max="7" width="10.7265625" bestFit="1" customWidth="1"/>
    <col min="8" max="8" width="3.54296875" bestFit="1" customWidth="1"/>
    <col min="9" max="9" width="10.7265625" bestFit="1" customWidth="1"/>
    <col min="10" max="10" width="8.453125" bestFit="1" customWidth="1"/>
    <col min="11" max="11" width="12.26953125" bestFit="1" customWidth="1"/>
    <col min="12" max="12" width="14.453125" customWidth="1"/>
    <col min="13" max="13" width="8.54296875" bestFit="1" customWidth="1"/>
    <col min="15" max="15" width="7" bestFit="1" customWidth="1"/>
    <col min="16" max="16" width="14.1796875" bestFit="1" customWidth="1"/>
  </cols>
  <sheetData>
    <row r="1" spans="1:17" ht="43.5" x14ac:dyDescent="0.35">
      <c r="A1" s="22" t="s">
        <v>32</v>
      </c>
      <c r="B1" s="22" t="s">
        <v>31</v>
      </c>
      <c r="C1" s="22" t="s">
        <v>34</v>
      </c>
      <c r="D1" s="22" t="s">
        <v>35</v>
      </c>
      <c r="E1" s="22" t="s">
        <v>37</v>
      </c>
      <c r="F1" s="22" t="s">
        <v>36</v>
      </c>
      <c r="G1" s="22" t="s">
        <v>38</v>
      </c>
      <c r="H1" s="22" t="s">
        <v>23</v>
      </c>
      <c r="I1" s="22" t="s">
        <v>39</v>
      </c>
      <c r="J1" s="22" t="s">
        <v>40</v>
      </c>
      <c r="K1" s="22" t="s">
        <v>0</v>
      </c>
      <c r="L1" s="22" t="s">
        <v>30</v>
      </c>
      <c r="M1" s="22" t="s">
        <v>45</v>
      </c>
      <c r="O1" s="3" t="s">
        <v>29</v>
      </c>
      <c r="P1" s="7">
        <f>8*1000*1000*1000</f>
        <v>8000000000</v>
      </c>
      <c r="Q1" t="s">
        <v>41</v>
      </c>
    </row>
    <row r="2" spans="1:17" x14ac:dyDescent="0.35">
      <c r="A2" s="23">
        <v>1</v>
      </c>
      <c r="B2" s="24">
        <f>COMBIN(3+A2,3)</f>
        <v>4</v>
      </c>
      <c r="C2" s="25">
        <v>2</v>
      </c>
      <c r="D2" s="25">
        <f>POWER(2,C2)</f>
        <v>4</v>
      </c>
      <c r="E2" s="25">
        <f t="shared" ref="E2:E13" si="0">ROUNDUP(LOG(D2,B2),0)</f>
        <v>1</v>
      </c>
      <c r="F2" s="23">
        <f t="shared" ref="F2:F13" si="1">B2^E2</f>
        <v>4</v>
      </c>
      <c r="G2" s="23">
        <f>_xlfn.FLOOR.MATH(136/E2)</f>
        <v>136</v>
      </c>
      <c r="H2" s="23">
        <f>_xlfn.CEILING.MATH(6/E2)</f>
        <v>6</v>
      </c>
      <c r="I2" s="23">
        <f>G2-H2</f>
        <v>130</v>
      </c>
      <c r="J2" s="23">
        <f t="shared" ref="J2:J13" si="2">I2*C2</f>
        <v>260</v>
      </c>
      <c r="K2" s="26">
        <f t="shared" ref="K2:K13" si="3">_xlfn.CEILING.MATH($P$1/J2)</f>
        <v>30769231</v>
      </c>
      <c r="L2" s="26">
        <f>K2*1.08</f>
        <v>33230769.48</v>
      </c>
      <c r="M2" s="27">
        <f t="shared" ref="M2:M13" si="4">$P$1/(L2*152)</f>
        <v>1.5838206508893764</v>
      </c>
    </row>
    <row r="3" spans="1:17" x14ac:dyDescent="0.35">
      <c r="A3" s="23" t="s">
        <v>33</v>
      </c>
      <c r="B3" s="24">
        <v>5</v>
      </c>
      <c r="C3" s="25">
        <v>9</v>
      </c>
      <c r="D3" s="25">
        <f t="shared" ref="D3" si="5">POWER(2,C3)</f>
        <v>512</v>
      </c>
      <c r="E3" s="25">
        <f t="shared" si="0"/>
        <v>4</v>
      </c>
      <c r="F3" s="23">
        <f t="shared" si="1"/>
        <v>625</v>
      </c>
      <c r="G3" s="23">
        <f t="shared" ref="G3" si="6">_xlfn.FLOOR.MATH(136/E3)</f>
        <v>34</v>
      </c>
      <c r="H3" s="23">
        <f t="shared" ref="H3" si="7">_xlfn.CEILING.MATH(6/E3)</f>
        <v>2</v>
      </c>
      <c r="I3" s="23">
        <f t="shared" ref="I3" si="8">G3-H3</f>
        <v>32</v>
      </c>
      <c r="J3" s="23">
        <f t="shared" si="2"/>
        <v>288</v>
      </c>
      <c r="K3" s="26">
        <f t="shared" si="3"/>
        <v>27777778</v>
      </c>
      <c r="L3" s="26">
        <f t="shared" ref="L3" si="9">K3*1.08</f>
        <v>30000000.240000002</v>
      </c>
      <c r="M3" s="27">
        <f t="shared" si="4"/>
        <v>1.7543859508771928</v>
      </c>
    </row>
    <row r="4" spans="1:17" x14ac:dyDescent="0.35">
      <c r="A4" s="23" t="s">
        <v>33</v>
      </c>
      <c r="B4" s="24">
        <v>6</v>
      </c>
      <c r="C4" s="25">
        <v>5</v>
      </c>
      <c r="D4" s="25">
        <f t="shared" ref="D4" si="10">POWER(2,C4)</f>
        <v>32</v>
      </c>
      <c r="E4" s="25">
        <f t="shared" si="0"/>
        <v>2</v>
      </c>
      <c r="F4" s="23">
        <f t="shared" si="1"/>
        <v>36</v>
      </c>
      <c r="G4" s="23">
        <f t="shared" ref="G4" si="11">_xlfn.FLOOR.MATH(136/E4)</f>
        <v>68</v>
      </c>
      <c r="H4" s="23">
        <f t="shared" ref="H4" si="12">_xlfn.CEILING.MATH(6/E4)</f>
        <v>3</v>
      </c>
      <c r="I4" s="23">
        <f t="shared" ref="I4" si="13">G4-H4</f>
        <v>65</v>
      </c>
      <c r="J4" s="23">
        <f t="shared" si="2"/>
        <v>325</v>
      </c>
      <c r="K4" s="26">
        <f t="shared" si="3"/>
        <v>24615385</v>
      </c>
      <c r="L4" s="26">
        <f t="shared" ref="L4" si="14">K4*1.08</f>
        <v>26584615.800000001</v>
      </c>
      <c r="M4" s="27">
        <f t="shared" si="4"/>
        <v>1.9797757975260422</v>
      </c>
    </row>
    <row r="5" spans="1:17" x14ac:dyDescent="0.35">
      <c r="A5" s="23">
        <v>2</v>
      </c>
      <c r="B5" s="24">
        <f t="shared" ref="B5:B13" si="15">COMBIN(3+A5,3)</f>
        <v>10</v>
      </c>
      <c r="C5" s="25">
        <v>13</v>
      </c>
      <c r="D5" s="25">
        <f t="shared" ref="D5" si="16">POWER(2,C5)</f>
        <v>8192</v>
      </c>
      <c r="E5" s="25">
        <f t="shared" si="0"/>
        <v>4</v>
      </c>
      <c r="F5" s="23">
        <f t="shared" si="1"/>
        <v>10000</v>
      </c>
      <c r="G5" s="23">
        <f t="shared" ref="G5" si="17">_xlfn.FLOOR.MATH(136/E5)</f>
        <v>34</v>
      </c>
      <c r="H5" s="23">
        <f t="shared" ref="H5" si="18">_xlfn.CEILING.MATH(6/E5)</f>
        <v>2</v>
      </c>
      <c r="I5" s="23">
        <f t="shared" ref="I5" si="19">G5-H5</f>
        <v>32</v>
      </c>
      <c r="J5" s="23">
        <f t="shared" si="2"/>
        <v>416</v>
      </c>
      <c r="K5" s="26">
        <f t="shared" si="3"/>
        <v>19230770</v>
      </c>
      <c r="L5" s="26">
        <f t="shared" ref="L5:L6" si="20">K5*1.08</f>
        <v>20769231.600000001</v>
      </c>
      <c r="M5" s="27">
        <f t="shared" si="4"/>
        <v>2.5341129590643314</v>
      </c>
    </row>
    <row r="6" spans="1:17" x14ac:dyDescent="0.35">
      <c r="A6" s="23">
        <v>3</v>
      </c>
      <c r="B6" s="24">
        <f t="shared" si="15"/>
        <v>20</v>
      </c>
      <c r="C6" s="25">
        <v>17</v>
      </c>
      <c r="D6" s="25">
        <f t="shared" ref="D6:D13" si="21">POWER(2,C6)</f>
        <v>131072</v>
      </c>
      <c r="E6" s="25">
        <f t="shared" si="0"/>
        <v>4</v>
      </c>
      <c r="F6" s="23">
        <f t="shared" si="1"/>
        <v>160000</v>
      </c>
      <c r="G6" s="23">
        <f t="shared" ref="G6" si="22">_xlfn.FLOOR.MATH(136/E6)</f>
        <v>34</v>
      </c>
      <c r="H6" s="23">
        <f t="shared" ref="H6" si="23">_xlfn.CEILING.MATH(6/E6)</f>
        <v>2</v>
      </c>
      <c r="I6" s="23">
        <f t="shared" ref="I6" si="24">G6-H6</f>
        <v>32</v>
      </c>
      <c r="J6" s="23">
        <f t="shared" si="2"/>
        <v>544</v>
      </c>
      <c r="K6" s="26">
        <f t="shared" si="3"/>
        <v>14705883</v>
      </c>
      <c r="L6" s="26">
        <f t="shared" si="20"/>
        <v>15882353.640000001</v>
      </c>
      <c r="M6" s="27">
        <f t="shared" si="4"/>
        <v>3.3138400101364582</v>
      </c>
    </row>
    <row r="7" spans="1:17" x14ac:dyDescent="0.35">
      <c r="A7" s="23">
        <v>4</v>
      </c>
      <c r="B7" s="24">
        <f t="shared" si="15"/>
        <v>35</v>
      </c>
      <c r="C7" s="25">
        <v>5</v>
      </c>
      <c r="D7" s="25">
        <f t="shared" si="21"/>
        <v>32</v>
      </c>
      <c r="E7" s="25">
        <f t="shared" si="0"/>
        <v>1</v>
      </c>
      <c r="F7" s="23">
        <f t="shared" si="1"/>
        <v>35</v>
      </c>
      <c r="G7" s="23">
        <f t="shared" ref="G7" si="25">_xlfn.FLOOR.MATH(136/E7)</f>
        <v>136</v>
      </c>
      <c r="H7" s="23">
        <f t="shared" ref="H7" si="26">_xlfn.CEILING.MATH(6/E7)</f>
        <v>6</v>
      </c>
      <c r="I7" s="23">
        <f t="shared" ref="I7" si="27">G7-H7</f>
        <v>130</v>
      </c>
      <c r="J7" s="23">
        <f t="shared" si="2"/>
        <v>650</v>
      </c>
      <c r="K7" s="26">
        <f t="shared" si="3"/>
        <v>12307693</v>
      </c>
      <c r="L7" s="26">
        <f t="shared" ref="L7" si="28">K7*1.08</f>
        <v>13292308.440000001</v>
      </c>
      <c r="M7" s="27">
        <f t="shared" si="4"/>
        <v>3.9595514341953097</v>
      </c>
    </row>
    <row r="8" spans="1:17" x14ac:dyDescent="0.35">
      <c r="A8" s="23">
        <v>5</v>
      </c>
      <c r="B8" s="24">
        <f t="shared" si="15"/>
        <v>56</v>
      </c>
      <c r="C8" s="25">
        <v>23</v>
      </c>
      <c r="D8" s="25">
        <f t="shared" si="21"/>
        <v>8388608</v>
      </c>
      <c r="E8" s="25">
        <f t="shared" si="0"/>
        <v>4</v>
      </c>
      <c r="F8" s="23">
        <f t="shared" si="1"/>
        <v>9834496</v>
      </c>
      <c r="G8" s="23">
        <f t="shared" ref="G8" si="29">_xlfn.FLOOR.MATH(136/E8)</f>
        <v>34</v>
      </c>
      <c r="H8" s="23">
        <f t="shared" ref="H8" si="30">_xlfn.CEILING.MATH(6/E8)</f>
        <v>2</v>
      </c>
      <c r="I8" s="23">
        <f t="shared" ref="I8" si="31">G8-H8</f>
        <v>32</v>
      </c>
      <c r="J8" s="23">
        <f t="shared" si="2"/>
        <v>736</v>
      </c>
      <c r="K8" s="26">
        <f t="shared" si="3"/>
        <v>10869566</v>
      </c>
      <c r="L8" s="26">
        <f t="shared" ref="L8" si="32">K8*1.08</f>
        <v>11739131.280000001</v>
      </c>
      <c r="M8" s="27">
        <f t="shared" si="4"/>
        <v>4.483430476413278</v>
      </c>
    </row>
    <row r="9" spans="1:17" x14ac:dyDescent="0.35">
      <c r="A9" s="23">
        <v>6</v>
      </c>
      <c r="B9" s="24">
        <f t="shared" si="15"/>
        <v>83.999999999999986</v>
      </c>
      <c r="C9" s="25">
        <v>19</v>
      </c>
      <c r="D9" s="25">
        <f t="shared" si="21"/>
        <v>524288</v>
      </c>
      <c r="E9" s="25">
        <f t="shared" si="0"/>
        <v>3</v>
      </c>
      <c r="F9" s="23">
        <f t="shared" si="1"/>
        <v>592703.99999999965</v>
      </c>
      <c r="G9" s="23">
        <f t="shared" ref="G9" si="33">_xlfn.FLOOR.MATH(136/E9)</f>
        <v>45</v>
      </c>
      <c r="H9" s="23">
        <f t="shared" ref="H9" si="34">_xlfn.CEILING.MATH(6/E9)</f>
        <v>2</v>
      </c>
      <c r="I9" s="23">
        <f t="shared" ref="I9" si="35">G9-H9</f>
        <v>43</v>
      </c>
      <c r="J9" s="23">
        <f t="shared" si="2"/>
        <v>817</v>
      </c>
      <c r="K9" s="26">
        <f t="shared" si="3"/>
        <v>9791922</v>
      </c>
      <c r="L9" s="26">
        <f t="shared" ref="L9:L10" si="36">K9*1.08</f>
        <v>10575275.76</v>
      </c>
      <c r="M9" s="27">
        <f t="shared" si="4"/>
        <v>4.9768516813946819</v>
      </c>
    </row>
    <row r="10" spans="1:17" x14ac:dyDescent="0.35">
      <c r="A10" s="23">
        <v>7</v>
      </c>
      <c r="B10" s="24">
        <f t="shared" si="15"/>
        <v>120</v>
      </c>
      <c r="C10" s="25">
        <v>27</v>
      </c>
      <c r="D10" s="25">
        <f t="shared" si="21"/>
        <v>134217728</v>
      </c>
      <c r="E10" s="25">
        <f t="shared" si="0"/>
        <v>4</v>
      </c>
      <c r="F10" s="23">
        <f t="shared" si="1"/>
        <v>207360000</v>
      </c>
      <c r="G10" s="23">
        <f t="shared" ref="G10" si="37">_xlfn.FLOOR.MATH(136/E10)</f>
        <v>34</v>
      </c>
      <c r="H10" s="23">
        <f t="shared" ref="H10" si="38">_xlfn.CEILING.MATH(6/E10)</f>
        <v>2</v>
      </c>
      <c r="I10" s="23">
        <f t="shared" ref="I10" si="39">G10-H10</f>
        <v>32</v>
      </c>
      <c r="J10" s="23">
        <f t="shared" si="2"/>
        <v>864</v>
      </c>
      <c r="K10" s="26">
        <f t="shared" si="3"/>
        <v>9259260</v>
      </c>
      <c r="L10" s="26">
        <f t="shared" si="36"/>
        <v>10000000.800000001</v>
      </c>
      <c r="M10" s="27">
        <f t="shared" si="4"/>
        <v>5.2631574736842435</v>
      </c>
    </row>
    <row r="11" spans="1:17" x14ac:dyDescent="0.35">
      <c r="A11" s="23">
        <v>8</v>
      </c>
      <c r="B11" s="24">
        <f t="shared" si="15"/>
        <v>165</v>
      </c>
      <c r="C11" s="25">
        <v>22</v>
      </c>
      <c r="D11" s="25">
        <f t="shared" si="21"/>
        <v>4194304</v>
      </c>
      <c r="E11" s="25">
        <f t="shared" si="0"/>
        <v>3</v>
      </c>
      <c r="F11" s="23">
        <f t="shared" si="1"/>
        <v>4492125</v>
      </c>
      <c r="G11" s="23">
        <f t="shared" ref="G11" si="40">_xlfn.FLOOR.MATH(136/E11)</f>
        <v>45</v>
      </c>
      <c r="H11" s="23">
        <f t="shared" ref="H11" si="41">_xlfn.CEILING.MATH(6/E11)</f>
        <v>2</v>
      </c>
      <c r="I11" s="23">
        <f t="shared" ref="I11" si="42">G11-H11</f>
        <v>43</v>
      </c>
      <c r="J11" s="23">
        <f t="shared" si="2"/>
        <v>946</v>
      </c>
      <c r="K11" s="26">
        <f t="shared" si="3"/>
        <v>8456660</v>
      </c>
      <c r="L11" s="26">
        <f t="shared" ref="L11:L12" si="43">K11*1.08</f>
        <v>9133192.8000000007</v>
      </c>
      <c r="M11" s="27">
        <f t="shared" si="4"/>
        <v>5.7626703059819802</v>
      </c>
    </row>
    <row r="12" spans="1:17" x14ac:dyDescent="0.35">
      <c r="A12" s="23">
        <v>9</v>
      </c>
      <c r="B12" s="24">
        <f t="shared" si="15"/>
        <v>220</v>
      </c>
      <c r="C12" s="25">
        <v>31</v>
      </c>
      <c r="D12" s="25">
        <f t="shared" si="21"/>
        <v>2147483648</v>
      </c>
      <c r="E12" s="25">
        <f t="shared" si="0"/>
        <v>4</v>
      </c>
      <c r="F12" s="23">
        <f t="shared" si="1"/>
        <v>2342560000</v>
      </c>
      <c r="G12" s="23">
        <f t="shared" ref="G12" si="44">_xlfn.FLOOR.MATH(136/E12)</f>
        <v>34</v>
      </c>
      <c r="H12" s="23">
        <f t="shared" ref="H12" si="45">_xlfn.CEILING.MATH(6/E12)</f>
        <v>2</v>
      </c>
      <c r="I12" s="23">
        <f t="shared" ref="I12" si="46">G12-H12</f>
        <v>32</v>
      </c>
      <c r="J12" s="23">
        <f t="shared" si="2"/>
        <v>992</v>
      </c>
      <c r="K12" s="26">
        <f t="shared" si="3"/>
        <v>8064517</v>
      </c>
      <c r="L12" s="26">
        <f t="shared" si="43"/>
        <v>8709678.3600000013</v>
      </c>
      <c r="M12" s="27">
        <f t="shared" si="4"/>
        <v>6.0428843376219019</v>
      </c>
    </row>
    <row r="13" spans="1:17" x14ac:dyDescent="0.35">
      <c r="A13" s="23">
        <v>10</v>
      </c>
      <c r="B13" s="24">
        <f t="shared" si="15"/>
        <v>286</v>
      </c>
      <c r="C13" s="25">
        <v>40</v>
      </c>
      <c r="D13" s="25">
        <f t="shared" si="21"/>
        <v>1099511627776</v>
      </c>
      <c r="E13" s="25">
        <f t="shared" si="0"/>
        <v>5</v>
      </c>
      <c r="F13" s="23">
        <f t="shared" si="1"/>
        <v>1913507486176</v>
      </c>
      <c r="G13" s="23">
        <f t="shared" ref="G13" si="47">_xlfn.FLOOR.MATH(136/E13)</f>
        <v>27</v>
      </c>
      <c r="H13" s="23">
        <f t="shared" ref="H13" si="48">_xlfn.CEILING.MATH(6/E13)</f>
        <v>2</v>
      </c>
      <c r="I13" s="23">
        <f t="shared" ref="I13" si="49">G13-H13</f>
        <v>25</v>
      </c>
      <c r="J13" s="23">
        <f t="shared" si="2"/>
        <v>1000</v>
      </c>
      <c r="K13" s="26">
        <f t="shared" si="3"/>
        <v>8000000</v>
      </c>
      <c r="L13" s="26">
        <f t="shared" ref="L13" si="50">K13*1.08</f>
        <v>8640000</v>
      </c>
      <c r="M13" s="27">
        <f t="shared" si="4"/>
        <v>6.0916179337231968</v>
      </c>
    </row>
    <row r="14" spans="1:17" x14ac:dyDescent="0.35">
      <c r="A14" s="4"/>
      <c r="B14" s="4"/>
      <c r="F14" s="4"/>
      <c r="G14" s="4"/>
      <c r="H14" s="4"/>
      <c r="I14" s="4"/>
      <c r="J14" s="4"/>
      <c r="K14" s="8"/>
      <c r="L14" s="14"/>
      <c r="M14" s="2"/>
    </row>
    <row r="15" spans="1:17" x14ac:dyDescent="0.35">
      <c r="A15" s="4"/>
      <c r="B15" s="4"/>
      <c r="F15" s="4"/>
      <c r="G15" s="4"/>
      <c r="H15" s="4"/>
      <c r="I15" s="4"/>
      <c r="J15" s="4"/>
      <c r="K15" s="8"/>
      <c r="L15" s="8"/>
      <c r="M15" s="2"/>
    </row>
    <row r="16" spans="1:17" x14ac:dyDescent="0.35">
      <c r="A16" s="4"/>
      <c r="B16" s="4"/>
      <c r="F16" s="4"/>
      <c r="G16" s="4"/>
      <c r="H16" s="4"/>
      <c r="I16" s="4"/>
      <c r="J16" s="4"/>
      <c r="K16" s="8"/>
      <c r="L16" s="8"/>
      <c r="M16" s="2"/>
    </row>
    <row r="17" spans="1:13" x14ac:dyDescent="0.35">
      <c r="A17" s="4"/>
      <c r="B17" s="4"/>
      <c r="F17" s="4"/>
      <c r="G17" s="4"/>
      <c r="H17" s="4"/>
      <c r="I17" s="4"/>
      <c r="J17" s="4"/>
      <c r="K17" s="8"/>
      <c r="L17" s="8"/>
      <c r="M17" s="2"/>
    </row>
    <row r="18" spans="1:13" x14ac:dyDescent="0.35">
      <c r="A18" s="4"/>
      <c r="B18" s="4"/>
      <c r="F18" s="4"/>
      <c r="G18" s="4"/>
      <c r="H18" s="4"/>
      <c r="I18" s="4"/>
      <c r="J18" s="4"/>
      <c r="K18" s="8"/>
      <c r="L18" s="8"/>
      <c r="M18" s="2"/>
    </row>
    <row r="19" spans="1:13" x14ac:dyDescent="0.35">
      <c r="A19" s="4"/>
      <c r="B19" s="4"/>
      <c r="F19" s="4"/>
      <c r="G19" s="4"/>
      <c r="H19" s="4"/>
      <c r="I19" s="4"/>
      <c r="J19" s="4"/>
      <c r="K19" s="8"/>
      <c r="L19" s="8"/>
      <c r="M19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6"/>
  <sheetViews>
    <sheetView zoomScale="66" zoomScaleNormal="85" workbookViewId="0">
      <selection activeCell="L2" sqref="L2"/>
    </sheetView>
  </sheetViews>
  <sheetFormatPr defaultRowHeight="14.5" x14ac:dyDescent="0.35"/>
  <cols>
    <col min="6" max="6" width="15.7265625" bestFit="1" customWidth="1"/>
    <col min="10" max="10" width="14.453125" bestFit="1" customWidth="1"/>
    <col min="11" max="11" width="14.453125" customWidth="1"/>
    <col min="15" max="15" width="13.453125" bestFit="1" customWidth="1"/>
  </cols>
  <sheetData>
    <row r="1" spans="1:15" x14ac:dyDescent="0.35">
      <c r="A1" s="28" t="s">
        <v>25</v>
      </c>
      <c r="B1" s="28"/>
      <c r="C1" s="28"/>
      <c r="D1" s="5">
        <v>1</v>
      </c>
      <c r="E1" s="6">
        <v>4</v>
      </c>
      <c r="F1" s="28" t="s">
        <v>26</v>
      </c>
      <c r="G1" s="28"/>
      <c r="H1" s="28"/>
      <c r="I1" s="28"/>
    </row>
    <row r="2" spans="1:15" ht="43.5" x14ac:dyDescent="0.35">
      <c r="A2" s="1" t="s">
        <v>18</v>
      </c>
      <c r="B2" s="1" t="s">
        <v>19</v>
      </c>
      <c r="C2" s="1" t="s">
        <v>22</v>
      </c>
      <c r="D2" s="1" t="s">
        <v>31</v>
      </c>
      <c r="E2" s="1" t="s">
        <v>20</v>
      </c>
      <c r="F2" s="1" t="s">
        <v>21</v>
      </c>
      <c r="G2" s="1" t="s">
        <v>28</v>
      </c>
      <c r="H2" s="1" t="s">
        <v>23</v>
      </c>
      <c r="I2" s="1" t="s">
        <v>24</v>
      </c>
      <c r="J2" s="1" t="s">
        <v>0</v>
      </c>
      <c r="K2" s="1" t="s">
        <v>30</v>
      </c>
      <c r="L2" s="22" t="s">
        <v>45</v>
      </c>
      <c r="N2" s="3" t="s">
        <v>29</v>
      </c>
      <c r="O2" s="7">
        <f>8*1000*1000*1000</f>
        <v>8000000000</v>
      </c>
    </row>
    <row r="3" spans="1:15" x14ac:dyDescent="0.35">
      <c r="A3">
        <v>2</v>
      </c>
      <c r="B3">
        <f>POWER(2,A3)</f>
        <v>4</v>
      </c>
      <c r="C3" s="4">
        <f>I3*A3</f>
        <v>260</v>
      </c>
      <c r="D3" s="4">
        <v>4</v>
      </c>
      <c r="E3">
        <f>ROUNDUP(LOG(B3,D3),0)</f>
        <v>1</v>
      </c>
      <c r="F3" s="4">
        <f>D3^E3</f>
        <v>4</v>
      </c>
      <c r="G3" s="4">
        <f>_xlfn.FLOOR.MATH(136/E3)</f>
        <v>136</v>
      </c>
      <c r="H3" s="4">
        <f>_xlfn.CEILING.MATH(6/E3)</f>
        <v>6</v>
      </c>
      <c r="I3" s="4">
        <f>G3-H3</f>
        <v>130</v>
      </c>
      <c r="J3" s="8">
        <f>_xlfn.CEILING.MATH($O$2/C3)</f>
        <v>30769231</v>
      </c>
      <c r="K3" s="10">
        <f>J3*1.08</f>
        <v>33230769.48</v>
      </c>
      <c r="L3" s="11">
        <f>$O$2/(K3*152)</f>
        <v>1.5838206508893764</v>
      </c>
      <c r="N3" t="s">
        <v>27</v>
      </c>
      <c r="O3">
        <v>152</v>
      </c>
    </row>
    <row r="4" spans="1:15" x14ac:dyDescent="0.35">
      <c r="K4" s="9"/>
      <c r="L4" s="4"/>
    </row>
    <row r="5" spans="1:15" x14ac:dyDescent="0.35">
      <c r="A5" s="28" t="s">
        <v>25</v>
      </c>
      <c r="B5" s="28"/>
      <c r="C5" s="28"/>
      <c r="D5" s="5"/>
      <c r="E5" s="6">
        <v>5</v>
      </c>
      <c r="F5" s="28" t="s">
        <v>26</v>
      </c>
      <c r="G5" s="28"/>
      <c r="H5" s="28"/>
      <c r="I5" s="28"/>
      <c r="L5" s="4"/>
    </row>
    <row r="6" spans="1:15" ht="43.5" x14ac:dyDescent="0.35">
      <c r="A6" s="1" t="s">
        <v>18</v>
      </c>
      <c r="B6" s="1" t="s">
        <v>19</v>
      </c>
      <c r="C6" s="1" t="s">
        <v>22</v>
      </c>
      <c r="D6" s="1" t="s">
        <v>31</v>
      </c>
      <c r="E6" s="1" t="s">
        <v>20</v>
      </c>
      <c r="F6" s="1" t="s">
        <v>21</v>
      </c>
      <c r="G6" s="1" t="s">
        <v>28</v>
      </c>
      <c r="H6" s="1" t="s">
        <v>23</v>
      </c>
      <c r="I6" s="1" t="s">
        <v>24</v>
      </c>
      <c r="J6" s="1" t="s">
        <v>0</v>
      </c>
      <c r="K6" s="1" t="s">
        <v>30</v>
      </c>
      <c r="L6" s="4"/>
    </row>
    <row r="7" spans="1:15" x14ac:dyDescent="0.35">
      <c r="A7">
        <v>2</v>
      </c>
      <c r="B7">
        <f t="shared" ref="B7:B14" si="0">POWER(2,A7)</f>
        <v>4</v>
      </c>
      <c r="C7" s="4">
        <f t="shared" ref="C7:C14" si="1">I7*A7</f>
        <v>260</v>
      </c>
      <c r="D7" s="4">
        <v>5</v>
      </c>
      <c r="E7">
        <f t="shared" ref="E7:E14" si="2">ROUNDUP(LOG(B7,D7),0)</f>
        <v>1</v>
      </c>
      <c r="F7" s="4">
        <f t="shared" ref="F7:F14" si="3">D7^E7</f>
        <v>5</v>
      </c>
      <c r="G7" s="4">
        <f t="shared" ref="G7:G14" si="4">_xlfn.FLOOR.MATH(136/E7)</f>
        <v>136</v>
      </c>
      <c r="H7" s="4">
        <f t="shared" ref="H7:H14" si="5">_xlfn.CEILING.MATH(6/E7)</f>
        <v>6</v>
      </c>
      <c r="I7" s="4">
        <f t="shared" ref="I7:I14" si="6">G7-H7</f>
        <v>130</v>
      </c>
      <c r="J7" s="8">
        <f t="shared" ref="J7:J14" si="7">_xlfn.CEILING.MATH($O$2/C7)</f>
        <v>30769231</v>
      </c>
      <c r="K7" s="8">
        <f t="shared" ref="K7:K14" si="8">J7*1.08</f>
        <v>33230769.48</v>
      </c>
      <c r="L7" s="2">
        <f t="shared" ref="L7:L14" si="9">$O$2/(K7*152)</f>
        <v>1.5838206508893764</v>
      </c>
    </row>
    <row r="8" spans="1:15" x14ac:dyDescent="0.35">
      <c r="A8">
        <v>3</v>
      </c>
      <c r="B8">
        <f t="shared" si="0"/>
        <v>8</v>
      </c>
      <c r="C8" s="4">
        <f t="shared" si="1"/>
        <v>195</v>
      </c>
      <c r="D8" s="4">
        <v>5</v>
      </c>
      <c r="E8">
        <f t="shared" si="2"/>
        <v>2</v>
      </c>
      <c r="F8" s="4">
        <f t="shared" si="3"/>
        <v>25</v>
      </c>
      <c r="G8" s="4">
        <f t="shared" si="4"/>
        <v>68</v>
      </c>
      <c r="H8" s="4">
        <f t="shared" si="5"/>
        <v>3</v>
      </c>
      <c r="I8" s="4">
        <f t="shared" si="6"/>
        <v>65</v>
      </c>
      <c r="J8" s="8">
        <f t="shared" si="7"/>
        <v>41025642</v>
      </c>
      <c r="K8" s="8">
        <f t="shared" si="8"/>
        <v>44307693.359999999</v>
      </c>
      <c r="L8" s="2">
        <f t="shared" si="9"/>
        <v>1.1878654688642185</v>
      </c>
    </row>
    <row r="9" spans="1:15" x14ac:dyDescent="0.35">
      <c r="A9">
        <v>4</v>
      </c>
      <c r="B9">
        <f t="shared" si="0"/>
        <v>16</v>
      </c>
      <c r="C9" s="4">
        <f t="shared" si="1"/>
        <v>260</v>
      </c>
      <c r="D9" s="4">
        <v>5</v>
      </c>
      <c r="E9">
        <f t="shared" si="2"/>
        <v>2</v>
      </c>
      <c r="F9" s="4">
        <f t="shared" si="3"/>
        <v>25</v>
      </c>
      <c r="G9" s="4">
        <f t="shared" si="4"/>
        <v>68</v>
      </c>
      <c r="H9" s="4">
        <f t="shared" si="5"/>
        <v>3</v>
      </c>
      <c r="I9" s="4">
        <f t="shared" si="6"/>
        <v>65</v>
      </c>
      <c r="J9" s="8">
        <f t="shared" si="7"/>
        <v>30769231</v>
      </c>
      <c r="K9" s="8">
        <f t="shared" si="8"/>
        <v>33230769.48</v>
      </c>
      <c r="L9" s="2">
        <f t="shared" si="9"/>
        <v>1.5838206508893764</v>
      </c>
    </row>
    <row r="10" spans="1:15" x14ac:dyDescent="0.35">
      <c r="A10">
        <v>5</v>
      </c>
      <c r="B10">
        <f t="shared" si="0"/>
        <v>32</v>
      </c>
      <c r="C10" s="4">
        <f t="shared" si="1"/>
        <v>215</v>
      </c>
      <c r="D10" s="4">
        <v>5</v>
      </c>
      <c r="E10">
        <f t="shared" si="2"/>
        <v>3</v>
      </c>
      <c r="F10" s="4">
        <f t="shared" si="3"/>
        <v>125</v>
      </c>
      <c r="G10" s="4">
        <f t="shared" si="4"/>
        <v>45</v>
      </c>
      <c r="H10" s="4">
        <f t="shared" si="5"/>
        <v>2</v>
      </c>
      <c r="I10" s="4">
        <f t="shared" si="6"/>
        <v>43</v>
      </c>
      <c r="J10" s="8">
        <f t="shared" si="7"/>
        <v>37209303</v>
      </c>
      <c r="K10" s="8">
        <f t="shared" si="8"/>
        <v>40186047.240000002</v>
      </c>
      <c r="L10" s="2">
        <f t="shared" si="9"/>
        <v>1.3096978320122141</v>
      </c>
    </row>
    <row r="11" spans="1:15" x14ac:dyDescent="0.35">
      <c r="A11">
        <v>6</v>
      </c>
      <c r="B11">
        <f t="shared" si="0"/>
        <v>64</v>
      </c>
      <c r="C11" s="4">
        <f t="shared" si="1"/>
        <v>258</v>
      </c>
      <c r="D11" s="4">
        <v>5</v>
      </c>
      <c r="E11">
        <f t="shared" si="2"/>
        <v>3</v>
      </c>
      <c r="F11" s="4">
        <f t="shared" si="3"/>
        <v>125</v>
      </c>
      <c r="G11" s="4">
        <f t="shared" si="4"/>
        <v>45</v>
      </c>
      <c r="H11" s="4">
        <f t="shared" si="5"/>
        <v>2</v>
      </c>
      <c r="I11" s="4">
        <f t="shared" si="6"/>
        <v>43</v>
      </c>
      <c r="J11" s="8">
        <f t="shared" si="7"/>
        <v>31007752</v>
      </c>
      <c r="K11" s="8">
        <f t="shared" si="8"/>
        <v>33488372.160000004</v>
      </c>
      <c r="L11" s="2">
        <f t="shared" si="9"/>
        <v>1.5716374237573096</v>
      </c>
    </row>
    <row r="12" spans="1:15" x14ac:dyDescent="0.35">
      <c r="A12">
        <v>7</v>
      </c>
      <c r="B12">
        <f t="shared" si="0"/>
        <v>128</v>
      </c>
      <c r="C12" s="4">
        <f t="shared" si="1"/>
        <v>224</v>
      </c>
      <c r="D12" s="4">
        <v>5</v>
      </c>
      <c r="E12">
        <f t="shared" si="2"/>
        <v>4</v>
      </c>
      <c r="F12" s="4">
        <f t="shared" si="3"/>
        <v>625</v>
      </c>
      <c r="G12" s="4">
        <f t="shared" si="4"/>
        <v>34</v>
      </c>
      <c r="H12" s="4">
        <f t="shared" si="5"/>
        <v>2</v>
      </c>
      <c r="I12" s="4">
        <f t="shared" si="6"/>
        <v>32</v>
      </c>
      <c r="J12" s="8">
        <f t="shared" si="7"/>
        <v>35714286</v>
      </c>
      <c r="K12" s="8">
        <f t="shared" si="8"/>
        <v>38571428.880000003</v>
      </c>
      <c r="L12" s="2">
        <f t="shared" si="9"/>
        <v>1.3645224062378167</v>
      </c>
    </row>
    <row r="13" spans="1:15" x14ac:dyDescent="0.35">
      <c r="A13">
        <v>8</v>
      </c>
      <c r="B13">
        <f t="shared" si="0"/>
        <v>256</v>
      </c>
      <c r="C13" s="4">
        <f t="shared" si="1"/>
        <v>256</v>
      </c>
      <c r="D13" s="4">
        <v>5</v>
      </c>
      <c r="E13">
        <f t="shared" si="2"/>
        <v>4</v>
      </c>
      <c r="F13" s="4">
        <f t="shared" si="3"/>
        <v>625</v>
      </c>
      <c r="G13" s="4">
        <f t="shared" si="4"/>
        <v>34</v>
      </c>
      <c r="H13" s="4">
        <f t="shared" si="5"/>
        <v>2</v>
      </c>
      <c r="I13" s="4">
        <f t="shared" si="6"/>
        <v>32</v>
      </c>
      <c r="J13" s="8">
        <f t="shared" si="7"/>
        <v>31250000</v>
      </c>
      <c r="K13" s="8">
        <f t="shared" si="8"/>
        <v>33750000</v>
      </c>
      <c r="L13" s="2">
        <f t="shared" si="9"/>
        <v>1.5594541910331383</v>
      </c>
    </row>
    <row r="14" spans="1:15" x14ac:dyDescent="0.35">
      <c r="A14">
        <v>9</v>
      </c>
      <c r="B14">
        <f t="shared" si="0"/>
        <v>512</v>
      </c>
      <c r="C14" s="4">
        <f t="shared" si="1"/>
        <v>288</v>
      </c>
      <c r="D14" s="4">
        <v>5</v>
      </c>
      <c r="E14">
        <f t="shared" si="2"/>
        <v>4</v>
      </c>
      <c r="F14" s="4">
        <f t="shared" si="3"/>
        <v>625</v>
      </c>
      <c r="G14" s="4">
        <f t="shared" si="4"/>
        <v>34</v>
      </c>
      <c r="H14" s="4">
        <f t="shared" si="5"/>
        <v>2</v>
      </c>
      <c r="I14" s="4">
        <f t="shared" si="6"/>
        <v>32</v>
      </c>
      <c r="J14" s="8">
        <f t="shared" si="7"/>
        <v>27777778</v>
      </c>
      <c r="K14" s="10">
        <f t="shared" si="8"/>
        <v>30000000.240000002</v>
      </c>
      <c r="L14" s="11">
        <f t="shared" si="9"/>
        <v>1.7543859508771928</v>
      </c>
    </row>
    <row r="15" spans="1:15" x14ac:dyDescent="0.35">
      <c r="L15" s="4"/>
    </row>
    <row r="16" spans="1:15" x14ac:dyDescent="0.35">
      <c r="A16" s="28" t="s">
        <v>25</v>
      </c>
      <c r="B16" s="28"/>
      <c r="C16" s="28"/>
      <c r="D16" s="5"/>
      <c r="E16" s="6">
        <v>6</v>
      </c>
      <c r="F16" s="28" t="s">
        <v>26</v>
      </c>
      <c r="G16" s="28"/>
      <c r="H16" s="28"/>
      <c r="I16" s="28"/>
      <c r="L16" s="4"/>
    </row>
    <row r="17" spans="1:12" ht="43.5" x14ac:dyDescent="0.35">
      <c r="A17" s="1" t="s">
        <v>18</v>
      </c>
      <c r="B17" s="1" t="s">
        <v>19</v>
      </c>
      <c r="C17" s="1" t="s">
        <v>22</v>
      </c>
      <c r="D17" s="1" t="s">
        <v>31</v>
      </c>
      <c r="E17" s="1" t="s">
        <v>20</v>
      </c>
      <c r="F17" s="1" t="s">
        <v>21</v>
      </c>
      <c r="G17" s="1" t="s">
        <v>28</v>
      </c>
      <c r="H17" s="1" t="s">
        <v>23</v>
      </c>
      <c r="I17" s="1" t="s">
        <v>24</v>
      </c>
      <c r="J17" s="1" t="s">
        <v>0</v>
      </c>
      <c r="K17" s="1" t="s">
        <v>30</v>
      </c>
      <c r="L17" s="4"/>
    </row>
    <row r="18" spans="1:12" x14ac:dyDescent="0.35">
      <c r="A18">
        <v>2</v>
      </c>
      <c r="B18">
        <f t="shared" ref="B18:B21" si="10">POWER(2,A18)</f>
        <v>4</v>
      </c>
      <c r="C18" s="4">
        <f t="shared" ref="C18:C21" si="11">I18*A18</f>
        <v>260</v>
      </c>
      <c r="D18" s="4">
        <v>6</v>
      </c>
      <c r="E18">
        <f t="shared" ref="E18:E21" si="12">ROUNDUP(LOG(B18,D18),0)</f>
        <v>1</v>
      </c>
      <c r="F18" s="4">
        <f t="shared" ref="F18:F21" si="13">D18^E18</f>
        <v>6</v>
      </c>
      <c r="G18" s="4">
        <f t="shared" ref="G18:G21" si="14">_xlfn.FLOOR.MATH(136/E18)</f>
        <v>136</v>
      </c>
      <c r="H18" s="4">
        <f t="shared" ref="H18:H21" si="15">_xlfn.CEILING.MATH(6/E18)</f>
        <v>6</v>
      </c>
      <c r="I18" s="4">
        <f t="shared" ref="I18:I21" si="16">G18-H18</f>
        <v>130</v>
      </c>
      <c r="J18" s="8">
        <f t="shared" ref="J18:J21" si="17">_xlfn.CEILING.MATH($O$2/C18)</f>
        <v>30769231</v>
      </c>
      <c r="K18" s="8">
        <f t="shared" ref="K18:K21" si="18">J18*1.08</f>
        <v>33230769.48</v>
      </c>
      <c r="L18" s="2">
        <f t="shared" ref="L18:L21" si="19">$O$2/(K18*152)</f>
        <v>1.5838206508893764</v>
      </c>
    </row>
    <row r="19" spans="1:12" x14ac:dyDescent="0.35">
      <c r="A19">
        <v>3</v>
      </c>
      <c r="B19">
        <f t="shared" si="10"/>
        <v>8</v>
      </c>
      <c r="C19" s="4">
        <f t="shared" si="11"/>
        <v>195</v>
      </c>
      <c r="D19" s="4">
        <v>6</v>
      </c>
      <c r="E19">
        <f t="shared" si="12"/>
        <v>2</v>
      </c>
      <c r="F19" s="4">
        <f t="shared" si="13"/>
        <v>36</v>
      </c>
      <c r="G19" s="4">
        <f t="shared" si="14"/>
        <v>68</v>
      </c>
      <c r="H19" s="4">
        <f t="shared" si="15"/>
        <v>3</v>
      </c>
      <c r="I19" s="4">
        <f t="shared" si="16"/>
        <v>65</v>
      </c>
      <c r="J19" s="8">
        <f t="shared" si="17"/>
        <v>41025642</v>
      </c>
      <c r="K19" s="8">
        <f t="shared" si="18"/>
        <v>44307693.359999999</v>
      </c>
      <c r="L19" s="2">
        <f t="shared" si="19"/>
        <v>1.1878654688642185</v>
      </c>
    </row>
    <row r="20" spans="1:12" x14ac:dyDescent="0.35">
      <c r="A20">
        <v>4</v>
      </c>
      <c r="B20">
        <f t="shared" si="10"/>
        <v>16</v>
      </c>
      <c r="C20" s="4">
        <f t="shared" si="11"/>
        <v>260</v>
      </c>
      <c r="D20" s="4">
        <v>6</v>
      </c>
      <c r="E20">
        <f t="shared" si="12"/>
        <v>2</v>
      </c>
      <c r="F20" s="4">
        <f t="shared" si="13"/>
        <v>36</v>
      </c>
      <c r="G20" s="4">
        <f t="shared" si="14"/>
        <v>68</v>
      </c>
      <c r="H20" s="4">
        <f t="shared" si="15"/>
        <v>3</v>
      </c>
      <c r="I20" s="4">
        <f t="shared" si="16"/>
        <v>65</v>
      </c>
      <c r="J20" s="8">
        <f t="shared" si="17"/>
        <v>30769231</v>
      </c>
      <c r="K20" s="8">
        <f t="shared" si="18"/>
        <v>33230769.48</v>
      </c>
      <c r="L20" s="2">
        <f t="shared" si="19"/>
        <v>1.5838206508893764</v>
      </c>
    </row>
    <row r="21" spans="1:12" x14ac:dyDescent="0.35">
      <c r="A21">
        <v>5</v>
      </c>
      <c r="B21">
        <f t="shared" si="10"/>
        <v>32</v>
      </c>
      <c r="C21" s="4">
        <f t="shared" si="11"/>
        <v>325</v>
      </c>
      <c r="D21" s="4">
        <v>6</v>
      </c>
      <c r="E21">
        <f t="shared" si="12"/>
        <v>2</v>
      </c>
      <c r="F21" s="4">
        <f t="shared" si="13"/>
        <v>36</v>
      </c>
      <c r="G21" s="4">
        <f t="shared" si="14"/>
        <v>68</v>
      </c>
      <c r="H21" s="4">
        <f t="shared" si="15"/>
        <v>3</v>
      </c>
      <c r="I21" s="4">
        <f t="shared" si="16"/>
        <v>65</v>
      </c>
      <c r="J21" s="8">
        <f t="shared" si="17"/>
        <v>24615385</v>
      </c>
      <c r="K21" s="10">
        <f t="shared" si="18"/>
        <v>26584615.800000001</v>
      </c>
      <c r="L21" s="11">
        <f t="shared" si="19"/>
        <v>1.9797757975260422</v>
      </c>
    </row>
    <row r="22" spans="1:12" x14ac:dyDescent="0.35">
      <c r="C22" s="4"/>
      <c r="D22" s="4"/>
      <c r="G22" s="4"/>
      <c r="H22" s="4"/>
      <c r="I22" s="4"/>
      <c r="J22" s="8"/>
      <c r="K22" s="8"/>
      <c r="L22" s="4"/>
    </row>
    <row r="23" spans="1:12" x14ac:dyDescent="0.35">
      <c r="A23" s="28" t="s">
        <v>25</v>
      </c>
      <c r="B23" s="28"/>
      <c r="C23" s="28"/>
      <c r="D23" s="5">
        <v>2</v>
      </c>
      <c r="E23" s="6">
        <f>COMBIN(3+D23,3)</f>
        <v>10</v>
      </c>
      <c r="F23" s="28" t="s">
        <v>26</v>
      </c>
      <c r="G23" s="28"/>
      <c r="H23" s="28"/>
      <c r="I23" s="28"/>
      <c r="L23" s="4"/>
    </row>
    <row r="24" spans="1:12" ht="43.5" x14ac:dyDescent="0.35">
      <c r="A24" s="1" t="s">
        <v>18</v>
      </c>
      <c r="B24" s="1" t="s">
        <v>19</v>
      </c>
      <c r="C24" s="1" t="s">
        <v>22</v>
      </c>
      <c r="D24" s="1"/>
      <c r="E24" s="1" t="s">
        <v>20</v>
      </c>
      <c r="F24" s="1" t="s">
        <v>21</v>
      </c>
      <c r="G24" s="1" t="s">
        <v>28</v>
      </c>
      <c r="H24" s="1" t="s">
        <v>23</v>
      </c>
      <c r="I24" s="1" t="s">
        <v>24</v>
      </c>
      <c r="J24" s="1" t="s">
        <v>0</v>
      </c>
      <c r="K24" s="1" t="s">
        <v>30</v>
      </c>
      <c r="L24" s="4"/>
    </row>
    <row r="25" spans="1:12" x14ac:dyDescent="0.35">
      <c r="A25">
        <v>2</v>
      </c>
      <c r="B25">
        <f t="shared" ref="B25:B55" si="20">POWER(2,A25)</f>
        <v>4</v>
      </c>
      <c r="C25" s="4">
        <f t="shared" ref="C25:C35" si="21">I25*A25</f>
        <v>260</v>
      </c>
      <c r="D25" s="4">
        <v>10</v>
      </c>
      <c r="E25">
        <f t="shared" ref="E25:E35" si="22">ROUNDUP(LOG(B25,D25),0)</f>
        <v>1</v>
      </c>
      <c r="F25" s="4">
        <f t="shared" ref="F25:F35" si="23">D25^E25</f>
        <v>10</v>
      </c>
      <c r="G25" s="4">
        <f t="shared" ref="G25:G35" si="24">_xlfn.FLOOR.MATH(136/E25)</f>
        <v>136</v>
      </c>
      <c r="H25" s="4">
        <f t="shared" ref="H25:H35" si="25">_xlfn.CEILING.MATH(6/E25)</f>
        <v>6</v>
      </c>
      <c r="I25" s="4">
        <f t="shared" ref="I25:I35" si="26">G25-H25</f>
        <v>130</v>
      </c>
      <c r="J25" s="8">
        <f t="shared" ref="J25:J35" si="27">_xlfn.CEILING.MATH($O$2/C25)</f>
        <v>30769231</v>
      </c>
      <c r="K25" s="8">
        <f t="shared" ref="K25:K55" si="28">J25*1.08</f>
        <v>33230769.48</v>
      </c>
      <c r="L25" s="2">
        <f t="shared" ref="L25:L55" si="29">$O$2/(K25*152)</f>
        <v>1.5838206508893764</v>
      </c>
    </row>
    <row r="26" spans="1:12" x14ac:dyDescent="0.35">
      <c r="A26">
        <v>3</v>
      </c>
      <c r="B26">
        <f t="shared" si="20"/>
        <v>8</v>
      </c>
      <c r="C26" s="4">
        <f t="shared" si="21"/>
        <v>390</v>
      </c>
      <c r="D26" s="4">
        <v>10</v>
      </c>
      <c r="E26">
        <f t="shared" si="22"/>
        <v>1</v>
      </c>
      <c r="F26" s="4">
        <f t="shared" si="23"/>
        <v>10</v>
      </c>
      <c r="G26" s="4">
        <f t="shared" si="24"/>
        <v>136</v>
      </c>
      <c r="H26" s="4">
        <f t="shared" si="25"/>
        <v>6</v>
      </c>
      <c r="I26" s="4">
        <f t="shared" si="26"/>
        <v>130</v>
      </c>
      <c r="J26" s="8">
        <f t="shared" si="27"/>
        <v>20512821</v>
      </c>
      <c r="K26" s="8">
        <f t="shared" si="28"/>
        <v>22153846.68</v>
      </c>
      <c r="L26" s="2">
        <f t="shared" si="29"/>
        <v>2.375730937728437</v>
      </c>
    </row>
    <row r="27" spans="1:12" x14ac:dyDescent="0.35">
      <c r="A27">
        <v>4</v>
      </c>
      <c r="B27">
        <f t="shared" si="20"/>
        <v>16</v>
      </c>
      <c r="C27" s="4">
        <f t="shared" si="21"/>
        <v>260</v>
      </c>
      <c r="D27" s="4">
        <v>10</v>
      </c>
      <c r="E27">
        <f t="shared" si="22"/>
        <v>2</v>
      </c>
      <c r="F27" s="4">
        <f t="shared" si="23"/>
        <v>100</v>
      </c>
      <c r="G27" s="4">
        <f t="shared" si="24"/>
        <v>68</v>
      </c>
      <c r="H27" s="4">
        <f t="shared" si="25"/>
        <v>3</v>
      </c>
      <c r="I27" s="4">
        <f t="shared" si="26"/>
        <v>65</v>
      </c>
      <c r="J27" s="8">
        <f t="shared" si="27"/>
        <v>30769231</v>
      </c>
      <c r="K27" s="8">
        <f t="shared" si="28"/>
        <v>33230769.48</v>
      </c>
      <c r="L27" s="2">
        <f t="shared" si="29"/>
        <v>1.5838206508893764</v>
      </c>
    </row>
    <row r="28" spans="1:12" x14ac:dyDescent="0.35">
      <c r="A28">
        <v>5</v>
      </c>
      <c r="B28">
        <f t="shared" si="20"/>
        <v>32</v>
      </c>
      <c r="C28" s="4">
        <f t="shared" si="21"/>
        <v>325</v>
      </c>
      <c r="D28" s="4">
        <v>10</v>
      </c>
      <c r="E28">
        <f t="shared" si="22"/>
        <v>2</v>
      </c>
      <c r="F28" s="4">
        <f t="shared" si="23"/>
        <v>100</v>
      </c>
      <c r="G28" s="4">
        <f t="shared" si="24"/>
        <v>68</v>
      </c>
      <c r="H28" s="4">
        <f t="shared" si="25"/>
        <v>3</v>
      </c>
      <c r="I28" s="4">
        <f t="shared" si="26"/>
        <v>65</v>
      </c>
      <c r="J28" s="8">
        <f t="shared" si="27"/>
        <v>24615385</v>
      </c>
      <c r="K28" s="8">
        <f t="shared" si="28"/>
        <v>26584615.800000001</v>
      </c>
      <c r="L28" s="2">
        <f t="shared" si="29"/>
        <v>1.9797757975260422</v>
      </c>
    </row>
    <row r="29" spans="1:12" x14ac:dyDescent="0.35">
      <c r="A29">
        <v>6</v>
      </c>
      <c r="B29">
        <f t="shared" si="20"/>
        <v>64</v>
      </c>
      <c r="C29" s="4">
        <f t="shared" si="21"/>
        <v>390</v>
      </c>
      <c r="D29" s="4">
        <v>10</v>
      </c>
      <c r="E29">
        <f t="shared" si="22"/>
        <v>2</v>
      </c>
      <c r="F29" s="4">
        <f t="shared" si="23"/>
        <v>100</v>
      </c>
      <c r="G29" s="4">
        <f t="shared" si="24"/>
        <v>68</v>
      </c>
      <c r="H29" s="4">
        <f t="shared" si="25"/>
        <v>3</v>
      </c>
      <c r="I29" s="4">
        <f t="shared" si="26"/>
        <v>65</v>
      </c>
      <c r="J29" s="8">
        <f t="shared" si="27"/>
        <v>20512821</v>
      </c>
      <c r="K29" s="8">
        <f t="shared" si="28"/>
        <v>22153846.68</v>
      </c>
      <c r="L29" s="2">
        <f t="shared" si="29"/>
        <v>2.375730937728437</v>
      </c>
    </row>
    <row r="30" spans="1:12" x14ac:dyDescent="0.35">
      <c r="A30">
        <v>7</v>
      </c>
      <c r="B30">
        <f t="shared" si="20"/>
        <v>128</v>
      </c>
      <c r="C30" s="4">
        <f t="shared" si="21"/>
        <v>301</v>
      </c>
      <c r="D30" s="4">
        <v>10</v>
      </c>
      <c r="E30">
        <f t="shared" si="22"/>
        <v>3</v>
      </c>
      <c r="F30" s="4">
        <f t="shared" si="23"/>
        <v>1000</v>
      </c>
      <c r="G30" s="4">
        <f t="shared" si="24"/>
        <v>45</v>
      </c>
      <c r="H30" s="4">
        <f t="shared" si="25"/>
        <v>2</v>
      </c>
      <c r="I30" s="4">
        <f t="shared" si="26"/>
        <v>43</v>
      </c>
      <c r="J30" s="8">
        <f t="shared" si="27"/>
        <v>26578074</v>
      </c>
      <c r="K30" s="8">
        <f t="shared" si="28"/>
        <v>28704319.920000002</v>
      </c>
      <c r="L30" s="2">
        <f t="shared" si="29"/>
        <v>1.8335769352506721</v>
      </c>
    </row>
    <row r="31" spans="1:12" x14ac:dyDescent="0.35">
      <c r="A31">
        <v>8</v>
      </c>
      <c r="B31">
        <f t="shared" si="20"/>
        <v>256</v>
      </c>
      <c r="C31" s="4">
        <f t="shared" si="21"/>
        <v>344</v>
      </c>
      <c r="D31" s="4">
        <v>10</v>
      </c>
      <c r="E31">
        <f t="shared" si="22"/>
        <v>3</v>
      </c>
      <c r="F31" s="4">
        <f t="shared" si="23"/>
        <v>1000</v>
      </c>
      <c r="G31" s="4">
        <f t="shared" si="24"/>
        <v>45</v>
      </c>
      <c r="H31" s="4">
        <f t="shared" si="25"/>
        <v>2</v>
      </c>
      <c r="I31" s="4">
        <f t="shared" si="26"/>
        <v>43</v>
      </c>
      <c r="J31" s="8">
        <f t="shared" si="27"/>
        <v>23255814</v>
      </c>
      <c r="K31" s="8">
        <f t="shared" si="28"/>
        <v>25116279.120000001</v>
      </c>
      <c r="L31" s="2">
        <f t="shared" si="29"/>
        <v>2.0955165650097465</v>
      </c>
    </row>
    <row r="32" spans="1:12" x14ac:dyDescent="0.35">
      <c r="A32">
        <v>9</v>
      </c>
      <c r="B32">
        <f t="shared" si="20"/>
        <v>512</v>
      </c>
      <c r="C32" s="4">
        <f t="shared" si="21"/>
        <v>387</v>
      </c>
      <c r="D32" s="4">
        <v>10</v>
      </c>
      <c r="E32">
        <f t="shared" si="22"/>
        <v>3</v>
      </c>
      <c r="F32" s="4">
        <f t="shared" si="23"/>
        <v>1000</v>
      </c>
      <c r="G32" s="4">
        <f t="shared" si="24"/>
        <v>45</v>
      </c>
      <c r="H32" s="4">
        <f t="shared" si="25"/>
        <v>2</v>
      </c>
      <c r="I32" s="4">
        <f t="shared" si="26"/>
        <v>43</v>
      </c>
      <c r="J32" s="8">
        <f t="shared" si="27"/>
        <v>20671835</v>
      </c>
      <c r="K32" s="8">
        <f t="shared" si="28"/>
        <v>22325581.800000001</v>
      </c>
      <c r="L32" s="2">
        <f t="shared" si="29"/>
        <v>2.3574560976219856</v>
      </c>
    </row>
    <row r="33" spans="1:12" x14ac:dyDescent="0.35">
      <c r="A33">
        <v>10</v>
      </c>
      <c r="B33">
        <f t="shared" si="20"/>
        <v>1024</v>
      </c>
      <c r="C33" s="4">
        <f t="shared" si="21"/>
        <v>320</v>
      </c>
      <c r="D33" s="4">
        <v>10</v>
      </c>
      <c r="E33">
        <f t="shared" si="22"/>
        <v>4</v>
      </c>
      <c r="F33" s="4">
        <f t="shared" si="23"/>
        <v>10000</v>
      </c>
      <c r="G33" s="4">
        <f t="shared" si="24"/>
        <v>34</v>
      </c>
      <c r="H33" s="4">
        <f t="shared" si="25"/>
        <v>2</v>
      </c>
      <c r="I33" s="4">
        <f t="shared" si="26"/>
        <v>32</v>
      </c>
      <c r="J33" s="8">
        <f t="shared" si="27"/>
        <v>25000000</v>
      </c>
      <c r="K33" s="8">
        <f t="shared" si="28"/>
        <v>27000000</v>
      </c>
      <c r="L33" s="2">
        <f t="shared" si="29"/>
        <v>1.9493177387914229</v>
      </c>
    </row>
    <row r="34" spans="1:12" x14ac:dyDescent="0.35">
      <c r="A34">
        <v>11</v>
      </c>
      <c r="B34">
        <f t="shared" si="20"/>
        <v>2048</v>
      </c>
      <c r="C34" s="4">
        <f t="shared" si="21"/>
        <v>352</v>
      </c>
      <c r="D34" s="4">
        <v>10</v>
      </c>
      <c r="E34">
        <f t="shared" si="22"/>
        <v>4</v>
      </c>
      <c r="F34" s="4">
        <f t="shared" si="23"/>
        <v>10000</v>
      </c>
      <c r="G34" s="4">
        <f t="shared" si="24"/>
        <v>34</v>
      </c>
      <c r="H34" s="4">
        <f t="shared" si="25"/>
        <v>2</v>
      </c>
      <c r="I34" s="4">
        <f t="shared" si="26"/>
        <v>32</v>
      </c>
      <c r="J34" s="8">
        <f t="shared" si="27"/>
        <v>22727273</v>
      </c>
      <c r="K34" s="8">
        <f t="shared" si="28"/>
        <v>24545454.84</v>
      </c>
      <c r="L34" s="2">
        <f t="shared" si="29"/>
        <v>2.1442494869395716</v>
      </c>
    </row>
    <row r="35" spans="1:12" x14ac:dyDescent="0.35">
      <c r="A35">
        <v>12</v>
      </c>
      <c r="B35">
        <f t="shared" si="20"/>
        <v>4096</v>
      </c>
      <c r="C35" s="4">
        <f t="shared" si="21"/>
        <v>384</v>
      </c>
      <c r="D35" s="4">
        <v>10</v>
      </c>
      <c r="E35">
        <f t="shared" si="22"/>
        <v>4</v>
      </c>
      <c r="F35" s="4">
        <f t="shared" si="23"/>
        <v>10000</v>
      </c>
      <c r="G35" s="4">
        <f t="shared" si="24"/>
        <v>34</v>
      </c>
      <c r="H35" s="4">
        <f t="shared" si="25"/>
        <v>2</v>
      </c>
      <c r="I35" s="4">
        <f t="shared" si="26"/>
        <v>32</v>
      </c>
      <c r="J35" s="8">
        <f t="shared" si="27"/>
        <v>20833334</v>
      </c>
      <c r="K35" s="8">
        <f t="shared" si="28"/>
        <v>22500000.720000003</v>
      </c>
      <c r="L35" s="2">
        <f t="shared" si="29"/>
        <v>2.3391812116959083</v>
      </c>
    </row>
    <row r="36" spans="1:12" x14ac:dyDescent="0.35">
      <c r="A36">
        <v>13</v>
      </c>
      <c r="B36">
        <f t="shared" si="20"/>
        <v>8192</v>
      </c>
      <c r="C36" s="4">
        <f t="shared" ref="C36" si="30">I36*A36</f>
        <v>416</v>
      </c>
      <c r="D36" s="4">
        <v>10</v>
      </c>
      <c r="E36">
        <f t="shared" ref="E36" si="31">ROUNDUP(LOG(B36,D36),0)</f>
        <v>4</v>
      </c>
      <c r="F36" s="4">
        <f t="shared" ref="F36" si="32">D36^E36</f>
        <v>10000</v>
      </c>
      <c r="G36" s="4">
        <f t="shared" ref="G36" si="33">_xlfn.FLOOR.MATH(136/E36)</f>
        <v>34</v>
      </c>
      <c r="H36" s="4">
        <f t="shared" ref="H36" si="34">_xlfn.CEILING.MATH(6/E36)</f>
        <v>2</v>
      </c>
      <c r="I36" s="4">
        <f t="shared" ref="I36" si="35">G36-H36</f>
        <v>32</v>
      </c>
      <c r="J36" s="8">
        <f t="shared" ref="J36" si="36">_xlfn.CEILING.MATH($O$2/C36)</f>
        <v>19230770</v>
      </c>
      <c r="K36" s="8">
        <f t="shared" si="28"/>
        <v>20769231.600000001</v>
      </c>
      <c r="L36" s="2">
        <f t="shared" si="29"/>
        <v>2.5341129590643314</v>
      </c>
    </row>
    <row r="37" spans="1:12" x14ac:dyDescent="0.35">
      <c r="C37" s="4"/>
      <c r="D37" s="4"/>
      <c r="F37" s="4"/>
      <c r="G37" s="4"/>
      <c r="H37" s="4"/>
      <c r="I37" s="4"/>
      <c r="J37" s="8"/>
      <c r="K37" s="8"/>
      <c r="L37" s="2"/>
    </row>
    <row r="38" spans="1:12" x14ac:dyDescent="0.35">
      <c r="A38" s="28" t="s">
        <v>25</v>
      </c>
      <c r="B38" s="28"/>
      <c r="C38" s="28"/>
      <c r="D38" s="5">
        <v>3</v>
      </c>
      <c r="E38" s="6">
        <f>COMBIN(3+D38,3)</f>
        <v>20</v>
      </c>
      <c r="F38" s="28" t="s">
        <v>26</v>
      </c>
      <c r="G38" s="28"/>
      <c r="H38" s="28"/>
      <c r="I38" s="28"/>
      <c r="L38" s="4"/>
    </row>
    <row r="39" spans="1:12" ht="43.5" x14ac:dyDescent="0.35">
      <c r="A39" s="1" t="s">
        <v>18</v>
      </c>
      <c r="B39" s="1" t="s">
        <v>19</v>
      </c>
      <c r="C39" s="1" t="s">
        <v>22</v>
      </c>
      <c r="D39" s="1"/>
      <c r="E39" s="1" t="s">
        <v>20</v>
      </c>
      <c r="F39" s="1" t="s">
        <v>21</v>
      </c>
      <c r="G39" s="1" t="s">
        <v>28</v>
      </c>
      <c r="H39" s="1" t="s">
        <v>23</v>
      </c>
      <c r="I39" s="1" t="s">
        <v>24</v>
      </c>
      <c r="J39" s="1" t="s">
        <v>0</v>
      </c>
      <c r="K39" s="1" t="s">
        <v>30</v>
      </c>
      <c r="L39" s="4"/>
    </row>
    <row r="40" spans="1:12" x14ac:dyDescent="0.35">
      <c r="A40">
        <v>2</v>
      </c>
      <c r="B40">
        <f t="shared" si="20"/>
        <v>4</v>
      </c>
      <c r="C40" s="4">
        <f t="shared" ref="C40:C55" si="37">I40*A40</f>
        <v>260</v>
      </c>
      <c r="D40" s="4">
        <v>20</v>
      </c>
      <c r="E40">
        <f t="shared" ref="E40:E55" si="38">ROUNDUP(LOG(B40,D40),0)</f>
        <v>1</v>
      </c>
      <c r="F40" s="4">
        <f t="shared" ref="F40:F55" si="39">D40^E40</f>
        <v>20</v>
      </c>
      <c r="G40" s="4">
        <f t="shared" ref="G40:G55" si="40">_xlfn.FLOOR.MATH(136/E40)</f>
        <v>136</v>
      </c>
      <c r="H40" s="4">
        <f t="shared" ref="H40:H55" si="41">_xlfn.CEILING.MATH(6/E40)</f>
        <v>6</v>
      </c>
      <c r="I40" s="4">
        <f t="shared" ref="I40:I55" si="42">G40-H40</f>
        <v>130</v>
      </c>
      <c r="J40" s="8">
        <f t="shared" ref="J40:J55" si="43">_xlfn.CEILING.MATH($O$2/C40)</f>
        <v>30769231</v>
      </c>
      <c r="K40" s="8">
        <f t="shared" si="28"/>
        <v>33230769.48</v>
      </c>
      <c r="L40" s="2">
        <f t="shared" si="29"/>
        <v>1.5838206508893764</v>
      </c>
    </row>
    <row r="41" spans="1:12" x14ac:dyDescent="0.35">
      <c r="A41">
        <v>3</v>
      </c>
      <c r="B41">
        <f t="shared" si="20"/>
        <v>8</v>
      </c>
      <c r="C41" s="4">
        <f t="shared" si="37"/>
        <v>390</v>
      </c>
      <c r="D41" s="4">
        <v>20</v>
      </c>
      <c r="E41">
        <f t="shared" si="38"/>
        <v>1</v>
      </c>
      <c r="F41" s="4">
        <f t="shared" si="39"/>
        <v>20</v>
      </c>
      <c r="G41" s="4">
        <f t="shared" si="40"/>
        <v>136</v>
      </c>
      <c r="H41" s="4">
        <f t="shared" si="41"/>
        <v>6</v>
      </c>
      <c r="I41" s="4">
        <f t="shared" si="42"/>
        <v>130</v>
      </c>
      <c r="J41" s="8">
        <f t="shared" si="43"/>
        <v>20512821</v>
      </c>
      <c r="K41" s="8">
        <f t="shared" si="28"/>
        <v>22153846.68</v>
      </c>
      <c r="L41" s="2">
        <f t="shared" si="29"/>
        <v>2.375730937728437</v>
      </c>
    </row>
    <row r="42" spans="1:12" x14ac:dyDescent="0.35">
      <c r="A42">
        <v>4</v>
      </c>
      <c r="B42">
        <f t="shared" si="20"/>
        <v>16</v>
      </c>
      <c r="C42" s="4">
        <f t="shared" si="37"/>
        <v>520</v>
      </c>
      <c r="D42" s="4">
        <v>20</v>
      </c>
      <c r="E42">
        <f t="shared" si="38"/>
        <v>1</v>
      </c>
      <c r="F42" s="4">
        <f t="shared" si="39"/>
        <v>20</v>
      </c>
      <c r="G42" s="4">
        <f t="shared" si="40"/>
        <v>136</v>
      </c>
      <c r="H42" s="4">
        <f t="shared" si="41"/>
        <v>6</v>
      </c>
      <c r="I42" s="4">
        <f t="shared" si="42"/>
        <v>130</v>
      </c>
      <c r="J42" s="8">
        <f t="shared" si="43"/>
        <v>15384616</v>
      </c>
      <c r="K42" s="8">
        <f t="shared" si="28"/>
        <v>16615385.280000001</v>
      </c>
      <c r="L42" s="2">
        <f t="shared" si="29"/>
        <v>3.1676411988304141</v>
      </c>
    </row>
    <row r="43" spans="1:12" x14ac:dyDescent="0.35">
      <c r="A43">
        <v>5</v>
      </c>
      <c r="B43">
        <f t="shared" si="20"/>
        <v>32</v>
      </c>
      <c r="C43" s="4">
        <f t="shared" si="37"/>
        <v>325</v>
      </c>
      <c r="D43" s="4">
        <v>20</v>
      </c>
      <c r="E43">
        <f t="shared" si="38"/>
        <v>2</v>
      </c>
      <c r="F43" s="4">
        <f t="shared" si="39"/>
        <v>400</v>
      </c>
      <c r="G43" s="4">
        <f t="shared" si="40"/>
        <v>68</v>
      </c>
      <c r="H43" s="4">
        <f t="shared" si="41"/>
        <v>3</v>
      </c>
      <c r="I43" s="4">
        <f t="shared" si="42"/>
        <v>65</v>
      </c>
      <c r="J43" s="8">
        <f t="shared" si="43"/>
        <v>24615385</v>
      </c>
      <c r="K43" s="8">
        <f t="shared" si="28"/>
        <v>26584615.800000001</v>
      </c>
      <c r="L43" s="2">
        <f t="shared" si="29"/>
        <v>1.9797757975260422</v>
      </c>
    </row>
    <row r="44" spans="1:12" x14ac:dyDescent="0.35">
      <c r="A44">
        <v>6</v>
      </c>
      <c r="B44">
        <f t="shared" si="20"/>
        <v>64</v>
      </c>
      <c r="C44" s="4">
        <f t="shared" si="37"/>
        <v>390</v>
      </c>
      <c r="D44" s="4">
        <v>20</v>
      </c>
      <c r="E44">
        <f t="shared" si="38"/>
        <v>2</v>
      </c>
      <c r="F44" s="4">
        <f t="shared" si="39"/>
        <v>400</v>
      </c>
      <c r="G44" s="4">
        <f t="shared" si="40"/>
        <v>68</v>
      </c>
      <c r="H44" s="4">
        <f t="shared" si="41"/>
        <v>3</v>
      </c>
      <c r="I44" s="4">
        <f t="shared" si="42"/>
        <v>65</v>
      </c>
      <c r="J44" s="8">
        <f t="shared" si="43"/>
        <v>20512821</v>
      </c>
      <c r="K44" s="8">
        <f t="shared" si="28"/>
        <v>22153846.68</v>
      </c>
      <c r="L44" s="2">
        <f t="shared" si="29"/>
        <v>2.375730937728437</v>
      </c>
    </row>
    <row r="45" spans="1:12" x14ac:dyDescent="0.35">
      <c r="A45">
        <v>7</v>
      </c>
      <c r="B45">
        <f t="shared" si="20"/>
        <v>128</v>
      </c>
      <c r="C45" s="4">
        <f t="shared" si="37"/>
        <v>455</v>
      </c>
      <c r="D45" s="4">
        <v>20</v>
      </c>
      <c r="E45">
        <f t="shared" si="38"/>
        <v>2</v>
      </c>
      <c r="F45" s="4">
        <f t="shared" si="39"/>
        <v>400</v>
      </c>
      <c r="G45" s="4">
        <f t="shared" si="40"/>
        <v>68</v>
      </c>
      <c r="H45" s="4">
        <f t="shared" si="41"/>
        <v>3</v>
      </c>
      <c r="I45" s="4">
        <f t="shared" si="42"/>
        <v>65</v>
      </c>
      <c r="J45" s="8">
        <f t="shared" si="43"/>
        <v>17582418</v>
      </c>
      <c r="K45" s="8">
        <f t="shared" si="28"/>
        <v>18989011.440000001</v>
      </c>
      <c r="L45" s="2">
        <f t="shared" si="29"/>
        <v>2.7716860940165096</v>
      </c>
    </row>
    <row r="46" spans="1:12" x14ac:dyDescent="0.35">
      <c r="A46">
        <v>8</v>
      </c>
      <c r="B46">
        <f t="shared" si="20"/>
        <v>256</v>
      </c>
      <c r="C46" s="4">
        <f t="shared" si="37"/>
        <v>520</v>
      </c>
      <c r="D46" s="4">
        <v>20</v>
      </c>
      <c r="E46">
        <f t="shared" si="38"/>
        <v>2</v>
      </c>
      <c r="F46" s="4">
        <f t="shared" si="39"/>
        <v>400</v>
      </c>
      <c r="G46" s="4">
        <f t="shared" si="40"/>
        <v>68</v>
      </c>
      <c r="H46" s="4">
        <f t="shared" si="41"/>
        <v>3</v>
      </c>
      <c r="I46" s="4">
        <f t="shared" si="42"/>
        <v>65</v>
      </c>
      <c r="J46" s="8">
        <f t="shared" si="43"/>
        <v>15384616</v>
      </c>
      <c r="K46" s="8">
        <f t="shared" si="28"/>
        <v>16615385.280000001</v>
      </c>
      <c r="L46" s="2">
        <f t="shared" si="29"/>
        <v>3.1676411988304141</v>
      </c>
    </row>
    <row r="47" spans="1:12" x14ac:dyDescent="0.35">
      <c r="A47">
        <v>9</v>
      </c>
      <c r="B47">
        <f t="shared" si="20"/>
        <v>512</v>
      </c>
      <c r="C47" s="4">
        <f t="shared" si="37"/>
        <v>387</v>
      </c>
      <c r="D47" s="4">
        <v>20</v>
      </c>
      <c r="E47">
        <f t="shared" si="38"/>
        <v>3</v>
      </c>
      <c r="F47" s="4">
        <f t="shared" si="39"/>
        <v>8000</v>
      </c>
      <c r="G47" s="4">
        <f t="shared" si="40"/>
        <v>45</v>
      </c>
      <c r="H47" s="4">
        <f t="shared" si="41"/>
        <v>2</v>
      </c>
      <c r="I47" s="4">
        <f t="shared" si="42"/>
        <v>43</v>
      </c>
      <c r="J47" s="8">
        <f t="shared" si="43"/>
        <v>20671835</v>
      </c>
      <c r="K47" s="8">
        <f t="shared" si="28"/>
        <v>22325581.800000001</v>
      </c>
      <c r="L47" s="2">
        <f t="shared" si="29"/>
        <v>2.3574560976219856</v>
      </c>
    </row>
    <row r="48" spans="1:12" x14ac:dyDescent="0.35">
      <c r="A48">
        <v>10</v>
      </c>
      <c r="B48">
        <f t="shared" si="20"/>
        <v>1024</v>
      </c>
      <c r="C48" s="4">
        <f t="shared" si="37"/>
        <v>430</v>
      </c>
      <c r="D48" s="4">
        <v>20</v>
      </c>
      <c r="E48">
        <f t="shared" si="38"/>
        <v>3</v>
      </c>
      <c r="F48" s="4">
        <f t="shared" si="39"/>
        <v>8000</v>
      </c>
      <c r="G48" s="4">
        <f t="shared" si="40"/>
        <v>45</v>
      </c>
      <c r="H48" s="4">
        <f t="shared" si="41"/>
        <v>2</v>
      </c>
      <c r="I48" s="4">
        <f t="shared" si="42"/>
        <v>43</v>
      </c>
      <c r="J48" s="8">
        <f t="shared" si="43"/>
        <v>18604652</v>
      </c>
      <c r="K48" s="8">
        <f t="shared" si="28"/>
        <v>20093024.16</v>
      </c>
      <c r="L48" s="2">
        <f t="shared" si="29"/>
        <v>2.6193955936281728</v>
      </c>
    </row>
    <row r="49" spans="1:12" x14ac:dyDescent="0.35">
      <c r="A49">
        <v>11</v>
      </c>
      <c r="B49">
        <f t="shared" si="20"/>
        <v>2048</v>
      </c>
      <c r="C49" s="4">
        <f t="shared" si="37"/>
        <v>473</v>
      </c>
      <c r="D49" s="4">
        <v>20</v>
      </c>
      <c r="E49">
        <f t="shared" si="38"/>
        <v>3</v>
      </c>
      <c r="F49" s="4">
        <f t="shared" si="39"/>
        <v>8000</v>
      </c>
      <c r="G49" s="4">
        <f t="shared" si="40"/>
        <v>45</v>
      </c>
      <c r="H49" s="4">
        <f t="shared" si="41"/>
        <v>2</v>
      </c>
      <c r="I49" s="4">
        <f t="shared" si="42"/>
        <v>43</v>
      </c>
      <c r="J49" s="8">
        <f t="shared" si="43"/>
        <v>16913320</v>
      </c>
      <c r="K49" s="8">
        <f t="shared" si="28"/>
        <v>18266385.600000001</v>
      </c>
      <c r="L49" s="2">
        <f t="shared" si="29"/>
        <v>2.8813351529909901</v>
      </c>
    </row>
    <row r="50" spans="1:12" x14ac:dyDescent="0.35">
      <c r="A50">
        <v>12</v>
      </c>
      <c r="B50">
        <f t="shared" si="20"/>
        <v>4096</v>
      </c>
      <c r="C50" s="4">
        <f t="shared" si="37"/>
        <v>516</v>
      </c>
      <c r="D50" s="4">
        <v>20</v>
      </c>
      <c r="E50">
        <f t="shared" si="38"/>
        <v>3</v>
      </c>
      <c r="F50" s="4">
        <f t="shared" si="39"/>
        <v>8000</v>
      </c>
      <c r="G50" s="4">
        <f t="shared" si="40"/>
        <v>45</v>
      </c>
      <c r="H50" s="4">
        <f t="shared" si="41"/>
        <v>2</v>
      </c>
      <c r="I50" s="4">
        <f t="shared" si="42"/>
        <v>43</v>
      </c>
      <c r="J50" s="8">
        <f t="shared" si="43"/>
        <v>15503876</v>
      </c>
      <c r="K50" s="8">
        <f t="shared" si="28"/>
        <v>16744186.080000002</v>
      </c>
      <c r="L50" s="2">
        <f t="shared" si="29"/>
        <v>3.1432748475146193</v>
      </c>
    </row>
    <row r="51" spans="1:12" x14ac:dyDescent="0.35">
      <c r="A51">
        <v>13</v>
      </c>
      <c r="B51">
        <f t="shared" si="20"/>
        <v>8192</v>
      </c>
      <c r="C51" s="4">
        <f t="shared" si="37"/>
        <v>416</v>
      </c>
      <c r="D51" s="4">
        <v>20</v>
      </c>
      <c r="E51">
        <f t="shared" si="38"/>
        <v>4</v>
      </c>
      <c r="F51" s="4">
        <f t="shared" si="39"/>
        <v>160000</v>
      </c>
      <c r="G51" s="4">
        <f t="shared" si="40"/>
        <v>34</v>
      </c>
      <c r="H51" s="4">
        <f t="shared" si="41"/>
        <v>2</v>
      </c>
      <c r="I51" s="4">
        <f t="shared" si="42"/>
        <v>32</v>
      </c>
      <c r="J51" s="8">
        <f t="shared" si="43"/>
        <v>19230770</v>
      </c>
      <c r="K51" s="8">
        <f t="shared" si="28"/>
        <v>20769231.600000001</v>
      </c>
      <c r="L51" s="2">
        <f t="shared" si="29"/>
        <v>2.5341129590643314</v>
      </c>
    </row>
    <row r="52" spans="1:12" x14ac:dyDescent="0.35">
      <c r="A52">
        <v>14</v>
      </c>
      <c r="B52">
        <f t="shared" si="20"/>
        <v>16384</v>
      </c>
      <c r="C52" s="4">
        <f t="shared" si="37"/>
        <v>448</v>
      </c>
      <c r="D52" s="4">
        <v>20</v>
      </c>
      <c r="E52">
        <f t="shared" si="38"/>
        <v>4</v>
      </c>
      <c r="F52" s="4">
        <f t="shared" si="39"/>
        <v>160000</v>
      </c>
      <c r="G52" s="4">
        <f t="shared" si="40"/>
        <v>34</v>
      </c>
      <c r="H52" s="4">
        <f t="shared" si="41"/>
        <v>2</v>
      </c>
      <c r="I52" s="4">
        <f t="shared" si="42"/>
        <v>32</v>
      </c>
      <c r="J52" s="8">
        <f t="shared" si="43"/>
        <v>17857143</v>
      </c>
      <c r="K52" s="8">
        <f t="shared" si="28"/>
        <v>19285714.440000001</v>
      </c>
      <c r="L52" s="2">
        <f t="shared" si="29"/>
        <v>2.7290448124756335</v>
      </c>
    </row>
    <row r="53" spans="1:12" x14ac:dyDescent="0.35">
      <c r="A53">
        <v>15</v>
      </c>
      <c r="B53">
        <f t="shared" si="20"/>
        <v>32768</v>
      </c>
      <c r="C53" s="4">
        <f t="shared" si="37"/>
        <v>480</v>
      </c>
      <c r="D53" s="4">
        <v>20</v>
      </c>
      <c r="E53">
        <f t="shared" si="38"/>
        <v>4</v>
      </c>
      <c r="F53" s="4">
        <f t="shared" si="39"/>
        <v>160000</v>
      </c>
      <c r="G53" s="4">
        <f t="shared" si="40"/>
        <v>34</v>
      </c>
      <c r="H53" s="4">
        <f t="shared" si="41"/>
        <v>2</v>
      </c>
      <c r="I53" s="4">
        <f t="shared" si="42"/>
        <v>32</v>
      </c>
      <c r="J53" s="8">
        <f t="shared" si="43"/>
        <v>16666667</v>
      </c>
      <c r="K53" s="8">
        <f t="shared" si="28"/>
        <v>18000000.359999999</v>
      </c>
      <c r="L53" s="2">
        <f t="shared" si="29"/>
        <v>2.9239765497076036</v>
      </c>
    </row>
    <row r="54" spans="1:12" x14ac:dyDescent="0.35">
      <c r="A54">
        <v>16</v>
      </c>
      <c r="B54">
        <f t="shared" si="20"/>
        <v>65536</v>
      </c>
      <c r="C54" s="4">
        <f t="shared" si="37"/>
        <v>512</v>
      </c>
      <c r="D54" s="4">
        <v>20</v>
      </c>
      <c r="E54">
        <f t="shared" si="38"/>
        <v>4</v>
      </c>
      <c r="F54" s="4">
        <f t="shared" si="39"/>
        <v>160000</v>
      </c>
      <c r="G54" s="4">
        <f t="shared" si="40"/>
        <v>34</v>
      </c>
      <c r="H54" s="4">
        <f t="shared" si="41"/>
        <v>2</v>
      </c>
      <c r="I54" s="4">
        <f t="shared" si="42"/>
        <v>32</v>
      </c>
      <c r="J54" s="8">
        <f t="shared" si="43"/>
        <v>15625000</v>
      </c>
      <c r="K54" s="8">
        <f t="shared" si="28"/>
        <v>16875000</v>
      </c>
      <c r="L54" s="2">
        <f t="shared" si="29"/>
        <v>3.1189083820662766</v>
      </c>
    </row>
    <row r="55" spans="1:12" x14ac:dyDescent="0.35">
      <c r="A55">
        <v>17</v>
      </c>
      <c r="B55">
        <f t="shared" si="20"/>
        <v>131072</v>
      </c>
      <c r="C55" s="4">
        <f t="shared" si="37"/>
        <v>544</v>
      </c>
      <c r="D55" s="4">
        <v>20</v>
      </c>
      <c r="E55">
        <f t="shared" si="38"/>
        <v>4</v>
      </c>
      <c r="F55" s="4">
        <f t="shared" si="39"/>
        <v>160000</v>
      </c>
      <c r="G55" s="4">
        <f t="shared" si="40"/>
        <v>34</v>
      </c>
      <c r="H55" s="4">
        <f t="shared" si="41"/>
        <v>2</v>
      </c>
      <c r="I55" s="4">
        <f t="shared" si="42"/>
        <v>32</v>
      </c>
      <c r="J55" s="8">
        <f t="shared" si="43"/>
        <v>14705883</v>
      </c>
      <c r="K55" s="8">
        <f t="shared" si="28"/>
        <v>15882353.640000001</v>
      </c>
      <c r="L55" s="2">
        <f t="shared" si="29"/>
        <v>3.3138400101364582</v>
      </c>
    </row>
    <row r="56" spans="1:12" x14ac:dyDescent="0.35">
      <c r="C56" s="4"/>
      <c r="D56" s="4"/>
      <c r="F56" s="4"/>
      <c r="G56" s="4"/>
      <c r="H56" s="4"/>
      <c r="I56" s="4"/>
      <c r="J56" s="8"/>
      <c r="K56" s="10"/>
      <c r="L56" s="11">
        <f>MAX(L40:L55)</f>
        <v>3.3138400101364582</v>
      </c>
    </row>
    <row r="57" spans="1:12" x14ac:dyDescent="0.35">
      <c r="C57" s="4"/>
      <c r="D57" s="4"/>
      <c r="F57" s="4"/>
      <c r="G57" s="4"/>
      <c r="H57" s="4"/>
      <c r="I57" s="4"/>
      <c r="J57" s="8"/>
      <c r="L57" s="2"/>
    </row>
    <row r="58" spans="1:12" x14ac:dyDescent="0.35">
      <c r="A58" s="28" t="s">
        <v>25</v>
      </c>
      <c r="B58" s="28"/>
      <c r="C58" s="28"/>
      <c r="D58" s="5">
        <v>4</v>
      </c>
      <c r="E58" s="6">
        <f>COMBIN(3+D58,3)</f>
        <v>35</v>
      </c>
      <c r="F58" s="28" t="s">
        <v>26</v>
      </c>
      <c r="G58" s="28"/>
      <c r="H58" s="28"/>
      <c r="I58" s="28"/>
      <c r="L58" s="4"/>
    </row>
    <row r="59" spans="1:12" ht="43.5" x14ac:dyDescent="0.35">
      <c r="A59" s="1" t="s">
        <v>18</v>
      </c>
      <c r="B59" s="1" t="s">
        <v>19</v>
      </c>
      <c r="C59" s="1" t="s">
        <v>22</v>
      </c>
      <c r="D59" s="1"/>
      <c r="E59" s="1" t="s">
        <v>20</v>
      </c>
      <c r="F59" s="1" t="s">
        <v>21</v>
      </c>
      <c r="G59" s="1" t="s">
        <v>28</v>
      </c>
      <c r="H59" s="1" t="s">
        <v>23</v>
      </c>
      <c r="I59" s="1" t="s">
        <v>24</v>
      </c>
      <c r="J59" s="1" t="s">
        <v>0</v>
      </c>
      <c r="K59" s="1" t="s">
        <v>30</v>
      </c>
      <c r="L59" s="4"/>
    </row>
    <row r="60" spans="1:12" x14ac:dyDescent="0.35">
      <c r="A60">
        <v>2</v>
      </c>
      <c r="B60">
        <f t="shared" ref="B60:B63" si="44">POWER(2,A60)</f>
        <v>4</v>
      </c>
      <c r="C60" s="4">
        <f t="shared" ref="C60:C63" si="45">I60*A60</f>
        <v>260</v>
      </c>
      <c r="D60" s="4">
        <v>35</v>
      </c>
      <c r="E60">
        <f t="shared" ref="E60:E63" si="46">ROUNDUP(LOG(B60,D60),0)</f>
        <v>1</v>
      </c>
      <c r="F60" s="4">
        <f t="shared" ref="F60:F63" si="47">D60^E60</f>
        <v>35</v>
      </c>
      <c r="G60" s="4">
        <f t="shared" ref="G60:G63" si="48">_xlfn.FLOOR.MATH(136/E60)</f>
        <v>136</v>
      </c>
      <c r="H60" s="4">
        <f t="shared" ref="H60:H63" si="49">_xlfn.CEILING.MATH(6/E60)</f>
        <v>6</v>
      </c>
      <c r="I60" s="4">
        <f t="shared" ref="I60:I63" si="50">G60-H60</f>
        <v>130</v>
      </c>
      <c r="J60" s="8">
        <f t="shared" ref="J60:J63" si="51">_xlfn.CEILING.MATH($O$2/C60)</f>
        <v>30769231</v>
      </c>
      <c r="K60" s="8">
        <f t="shared" ref="K60:K63" si="52">J60*1.08</f>
        <v>33230769.48</v>
      </c>
      <c r="L60" s="2">
        <f t="shared" ref="L60:L63" si="53">$O$2/(K60*152)</f>
        <v>1.5838206508893764</v>
      </c>
    </row>
    <row r="61" spans="1:12" x14ac:dyDescent="0.35">
      <c r="A61">
        <v>3</v>
      </c>
      <c r="B61">
        <f t="shared" si="44"/>
        <v>8</v>
      </c>
      <c r="C61" s="4">
        <f t="shared" si="45"/>
        <v>390</v>
      </c>
      <c r="D61" s="4">
        <v>35</v>
      </c>
      <c r="E61">
        <f t="shared" si="46"/>
        <v>1</v>
      </c>
      <c r="F61" s="4">
        <f t="shared" si="47"/>
        <v>35</v>
      </c>
      <c r="G61" s="4">
        <f t="shared" si="48"/>
        <v>136</v>
      </c>
      <c r="H61" s="4">
        <f t="shared" si="49"/>
        <v>6</v>
      </c>
      <c r="I61" s="4">
        <f t="shared" si="50"/>
        <v>130</v>
      </c>
      <c r="J61" s="8">
        <f t="shared" si="51"/>
        <v>20512821</v>
      </c>
      <c r="K61" s="8">
        <f t="shared" si="52"/>
        <v>22153846.68</v>
      </c>
      <c r="L61" s="2">
        <f t="shared" si="53"/>
        <v>2.375730937728437</v>
      </c>
    </row>
    <row r="62" spans="1:12" x14ac:dyDescent="0.35">
      <c r="A62">
        <v>4</v>
      </c>
      <c r="B62">
        <f t="shared" si="44"/>
        <v>16</v>
      </c>
      <c r="C62" s="4">
        <f t="shared" si="45"/>
        <v>520</v>
      </c>
      <c r="D62" s="4">
        <v>35</v>
      </c>
      <c r="E62">
        <f t="shared" si="46"/>
        <v>1</v>
      </c>
      <c r="F62" s="4">
        <f t="shared" si="47"/>
        <v>35</v>
      </c>
      <c r="G62" s="4">
        <f t="shared" si="48"/>
        <v>136</v>
      </c>
      <c r="H62" s="4">
        <f t="shared" si="49"/>
        <v>6</v>
      </c>
      <c r="I62" s="4">
        <f t="shared" si="50"/>
        <v>130</v>
      </c>
      <c r="J62" s="8">
        <f t="shared" si="51"/>
        <v>15384616</v>
      </c>
      <c r="K62" s="8">
        <f t="shared" si="52"/>
        <v>16615385.280000001</v>
      </c>
      <c r="L62" s="2">
        <f t="shared" si="53"/>
        <v>3.1676411988304141</v>
      </c>
    </row>
    <row r="63" spans="1:12" x14ac:dyDescent="0.35">
      <c r="A63">
        <v>5</v>
      </c>
      <c r="B63">
        <f t="shared" si="44"/>
        <v>32</v>
      </c>
      <c r="C63" s="4">
        <f t="shared" si="45"/>
        <v>650</v>
      </c>
      <c r="D63" s="4">
        <v>35</v>
      </c>
      <c r="E63">
        <f t="shared" si="46"/>
        <v>1</v>
      </c>
      <c r="F63" s="4">
        <f t="shared" si="47"/>
        <v>35</v>
      </c>
      <c r="G63" s="4">
        <f t="shared" si="48"/>
        <v>136</v>
      </c>
      <c r="H63" s="4">
        <f t="shared" si="49"/>
        <v>6</v>
      </c>
      <c r="I63" s="4">
        <f t="shared" si="50"/>
        <v>130</v>
      </c>
      <c r="J63" s="8">
        <f t="shared" si="51"/>
        <v>12307693</v>
      </c>
      <c r="K63" s="10">
        <f t="shared" si="52"/>
        <v>13292308.440000001</v>
      </c>
      <c r="L63" s="11">
        <f t="shared" si="53"/>
        <v>3.9595514341953097</v>
      </c>
    </row>
    <row r="64" spans="1:12" x14ac:dyDescent="0.35">
      <c r="C64" s="4"/>
      <c r="D64" s="4"/>
      <c r="F64" s="4"/>
      <c r="G64" s="4"/>
      <c r="H64" s="4"/>
      <c r="I64" s="4"/>
      <c r="J64" s="8"/>
      <c r="K64" s="8"/>
      <c r="L64" s="2"/>
    </row>
    <row r="65" spans="1:12" x14ac:dyDescent="0.35">
      <c r="A65" s="28" t="s">
        <v>25</v>
      </c>
      <c r="B65" s="28"/>
      <c r="C65" s="28"/>
      <c r="D65" s="5">
        <v>5</v>
      </c>
      <c r="E65" s="6">
        <f>COMBIN(3+D65,3)</f>
        <v>56</v>
      </c>
      <c r="F65" s="28" t="s">
        <v>26</v>
      </c>
      <c r="G65" s="28"/>
      <c r="H65" s="28"/>
      <c r="I65" s="28"/>
      <c r="L65" s="4"/>
    </row>
    <row r="66" spans="1:12" ht="43.5" x14ac:dyDescent="0.35">
      <c r="A66" s="1" t="s">
        <v>18</v>
      </c>
      <c r="B66" s="1" t="s">
        <v>19</v>
      </c>
      <c r="C66" s="1" t="s">
        <v>22</v>
      </c>
      <c r="D66" s="1"/>
      <c r="E66" s="1" t="s">
        <v>20</v>
      </c>
      <c r="F66" s="1" t="s">
        <v>21</v>
      </c>
      <c r="G66" s="1" t="s">
        <v>28</v>
      </c>
      <c r="H66" s="1" t="s">
        <v>23</v>
      </c>
      <c r="I66" s="1" t="s">
        <v>24</v>
      </c>
      <c r="J66" s="1" t="s">
        <v>0</v>
      </c>
      <c r="K66" s="1" t="s">
        <v>30</v>
      </c>
      <c r="L66" s="4"/>
    </row>
    <row r="67" spans="1:12" x14ac:dyDescent="0.35">
      <c r="A67">
        <v>2</v>
      </c>
      <c r="B67">
        <f t="shared" ref="B67:B88" si="54">POWER(2,A67)</f>
        <v>4</v>
      </c>
      <c r="C67" s="4">
        <f t="shared" ref="C67:C69" si="55">I67*A67</f>
        <v>260</v>
      </c>
      <c r="D67" s="4">
        <v>56</v>
      </c>
      <c r="E67">
        <f t="shared" ref="E67:E69" si="56">ROUNDUP(LOG(B67,D67),0)</f>
        <v>1</v>
      </c>
      <c r="F67" s="4">
        <f t="shared" ref="F67:F69" si="57">D67^E67</f>
        <v>56</v>
      </c>
      <c r="G67" s="4">
        <f t="shared" ref="G67:G69" si="58">_xlfn.FLOOR.MATH(136/E67)</f>
        <v>136</v>
      </c>
      <c r="H67" s="4">
        <f t="shared" ref="H67:H69" si="59">_xlfn.CEILING.MATH(6/E67)</f>
        <v>6</v>
      </c>
      <c r="I67" s="4">
        <f t="shared" ref="I67:I69" si="60">G67-H67</f>
        <v>130</v>
      </c>
      <c r="J67" s="8">
        <f t="shared" ref="J67:J69" si="61">_xlfn.CEILING.MATH($O$2/C67)</f>
        <v>30769231</v>
      </c>
      <c r="K67" s="8">
        <f t="shared" ref="K67:K88" si="62">J67*1.08</f>
        <v>33230769.48</v>
      </c>
      <c r="L67" s="2">
        <f t="shared" ref="L67:L88" si="63">$O$2/(K67*152)</f>
        <v>1.5838206508893764</v>
      </c>
    </row>
    <row r="68" spans="1:12" x14ac:dyDescent="0.35">
      <c r="A68">
        <v>3</v>
      </c>
      <c r="B68">
        <f t="shared" si="54"/>
        <v>8</v>
      </c>
      <c r="C68" s="4">
        <f t="shared" si="55"/>
        <v>390</v>
      </c>
      <c r="D68" s="4">
        <v>56</v>
      </c>
      <c r="E68">
        <f t="shared" si="56"/>
        <v>1</v>
      </c>
      <c r="F68" s="4">
        <f t="shared" si="57"/>
        <v>56</v>
      </c>
      <c r="G68" s="4">
        <f t="shared" si="58"/>
        <v>136</v>
      </c>
      <c r="H68" s="4">
        <f t="shared" si="59"/>
        <v>6</v>
      </c>
      <c r="I68" s="4">
        <f t="shared" si="60"/>
        <v>130</v>
      </c>
      <c r="J68" s="8">
        <f t="shared" si="61"/>
        <v>20512821</v>
      </c>
      <c r="K68" s="8">
        <f t="shared" si="62"/>
        <v>22153846.68</v>
      </c>
      <c r="L68" s="2">
        <f t="shared" si="63"/>
        <v>2.375730937728437</v>
      </c>
    </row>
    <row r="69" spans="1:12" x14ac:dyDescent="0.35">
      <c r="A69">
        <v>4</v>
      </c>
      <c r="B69">
        <f t="shared" si="54"/>
        <v>16</v>
      </c>
      <c r="C69" s="4">
        <f t="shared" si="55"/>
        <v>520</v>
      </c>
      <c r="D69" s="4">
        <v>56</v>
      </c>
      <c r="E69">
        <f t="shared" si="56"/>
        <v>1</v>
      </c>
      <c r="F69" s="4">
        <f t="shared" si="57"/>
        <v>56</v>
      </c>
      <c r="G69" s="4">
        <f t="shared" si="58"/>
        <v>136</v>
      </c>
      <c r="H69" s="4">
        <f t="shared" si="59"/>
        <v>6</v>
      </c>
      <c r="I69" s="4">
        <f t="shared" si="60"/>
        <v>130</v>
      </c>
      <c r="J69" s="8">
        <f t="shared" si="61"/>
        <v>15384616</v>
      </c>
      <c r="K69" s="12">
        <f t="shared" si="62"/>
        <v>16615385.280000001</v>
      </c>
      <c r="L69" s="13">
        <f t="shared" si="63"/>
        <v>3.1676411988304141</v>
      </c>
    </row>
    <row r="70" spans="1:12" x14ac:dyDescent="0.35">
      <c r="A70">
        <v>5</v>
      </c>
      <c r="B70">
        <f t="shared" si="54"/>
        <v>32</v>
      </c>
      <c r="C70" s="4">
        <f t="shared" ref="C70:C71" si="64">I70*A70</f>
        <v>650</v>
      </c>
      <c r="D70" s="4">
        <v>56</v>
      </c>
      <c r="E70">
        <f t="shared" ref="E70:E71" si="65">ROUNDUP(LOG(B70,D70),0)</f>
        <v>1</v>
      </c>
      <c r="F70" s="4">
        <f t="shared" ref="F70:F71" si="66">D70^E70</f>
        <v>56</v>
      </c>
      <c r="G70" s="4">
        <f t="shared" ref="G70:G71" si="67">_xlfn.FLOOR.MATH(136/E70)</f>
        <v>136</v>
      </c>
      <c r="H70" s="4">
        <f t="shared" ref="H70:H71" si="68">_xlfn.CEILING.MATH(6/E70)</f>
        <v>6</v>
      </c>
      <c r="I70" s="4">
        <f t="shared" ref="I70:I71" si="69">G70-H70</f>
        <v>130</v>
      </c>
      <c r="J70" s="8">
        <f t="shared" ref="J70:J71" si="70">_xlfn.CEILING.MATH($O$2/C70)</f>
        <v>12307693</v>
      </c>
      <c r="K70" s="10">
        <f t="shared" si="62"/>
        <v>13292308.440000001</v>
      </c>
      <c r="L70" s="11">
        <f t="shared" si="63"/>
        <v>3.9595514341953097</v>
      </c>
    </row>
    <row r="71" spans="1:12" x14ac:dyDescent="0.35">
      <c r="A71">
        <v>6</v>
      </c>
      <c r="B71">
        <f t="shared" si="54"/>
        <v>64</v>
      </c>
      <c r="C71" s="4">
        <f t="shared" si="64"/>
        <v>390</v>
      </c>
      <c r="D71" s="4">
        <v>56</v>
      </c>
      <c r="E71">
        <f t="shared" si="65"/>
        <v>2</v>
      </c>
      <c r="F71" s="4">
        <f t="shared" si="66"/>
        <v>3136</v>
      </c>
      <c r="G71" s="4">
        <f t="shared" si="67"/>
        <v>68</v>
      </c>
      <c r="H71" s="4">
        <f t="shared" si="68"/>
        <v>3</v>
      </c>
      <c r="I71" s="4">
        <f t="shared" si="69"/>
        <v>65</v>
      </c>
      <c r="J71" s="8">
        <f t="shared" si="70"/>
        <v>20512821</v>
      </c>
      <c r="K71" s="12">
        <f t="shared" si="62"/>
        <v>22153846.68</v>
      </c>
      <c r="L71" s="13">
        <f t="shared" si="63"/>
        <v>2.375730937728437</v>
      </c>
    </row>
    <row r="72" spans="1:12" x14ac:dyDescent="0.35">
      <c r="A72">
        <v>7</v>
      </c>
      <c r="B72">
        <f t="shared" si="54"/>
        <v>128</v>
      </c>
      <c r="C72" s="4">
        <f t="shared" ref="C72:C79" si="71">I72*A72</f>
        <v>455</v>
      </c>
      <c r="D72" s="4">
        <v>56</v>
      </c>
      <c r="E72">
        <f t="shared" ref="E72:E79" si="72">ROUNDUP(LOG(B72,D72),0)</f>
        <v>2</v>
      </c>
      <c r="F72" s="4">
        <f t="shared" ref="F72:F79" si="73">D72^E72</f>
        <v>3136</v>
      </c>
      <c r="G72" s="4">
        <f t="shared" ref="G72:G79" si="74">_xlfn.FLOOR.MATH(136/E72)</f>
        <v>68</v>
      </c>
      <c r="H72" s="4">
        <f t="shared" ref="H72:H79" si="75">_xlfn.CEILING.MATH(6/E72)</f>
        <v>3</v>
      </c>
      <c r="I72" s="4">
        <f t="shared" ref="I72:I79" si="76">G72-H72</f>
        <v>65</v>
      </c>
      <c r="J72" s="8">
        <f t="shared" ref="J72:J79" si="77">_xlfn.CEILING.MATH($O$2/C72)</f>
        <v>17582418</v>
      </c>
      <c r="K72" s="10">
        <f t="shared" si="62"/>
        <v>18989011.440000001</v>
      </c>
      <c r="L72" s="11">
        <f t="shared" si="63"/>
        <v>2.7716860940165096</v>
      </c>
    </row>
    <row r="73" spans="1:12" x14ac:dyDescent="0.35">
      <c r="A73">
        <v>8</v>
      </c>
      <c r="B73">
        <f t="shared" si="54"/>
        <v>256</v>
      </c>
      <c r="C73" s="4">
        <f t="shared" si="71"/>
        <v>520</v>
      </c>
      <c r="D73" s="4">
        <v>56</v>
      </c>
      <c r="E73">
        <f t="shared" si="72"/>
        <v>2</v>
      </c>
      <c r="F73" s="4">
        <f t="shared" si="73"/>
        <v>3136</v>
      </c>
      <c r="G73" s="4">
        <f t="shared" si="74"/>
        <v>68</v>
      </c>
      <c r="H73" s="4">
        <f t="shared" si="75"/>
        <v>3</v>
      </c>
      <c r="I73" s="4">
        <f t="shared" si="76"/>
        <v>65</v>
      </c>
      <c r="J73" s="8">
        <f t="shared" si="77"/>
        <v>15384616</v>
      </c>
      <c r="K73" s="12">
        <f t="shared" si="62"/>
        <v>16615385.280000001</v>
      </c>
      <c r="L73" s="13">
        <f t="shared" si="63"/>
        <v>3.1676411988304141</v>
      </c>
    </row>
    <row r="74" spans="1:12" x14ac:dyDescent="0.35">
      <c r="A74">
        <v>9</v>
      </c>
      <c r="B74">
        <f t="shared" si="54"/>
        <v>512</v>
      </c>
      <c r="C74" s="4">
        <f t="shared" si="71"/>
        <v>585</v>
      </c>
      <c r="D74" s="4">
        <v>56</v>
      </c>
      <c r="E74">
        <f t="shared" si="72"/>
        <v>2</v>
      </c>
      <c r="F74" s="4">
        <f t="shared" si="73"/>
        <v>3136</v>
      </c>
      <c r="G74" s="4">
        <f t="shared" si="74"/>
        <v>68</v>
      </c>
      <c r="H74" s="4">
        <f t="shared" si="75"/>
        <v>3</v>
      </c>
      <c r="I74" s="4">
        <f t="shared" si="76"/>
        <v>65</v>
      </c>
      <c r="J74" s="8">
        <f t="shared" si="77"/>
        <v>13675214</v>
      </c>
      <c r="K74" s="10">
        <f t="shared" si="62"/>
        <v>14769231.120000001</v>
      </c>
      <c r="L74" s="11">
        <f t="shared" si="63"/>
        <v>3.5635964065926551</v>
      </c>
    </row>
    <row r="75" spans="1:12" x14ac:dyDescent="0.35">
      <c r="A75">
        <v>10</v>
      </c>
      <c r="B75">
        <f t="shared" si="54"/>
        <v>1024</v>
      </c>
      <c r="C75" s="4">
        <f t="shared" si="71"/>
        <v>650</v>
      </c>
      <c r="D75" s="4">
        <v>56</v>
      </c>
      <c r="E75">
        <f t="shared" si="72"/>
        <v>2</v>
      </c>
      <c r="F75" s="4">
        <f t="shared" si="73"/>
        <v>3136</v>
      </c>
      <c r="G75" s="4">
        <f t="shared" si="74"/>
        <v>68</v>
      </c>
      <c r="H75" s="4">
        <f t="shared" si="75"/>
        <v>3</v>
      </c>
      <c r="I75" s="4">
        <f t="shared" si="76"/>
        <v>65</v>
      </c>
      <c r="J75" s="8">
        <f t="shared" si="77"/>
        <v>12307693</v>
      </c>
      <c r="K75" s="12">
        <f t="shared" si="62"/>
        <v>13292308.440000001</v>
      </c>
      <c r="L75" s="13">
        <f t="shared" si="63"/>
        <v>3.9595514341953097</v>
      </c>
    </row>
    <row r="76" spans="1:12" x14ac:dyDescent="0.35">
      <c r="A76">
        <v>11</v>
      </c>
      <c r="B76">
        <f t="shared" si="54"/>
        <v>2048</v>
      </c>
      <c r="C76" s="4">
        <f t="shared" si="71"/>
        <v>715</v>
      </c>
      <c r="D76" s="4">
        <v>56</v>
      </c>
      <c r="E76">
        <f t="shared" si="72"/>
        <v>2</v>
      </c>
      <c r="F76" s="4">
        <f t="shared" si="73"/>
        <v>3136</v>
      </c>
      <c r="G76" s="4">
        <f t="shared" si="74"/>
        <v>68</v>
      </c>
      <c r="H76" s="4">
        <f t="shared" si="75"/>
        <v>3</v>
      </c>
      <c r="I76" s="4">
        <f t="shared" si="76"/>
        <v>65</v>
      </c>
      <c r="J76" s="8">
        <f t="shared" si="77"/>
        <v>11188812</v>
      </c>
      <c r="K76" s="10">
        <f t="shared" si="62"/>
        <v>12083916.960000001</v>
      </c>
      <c r="L76" s="11">
        <f t="shared" si="63"/>
        <v>4.3555065068378642</v>
      </c>
    </row>
    <row r="77" spans="1:12" x14ac:dyDescent="0.35">
      <c r="A77">
        <v>12</v>
      </c>
      <c r="B77">
        <f t="shared" si="54"/>
        <v>4096</v>
      </c>
      <c r="C77" s="4">
        <f t="shared" si="71"/>
        <v>516</v>
      </c>
      <c r="D77" s="4">
        <v>56</v>
      </c>
      <c r="E77">
        <f t="shared" si="72"/>
        <v>3</v>
      </c>
      <c r="F77" s="4">
        <f t="shared" si="73"/>
        <v>175616</v>
      </c>
      <c r="G77" s="4">
        <f t="shared" si="74"/>
        <v>45</v>
      </c>
      <c r="H77" s="4">
        <f t="shared" si="75"/>
        <v>2</v>
      </c>
      <c r="I77" s="4">
        <f t="shared" si="76"/>
        <v>43</v>
      </c>
      <c r="J77" s="8">
        <f t="shared" si="77"/>
        <v>15503876</v>
      </c>
      <c r="K77" s="12">
        <f t="shared" si="62"/>
        <v>16744186.080000002</v>
      </c>
      <c r="L77" s="13">
        <f t="shared" si="63"/>
        <v>3.1432748475146193</v>
      </c>
    </row>
    <row r="78" spans="1:12" x14ac:dyDescent="0.35">
      <c r="A78">
        <v>13</v>
      </c>
      <c r="B78">
        <f t="shared" si="54"/>
        <v>8192</v>
      </c>
      <c r="C78" s="4">
        <f t="shared" si="71"/>
        <v>559</v>
      </c>
      <c r="D78" s="4">
        <v>56</v>
      </c>
      <c r="E78">
        <f t="shared" si="72"/>
        <v>3</v>
      </c>
      <c r="F78" s="4">
        <f t="shared" si="73"/>
        <v>175616</v>
      </c>
      <c r="G78" s="4">
        <f t="shared" si="74"/>
        <v>45</v>
      </c>
      <c r="H78" s="4">
        <f t="shared" si="75"/>
        <v>2</v>
      </c>
      <c r="I78" s="4">
        <f t="shared" si="76"/>
        <v>43</v>
      </c>
      <c r="J78" s="8">
        <f t="shared" si="77"/>
        <v>14311271</v>
      </c>
      <c r="K78" s="10">
        <f t="shared" si="62"/>
        <v>15456172.680000002</v>
      </c>
      <c r="L78" s="11">
        <f t="shared" si="63"/>
        <v>3.4052142168075479</v>
      </c>
    </row>
    <row r="79" spans="1:12" x14ac:dyDescent="0.35">
      <c r="A79">
        <v>14</v>
      </c>
      <c r="B79">
        <f t="shared" si="54"/>
        <v>16384</v>
      </c>
      <c r="C79" s="4">
        <f t="shared" si="71"/>
        <v>602</v>
      </c>
      <c r="D79" s="4">
        <v>56</v>
      </c>
      <c r="E79">
        <f t="shared" si="72"/>
        <v>3</v>
      </c>
      <c r="F79" s="4">
        <f t="shared" si="73"/>
        <v>175616</v>
      </c>
      <c r="G79" s="4">
        <f t="shared" si="74"/>
        <v>45</v>
      </c>
      <c r="H79" s="4">
        <f t="shared" si="75"/>
        <v>2</v>
      </c>
      <c r="I79" s="4">
        <f t="shared" si="76"/>
        <v>43</v>
      </c>
      <c r="J79" s="8">
        <f t="shared" si="77"/>
        <v>13289037</v>
      </c>
      <c r="K79" s="12">
        <f t="shared" si="62"/>
        <v>14352159.960000001</v>
      </c>
      <c r="L79" s="13">
        <f t="shared" si="63"/>
        <v>3.6671538705013442</v>
      </c>
    </row>
    <row r="80" spans="1:12" x14ac:dyDescent="0.35">
      <c r="A80">
        <v>15</v>
      </c>
      <c r="B80">
        <f t="shared" si="54"/>
        <v>32768</v>
      </c>
      <c r="C80" s="4">
        <f t="shared" ref="C80:C88" si="78">I80*A80</f>
        <v>645</v>
      </c>
      <c r="D80" s="4">
        <v>56</v>
      </c>
      <c r="E80">
        <f t="shared" ref="E80:E88" si="79">ROUNDUP(LOG(B80,D80),0)</f>
        <v>3</v>
      </c>
      <c r="F80" s="4">
        <f t="shared" ref="F80:F88" si="80">D80^E80</f>
        <v>175616</v>
      </c>
      <c r="G80" s="4">
        <f t="shared" ref="G80:G88" si="81">_xlfn.FLOOR.MATH(136/E80)</f>
        <v>45</v>
      </c>
      <c r="H80" s="4">
        <f t="shared" ref="H80:H88" si="82">_xlfn.CEILING.MATH(6/E80)</f>
        <v>2</v>
      </c>
      <c r="I80" s="4">
        <f t="shared" ref="I80:I88" si="83">G80-H80</f>
        <v>43</v>
      </c>
      <c r="J80" s="8">
        <f t="shared" ref="J80:J88" si="84">_xlfn.CEILING.MATH($O$2/C80)</f>
        <v>12403101</v>
      </c>
      <c r="K80" s="10">
        <f t="shared" si="62"/>
        <v>13395349.08</v>
      </c>
      <c r="L80" s="11">
        <f t="shared" si="63"/>
        <v>3.9290934960366424</v>
      </c>
    </row>
    <row r="81" spans="1:12" x14ac:dyDescent="0.35">
      <c r="A81">
        <v>16</v>
      </c>
      <c r="B81">
        <f t="shared" si="54"/>
        <v>65536</v>
      </c>
      <c r="C81" s="4">
        <f t="shared" si="78"/>
        <v>688</v>
      </c>
      <c r="D81" s="4">
        <v>56</v>
      </c>
      <c r="E81">
        <f t="shared" si="79"/>
        <v>3</v>
      </c>
      <c r="F81" s="4">
        <f t="shared" si="80"/>
        <v>175616</v>
      </c>
      <c r="G81" s="4">
        <f t="shared" si="81"/>
        <v>45</v>
      </c>
      <c r="H81" s="4">
        <f t="shared" si="82"/>
        <v>2</v>
      </c>
      <c r="I81" s="4">
        <f t="shared" si="83"/>
        <v>43</v>
      </c>
      <c r="J81" s="8">
        <f t="shared" si="84"/>
        <v>11627907</v>
      </c>
      <c r="K81" s="12">
        <f t="shared" si="62"/>
        <v>12558139.560000001</v>
      </c>
      <c r="L81" s="13">
        <f t="shared" si="63"/>
        <v>4.191033130019493</v>
      </c>
    </row>
    <row r="82" spans="1:12" x14ac:dyDescent="0.35">
      <c r="A82">
        <v>17</v>
      </c>
      <c r="B82">
        <f t="shared" si="54"/>
        <v>131072</v>
      </c>
      <c r="C82" s="4">
        <f t="shared" si="78"/>
        <v>731</v>
      </c>
      <c r="D82" s="4">
        <v>56</v>
      </c>
      <c r="E82">
        <f t="shared" si="79"/>
        <v>3</v>
      </c>
      <c r="F82" s="4">
        <f t="shared" si="80"/>
        <v>175616</v>
      </c>
      <c r="G82" s="4">
        <f t="shared" si="81"/>
        <v>45</v>
      </c>
      <c r="H82" s="4">
        <f t="shared" si="82"/>
        <v>2</v>
      </c>
      <c r="I82" s="4">
        <f t="shared" si="83"/>
        <v>43</v>
      </c>
      <c r="J82" s="8">
        <f t="shared" si="84"/>
        <v>10943913</v>
      </c>
      <c r="K82" s="10">
        <f t="shared" si="62"/>
        <v>11819426.040000001</v>
      </c>
      <c r="L82" s="11">
        <f t="shared" si="63"/>
        <v>4.4529724852331674</v>
      </c>
    </row>
    <row r="83" spans="1:12" x14ac:dyDescent="0.35">
      <c r="A83">
        <v>18</v>
      </c>
      <c r="B83">
        <f t="shared" si="54"/>
        <v>262144</v>
      </c>
      <c r="C83" s="4">
        <f t="shared" si="78"/>
        <v>576</v>
      </c>
      <c r="D83" s="4">
        <v>56</v>
      </c>
      <c r="E83">
        <f t="shared" si="79"/>
        <v>4</v>
      </c>
      <c r="F83" s="4">
        <f t="shared" si="80"/>
        <v>9834496</v>
      </c>
      <c r="G83" s="4">
        <f t="shared" si="81"/>
        <v>34</v>
      </c>
      <c r="H83" s="4">
        <f t="shared" si="82"/>
        <v>2</v>
      </c>
      <c r="I83" s="4">
        <f t="shared" si="83"/>
        <v>32</v>
      </c>
      <c r="J83" s="8">
        <f t="shared" si="84"/>
        <v>13888889</v>
      </c>
      <c r="K83" s="12">
        <f t="shared" si="62"/>
        <v>15000000.120000001</v>
      </c>
      <c r="L83" s="13">
        <f t="shared" si="63"/>
        <v>3.5087719017543857</v>
      </c>
    </row>
    <row r="84" spans="1:12" x14ac:dyDescent="0.35">
      <c r="A84">
        <v>19</v>
      </c>
      <c r="B84">
        <f t="shared" si="54"/>
        <v>524288</v>
      </c>
      <c r="C84" s="4">
        <f t="shared" si="78"/>
        <v>608</v>
      </c>
      <c r="D84" s="4">
        <v>56</v>
      </c>
      <c r="E84">
        <f t="shared" si="79"/>
        <v>4</v>
      </c>
      <c r="F84" s="4">
        <f t="shared" si="80"/>
        <v>9834496</v>
      </c>
      <c r="G84" s="4">
        <f t="shared" si="81"/>
        <v>34</v>
      </c>
      <c r="H84" s="4">
        <f t="shared" si="82"/>
        <v>2</v>
      </c>
      <c r="I84" s="4">
        <f t="shared" si="83"/>
        <v>32</v>
      </c>
      <c r="J84" s="8">
        <f t="shared" si="84"/>
        <v>13157895</v>
      </c>
      <c r="K84" s="10">
        <f t="shared" si="62"/>
        <v>14210526.600000001</v>
      </c>
      <c r="L84" s="11">
        <f t="shared" si="63"/>
        <v>3.7037036296296306</v>
      </c>
    </row>
    <row r="85" spans="1:12" x14ac:dyDescent="0.35">
      <c r="A85">
        <v>20</v>
      </c>
      <c r="B85">
        <f t="shared" si="54"/>
        <v>1048576</v>
      </c>
      <c r="C85" s="4">
        <f t="shared" si="78"/>
        <v>640</v>
      </c>
      <c r="D85" s="4">
        <v>56</v>
      </c>
      <c r="E85">
        <f t="shared" si="79"/>
        <v>4</v>
      </c>
      <c r="F85" s="4">
        <f t="shared" si="80"/>
        <v>9834496</v>
      </c>
      <c r="G85" s="4">
        <f t="shared" si="81"/>
        <v>34</v>
      </c>
      <c r="H85" s="4">
        <f t="shared" si="82"/>
        <v>2</v>
      </c>
      <c r="I85" s="4">
        <f t="shared" si="83"/>
        <v>32</v>
      </c>
      <c r="J85" s="8">
        <f t="shared" si="84"/>
        <v>12500000</v>
      </c>
      <c r="K85" s="12">
        <f t="shared" si="62"/>
        <v>13500000</v>
      </c>
      <c r="L85" s="13">
        <f t="shared" si="63"/>
        <v>3.8986354775828458</v>
      </c>
    </row>
    <row r="86" spans="1:12" x14ac:dyDescent="0.35">
      <c r="A86">
        <v>21</v>
      </c>
      <c r="B86">
        <f t="shared" si="54"/>
        <v>2097152</v>
      </c>
      <c r="C86" s="4">
        <f t="shared" si="78"/>
        <v>672</v>
      </c>
      <c r="D86" s="4">
        <v>56</v>
      </c>
      <c r="E86">
        <f t="shared" si="79"/>
        <v>4</v>
      </c>
      <c r="F86" s="4">
        <f t="shared" si="80"/>
        <v>9834496</v>
      </c>
      <c r="G86" s="4">
        <f t="shared" si="81"/>
        <v>34</v>
      </c>
      <c r="H86" s="4">
        <f t="shared" si="82"/>
        <v>2</v>
      </c>
      <c r="I86" s="4">
        <f t="shared" si="83"/>
        <v>32</v>
      </c>
      <c r="J86" s="8">
        <f t="shared" si="84"/>
        <v>11904762</v>
      </c>
      <c r="K86" s="10">
        <f t="shared" si="62"/>
        <v>12857142.960000001</v>
      </c>
      <c r="L86" s="11">
        <f t="shared" si="63"/>
        <v>4.0935672187134502</v>
      </c>
    </row>
    <row r="87" spans="1:12" x14ac:dyDescent="0.35">
      <c r="A87">
        <v>22</v>
      </c>
      <c r="B87">
        <f t="shared" si="54"/>
        <v>4194304</v>
      </c>
      <c r="C87" s="4">
        <f t="shared" si="78"/>
        <v>704</v>
      </c>
      <c r="D87" s="4">
        <v>56</v>
      </c>
      <c r="E87">
        <f t="shared" si="79"/>
        <v>4</v>
      </c>
      <c r="F87" s="4">
        <f t="shared" si="80"/>
        <v>9834496</v>
      </c>
      <c r="G87" s="4">
        <f t="shared" si="81"/>
        <v>34</v>
      </c>
      <c r="H87" s="4">
        <f t="shared" si="82"/>
        <v>2</v>
      </c>
      <c r="I87" s="4">
        <f t="shared" si="83"/>
        <v>32</v>
      </c>
      <c r="J87" s="8">
        <f t="shared" si="84"/>
        <v>11363637</v>
      </c>
      <c r="K87" s="12">
        <f t="shared" si="62"/>
        <v>12272727.960000001</v>
      </c>
      <c r="L87" s="13">
        <f t="shared" si="63"/>
        <v>4.2884987851851983</v>
      </c>
    </row>
    <row r="88" spans="1:12" x14ac:dyDescent="0.35">
      <c r="A88">
        <v>23</v>
      </c>
      <c r="B88">
        <f t="shared" si="54"/>
        <v>8388608</v>
      </c>
      <c r="C88" s="4">
        <f t="shared" si="78"/>
        <v>736</v>
      </c>
      <c r="D88" s="4">
        <v>56</v>
      </c>
      <c r="E88">
        <f t="shared" si="79"/>
        <v>4</v>
      </c>
      <c r="F88" s="4">
        <f t="shared" si="80"/>
        <v>9834496</v>
      </c>
      <c r="G88" s="4">
        <f t="shared" si="81"/>
        <v>34</v>
      </c>
      <c r="H88" s="4">
        <f t="shared" si="82"/>
        <v>2</v>
      </c>
      <c r="I88" s="4">
        <f t="shared" si="83"/>
        <v>32</v>
      </c>
      <c r="J88" s="8">
        <f t="shared" si="84"/>
        <v>10869566</v>
      </c>
      <c r="K88" s="10">
        <f t="shared" si="62"/>
        <v>11739131.280000001</v>
      </c>
      <c r="L88" s="11">
        <f t="shared" si="63"/>
        <v>4.483430476413278</v>
      </c>
    </row>
    <row r="89" spans="1:12" x14ac:dyDescent="0.35">
      <c r="C89" s="4"/>
      <c r="D89" s="4"/>
      <c r="F89" s="4"/>
      <c r="G89" s="4"/>
      <c r="H89" s="4"/>
      <c r="I89" s="4"/>
      <c r="J89" s="8"/>
      <c r="K89" s="8"/>
      <c r="L89" s="2"/>
    </row>
    <row r="90" spans="1:12" x14ac:dyDescent="0.35">
      <c r="A90" s="28" t="s">
        <v>25</v>
      </c>
      <c r="B90" s="28"/>
      <c r="C90" s="28"/>
      <c r="D90" s="5">
        <v>6</v>
      </c>
      <c r="E90" s="6">
        <f>COMBIN(3+D90,3)</f>
        <v>83.999999999999986</v>
      </c>
      <c r="F90" s="28" t="s">
        <v>26</v>
      </c>
      <c r="G90" s="28"/>
      <c r="H90" s="28"/>
      <c r="I90" s="28"/>
      <c r="L90" s="4"/>
    </row>
    <row r="91" spans="1:12" ht="43.5" x14ac:dyDescent="0.35">
      <c r="A91" s="1" t="s">
        <v>18</v>
      </c>
      <c r="B91" s="1" t="s">
        <v>19</v>
      </c>
      <c r="C91" s="1" t="s">
        <v>22</v>
      </c>
      <c r="D91" s="1"/>
      <c r="E91" s="1" t="s">
        <v>20</v>
      </c>
      <c r="F91" s="1" t="s">
        <v>21</v>
      </c>
      <c r="G91" s="1" t="s">
        <v>28</v>
      </c>
      <c r="H91" s="1" t="s">
        <v>23</v>
      </c>
      <c r="I91" s="1" t="s">
        <v>24</v>
      </c>
      <c r="J91" s="1" t="s">
        <v>0</v>
      </c>
      <c r="K91" s="1" t="s">
        <v>30</v>
      </c>
      <c r="L91" s="4"/>
    </row>
    <row r="92" spans="1:12" x14ac:dyDescent="0.35">
      <c r="A92">
        <v>2</v>
      </c>
      <c r="B92">
        <f t="shared" ref="B92:B141" si="85">POWER(2,A92)</f>
        <v>4</v>
      </c>
      <c r="C92" s="4">
        <f t="shared" ref="C92:C94" si="86">I92*A92</f>
        <v>260</v>
      </c>
      <c r="D92" s="4">
        <v>84</v>
      </c>
      <c r="E92">
        <f t="shared" ref="E92:E94" si="87">ROUNDUP(LOG(B92,D92),0)</f>
        <v>1</v>
      </c>
      <c r="F92" s="4">
        <f t="shared" ref="F92:F94" si="88">D92^E92</f>
        <v>84</v>
      </c>
      <c r="G92" s="4">
        <f t="shared" ref="G92:G94" si="89">_xlfn.FLOOR.MATH(136/E92)</f>
        <v>136</v>
      </c>
      <c r="H92" s="4">
        <f t="shared" ref="H92:H94" si="90">_xlfn.CEILING.MATH(6/E92)</f>
        <v>6</v>
      </c>
      <c r="I92" s="4">
        <f t="shared" ref="I92:I94" si="91">G92-H92</f>
        <v>130</v>
      </c>
      <c r="J92" s="8">
        <f t="shared" ref="J92:J94" si="92">_xlfn.CEILING.MATH($O$2/C92)</f>
        <v>30769231</v>
      </c>
      <c r="K92" s="8">
        <f t="shared" ref="K92:K141" si="93">J92*1.08</f>
        <v>33230769.48</v>
      </c>
      <c r="L92" s="2">
        <f t="shared" ref="L92:L141" si="94">$O$2/(K92*152)</f>
        <v>1.5838206508893764</v>
      </c>
    </row>
    <row r="93" spans="1:12" x14ac:dyDescent="0.35">
      <c r="A93">
        <v>3</v>
      </c>
      <c r="B93">
        <f t="shared" si="85"/>
        <v>8</v>
      </c>
      <c r="C93" s="4">
        <f t="shared" si="86"/>
        <v>390</v>
      </c>
      <c r="D93" s="4">
        <v>84</v>
      </c>
      <c r="E93">
        <f t="shared" si="87"/>
        <v>1</v>
      </c>
      <c r="F93" s="4">
        <f t="shared" si="88"/>
        <v>84</v>
      </c>
      <c r="G93" s="4">
        <f t="shared" si="89"/>
        <v>136</v>
      </c>
      <c r="H93" s="4">
        <f t="shared" si="90"/>
        <v>6</v>
      </c>
      <c r="I93" s="4">
        <f t="shared" si="91"/>
        <v>130</v>
      </c>
      <c r="J93" s="8">
        <f t="shared" si="92"/>
        <v>20512821</v>
      </c>
      <c r="K93" s="8">
        <f t="shared" si="93"/>
        <v>22153846.68</v>
      </c>
      <c r="L93" s="2">
        <f t="shared" si="94"/>
        <v>2.375730937728437</v>
      </c>
    </row>
    <row r="94" spans="1:12" x14ac:dyDescent="0.35">
      <c r="A94">
        <v>4</v>
      </c>
      <c r="B94">
        <f t="shared" si="85"/>
        <v>16</v>
      </c>
      <c r="C94" s="4">
        <f t="shared" si="86"/>
        <v>520</v>
      </c>
      <c r="D94" s="4">
        <v>84</v>
      </c>
      <c r="E94">
        <f t="shared" si="87"/>
        <v>1</v>
      </c>
      <c r="F94" s="4">
        <f t="shared" si="88"/>
        <v>84</v>
      </c>
      <c r="G94" s="4">
        <f t="shared" si="89"/>
        <v>136</v>
      </c>
      <c r="H94" s="4">
        <f t="shared" si="90"/>
        <v>6</v>
      </c>
      <c r="I94" s="4">
        <f t="shared" si="91"/>
        <v>130</v>
      </c>
      <c r="J94" s="8">
        <f t="shared" si="92"/>
        <v>15384616</v>
      </c>
      <c r="K94" s="8">
        <f t="shared" si="93"/>
        <v>16615385.280000001</v>
      </c>
      <c r="L94" s="2">
        <f t="shared" si="94"/>
        <v>3.1676411988304141</v>
      </c>
    </row>
    <row r="95" spans="1:12" x14ac:dyDescent="0.35">
      <c r="A95">
        <v>5</v>
      </c>
      <c r="B95">
        <f t="shared" si="85"/>
        <v>32</v>
      </c>
      <c r="C95" s="4">
        <f t="shared" ref="C95:C106" si="95">I95*A95</f>
        <v>650</v>
      </c>
      <c r="D95" s="4">
        <v>84</v>
      </c>
      <c r="E95">
        <f t="shared" ref="E95:E106" si="96">ROUNDUP(LOG(B95,D95),0)</f>
        <v>1</v>
      </c>
      <c r="F95" s="4">
        <f t="shared" ref="F95:F106" si="97">D95^E95</f>
        <v>84</v>
      </c>
      <c r="G95" s="4">
        <f t="shared" ref="G95:G106" si="98">_xlfn.FLOOR.MATH(136/E95)</f>
        <v>136</v>
      </c>
      <c r="H95" s="4">
        <f t="shared" ref="H95:H106" si="99">_xlfn.CEILING.MATH(6/E95)</f>
        <v>6</v>
      </c>
      <c r="I95" s="4">
        <f t="shared" ref="I95:I106" si="100">G95-H95</f>
        <v>130</v>
      </c>
      <c r="J95" s="8">
        <f t="shared" ref="J95:J106" si="101">_xlfn.CEILING.MATH($O$2/C95)</f>
        <v>12307693</v>
      </c>
      <c r="K95" s="8">
        <f t="shared" si="93"/>
        <v>13292308.440000001</v>
      </c>
      <c r="L95" s="2">
        <f t="shared" si="94"/>
        <v>3.9595514341953097</v>
      </c>
    </row>
    <row r="96" spans="1:12" x14ac:dyDescent="0.35">
      <c r="A96">
        <v>6</v>
      </c>
      <c r="B96">
        <f t="shared" si="85"/>
        <v>64</v>
      </c>
      <c r="C96" s="4">
        <f t="shared" si="95"/>
        <v>780</v>
      </c>
      <c r="D96" s="4">
        <v>84</v>
      </c>
      <c r="E96">
        <f t="shared" si="96"/>
        <v>1</v>
      </c>
      <c r="F96" s="4">
        <f t="shared" si="97"/>
        <v>84</v>
      </c>
      <c r="G96" s="4">
        <f t="shared" si="98"/>
        <v>136</v>
      </c>
      <c r="H96" s="4">
        <f t="shared" si="99"/>
        <v>6</v>
      </c>
      <c r="I96" s="4">
        <f t="shared" si="100"/>
        <v>130</v>
      </c>
      <c r="J96" s="8">
        <f t="shared" si="101"/>
        <v>10256411</v>
      </c>
      <c r="K96" s="8">
        <f t="shared" si="93"/>
        <v>11076923.880000001</v>
      </c>
      <c r="L96" s="2">
        <f t="shared" si="94"/>
        <v>4.7514616438231236</v>
      </c>
    </row>
    <row r="97" spans="1:12" x14ac:dyDescent="0.35">
      <c r="A97">
        <v>7</v>
      </c>
      <c r="B97">
        <f t="shared" si="85"/>
        <v>128</v>
      </c>
      <c r="C97" s="4">
        <f t="shared" si="95"/>
        <v>455</v>
      </c>
      <c r="D97" s="4">
        <v>84</v>
      </c>
      <c r="E97">
        <f t="shared" si="96"/>
        <v>2</v>
      </c>
      <c r="F97" s="4">
        <f t="shared" si="97"/>
        <v>7056</v>
      </c>
      <c r="G97" s="4">
        <f t="shared" si="98"/>
        <v>68</v>
      </c>
      <c r="H97" s="4">
        <f t="shared" si="99"/>
        <v>3</v>
      </c>
      <c r="I97" s="4">
        <f t="shared" si="100"/>
        <v>65</v>
      </c>
      <c r="J97" s="8">
        <f t="shared" si="101"/>
        <v>17582418</v>
      </c>
      <c r="K97" s="8">
        <f t="shared" si="93"/>
        <v>18989011.440000001</v>
      </c>
      <c r="L97" s="2">
        <f t="shared" si="94"/>
        <v>2.7716860940165096</v>
      </c>
    </row>
    <row r="98" spans="1:12" x14ac:dyDescent="0.35">
      <c r="A98">
        <v>8</v>
      </c>
      <c r="B98">
        <f t="shared" si="85"/>
        <v>256</v>
      </c>
      <c r="C98" s="4">
        <f t="shared" si="95"/>
        <v>520</v>
      </c>
      <c r="D98" s="4">
        <v>84</v>
      </c>
      <c r="E98">
        <f t="shared" si="96"/>
        <v>2</v>
      </c>
      <c r="F98" s="4">
        <f t="shared" si="97"/>
        <v>7056</v>
      </c>
      <c r="G98" s="4">
        <f t="shared" si="98"/>
        <v>68</v>
      </c>
      <c r="H98" s="4">
        <f t="shared" si="99"/>
        <v>3</v>
      </c>
      <c r="I98" s="4">
        <f t="shared" si="100"/>
        <v>65</v>
      </c>
      <c r="J98" s="8">
        <f t="shared" si="101"/>
        <v>15384616</v>
      </c>
      <c r="K98" s="8">
        <f t="shared" si="93"/>
        <v>16615385.280000001</v>
      </c>
      <c r="L98" s="2">
        <f t="shared" si="94"/>
        <v>3.1676411988304141</v>
      </c>
    </row>
    <row r="99" spans="1:12" x14ac:dyDescent="0.35">
      <c r="A99">
        <v>9</v>
      </c>
      <c r="B99">
        <f t="shared" si="85"/>
        <v>512</v>
      </c>
      <c r="C99" s="4">
        <f t="shared" si="95"/>
        <v>585</v>
      </c>
      <c r="D99" s="4">
        <v>84</v>
      </c>
      <c r="E99">
        <f t="shared" si="96"/>
        <v>2</v>
      </c>
      <c r="F99" s="4">
        <f t="shared" si="97"/>
        <v>7056</v>
      </c>
      <c r="G99" s="4">
        <f t="shared" si="98"/>
        <v>68</v>
      </c>
      <c r="H99" s="4">
        <f t="shared" si="99"/>
        <v>3</v>
      </c>
      <c r="I99" s="4">
        <f t="shared" si="100"/>
        <v>65</v>
      </c>
      <c r="J99" s="8">
        <f t="shared" si="101"/>
        <v>13675214</v>
      </c>
      <c r="K99" s="8">
        <f t="shared" si="93"/>
        <v>14769231.120000001</v>
      </c>
      <c r="L99" s="2">
        <f t="shared" si="94"/>
        <v>3.5635964065926551</v>
      </c>
    </row>
    <row r="100" spans="1:12" x14ac:dyDescent="0.35">
      <c r="A100">
        <v>10</v>
      </c>
      <c r="B100">
        <f t="shared" si="85"/>
        <v>1024</v>
      </c>
      <c r="C100" s="4">
        <f t="shared" si="95"/>
        <v>650</v>
      </c>
      <c r="D100" s="4">
        <v>84</v>
      </c>
      <c r="E100">
        <f t="shared" si="96"/>
        <v>2</v>
      </c>
      <c r="F100" s="4">
        <f t="shared" si="97"/>
        <v>7056</v>
      </c>
      <c r="G100" s="4">
        <f t="shared" si="98"/>
        <v>68</v>
      </c>
      <c r="H100" s="4">
        <f t="shared" si="99"/>
        <v>3</v>
      </c>
      <c r="I100" s="4">
        <f t="shared" si="100"/>
        <v>65</v>
      </c>
      <c r="J100" s="8">
        <f t="shared" si="101"/>
        <v>12307693</v>
      </c>
      <c r="K100" s="8">
        <f t="shared" si="93"/>
        <v>13292308.440000001</v>
      </c>
      <c r="L100" s="2">
        <f t="shared" si="94"/>
        <v>3.9595514341953097</v>
      </c>
    </row>
    <row r="101" spans="1:12" x14ac:dyDescent="0.35">
      <c r="A101">
        <v>11</v>
      </c>
      <c r="B101">
        <f t="shared" si="85"/>
        <v>2048</v>
      </c>
      <c r="C101" s="4">
        <f t="shared" si="95"/>
        <v>715</v>
      </c>
      <c r="D101" s="4">
        <v>84</v>
      </c>
      <c r="E101">
        <f t="shared" si="96"/>
        <v>2</v>
      </c>
      <c r="F101" s="4">
        <f t="shared" si="97"/>
        <v>7056</v>
      </c>
      <c r="G101" s="4">
        <f t="shared" si="98"/>
        <v>68</v>
      </c>
      <c r="H101" s="4">
        <f t="shared" si="99"/>
        <v>3</v>
      </c>
      <c r="I101" s="4">
        <f t="shared" si="100"/>
        <v>65</v>
      </c>
      <c r="J101" s="8">
        <f t="shared" si="101"/>
        <v>11188812</v>
      </c>
      <c r="K101" s="8">
        <f t="shared" si="93"/>
        <v>12083916.960000001</v>
      </c>
      <c r="L101" s="2">
        <f t="shared" si="94"/>
        <v>4.3555065068378642</v>
      </c>
    </row>
    <row r="102" spans="1:12" x14ac:dyDescent="0.35">
      <c r="A102">
        <v>12</v>
      </c>
      <c r="B102">
        <f t="shared" si="85"/>
        <v>4096</v>
      </c>
      <c r="C102" s="4">
        <f t="shared" si="95"/>
        <v>780</v>
      </c>
      <c r="D102" s="4">
        <v>84</v>
      </c>
      <c r="E102">
        <f t="shared" si="96"/>
        <v>2</v>
      </c>
      <c r="F102" s="4">
        <f t="shared" si="97"/>
        <v>7056</v>
      </c>
      <c r="G102" s="4">
        <f t="shared" si="98"/>
        <v>68</v>
      </c>
      <c r="H102" s="4">
        <f t="shared" si="99"/>
        <v>3</v>
      </c>
      <c r="I102" s="4">
        <f t="shared" si="100"/>
        <v>65</v>
      </c>
      <c r="J102" s="8">
        <f t="shared" si="101"/>
        <v>10256411</v>
      </c>
      <c r="K102" s="8">
        <f t="shared" si="93"/>
        <v>11076923.880000001</v>
      </c>
      <c r="L102" s="2">
        <f t="shared" si="94"/>
        <v>4.7514616438231236</v>
      </c>
    </row>
    <row r="103" spans="1:12" x14ac:dyDescent="0.35">
      <c r="A103">
        <v>13</v>
      </c>
      <c r="B103">
        <f t="shared" si="85"/>
        <v>8192</v>
      </c>
      <c r="C103" s="4">
        <f t="shared" si="95"/>
        <v>559</v>
      </c>
      <c r="D103" s="4">
        <v>84</v>
      </c>
      <c r="E103">
        <f t="shared" si="96"/>
        <v>3</v>
      </c>
      <c r="F103" s="4">
        <f t="shared" si="97"/>
        <v>592704</v>
      </c>
      <c r="G103" s="4">
        <f t="shared" si="98"/>
        <v>45</v>
      </c>
      <c r="H103" s="4">
        <f t="shared" si="99"/>
        <v>2</v>
      </c>
      <c r="I103" s="4">
        <f t="shared" si="100"/>
        <v>43</v>
      </c>
      <c r="J103" s="8">
        <f t="shared" si="101"/>
        <v>14311271</v>
      </c>
      <c r="K103" s="8">
        <f t="shared" si="93"/>
        <v>15456172.680000002</v>
      </c>
      <c r="L103" s="2">
        <f t="shared" si="94"/>
        <v>3.4052142168075479</v>
      </c>
    </row>
    <row r="104" spans="1:12" x14ac:dyDescent="0.35">
      <c r="A104">
        <v>14</v>
      </c>
      <c r="B104">
        <f t="shared" si="85"/>
        <v>16384</v>
      </c>
      <c r="C104" s="4">
        <f t="shared" si="95"/>
        <v>602</v>
      </c>
      <c r="D104" s="4">
        <v>84</v>
      </c>
      <c r="E104">
        <f t="shared" si="96"/>
        <v>3</v>
      </c>
      <c r="F104" s="4">
        <f t="shared" si="97"/>
        <v>592704</v>
      </c>
      <c r="G104" s="4">
        <f t="shared" si="98"/>
        <v>45</v>
      </c>
      <c r="H104" s="4">
        <f t="shared" si="99"/>
        <v>2</v>
      </c>
      <c r="I104" s="4">
        <f t="shared" si="100"/>
        <v>43</v>
      </c>
      <c r="J104" s="8">
        <f t="shared" si="101"/>
        <v>13289037</v>
      </c>
      <c r="K104" s="8">
        <f t="shared" si="93"/>
        <v>14352159.960000001</v>
      </c>
      <c r="L104" s="2">
        <f t="shared" si="94"/>
        <v>3.6671538705013442</v>
      </c>
    </row>
    <row r="105" spans="1:12" x14ac:dyDescent="0.35">
      <c r="A105">
        <v>15</v>
      </c>
      <c r="B105">
        <f t="shared" si="85"/>
        <v>32768</v>
      </c>
      <c r="C105" s="4">
        <f t="shared" si="95"/>
        <v>645</v>
      </c>
      <c r="D105" s="4">
        <v>84</v>
      </c>
      <c r="E105">
        <f t="shared" si="96"/>
        <v>3</v>
      </c>
      <c r="F105" s="4">
        <f t="shared" si="97"/>
        <v>592704</v>
      </c>
      <c r="G105" s="4">
        <f t="shared" si="98"/>
        <v>45</v>
      </c>
      <c r="H105" s="4">
        <f t="shared" si="99"/>
        <v>2</v>
      </c>
      <c r="I105" s="4">
        <f t="shared" si="100"/>
        <v>43</v>
      </c>
      <c r="J105" s="8">
        <f t="shared" si="101"/>
        <v>12403101</v>
      </c>
      <c r="K105" s="8">
        <f t="shared" si="93"/>
        <v>13395349.08</v>
      </c>
      <c r="L105" s="2">
        <f t="shared" si="94"/>
        <v>3.9290934960366424</v>
      </c>
    </row>
    <row r="106" spans="1:12" x14ac:dyDescent="0.35">
      <c r="A106">
        <v>16</v>
      </c>
      <c r="B106">
        <f t="shared" si="85"/>
        <v>65536</v>
      </c>
      <c r="C106" s="4">
        <f t="shared" si="95"/>
        <v>688</v>
      </c>
      <c r="D106" s="4">
        <v>84</v>
      </c>
      <c r="E106">
        <f t="shared" si="96"/>
        <v>3</v>
      </c>
      <c r="F106" s="4">
        <f t="shared" si="97"/>
        <v>592704</v>
      </c>
      <c r="G106" s="4">
        <f t="shared" si="98"/>
        <v>45</v>
      </c>
      <c r="H106" s="4">
        <f t="shared" si="99"/>
        <v>2</v>
      </c>
      <c r="I106" s="4">
        <f t="shared" si="100"/>
        <v>43</v>
      </c>
      <c r="J106" s="8">
        <f t="shared" si="101"/>
        <v>11627907</v>
      </c>
      <c r="K106" s="8">
        <f t="shared" si="93"/>
        <v>12558139.560000001</v>
      </c>
      <c r="L106" s="2">
        <f t="shared" si="94"/>
        <v>4.191033130019493</v>
      </c>
    </row>
    <row r="107" spans="1:12" x14ac:dyDescent="0.35">
      <c r="A107">
        <v>17</v>
      </c>
      <c r="B107">
        <f t="shared" si="85"/>
        <v>131072</v>
      </c>
      <c r="C107" s="4">
        <f t="shared" ref="C107:C109" si="102">I107*A107</f>
        <v>731</v>
      </c>
      <c r="D107" s="4">
        <v>84</v>
      </c>
      <c r="E107">
        <f t="shared" ref="E107:E109" si="103">ROUNDUP(LOG(B107,D107),0)</f>
        <v>3</v>
      </c>
      <c r="F107" s="4">
        <f t="shared" ref="F107:F109" si="104">D107^E107</f>
        <v>592704</v>
      </c>
      <c r="G107" s="4">
        <f t="shared" ref="G107:G109" si="105">_xlfn.FLOOR.MATH(136/E107)</f>
        <v>45</v>
      </c>
      <c r="H107" s="4">
        <f t="shared" ref="H107:H109" si="106">_xlfn.CEILING.MATH(6/E107)</f>
        <v>2</v>
      </c>
      <c r="I107" s="4">
        <f t="shared" ref="I107:I109" si="107">G107-H107</f>
        <v>43</v>
      </c>
      <c r="J107" s="8">
        <f t="shared" ref="J107:J109" si="108">_xlfn.CEILING.MATH($O$2/C107)</f>
        <v>10943913</v>
      </c>
      <c r="K107" s="8">
        <f t="shared" si="93"/>
        <v>11819426.040000001</v>
      </c>
      <c r="L107" s="2">
        <f t="shared" si="94"/>
        <v>4.4529724852331674</v>
      </c>
    </row>
    <row r="108" spans="1:12" x14ac:dyDescent="0.35">
      <c r="A108">
        <v>18</v>
      </c>
      <c r="B108">
        <f t="shared" si="85"/>
        <v>262144</v>
      </c>
      <c r="C108" s="4">
        <f t="shared" si="102"/>
        <v>774</v>
      </c>
      <c r="D108" s="4">
        <v>84</v>
      </c>
      <c r="E108">
        <f t="shared" si="103"/>
        <v>3</v>
      </c>
      <c r="F108" s="4">
        <f t="shared" si="104"/>
        <v>592704</v>
      </c>
      <c r="G108" s="4">
        <f t="shared" si="105"/>
        <v>45</v>
      </c>
      <c r="H108" s="4">
        <f t="shared" si="106"/>
        <v>2</v>
      </c>
      <c r="I108" s="4">
        <f t="shared" si="107"/>
        <v>43</v>
      </c>
      <c r="J108" s="8">
        <f t="shared" si="108"/>
        <v>10335918</v>
      </c>
      <c r="K108" s="8">
        <f t="shared" si="93"/>
        <v>11162791.440000001</v>
      </c>
      <c r="L108" s="2">
        <f t="shared" si="94"/>
        <v>4.7149119671601083</v>
      </c>
    </row>
    <row r="109" spans="1:12" x14ac:dyDescent="0.35">
      <c r="A109">
        <v>19</v>
      </c>
      <c r="B109">
        <f t="shared" si="85"/>
        <v>524288</v>
      </c>
      <c r="C109" s="4">
        <f t="shared" si="102"/>
        <v>817</v>
      </c>
      <c r="D109" s="4">
        <v>84</v>
      </c>
      <c r="E109">
        <f t="shared" si="103"/>
        <v>3</v>
      </c>
      <c r="F109" s="4">
        <f t="shared" si="104"/>
        <v>592704</v>
      </c>
      <c r="G109" s="4">
        <f t="shared" si="105"/>
        <v>45</v>
      </c>
      <c r="H109" s="4">
        <f t="shared" si="106"/>
        <v>2</v>
      </c>
      <c r="I109" s="4">
        <f t="shared" si="107"/>
        <v>43</v>
      </c>
      <c r="J109" s="8">
        <f t="shared" si="108"/>
        <v>9791922</v>
      </c>
      <c r="K109" s="8">
        <f t="shared" si="93"/>
        <v>10575275.76</v>
      </c>
      <c r="L109" s="2">
        <f t="shared" si="94"/>
        <v>4.9768516813946819</v>
      </c>
    </row>
    <row r="110" spans="1:12" x14ac:dyDescent="0.35">
      <c r="C110" s="4"/>
      <c r="D110" s="4"/>
      <c r="F110" s="4"/>
      <c r="G110" s="4"/>
      <c r="H110" s="4"/>
      <c r="I110" s="4"/>
      <c r="J110" s="8"/>
      <c r="K110" s="8"/>
      <c r="L110" s="2">
        <f>MAX(L92:L109)</f>
        <v>4.9768516813946819</v>
      </c>
    </row>
    <row r="111" spans="1:12" x14ac:dyDescent="0.35">
      <c r="C111" s="4"/>
      <c r="D111" s="4"/>
      <c r="F111" s="4"/>
      <c r="G111" s="4"/>
      <c r="H111" s="4"/>
      <c r="I111" s="4"/>
      <c r="J111" s="8"/>
      <c r="K111" s="8"/>
      <c r="L111" s="2"/>
    </row>
    <row r="112" spans="1:12" x14ac:dyDescent="0.35">
      <c r="C112" s="4"/>
      <c r="D112" s="4"/>
      <c r="F112" s="4"/>
      <c r="G112" s="4"/>
      <c r="H112" s="4"/>
      <c r="I112" s="4"/>
      <c r="J112" s="8"/>
      <c r="K112" s="10"/>
      <c r="L112" s="11"/>
    </row>
    <row r="113" spans="1:12" x14ac:dyDescent="0.35">
      <c r="C113" s="4"/>
      <c r="D113" s="4"/>
      <c r="F113" s="4"/>
      <c r="G113" s="4"/>
      <c r="H113" s="4"/>
      <c r="I113" s="4"/>
      <c r="J113" s="8"/>
      <c r="K113" s="8"/>
      <c r="L113" s="2"/>
    </row>
    <row r="114" spans="1:12" x14ac:dyDescent="0.35">
      <c r="A114" s="28" t="s">
        <v>25</v>
      </c>
      <c r="B114" s="28"/>
      <c r="C114" s="28"/>
      <c r="D114" s="5">
        <v>7</v>
      </c>
      <c r="E114" s="6">
        <f>COMBIN(3+D114,3)</f>
        <v>120</v>
      </c>
      <c r="F114" s="28" t="s">
        <v>26</v>
      </c>
      <c r="G114" s="28"/>
      <c r="H114" s="28"/>
      <c r="I114" s="28"/>
      <c r="L114" s="4"/>
    </row>
    <row r="115" spans="1:12" ht="43.5" x14ac:dyDescent="0.35">
      <c r="A115" s="1" t="s">
        <v>18</v>
      </c>
      <c r="B115" s="1" t="s">
        <v>19</v>
      </c>
      <c r="C115" s="1" t="s">
        <v>22</v>
      </c>
      <c r="D115" s="1"/>
      <c r="E115" s="1" t="s">
        <v>20</v>
      </c>
      <c r="F115" s="1" t="s">
        <v>21</v>
      </c>
      <c r="G115" s="1" t="s">
        <v>28</v>
      </c>
      <c r="H115" s="1" t="s">
        <v>23</v>
      </c>
      <c r="I115" s="1" t="s">
        <v>24</v>
      </c>
      <c r="J115" s="1" t="s">
        <v>0</v>
      </c>
      <c r="K115" s="1" t="s">
        <v>30</v>
      </c>
      <c r="L115" s="4"/>
    </row>
    <row r="116" spans="1:12" x14ac:dyDescent="0.35">
      <c r="A116">
        <v>2</v>
      </c>
      <c r="B116">
        <f t="shared" si="85"/>
        <v>4</v>
      </c>
      <c r="C116" s="4">
        <f t="shared" ref="C116:C141" si="109">I116*A116</f>
        <v>260</v>
      </c>
      <c r="D116" s="4">
        <v>120</v>
      </c>
      <c r="E116">
        <f t="shared" ref="E116:E141" si="110">ROUNDUP(LOG(B116,D116),0)</f>
        <v>1</v>
      </c>
      <c r="F116" s="4">
        <f t="shared" ref="F116:F141" si="111">D116^E116</f>
        <v>120</v>
      </c>
      <c r="G116" s="4">
        <f t="shared" ref="G116:G141" si="112">_xlfn.FLOOR.MATH(136/E116)</f>
        <v>136</v>
      </c>
      <c r="H116" s="4">
        <f t="shared" ref="H116:H141" si="113">_xlfn.CEILING.MATH(6/E116)</f>
        <v>6</v>
      </c>
      <c r="I116" s="4">
        <f t="shared" ref="I116:I141" si="114">G116-H116</f>
        <v>130</v>
      </c>
      <c r="J116" s="8">
        <f t="shared" ref="J116:J141" si="115">_xlfn.CEILING.MATH($O$2/C116)</f>
        <v>30769231</v>
      </c>
      <c r="K116" s="8">
        <f t="shared" si="93"/>
        <v>33230769.48</v>
      </c>
      <c r="L116" s="2">
        <f t="shared" si="94"/>
        <v>1.5838206508893764</v>
      </c>
    </row>
    <row r="117" spans="1:12" x14ac:dyDescent="0.35">
      <c r="A117">
        <v>3</v>
      </c>
      <c r="B117">
        <f t="shared" si="85"/>
        <v>8</v>
      </c>
      <c r="C117" s="4">
        <f t="shared" si="109"/>
        <v>390</v>
      </c>
      <c r="D117" s="4">
        <v>120</v>
      </c>
      <c r="E117">
        <f t="shared" si="110"/>
        <v>1</v>
      </c>
      <c r="F117" s="4">
        <f t="shared" si="111"/>
        <v>120</v>
      </c>
      <c r="G117" s="4">
        <f t="shared" si="112"/>
        <v>136</v>
      </c>
      <c r="H117" s="4">
        <f t="shared" si="113"/>
        <v>6</v>
      </c>
      <c r="I117" s="4">
        <f t="shared" si="114"/>
        <v>130</v>
      </c>
      <c r="J117" s="8">
        <f t="shared" si="115"/>
        <v>20512821</v>
      </c>
      <c r="K117" s="8">
        <f t="shared" si="93"/>
        <v>22153846.68</v>
      </c>
      <c r="L117" s="2">
        <f t="shared" si="94"/>
        <v>2.375730937728437</v>
      </c>
    </row>
    <row r="118" spans="1:12" x14ac:dyDescent="0.35">
      <c r="A118">
        <v>4</v>
      </c>
      <c r="B118">
        <f t="shared" si="85"/>
        <v>16</v>
      </c>
      <c r="C118" s="4">
        <f t="shared" si="109"/>
        <v>520</v>
      </c>
      <c r="D118" s="4">
        <v>120</v>
      </c>
      <c r="E118">
        <f t="shared" si="110"/>
        <v>1</v>
      </c>
      <c r="F118" s="4">
        <f t="shared" si="111"/>
        <v>120</v>
      </c>
      <c r="G118" s="4">
        <f t="shared" si="112"/>
        <v>136</v>
      </c>
      <c r="H118" s="4">
        <f t="shared" si="113"/>
        <v>6</v>
      </c>
      <c r="I118" s="4">
        <f t="shared" si="114"/>
        <v>130</v>
      </c>
      <c r="J118" s="8">
        <f t="shared" si="115"/>
        <v>15384616</v>
      </c>
      <c r="K118" s="8">
        <f t="shared" si="93"/>
        <v>16615385.280000001</v>
      </c>
      <c r="L118" s="2">
        <f t="shared" si="94"/>
        <v>3.1676411988304141</v>
      </c>
    </row>
    <row r="119" spans="1:12" x14ac:dyDescent="0.35">
      <c r="A119">
        <v>5</v>
      </c>
      <c r="B119">
        <f t="shared" si="85"/>
        <v>32</v>
      </c>
      <c r="C119" s="4">
        <f t="shared" si="109"/>
        <v>650</v>
      </c>
      <c r="D119" s="4">
        <v>120</v>
      </c>
      <c r="E119">
        <f t="shared" si="110"/>
        <v>1</v>
      </c>
      <c r="F119" s="4">
        <f t="shared" si="111"/>
        <v>120</v>
      </c>
      <c r="G119" s="4">
        <f t="shared" si="112"/>
        <v>136</v>
      </c>
      <c r="H119" s="4">
        <f t="shared" si="113"/>
        <v>6</v>
      </c>
      <c r="I119" s="4">
        <f t="shared" si="114"/>
        <v>130</v>
      </c>
      <c r="J119" s="8">
        <f t="shared" si="115"/>
        <v>12307693</v>
      </c>
      <c r="K119" s="8">
        <f t="shared" si="93"/>
        <v>13292308.440000001</v>
      </c>
      <c r="L119" s="2">
        <f t="shared" si="94"/>
        <v>3.9595514341953097</v>
      </c>
    </row>
    <row r="120" spans="1:12" x14ac:dyDescent="0.35">
      <c r="A120">
        <v>6</v>
      </c>
      <c r="B120">
        <f t="shared" si="85"/>
        <v>64</v>
      </c>
      <c r="C120" s="4">
        <f t="shared" si="109"/>
        <v>780</v>
      </c>
      <c r="D120" s="4">
        <v>120</v>
      </c>
      <c r="E120">
        <f t="shared" si="110"/>
        <v>1</v>
      </c>
      <c r="F120" s="4">
        <f t="shared" si="111"/>
        <v>120</v>
      </c>
      <c r="G120" s="4">
        <f t="shared" si="112"/>
        <v>136</v>
      </c>
      <c r="H120" s="4">
        <f t="shared" si="113"/>
        <v>6</v>
      </c>
      <c r="I120" s="4">
        <f t="shared" si="114"/>
        <v>130</v>
      </c>
      <c r="J120" s="8">
        <f t="shared" si="115"/>
        <v>10256411</v>
      </c>
      <c r="K120" s="8">
        <f t="shared" si="93"/>
        <v>11076923.880000001</v>
      </c>
      <c r="L120" s="2">
        <f t="shared" si="94"/>
        <v>4.7514616438231236</v>
      </c>
    </row>
    <row r="121" spans="1:12" x14ac:dyDescent="0.35">
      <c r="A121">
        <v>7</v>
      </c>
      <c r="B121">
        <f t="shared" si="85"/>
        <v>128</v>
      </c>
      <c r="C121" s="4">
        <f t="shared" si="109"/>
        <v>455</v>
      </c>
      <c r="D121" s="4">
        <v>120</v>
      </c>
      <c r="E121">
        <f t="shared" si="110"/>
        <v>2</v>
      </c>
      <c r="F121" s="4">
        <f t="shared" si="111"/>
        <v>14400</v>
      </c>
      <c r="G121" s="4">
        <f t="shared" si="112"/>
        <v>68</v>
      </c>
      <c r="H121" s="4">
        <f t="shared" si="113"/>
        <v>3</v>
      </c>
      <c r="I121" s="4">
        <f t="shared" si="114"/>
        <v>65</v>
      </c>
      <c r="J121" s="8">
        <f t="shared" si="115"/>
        <v>17582418</v>
      </c>
      <c r="K121" s="8">
        <f t="shared" si="93"/>
        <v>18989011.440000001</v>
      </c>
      <c r="L121" s="2">
        <f t="shared" si="94"/>
        <v>2.7716860940165096</v>
      </c>
    </row>
    <row r="122" spans="1:12" x14ac:dyDescent="0.35">
      <c r="A122">
        <v>8</v>
      </c>
      <c r="B122">
        <f t="shared" si="85"/>
        <v>256</v>
      </c>
      <c r="C122" s="4">
        <f t="shared" si="109"/>
        <v>520</v>
      </c>
      <c r="D122" s="4">
        <v>120</v>
      </c>
      <c r="E122">
        <f t="shared" si="110"/>
        <v>2</v>
      </c>
      <c r="F122" s="4">
        <f t="shared" si="111"/>
        <v>14400</v>
      </c>
      <c r="G122" s="4">
        <f t="shared" si="112"/>
        <v>68</v>
      </c>
      <c r="H122" s="4">
        <f t="shared" si="113"/>
        <v>3</v>
      </c>
      <c r="I122" s="4">
        <f t="shared" si="114"/>
        <v>65</v>
      </c>
      <c r="J122" s="8">
        <f t="shared" si="115"/>
        <v>15384616</v>
      </c>
      <c r="K122" s="8">
        <f t="shared" si="93"/>
        <v>16615385.280000001</v>
      </c>
      <c r="L122" s="2">
        <f t="shared" si="94"/>
        <v>3.1676411988304141</v>
      </c>
    </row>
    <row r="123" spans="1:12" x14ac:dyDescent="0.35">
      <c r="A123">
        <v>9</v>
      </c>
      <c r="B123">
        <f t="shared" si="85"/>
        <v>512</v>
      </c>
      <c r="C123" s="4">
        <f t="shared" si="109"/>
        <v>585</v>
      </c>
      <c r="D123" s="4">
        <v>120</v>
      </c>
      <c r="E123">
        <f t="shared" si="110"/>
        <v>2</v>
      </c>
      <c r="F123" s="4">
        <f t="shared" si="111"/>
        <v>14400</v>
      </c>
      <c r="G123" s="4">
        <f t="shared" si="112"/>
        <v>68</v>
      </c>
      <c r="H123" s="4">
        <f t="shared" si="113"/>
        <v>3</v>
      </c>
      <c r="I123" s="4">
        <f t="shared" si="114"/>
        <v>65</v>
      </c>
      <c r="J123" s="8">
        <f t="shared" si="115"/>
        <v>13675214</v>
      </c>
      <c r="K123" s="8">
        <f t="shared" si="93"/>
        <v>14769231.120000001</v>
      </c>
      <c r="L123" s="2">
        <f t="shared" si="94"/>
        <v>3.5635964065926551</v>
      </c>
    </row>
    <row r="124" spans="1:12" x14ac:dyDescent="0.35">
      <c r="A124">
        <v>10</v>
      </c>
      <c r="B124">
        <f t="shared" si="85"/>
        <v>1024</v>
      </c>
      <c r="C124" s="4">
        <f t="shared" si="109"/>
        <v>650</v>
      </c>
      <c r="D124" s="4">
        <v>120</v>
      </c>
      <c r="E124">
        <f t="shared" si="110"/>
        <v>2</v>
      </c>
      <c r="F124" s="4">
        <f t="shared" si="111"/>
        <v>14400</v>
      </c>
      <c r="G124" s="4">
        <f t="shared" si="112"/>
        <v>68</v>
      </c>
      <c r="H124" s="4">
        <f t="shared" si="113"/>
        <v>3</v>
      </c>
      <c r="I124" s="4">
        <f t="shared" si="114"/>
        <v>65</v>
      </c>
      <c r="J124" s="8">
        <f t="shared" si="115"/>
        <v>12307693</v>
      </c>
      <c r="K124" s="8">
        <f t="shared" si="93"/>
        <v>13292308.440000001</v>
      </c>
      <c r="L124" s="2">
        <f t="shared" si="94"/>
        <v>3.9595514341953097</v>
      </c>
    </row>
    <row r="125" spans="1:12" x14ac:dyDescent="0.35">
      <c r="A125">
        <v>11</v>
      </c>
      <c r="B125">
        <f t="shared" si="85"/>
        <v>2048</v>
      </c>
      <c r="C125" s="4">
        <f t="shared" si="109"/>
        <v>715</v>
      </c>
      <c r="D125" s="4">
        <v>120</v>
      </c>
      <c r="E125">
        <f t="shared" si="110"/>
        <v>2</v>
      </c>
      <c r="F125" s="4">
        <f t="shared" si="111"/>
        <v>14400</v>
      </c>
      <c r="G125" s="4">
        <f t="shared" si="112"/>
        <v>68</v>
      </c>
      <c r="H125" s="4">
        <f t="shared" si="113"/>
        <v>3</v>
      </c>
      <c r="I125" s="4">
        <f t="shared" si="114"/>
        <v>65</v>
      </c>
      <c r="J125" s="8">
        <f t="shared" si="115"/>
        <v>11188812</v>
      </c>
      <c r="K125" s="8">
        <f t="shared" si="93"/>
        <v>12083916.960000001</v>
      </c>
      <c r="L125" s="2">
        <f t="shared" si="94"/>
        <v>4.3555065068378642</v>
      </c>
    </row>
    <row r="126" spans="1:12" x14ac:dyDescent="0.35">
      <c r="A126">
        <v>12</v>
      </c>
      <c r="B126">
        <f t="shared" si="85"/>
        <v>4096</v>
      </c>
      <c r="C126" s="4">
        <f t="shared" si="109"/>
        <v>780</v>
      </c>
      <c r="D126" s="4">
        <v>120</v>
      </c>
      <c r="E126">
        <f t="shared" si="110"/>
        <v>2</v>
      </c>
      <c r="F126" s="4">
        <f t="shared" si="111"/>
        <v>14400</v>
      </c>
      <c r="G126" s="4">
        <f t="shared" si="112"/>
        <v>68</v>
      </c>
      <c r="H126" s="4">
        <f t="shared" si="113"/>
        <v>3</v>
      </c>
      <c r="I126" s="4">
        <f t="shared" si="114"/>
        <v>65</v>
      </c>
      <c r="J126" s="8">
        <f t="shared" si="115"/>
        <v>10256411</v>
      </c>
      <c r="K126" s="8">
        <f t="shared" si="93"/>
        <v>11076923.880000001</v>
      </c>
      <c r="L126" s="2">
        <f t="shared" si="94"/>
        <v>4.7514616438231236</v>
      </c>
    </row>
    <row r="127" spans="1:12" x14ac:dyDescent="0.35">
      <c r="A127">
        <v>13</v>
      </c>
      <c r="B127">
        <f t="shared" si="85"/>
        <v>8192</v>
      </c>
      <c r="C127" s="4">
        <f t="shared" si="109"/>
        <v>845</v>
      </c>
      <c r="D127" s="4">
        <v>120</v>
      </c>
      <c r="E127">
        <f t="shared" si="110"/>
        <v>2</v>
      </c>
      <c r="F127" s="4">
        <f t="shared" si="111"/>
        <v>14400</v>
      </c>
      <c r="G127" s="4">
        <f t="shared" si="112"/>
        <v>68</v>
      </c>
      <c r="H127" s="4">
        <f t="shared" si="113"/>
        <v>3</v>
      </c>
      <c r="I127" s="4">
        <f t="shared" si="114"/>
        <v>65</v>
      </c>
      <c r="J127" s="8">
        <f t="shared" si="115"/>
        <v>9467456</v>
      </c>
      <c r="K127" s="8">
        <f t="shared" si="93"/>
        <v>10224852.48</v>
      </c>
      <c r="L127" s="2">
        <f t="shared" si="94"/>
        <v>5.1474169480994236</v>
      </c>
    </row>
    <row r="128" spans="1:12" x14ac:dyDescent="0.35">
      <c r="A128">
        <v>14</v>
      </c>
      <c r="B128">
        <f t="shared" si="85"/>
        <v>16384</v>
      </c>
      <c r="C128" s="4">
        <f t="shared" si="109"/>
        <v>602</v>
      </c>
      <c r="D128" s="4">
        <v>120</v>
      </c>
      <c r="E128">
        <f t="shared" si="110"/>
        <v>3</v>
      </c>
      <c r="F128" s="4">
        <f t="shared" si="111"/>
        <v>1728000</v>
      </c>
      <c r="G128" s="4">
        <f t="shared" si="112"/>
        <v>45</v>
      </c>
      <c r="H128" s="4">
        <f t="shared" si="113"/>
        <v>2</v>
      </c>
      <c r="I128" s="4">
        <f t="shared" si="114"/>
        <v>43</v>
      </c>
      <c r="J128" s="8">
        <f t="shared" si="115"/>
        <v>13289037</v>
      </c>
      <c r="K128" s="8">
        <f t="shared" si="93"/>
        <v>14352159.960000001</v>
      </c>
      <c r="L128" s="2">
        <f t="shared" si="94"/>
        <v>3.6671538705013442</v>
      </c>
    </row>
    <row r="129" spans="1:12" x14ac:dyDescent="0.35">
      <c r="A129">
        <v>15</v>
      </c>
      <c r="B129">
        <f t="shared" si="85"/>
        <v>32768</v>
      </c>
      <c r="C129" s="4">
        <f t="shared" si="109"/>
        <v>645</v>
      </c>
      <c r="D129" s="4">
        <v>120</v>
      </c>
      <c r="E129">
        <f t="shared" si="110"/>
        <v>3</v>
      </c>
      <c r="F129" s="4">
        <f t="shared" si="111"/>
        <v>1728000</v>
      </c>
      <c r="G129" s="4">
        <f t="shared" si="112"/>
        <v>45</v>
      </c>
      <c r="H129" s="4">
        <f t="shared" si="113"/>
        <v>2</v>
      </c>
      <c r="I129" s="4">
        <f t="shared" si="114"/>
        <v>43</v>
      </c>
      <c r="J129" s="8">
        <f t="shared" si="115"/>
        <v>12403101</v>
      </c>
      <c r="K129" s="8">
        <f t="shared" si="93"/>
        <v>13395349.08</v>
      </c>
      <c r="L129" s="2">
        <f t="shared" si="94"/>
        <v>3.9290934960366424</v>
      </c>
    </row>
    <row r="130" spans="1:12" x14ac:dyDescent="0.35">
      <c r="A130">
        <v>16</v>
      </c>
      <c r="B130">
        <f t="shared" si="85"/>
        <v>65536</v>
      </c>
      <c r="C130" s="4">
        <f t="shared" si="109"/>
        <v>688</v>
      </c>
      <c r="D130" s="4">
        <v>120</v>
      </c>
      <c r="E130">
        <f t="shared" si="110"/>
        <v>3</v>
      </c>
      <c r="F130" s="4">
        <f t="shared" si="111"/>
        <v>1728000</v>
      </c>
      <c r="G130" s="4">
        <f t="shared" si="112"/>
        <v>45</v>
      </c>
      <c r="H130" s="4">
        <f t="shared" si="113"/>
        <v>2</v>
      </c>
      <c r="I130" s="4">
        <f t="shared" si="114"/>
        <v>43</v>
      </c>
      <c r="J130" s="8">
        <f t="shared" si="115"/>
        <v>11627907</v>
      </c>
      <c r="K130" s="8">
        <f t="shared" si="93"/>
        <v>12558139.560000001</v>
      </c>
      <c r="L130" s="2">
        <f t="shared" si="94"/>
        <v>4.191033130019493</v>
      </c>
    </row>
    <row r="131" spans="1:12" x14ac:dyDescent="0.35">
      <c r="A131">
        <v>17</v>
      </c>
      <c r="B131">
        <f t="shared" si="85"/>
        <v>131072</v>
      </c>
      <c r="C131" s="4">
        <f t="shared" si="109"/>
        <v>731</v>
      </c>
      <c r="D131" s="4">
        <v>120</v>
      </c>
      <c r="E131">
        <f t="shared" si="110"/>
        <v>3</v>
      </c>
      <c r="F131" s="4">
        <f t="shared" si="111"/>
        <v>1728000</v>
      </c>
      <c r="G131" s="4">
        <f t="shared" si="112"/>
        <v>45</v>
      </c>
      <c r="H131" s="4">
        <f t="shared" si="113"/>
        <v>2</v>
      </c>
      <c r="I131" s="4">
        <f t="shared" si="114"/>
        <v>43</v>
      </c>
      <c r="J131" s="8">
        <f t="shared" si="115"/>
        <v>10943913</v>
      </c>
      <c r="K131" s="8">
        <f t="shared" si="93"/>
        <v>11819426.040000001</v>
      </c>
      <c r="L131" s="2">
        <f t="shared" si="94"/>
        <v>4.4529724852331674</v>
      </c>
    </row>
    <row r="132" spans="1:12" x14ac:dyDescent="0.35">
      <c r="A132">
        <v>18</v>
      </c>
      <c r="B132">
        <f t="shared" si="85"/>
        <v>262144</v>
      </c>
      <c r="C132" s="4">
        <f t="shared" si="109"/>
        <v>774</v>
      </c>
      <c r="D132" s="4">
        <v>120</v>
      </c>
      <c r="E132">
        <f t="shared" si="110"/>
        <v>3</v>
      </c>
      <c r="F132" s="4">
        <f t="shared" si="111"/>
        <v>1728000</v>
      </c>
      <c r="G132" s="4">
        <f t="shared" si="112"/>
        <v>45</v>
      </c>
      <c r="H132" s="4">
        <f t="shared" si="113"/>
        <v>2</v>
      </c>
      <c r="I132" s="4">
        <f t="shared" si="114"/>
        <v>43</v>
      </c>
      <c r="J132" s="8">
        <f t="shared" si="115"/>
        <v>10335918</v>
      </c>
      <c r="K132" s="8">
        <f t="shared" si="93"/>
        <v>11162791.440000001</v>
      </c>
      <c r="L132" s="2">
        <f t="shared" si="94"/>
        <v>4.7149119671601083</v>
      </c>
    </row>
    <row r="133" spans="1:12" x14ac:dyDescent="0.35">
      <c r="A133">
        <v>19</v>
      </c>
      <c r="B133">
        <f t="shared" si="85"/>
        <v>524288</v>
      </c>
      <c r="C133" s="4">
        <f t="shared" si="109"/>
        <v>817</v>
      </c>
      <c r="D133" s="4">
        <v>120</v>
      </c>
      <c r="E133">
        <f t="shared" si="110"/>
        <v>3</v>
      </c>
      <c r="F133" s="4">
        <f t="shared" si="111"/>
        <v>1728000</v>
      </c>
      <c r="G133" s="4">
        <f t="shared" si="112"/>
        <v>45</v>
      </c>
      <c r="H133" s="4">
        <f t="shared" si="113"/>
        <v>2</v>
      </c>
      <c r="I133" s="4">
        <f t="shared" si="114"/>
        <v>43</v>
      </c>
      <c r="J133" s="8">
        <f t="shared" si="115"/>
        <v>9791922</v>
      </c>
      <c r="K133" s="8">
        <f t="shared" si="93"/>
        <v>10575275.76</v>
      </c>
      <c r="L133" s="2">
        <f t="shared" si="94"/>
        <v>4.9768516813946819</v>
      </c>
    </row>
    <row r="134" spans="1:12" x14ac:dyDescent="0.35">
      <c r="A134">
        <v>20</v>
      </c>
      <c r="B134">
        <f t="shared" si="85"/>
        <v>1048576</v>
      </c>
      <c r="C134" s="4">
        <f t="shared" si="109"/>
        <v>860</v>
      </c>
      <c r="D134" s="4">
        <v>120</v>
      </c>
      <c r="E134">
        <f t="shared" si="110"/>
        <v>3</v>
      </c>
      <c r="F134" s="4">
        <f t="shared" si="111"/>
        <v>1728000</v>
      </c>
      <c r="G134" s="4">
        <f t="shared" si="112"/>
        <v>45</v>
      </c>
      <c r="H134" s="4">
        <f t="shared" si="113"/>
        <v>2</v>
      </c>
      <c r="I134" s="4">
        <f t="shared" si="114"/>
        <v>43</v>
      </c>
      <c r="J134" s="8">
        <f t="shared" si="115"/>
        <v>9302326</v>
      </c>
      <c r="K134" s="8">
        <f t="shared" si="93"/>
        <v>10046512.08</v>
      </c>
      <c r="L134" s="2">
        <f t="shared" si="94"/>
        <v>5.2387911872563455</v>
      </c>
    </row>
    <row r="135" spans="1:12" x14ac:dyDescent="0.35">
      <c r="A135">
        <v>21</v>
      </c>
      <c r="B135">
        <f t="shared" si="85"/>
        <v>2097152</v>
      </c>
      <c r="C135" s="4">
        <f t="shared" si="109"/>
        <v>672</v>
      </c>
      <c r="D135" s="4">
        <v>120</v>
      </c>
      <c r="E135">
        <f t="shared" si="110"/>
        <v>4</v>
      </c>
      <c r="F135" s="4">
        <f t="shared" si="111"/>
        <v>207360000</v>
      </c>
      <c r="G135" s="4">
        <f t="shared" si="112"/>
        <v>34</v>
      </c>
      <c r="H135" s="4">
        <f t="shared" si="113"/>
        <v>2</v>
      </c>
      <c r="I135" s="4">
        <f t="shared" si="114"/>
        <v>32</v>
      </c>
      <c r="J135" s="8">
        <f t="shared" si="115"/>
        <v>11904762</v>
      </c>
      <c r="K135" s="8">
        <f t="shared" si="93"/>
        <v>12857142.960000001</v>
      </c>
      <c r="L135" s="2">
        <f t="shared" si="94"/>
        <v>4.0935672187134502</v>
      </c>
    </row>
    <row r="136" spans="1:12" x14ac:dyDescent="0.35">
      <c r="A136">
        <v>22</v>
      </c>
      <c r="B136">
        <f t="shared" si="85"/>
        <v>4194304</v>
      </c>
      <c r="C136" s="4">
        <f t="shared" si="109"/>
        <v>704</v>
      </c>
      <c r="D136" s="4">
        <v>120</v>
      </c>
      <c r="E136">
        <f t="shared" si="110"/>
        <v>4</v>
      </c>
      <c r="F136" s="4">
        <f t="shared" si="111"/>
        <v>207360000</v>
      </c>
      <c r="G136" s="4">
        <f t="shared" si="112"/>
        <v>34</v>
      </c>
      <c r="H136" s="4">
        <f t="shared" si="113"/>
        <v>2</v>
      </c>
      <c r="I136" s="4">
        <f t="shared" si="114"/>
        <v>32</v>
      </c>
      <c r="J136" s="8">
        <f t="shared" si="115"/>
        <v>11363637</v>
      </c>
      <c r="K136" s="8">
        <f t="shared" si="93"/>
        <v>12272727.960000001</v>
      </c>
      <c r="L136" s="2">
        <f t="shared" si="94"/>
        <v>4.2884987851851983</v>
      </c>
    </row>
    <row r="137" spans="1:12" x14ac:dyDescent="0.35">
      <c r="A137">
        <v>23</v>
      </c>
      <c r="B137">
        <f t="shared" si="85"/>
        <v>8388608</v>
      </c>
      <c r="C137" s="4">
        <f t="shared" si="109"/>
        <v>736</v>
      </c>
      <c r="D137" s="4">
        <v>120</v>
      </c>
      <c r="E137">
        <f t="shared" si="110"/>
        <v>4</v>
      </c>
      <c r="F137" s="4">
        <f t="shared" si="111"/>
        <v>207360000</v>
      </c>
      <c r="G137" s="4">
        <f t="shared" si="112"/>
        <v>34</v>
      </c>
      <c r="H137" s="4">
        <f t="shared" si="113"/>
        <v>2</v>
      </c>
      <c r="I137" s="4">
        <f t="shared" si="114"/>
        <v>32</v>
      </c>
      <c r="J137" s="8">
        <f t="shared" si="115"/>
        <v>10869566</v>
      </c>
      <c r="K137" s="8">
        <f t="shared" si="93"/>
        <v>11739131.280000001</v>
      </c>
      <c r="L137" s="2">
        <f t="shared" si="94"/>
        <v>4.483430476413278</v>
      </c>
    </row>
    <row r="138" spans="1:12" x14ac:dyDescent="0.35">
      <c r="A138">
        <v>24</v>
      </c>
      <c r="B138">
        <f t="shared" si="85"/>
        <v>16777216</v>
      </c>
      <c r="C138" s="4">
        <f t="shared" si="109"/>
        <v>768</v>
      </c>
      <c r="D138" s="4">
        <v>120</v>
      </c>
      <c r="E138">
        <f t="shared" si="110"/>
        <v>4</v>
      </c>
      <c r="F138" s="4">
        <f t="shared" si="111"/>
        <v>207360000</v>
      </c>
      <c r="G138" s="4">
        <f t="shared" si="112"/>
        <v>34</v>
      </c>
      <c r="H138" s="4">
        <f t="shared" si="113"/>
        <v>2</v>
      </c>
      <c r="I138" s="4">
        <f t="shared" si="114"/>
        <v>32</v>
      </c>
      <c r="J138" s="8">
        <f t="shared" si="115"/>
        <v>10416667</v>
      </c>
      <c r="K138" s="8">
        <f t="shared" si="93"/>
        <v>11250000.360000001</v>
      </c>
      <c r="L138" s="2">
        <f t="shared" si="94"/>
        <v>4.6783624233918166</v>
      </c>
    </row>
    <row r="139" spans="1:12" x14ac:dyDescent="0.35">
      <c r="A139">
        <v>25</v>
      </c>
      <c r="B139">
        <f t="shared" si="85"/>
        <v>33554432</v>
      </c>
      <c r="C139" s="4">
        <f t="shared" si="109"/>
        <v>800</v>
      </c>
      <c r="D139" s="4">
        <v>120</v>
      </c>
      <c r="E139">
        <f t="shared" si="110"/>
        <v>4</v>
      </c>
      <c r="F139" s="4">
        <f t="shared" si="111"/>
        <v>207360000</v>
      </c>
      <c r="G139" s="4">
        <f t="shared" si="112"/>
        <v>34</v>
      </c>
      <c r="H139" s="4">
        <f t="shared" si="113"/>
        <v>2</v>
      </c>
      <c r="I139" s="4">
        <f t="shared" si="114"/>
        <v>32</v>
      </c>
      <c r="J139" s="8">
        <f t="shared" si="115"/>
        <v>10000000</v>
      </c>
      <c r="K139" s="8">
        <f t="shared" si="93"/>
        <v>10800000</v>
      </c>
      <c r="L139" s="2">
        <f t="shared" si="94"/>
        <v>4.8732943469785575</v>
      </c>
    </row>
    <row r="140" spans="1:12" x14ac:dyDescent="0.35">
      <c r="A140">
        <v>26</v>
      </c>
      <c r="B140">
        <f t="shared" si="85"/>
        <v>67108864</v>
      </c>
      <c r="C140" s="4">
        <f t="shared" si="109"/>
        <v>832</v>
      </c>
      <c r="D140" s="4">
        <v>120</v>
      </c>
      <c r="E140">
        <f t="shared" si="110"/>
        <v>4</v>
      </c>
      <c r="F140" s="4">
        <f t="shared" si="111"/>
        <v>207360000</v>
      </c>
      <c r="G140" s="4">
        <f t="shared" si="112"/>
        <v>34</v>
      </c>
      <c r="H140" s="4">
        <f t="shared" si="113"/>
        <v>2</v>
      </c>
      <c r="I140" s="4">
        <f t="shared" si="114"/>
        <v>32</v>
      </c>
      <c r="J140" s="8">
        <f t="shared" si="115"/>
        <v>9615385</v>
      </c>
      <c r="K140" s="8">
        <f t="shared" si="93"/>
        <v>10384615.800000001</v>
      </c>
      <c r="L140" s="2">
        <f t="shared" si="94"/>
        <v>5.0682259181286629</v>
      </c>
    </row>
    <row r="141" spans="1:12" x14ac:dyDescent="0.35">
      <c r="A141">
        <v>27</v>
      </c>
      <c r="B141">
        <f t="shared" si="85"/>
        <v>134217728</v>
      </c>
      <c r="C141" s="4">
        <f t="shared" si="109"/>
        <v>864</v>
      </c>
      <c r="D141" s="4">
        <v>120</v>
      </c>
      <c r="E141">
        <f t="shared" si="110"/>
        <v>4</v>
      </c>
      <c r="F141" s="4">
        <f t="shared" si="111"/>
        <v>207360000</v>
      </c>
      <c r="G141" s="4">
        <f t="shared" si="112"/>
        <v>34</v>
      </c>
      <c r="H141" s="4">
        <f t="shared" si="113"/>
        <v>2</v>
      </c>
      <c r="I141" s="4">
        <f t="shared" si="114"/>
        <v>32</v>
      </c>
      <c r="J141" s="8">
        <f t="shared" si="115"/>
        <v>9259260</v>
      </c>
      <c r="K141" s="8">
        <f t="shared" si="93"/>
        <v>10000000.800000001</v>
      </c>
      <c r="L141" s="2">
        <f t="shared" si="94"/>
        <v>5.2631574736842435</v>
      </c>
    </row>
    <row r="142" spans="1:12" x14ac:dyDescent="0.35">
      <c r="C142" s="4"/>
      <c r="D142" s="4"/>
      <c r="F142" s="4"/>
      <c r="G142" s="4"/>
      <c r="H142" s="4"/>
      <c r="I142" s="4"/>
      <c r="J142" s="8"/>
      <c r="K142" s="8"/>
      <c r="L142" s="2"/>
    </row>
    <row r="143" spans="1:12" x14ac:dyDescent="0.35">
      <c r="A143" s="28" t="s">
        <v>25</v>
      </c>
      <c r="B143" s="28"/>
      <c r="C143" s="28"/>
      <c r="D143" s="5">
        <v>8</v>
      </c>
      <c r="E143" s="6">
        <f>COMBIN(3+D143,3)</f>
        <v>165</v>
      </c>
      <c r="F143" s="28" t="s">
        <v>26</v>
      </c>
      <c r="G143" s="28"/>
      <c r="H143" s="28"/>
      <c r="I143" s="28"/>
      <c r="L143" s="4"/>
    </row>
    <row r="144" spans="1:12" ht="43.5" x14ac:dyDescent="0.35">
      <c r="A144" s="1" t="s">
        <v>18</v>
      </c>
      <c r="B144" s="1" t="s">
        <v>19</v>
      </c>
      <c r="C144" s="1" t="s">
        <v>22</v>
      </c>
      <c r="D144" s="1"/>
      <c r="E144" s="1" t="s">
        <v>20</v>
      </c>
      <c r="F144" s="1" t="s">
        <v>21</v>
      </c>
      <c r="G144" s="1" t="s">
        <v>28</v>
      </c>
      <c r="H144" s="1" t="s">
        <v>23</v>
      </c>
      <c r="I144" s="1" t="s">
        <v>24</v>
      </c>
      <c r="J144" s="1" t="s">
        <v>0</v>
      </c>
      <c r="K144" s="1" t="s">
        <v>30</v>
      </c>
      <c r="L144" s="4"/>
    </row>
    <row r="145" spans="1:12" x14ac:dyDescent="0.35">
      <c r="A145">
        <v>2</v>
      </c>
      <c r="B145">
        <f t="shared" ref="B145:B208" si="116">POWER(2,A145)</f>
        <v>4</v>
      </c>
      <c r="C145" s="4">
        <f t="shared" ref="C145:C165" si="117">I145*A145</f>
        <v>260</v>
      </c>
      <c r="D145" s="4">
        <v>165</v>
      </c>
      <c r="E145">
        <f t="shared" ref="E145:E165" si="118">ROUNDUP(LOG(B145,D145),0)</f>
        <v>1</v>
      </c>
      <c r="F145" s="4">
        <f t="shared" ref="F145:F165" si="119">D145^E145</f>
        <v>165</v>
      </c>
      <c r="G145" s="4">
        <f t="shared" ref="G145:G165" si="120">_xlfn.FLOOR.MATH(136/E145)</f>
        <v>136</v>
      </c>
      <c r="H145" s="4">
        <f t="shared" ref="H145:H165" si="121">_xlfn.CEILING.MATH(6/E145)</f>
        <v>6</v>
      </c>
      <c r="I145" s="4">
        <f t="shared" ref="I145:I165" si="122">G145-H145</f>
        <v>130</v>
      </c>
      <c r="J145" s="8">
        <f t="shared" ref="J145:J165" si="123">_xlfn.CEILING.MATH($O$2/C145)</f>
        <v>30769231</v>
      </c>
      <c r="K145" s="8">
        <f t="shared" ref="K145:K208" si="124">J145*1.08</f>
        <v>33230769.48</v>
      </c>
      <c r="L145" s="2">
        <f t="shared" ref="L145:L208" si="125">$O$2/(K145*152)</f>
        <v>1.5838206508893764</v>
      </c>
    </row>
    <row r="146" spans="1:12" x14ac:dyDescent="0.35">
      <c r="A146">
        <v>3</v>
      </c>
      <c r="B146">
        <f t="shared" si="116"/>
        <v>8</v>
      </c>
      <c r="C146" s="4">
        <f t="shared" si="117"/>
        <v>390</v>
      </c>
      <c r="D146" s="4">
        <v>165</v>
      </c>
      <c r="E146">
        <f t="shared" si="118"/>
        <v>1</v>
      </c>
      <c r="F146" s="4">
        <f t="shared" si="119"/>
        <v>165</v>
      </c>
      <c r="G146" s="4">
        <f t="shared" si="120"/>
        <v>136</v>
      </c>
      <c r="H146" s="4">
        <f t="shared" si="121"/>
        <v>6</v>
      </c>
      <c r="I146" s="4">
        <f t="shared" si="122"/>
        <v>130</v>
      </c>
      <c r="J146" s="8">
        <f t="shared" si="123"/>
        <v>20512821</v>
      </c>
      <c r="K146" s="8">
        <f t="shared" si="124"/>
        <v>22153846.68</v>
      </c>
      <c r="L146" s="2">
        <f t="shared" si="125"/>
        <v>2.375730937728437</v>
      </c>
    </row>
    <row r="147" spans="1:12" x14ac:dyDescent="0.35">
      <c r="A147">
        <v>4</v>
      </c>
      <c r="B147">
        <f t="shared" si="116"/>
        <v>16</v>
      </c>
      <c r="C147" s="4">
        <f t="shared" si="117"/>
        <v>520</v>
      </c>
      <c r="D147" s="4">
        <v>165</v>
      </c>
      <c r="E147">
        <f t="shared" si="118"/>
        <v>1</v>
      </c>
      <c r="F147" s="4">
        <f t="shared" si="119"/>
        <v>165</v>
      </c>
      <c r="G147" s="4">
        <f t="shared" si="120"/>
        <v>136</v>
      </c>
      <c r="H147" s="4">
        <f t="shared" si="121"/>
        <v>6</v>
      </c>
      <c r="I147" s="4">
        <f t="shared" si="122"/>
        <v>130</v>
      </c>
      <c r="J147" s="8">
        <f t="shared" si="123"/>
        <v>15384616</v>
      </c>
      <c r="K147" s="8">
        <f t="shared" si="124"/>
        <v>16615385.280000001</v>
      </c>
      <c r="L147" s="2">
        <f t="shared" si="125"/>
        <v>3.1676411988304141</v>
      </c>
    </row>
    <row r="148" spans="1:12" x14ac:dyDescent="0.35">
      <c r="A148">
        <v>5</v>
      </c>
      <c r="B148">
        <f t="shared" si="116"/>
        <v>32</v>
      </c>
      <c r="C148" s="4">
        <f t="shared" si="117"/>
        <v>650</v>
      </c>
      <c r="D148" s="4">
        <v>165</v>
      </c>
      <c r="E148">
        <f t="shared" si="118"/>
        <v>1</v>
      </c>
      <c r="F148" s="4">
        <f t="shared" si="119"/>
        <v>165</v>
      </c>
      <c r="G148" s="4">
        <f t="shared" si="120"/>
        <v>136</v>
      </c>
      <c r="H148" s="4">
        <f t="shared" si="121"/>
        <v>6</v>
      </c>
      <c r="I148" s="4">
        <f t="shared" si="122"/>
        <v>130</v>
      </c>
      <c r="J148" s="8">
        <f t="shared" si="123"/>
        <v>12307693</v>
      </c>
      <c r="K148" s="8">
        <f t="shared" si="124"/>
        <v>13292308.440000001</v>
      </c>
      <c r="L148" s="2">
        <f t="shared" si="125"/>
        <v>3.9595514341953097</v>
      </c>
    </row>
    <row r="149" spans="1:12" x14ac:dyDescent="0.35">
      <c r="A149">
        <v>6</v>
      </c>
      <c r="B149">
        <f t="shared" si="116"/>
        <v>64</v>
      </c>
      <c r="C149" s="4">
        <f t="shared" si="117"/>
        <v>780</v>
      </c>
      <c r="D149" s="4">
        <v>165</v>
      </c>
      <c r="E149">
        <f t="shared" si="118"/>
        <v>1</v>
      </c>
      <c r="F149" s="4">
        <f t="shared" si="119"/>
        <v>165</v>
      </c>
      <c r="G149" s="4">
        <f t="shared" si="120"/>
        <v>136</v>
      </c>
      <c r="H149" s="4">
        <f t="shared" si="121"/>
        <v>6</v>
      </c>
      <c r="I149" s="4">
        <f t="shared" si="122"/>
        <v>130</v>
      </c>
      <c r="J149" s="8">
        <f t="shared" si="123"/>
        <v>10256411</v>
      </c>
      <c r="K149" s="8">
        <f t="shared" si="124"/>
        <v>11076923.880000001</v>
      </c>
      <c r="L149" s="2">
        <f t="shared" si="125"/>
        <v>4.7514616438231236</v>
      </c>
    </row>
    <row r="150" spans="1:12" x14ac:dyDescent="0.35">
      <c r="A150">
        <v>7</v>
      </c>
      <c r="B150">
        <f t="shared" si="116"/>
        <v>128</v>
      </c>
      <c r="C150" s="4">
        <f t="shared" si="117"/>
        <v>910</v>
      </c>
      <c r="D150" s="4">
        <v>165</v>
      </c>
      <c r="E150">
        <f t="shared" si="118"/>
        <v>1</v>
      </c>
      <c r="F150" s="4">
        <f t="shared" si="119"/>
        <v>165</v>
      </c>
      <c r="G150" s="4">
        <f t="shared" si="120"/>
        <v>136</v>
      </c>
      <c r="H150" s="4">
        <f t="shared" si="121"/>
        <v>6</v>
      </c>
      <c r="I150" s="4">
        <f t="shared" si="122"/>
        <v>130</v>
      </c>
      <c r="J150" s="8">
        <f t="shared" si="123"/>
        <v>8791209</v>
      </c>
      <c r="K150" s="8">
        <f t="shared" si="124"/>
        <v>9494505.7200000007</v>
      </c>
      <c r="L150" s="2">
        <f t="shared" si="125"/>
        <v>5.5433721880330191</v>
      </c>
    </row>
    <row r="151" spans="1:12" x14ac:dyDescent="0.35">
      <c r="A151">
        <v>8</v>
      </c>
      <c r="B151">
        <f t="shared" si="116"/>
        <v>256</v>
      </c>
      <c r="C151" s="4">
        <f t="shared" si="117"/>
        <v>520</v>
      </c>
      <c r="D151" s="4">
        <v>165</v>
      </c>
      <c r="E151">
        <f t="shared" si="118"/>
        <v>2</v>
      </c>
      <c r="F151" s="4">
        <f t="shared" si="119"/>
        <v>27225</v>
      </c>
      <c r="G151" s="4">
        <f t="shared" si="120"/>
        <v>68</v>
      </c>
      <c r="H151" s="4">
        <f t="shared" si="121"/>
        <v>3</v>
      </c>
      <c r="I151" s="4">
        <f t="shared" si="122"/>
        <v>65</v>
      </c>
      <c r="J151" s="8">
        <f t="shared" si="123"/>
        <v>15384616</v>
      </c>
      <c r="K151" s="8">
        <f t="shared" si="124"/>
        <v>16615385.280000001</v>
      </c>
      <c r="L151" s="2">
        <f t="shared" si="125"/>
        <v>3.1676411988304141</v>
      </c>
    </row>
    <row r="152" spans="1:12" x14ac:dyDescent="0.35">
      <c r="A152">
        <v>9</v>
      </c>
      <c r="B152">
        <f t="shared" si="116"/>
        <v>512</v>
      </c>
      <c r="C152" s="4">
        <f t="shared" si="117"/>
        <v>585</v>
      </c>
      <c r="D152" s="4">
        <v>165</v>
      </c>
      <c r="E152">
        <f t="shared" si="118"/>
        <v>2</v>
      </c>
      <c r="F152" s="4">
        <f t="shared" si="119"/>
        <v>27225</v>
      </c>
      <c r="G152" s="4">
        <f t="shared" si="120"/>
        <v>68</v>
      </c>
      <c r="H152" s="4">
        <f t="shared" si="121"/>
        <v>3</v>
      </c>
      <c r="I152" s="4">
        <f t="shared" si="122"/>
        <v>65</v>
      </c>
      <c r="J152" s="8">
        <f t="shared" si="123"/>
        <v>13675214</v>
      </c>
      <c r="K152" s="8">
        <f t="shared" si="124"/>
        <v>14769231.120000001</v>
      </c>
      <c r="L152" s="2">
        <f t="shared" si="125"/>
        <v>3.5635964065926551</v>
      </c>
    </row>
    <row r="153" spans="1:12" x14ac:dyDescent="0.35">
      <c r="A153">
        <v>10</v>
      </c>
      <c r="B153">
        <f t="shared" si="116"/>
        <v>1024</v>
      </c>
      <c r="C153" s="4">
        <f t="shared" si="117"/>
        <v>650</v>
      </c>
      <c r="D153" s="4">
        <v>165</v>
      </c>
      <c r="E153">
        <f t="shared" si="118"/>
        <v>2</v>
      </c>
      <c r="F153" s="4">
        <f t="shared" si="119"/>
        <v>27225</v>
      </c>
      <c r="G153" s="4">
        <f t="shared" si="120"/>
        <v>68</v>
      </c>
      <c r="H153" s="4">
        <f t="shared" si="121"/>
        <v>3</v>
      </c>
      <c r="I153" s="4">
        <f t="shared" si="122"/>
        <v>65</v>
      </c>
      <c r="J153" s="8">
        <f t="shared" si="123"/>
        <v>12307693</v>
      </c>
      <c r="K153" s="8">
        <f t="shared" si="124"/>
        <v>13292308.440000001</v>
      </c>
      <c r="L153" s="2">
        <f t="shared" si="125"/>
        <v>3.9595514341953097</v>
      </c>
    </row>
    <row r="154" spans="1:12" x14ac:dyDescent="0.35">
      <c r="A154">
        <v>11</v>
      </c>
      <c r="B154">
        <f t="shared" si="116"/>
        <v>2048</v>
      </c>
      <c r="C154" s="4">
        <f t="shared" si="117"/>
        <v>715</v>
      </c>
      <c r="D154" s="4">
        <v>165</v>
      </c>
      <c r="E154">
        <f t="shared" si="118"/>
        <v>2</v>
      </c>
      <c r="F154" s="4">
        <f t="shared" si="119"/>
        <v>27225</v>
      </c>
      <c r="G154" s="4">
        <f t="shared" si="120"/>
        <v>68</v>
      </c>
      <c r="H154" s="4">
        <f t="shared" si="121"/>
        <v>3</v>
      </c>
      <c r="I154" s="4">
        <f t="shared" si="122"/>
        <v>65</v>
      </c>
      <c r="J154" s="8">
        <f t="shared" si="123"/>
        <v>11188812</v>
      </c>
      <c r="K154" s="8">
        <f t="shared" si="124"/>
        <v>12083916.960000001</v>
      </c>
      <c r="L154" s="2">
        <f t="shared" si="125"/>
        <v>4.3555065068378642</v>
      </c>
    </row>
    <row r="155" spans="1:12" x14ac:dyDescent="0.35">
      <c r="A155">
        <v>12</v>
      </c>
      <c r="B155">
        <f t="shared" si="116"/>
        <v>4096</v>
      </c>
      <c r="C155" s="4">
        <f t="shared" si="117"/>
        <v>780</v>
      </c>
      <c r="D155" s="4">
        <v>165</v>
      </c>
      <c r="E155">
        <f t="shared" si="118"/>
        <v>2</v>
      </c>
      <c r="F155" s="4">
        <f t="shared" si="119"/>
        <v>27225</v>
      </c>
      <c r="G155" s="4">
        <f t="shared" si="120"/>
        <v>68</v>
      </c>
      <c r="H155" s="4">
        <f t="shared" si="121"/>
        <v>3</v>
      </c>
      <c r="I155" s="4">
        <f t="shared" si="122"/>
        <v>65</v>
      </c>
      <c r="J155" s="8">
        <f t="shared" si="123"/>
        <v>10256411</v>
      </c>
      <c r="K155" s="8">
        <f t="shared" si="124"/>
        <v>11076923.880000001</v>
      </c>
      <c r="L155" s="2">
        <f t="shared" si="125"/>
        <v>4.7514616438231236</v>
      </c>
    </row>
    <row r="156" spans="1:12" x14ac:dyDescent="0.35">
      <c r="A156">
        <v>13</v>
      </c>
      <c r="B156">
        <f t="shared" si="116"/>
        <v>8192</v>
      </c>
      <c r="C156" s="4">
        <f t="shared" si="117"/>
        <v>845</v>
      </c>
      <c r="D156" s="4">
        <v>165</v>
      </c>
      <c r="E156">
        <f t="shared" si="118"/>
        <v>2</v>
      </c>
      <c r="F156" s="4">
        <f t="shared" si="119"/>
        <v>27225</v>
      </c>
      <c r="G156" s="4">
        <f t="shared" si="120"/>
        <v>68</v>
      </c>
      <c r="H156" s="4">
        <f t="shared" si="121"/>
        <v>3</v>
      </c>
      <c r="I156" s="4">
        <f t="shared" si="122"/>
        <v>65</v>
      </c>
      <c r="J156" s="8">
        <f t="shared" si="123"/>
        <v>9467456</v>
      </c>
      <c r="K156" s="8">
        <f t="shared" si="124"/>
        <v>10224852.48</v>
      </c>
      <c r="L156" s="2">
        <f t="shared" si="125"/>
        <v>5.1474169480994236</v>
      </c>
    </row>
    <row r="157" spans="1:12" x14ac:dyDescent="0.35">
      <c r="A157">
        <v>14</v>
      </c>
      <c r="B157">
        <f t="shared" si="116"/>
        <v>16384</v>
      </c>
      <c r="C157" s="4">
        <f t="shared" si="117"/>
        <v>910</v>
      </c>
      <c r="D157" s="4">
        <v>165</v>
      </c>
      <c r="E157">
        <f t="shared" si="118"/>
        <v>2</v>
      </c>
      <c r="F157" s="4">
        <f t="shared" si="119"/>
        <v>27225</v>
      </c>
      <c r="G157" s="4">
        <f t="shared" si="120"/>
        <v>68</v>
      </c>
      <c r="H157" s="4">
        <f t="shared" si="121"/>
        <v>3</v>
      </c>
      <c r="I157" s="4">
        <f t="shared" si="122"/>
        <v>65</v>
      </c>
      <c r="J157" s="8">
        <f t="shared" si="123"/>
        <v>8791209</v>
      </c>
      <c r="K157" s="8">
        <f t="shared" si="124"/>
        <v>9494505.7200000007</v>
      </c>
      <c r="L157" s="2">
        <f t="shared" si="125"/>
        <v>5.5433721880330191</v>
      </c>
    </row>
    <row r="158" spans="1:12" x14ac:dyDescent="0.35">
      <c r="A158">
        <v>15</v>
      </c>
      <c r="B158">
        <f t="shared" si="116"/>
        <v>32768</v>
      </c>
      <c r="C158" s="4">
        <f t="shared" si="117"/>
        <v>645</v>
      </c>
      <c r="D158" s="4">
        <v>165</v>
      </c>
      <c r="E158">
        <f t="shared" si="118"/>
        <v>3</v>
      </c>
      <c r="F158" s="4">
        <f t="shared" si="119"/>
        <v>4492125</v>
      </c>
      <c r="G158" s="4">
        <f t="shared" si="120"/>
        <v>45</v>
      </c>
      <c r="H158" s="4">
        <f t="shared" si="121"/>
        <v>2</v>
      </c>
      <c r="I158" s="4">
        <f t="shared" si="122"/>
        <v>43</v>
      </c>
      <c r="J158" s="8">
        <f t="shared" si="123"/>
        <v>12403101</v>
      </c>
      <c r="K158" s="8">
        <f t="shared" si="124"/>
        <v>13395349.08</v>
      </c>
      <c r="L158" s="2">
        <f t="shared" si="125"/>
        <v>3.9290934960366424</v>
      </c>
    </row>
    <row r="159" spans="1:12" x14ac:dyDescent="0.35">
      <c r="A159">
        <v>16</v>
      </c>
      <c r="B159">
        <f t="shared" si="116"/>
        <v>65536</v>
      </c>
      <c r="C159" s="4">
        <f t="shared" si="117"/>
        <v>688</v>
      </c>
      <c r="D159" s="4">
        <v>165</v>
      </c>
      <c r="E159">
        <f t="shared" si="118"/>
        <v>3</v>
      </c>
      <c r="F159" s="4">
        <f t="shared" si="119"/>
        <v>4492125</v>
      </c>
      <c r="G159" s="4">
        <f t="shared" si="120"/>
        <v>45</v>
      </c>
      <c r="H159" s="4">
        <f t="shared" si="121"/>
        <v>2</v>
      </c>
      <c r="I159" s="4">
        <f t="shared" si="122"/>
        <v>43</v>
      </c>
      <c r="J159" s="8">
        <f t="shared" si="123"/>
        <v>11627907</v>
      </c>
      <c r="K159" s="8">
        <f t="shared" si="124"/>
        <v>12558139.560000001</v>
      </c>
      <c r="L159" s="2">
        <f t="shared" si="125"/>
        <v>4.191033130019493</v>
      </c>
    </row>
    <row r="160" spans="1:12" x14ac:dyDescent="0.35">
      <c r="A160">
        <v>17</v>
      </c>
      <c r="B160">
        <f t="shared" si="116"/>
        <v>131072</v>
      </c>
      <c r="C160" s="4">
        <f t="shared" si="117"/>
        <v>731</v>
      </c>
      <c r="D160" s="4">
        <v>165</v>
      </c>
      <c r="E160">
        <f t="shared" si="118"/>
        <v>3</v>
      </c>
      <c r="F160" s="4">
        <f t="shared" si="119"/>
        <v>4492125</v>
      </c>
      <c r="G160" s="4">
        <f t="shared" si="120"/>
        <v>45</v>
      </c>
      <c r="H160" s="4">
        <f t="shared" si="121"/>
        <v>2</v>
      </c>
      <c r="I160" s="4">
        <f t="shared" si="122"/>
        <v>43</v>
      </c>
      <c r="J160" s="8">
        <f t="shared" si="123"/>
        <v>10943913</v>
      </c>
      <c r="K160" s="8">
        <f t="shared" si="124"/>
        <v>11819426.040000001</v>
      </c>
      <c r="L160" s="2">
        <f t="shared" si="125"/>
        <v>4.4529724852331674</v>
      </c>
    </row>
    <row r="161" spans="1:12" x14ac:dyDescent="0.35">
      <c r="A161">
        <v>18</v>
      </c>
      <c r="B161">
        <f t="shared" si="116"/>
        <v>262144</v>
      </c>
      <c r="C161" s="4">
        <f t="shared" si="117"/>
        <v>774</v>
      </c>
      <c r="D161" s="4">
        <v>165</v>
      </c>
      <c r="E161">
        <f t="shared" si="118"/>
        <v>3</v>
      </c>
      <c r="F161" s="4">
        <f t="shared" si="119"/>
        <v>4492125</v>
      </c>
      <c r="G161" s="4">
        <f t="shared" si="120"/>
        <v>45</v>
      </c>
      <c r="H161" s="4">
        <f t="shared" si="121"/>
        <v>2</v>
      </c>
      <c r="I161" s="4">
        <f t="shared" si="122"/>
        <v>43</v>
      </c>
      <c r="J161" s="8">
        <f t="shared" si="123"/>
        <v>10335918</v>
      </c>
      <c r="K161" s="8">
        <f t="shared" si="124"/>
        <v>11162791.440000001</v>
      </c>
      <c r="L161" s="2">
        <f t="shared" si="125"/>
        <v>4.7149119671601083</v>
      </c>
    </row>
    <row r="162" spans="1:12" x14ac:dyDescent="0.35">
      <c r="A162">
        <v>19</v>
      </c>
      <c r="B162">
        <f t="shared" si="116"/>
        <v>524288</v>
      </c>
      <c r="C162" s="4">
        <f t="shared" si="117"/>
        <v>817</v>
      </c>
      <c r="D162" s="4">
        <v>165</v>
      </c>
      <c r="E162">
        <f t="shared" si="118"/>
        <v>3</v>
      </c>
      <c r="F162" s="4">
        <f t="shared" si="119"/>
        <v>4492125</v>
      </c>
      <c r="G162" s="4">
        <f t="shared" si="120"/>
        <v>45</v>
      </c>
      <c r="H162" s="4">
        <f t="shared" si="121"/>
        <v>2</v>
      </c>
      <c r="I162" s="4">
        <f t="shared" si="122"/>
        <v>43</v>
      </c>
      <c r="J162" s="8">
        <f t="shared" si="123"/>
        <v>9791922</v>
      </c>
      <c r="K162" s="8">
        <f t="shared" si="124"/>
        <v>10575275.76</v>
      </c>
      <c r="L162" s="2">
        <f t="shared" si="125"/>
        <v>4.9768516813946819</v>
      </c>
    </row>
    <row r="163" spans="1:12" x14ac:dyDescent="0.35">
      <c r="A163">
        <v>20</v>
      </c>
      <c r="B163">
        <f t="shared" si="116"/>
        <v>1048576</v>
      </c>
      <c r="C163" s="4">
        <f t="shared" si="117"/>
        <v>860</v>
      </c>
      <c r="D163" s="4">
        <v>165</v>
      </c>
      <c r="E163">
        <f t="shared" si="118"/>
        <v>3</v>
      </c>
      <c r="F163" s="4">
        <f t="shared" si="119"/>
        <v>4492125</v>
      </c>
      <c r="G163" s="4">
        <f t="shared" si="120"/>
        <v>45</v>
      </c>
      <c r="H163" s="4">
        <f t="shared" si="121"/>
        <v>2</v>
      </c>
      <c r="I163" s="4">
        <f t="shared" si="122"/>
        <v>43</v>
      </c>
      <c r="J163" s="8">
        <f t="shared" si="123"/>
        <v>9302326</v>
      </c>
      <c r="K163" s="8">
        <f t="shared" si="124"/>
        <v>10046512.08</v>
      </c>
      <c r="L163" s="2">
        <f t="shared" si="125"/>
        <v>5.2387911872563455</v>
      </c>
    </row>
    <row r="164" spans="1:12" x14ac:dyDescent="0.35">
      <c r="A164">
        <v>21</v>
      </c>
      <c r="B164">
        <f t="shared" si="116"/>
        <v>2097152</v>
      </c>
      <c r="C164" s="4">
        <f t="shared" si="117"/>
        <v>903</v>
      </c>
      <c r="D164" s="4">
        <v>165</v>
      </c>
      <c r="E164">
        <f t="shared" si="118"/>
        <v>3</v>
      </c>
      <c r="F164" s="4">
        <f t="shared" si="119"/>
        <v>4492125</v>
      </c>
      <c r="G164" s="4">
        <f t="shared" si="120"/>
        <v>45</v>
      </c>
      <c r="H164" s="4">
        <f t="shared" si="121"/>
        <v>2</v>
      </c>
      <c r="I164" s="4">
        <f t="shared" si="122"/>
        <v>43</v>
      </c>
      <c r="J164" s="8">
        <f t="shared" si="123"/>
        <v>8859358</v>
      </c>
      <c r="K164" s="8">
        <f t="shared" si="124"/>
        <v>9568106.6400000006</v>
      </c>
      <c r="L164" s="2">
        <f t="shared" si="125"/>
        <v>5.5007308057520161</v>
      </c>
    </row>
    <row r="165" spans="1:12" x14ac:dyDescent="0.35">
      <c r="A165">
        <v>22</v>
      </c>
      <c r="B165">
        <f t="shared" si="116"/>
        <v>4194304</v>
      </c>
      <c r="C165" s="4">
        <f t="shared" si="117"/>
        <v>946</v>
      </c>
      <c r="D165" s="4">
        <v>165</v>
      </c>
      <c r="E165">
        <f t="shared" si="118"/>
        <v>3</v>
      </c>
      <c r="F165" s="4">
        <f t="shared" si="119"/>
        <v>4492125</v>
      </c>
      <c r="G165" s="4">
        <f t="shared" si="120"/>
        <v>45</v>
      </c>
      <c r="H165" s="4">
        <f t="shared" si="121"/>
        <v>2</v>
      </c>
      <c r="I165" s="4">
        <f t="shared" si="122"/>
        <v>43</v>
      </c>
      <c r="J165" s="8">
        <f t="shared" si="123"/>
        <v>8456660</v>
      </c>
      <c r="K165" s="8">
        <f t="shared" si="124"/>
        <v>9133192.8000000007</v>
      </c>
      <c r="L165" s="2">
        <f t="shared" si="125"/>
        <v>5.7626703059819802</v>
      </c>
    </row>
    <row r="166" spans="1:12" x14ac:dyDescent="0.35">
      <c r="C166" s="4"/>
      <c r="D166" s="4"/>
      <c r="F166" s="4"/>
      <c r="G166" s="4"/>
      <c r="H166" s="4"/>
      <c r="I166" s="4"/>
      <c r="J166" s="8"/>
      <c r="K166" s="8"/>
      <c r="L166" s="2"/>
    </row>
    <row r="167" spans="1:12" x14ac:dyDescent="0.35">
      <c r="A167" s="28" t="s">
        <v>25</v>
      </c>
      <c r="B167" s="28"/>
      <c r="C167" s="28"/>
      <c r="D167" s="5">
        <v>9</v>
      </c>
      <c r="E167" s="6">
        <f>COMBIN(3+D167,3)</f>
        <v>220</v>
      </c>
      <c r="F167" s="28" t="s">
        <v>26</v>
      </c>
      <c r="G167" s="28"/>
      <c r="H167" s="28"/>
      <c r="I167" s="28"/>
      <c r="L167" s="4"/>
    </row>
    <row r="168" spans="1:12" ht="43.5" x14ac:dyDescent="0.35">
      <c r="A168" s="1" t="s">
        <v>18</v>
      </c>
      <c r="B168" s="1" t="s">
        <v>19</v>
      </c>
      <c r="C168" s="1" t="s">
        <v>22</v>
      </c>
      <c r="D168" s="1"/>
      <c r="E168" s="1" t="s">
        <v>20</v>
      </c>
      <c r="F168" s="1" t="s">
        <v>21</v>
      </c>
      <c r="G168" s="1" t="s">
        <v>28</v>
      </c>
      <c r="H168" s="1" t="s">
        <v>23</v>
      </c>
      <c r="I168" s="1" t="s">
        <v>24</v>
      </c>
      <c r="J168" s="1" t="s">
        <v>0</v>
      </c>
      <c r="K168" s="1" t="s">
        <v>30</v>
      </c>
      <c r="L168" s="4"/>
    </row>
    <row r="169" spans="1:12" x14ac:dyDescent="0.35">
      <c r="A169">
        <v>2</v>
      </c>
      <c r="B169">
        <f t="shared" si="116"/>
        <v>4</v>
      </c>
      <c r="C169" s="4">
        <f t="shared" ref="C169:C189" si="126">I169*A169</f>
        <v>260</v>
      </c>
      <c r="D169" s="4">
        <v>220</v>
      </c>
      <c r="E169">
        <f t="shared" ref="E169:E189" si="127">ROUNDUP(LOG(B169,D169),0)</f>
        <v>1</v>
      </c>
      <c r="F169" s="4">
        <f t="shared" ref="F169:F189" si="128">D169^E169</f>
        <v>220</v>
      </c>
      <c r="G169" s="4">
        <f t="shared" ref="G169:G189" si="129">_xlfn.FLOOR.MATH(136/E169)</f>
        <v>136</v>
      </c>
      <c r="H169" s="4">
        <f t="shared" ref="H169:H189" si="130">_xlfn.CEILING.MATH(6/E169)</f>
        <v>6</v>
      </c>
      <c r="I169" s="4">
        <f t="shared" ref="I169:I189" si="131">G169-H169</f>
        <v>130</v>
      </c>
      <c r="J169" s="8">
        <f t="shared" ref="J169:J189" si="132">_xlfn.CEILING.MATH($O$2/C169)</f>
        <v>30769231</v>
      </c>
      <c r="K169" s="8">
        <f t="shared" si="124"/>
        <v>33230769.48</v>
      </c>
      <c r="L169" s="2">
        <f t="shared" si="125"/>
        <v>1.5838206508893764</v>
      </c>
    </row>
    <row r="170" spans="1:12" x14ac:dyDescent="0.35">
      <c r="A170">
        <v>3</v>
      </c>
      <c r="B170">
        <f t="shared" si="116"/>
        <v>8</v>
      </c>
      <c r="C170" s="4">
        <f t="shared" si="126"/>
        <v>390</v>
      </c>
      <c r="D170" s="4">
        <v>220</v>
      </c>
      <c r="E170">
        <f t="shared" si="127"/>
        <v>1</v>
      </c>
      <c r="F170" s="4">
        <f t="shared" si="128"/>
        <v>220</v>
      </c>
      <c r="G170" s="4">
        <f t="shared" si="129"/>
        <v>136</v>
      </c>
      <c r="H170" s="4">
        <f t="shared" si="130"/>
        <v>6</v>
      </c>
      <c r="I170" s="4">
        <f t="shared" si="131"/>
        <v>130</v>
      </c>
      <c r="J170" s="8">
        <f t="shared" si="132"/>
        <v>20512821</v>
      </c>
      <c r="K170" s="8">
        <f t="shared" si="124"/>
        <v>22153846.68</v>
      </c>
      <c r="L170" s="2">
        <f t="shared" si="125"/>
        <v>2.375730937728437</v>
      </c>
    </row>
    <row r="171" spans="1:12" x14ac:dyDescent="0.35">
      <c r="A171">
        <v>4</v>
      </c>
      <c r="B171">
        <f t="shared" si="116"/>
        <v>16</v>
      </c>
      <c r="C171" s="4">
        <f t="shared" si="126"/>
        <v>520</v>
      </c>
      <c r="D171" s="4">
        <v>220</v>
      </c>
      <c r="E171">
        <f t="shared" si="127"/>
        <v>1</v>
      </c>
      <c r="F171" s="4">
        <f t="shared" si="128"/>
        <v>220</v>
      </c>
      <c r="G171" s="4">
        <f t="shared" si="129"/>
        <v>136</v>
      </c>
      <c r="H171" s="4">
        <f t="shared" si="130"/>
        <v>6</v>
      </c>
      <c r="I171" s="4">
        <f t="shared" si="131"/>
        <v>130</v>
      </c>
      <c r="J171" s="8">
        <f t="shared" si="132"/>
        <v>15384616</v>
      </c>
      <c r="K171" s="8">
        <f t="shared" si="124"/>
        <v>16615385.280000001</v>
      </c>
      <c r="L171" s="2">
        <f t="shared" si="125"/>
        <v>3.1676411988304141</v>
      </c>
    </row>
    <row r="172" spans="1:12" x14ac:dyDescent="0.35">
      <c r="A172">
        <v>5</v>
      </c>
      <c r="B172">
        <f t="shared" si="116"/>
        <v>32</v>
      </c>
      <c r="C172" s="4">
        <f t="shared" si="126"/>
        <v>650</v>
      </c>
      <c r="D172" s="4">
        <v>220</v>
      </c>
      <c r="E172">
        <f t="shared" si="127"/>
        <v>1</v>
      </c>
      <c r="F172" s="4">
        <f t="shared" si="128"/>
        <v>220</v>
      </c>
      <c r="G172" s="4">
        <f t="shared" si="129"/>
        <v>136</v>
      </c>
      <c r="H172" s="4">
        <f t="shared" si="130"/>
        <v>6</v>
      </c>
      <c r="I172" s="4">
        <f t="shared" si="131"/>
        <v>130</v>
      </c>
      <c r="J172" s="8">
        <f t="shared" si="132"/>
        <v>12307693</v>
      </c>
      <c r="K172" s="8">
        <f t="shared" si="124"/>
        <v>13292308.440000001</v>
      </c>
      <c r="L172" s="2">
        <f t="shared" si="125"/>
        <v>3.9595514341953097</v>
      </c>
    </row>
    <row r="173" spans="1:12" x14ac:dyDescent="0.35">
      <c r="A173">
        <v>6</v>
      </c>
      <c r="B173">
        <f t="shared" si="116"/>
        <v>64</v>
      </c>
      <c r="C173" s="4">
        <f t="shared" si="126"/>
        <v>780</v>
      </c>
      <c r="D173" s="4">
        <v>220</v>
      </c>
      <c r="E173">
        <f t="shared" si="127"/>
        <v>1</v>
      </c>
      <c r="F173" s="4">
        <f t="shared" si="128"/>
        <v>220</v>
      </c>
      <c r="G173" s="4">
        <f t="shared" si="129"/>
        <v>136</v>
      </c>
      <c r="H173" s="4">
        <f t="shared" si="130"/>
        <v>6</v>
      </c>
      <c r="I173" s="4">
        <f t="shared" si="131"/>
        <v>130</v>
      </c>
      <c r="J173" s="8">
        <f t="shared" si="132"/>
        <v>10256411</v>
      </c>
      <c r="K173" s="8">
        <f t="shared" si="124"/>
        <v>11076923.880000001</v>
      </c>
      <c r="L173" s="2">
        <f t="shared" si="125"/>
        <v>4.7514616438231236</v>
      </c>
    </row>
    <row r="174" spans="1:12" x14ac:dyDescent="0.35">
      <c r="A174">
        <v>7</v>
      </c>
      <c r="B174">
        <f t="shared" si="116"/>
        <v>128</v>
      </c>
      <c r="C174" s="4">
        <f t="shared" si="126"/>
        <v>910</v>
      </c>
      <c r="D174" s="4">
        <v>220</v>
      </c>
      <c r="E174">
        <f t="shared" si="127"/>
        <v>1</v>
      </c>
      <c r="F174" s="4">
        <f t="shared" si="128"/>
        <v>220</v>
      </c>
      <c r="G174" s="4">
        <f t="shared" si="129"/>
        <v>136</v>
      </c>
      <c r="H174" s="4">
        <f t="shared" si="130"/>
        <v>6</v>
      </c>
      <c r="I174" s="4">
        <f t="shared" si="131"/>
        <v>130</v>
      </c>
      <c r="J174" s="8">
        <f t="shared" si="132"/>
        <v>8791209</v>
      </c>
      <c r="K174" s="8">
        <f t="shared" si="124"/>
        <v>9494505.7200000007</v>
      </c>
      <c r="L174" s="2">
        <f t="shared" si="125"/>
        <v>5.5433721880330191</v>
      </c>
    </row>
    <row r="175" spans="1:12" x14ac:dyDescent="0.35">
      <c r="A175">
        <v>8</v>
      </c>
      <c r="B175">
        <f t="shared" si="116"/>
        <v>256</v>
      </c>
      <c r="C175" s="4">
        <f t="shared" si="126"/>
        <v>520</v>
      </c>
      <c r="D175" s="4">
        <v>220</v>
      </c>
      <c r="E175">
        <f t="shared" si="127"/>
        <v>2</v>
      </c>
      <c r="F175" s="4">
        <f t="shared" si="128"/>
        <v>48400</v>
      </c>
      <c r="G175" s="4">
        <f t="shared" si="129"/>
        <v>68</v>
      </c>
      <c r="H175" s="4">
        <f t="shared" si="130"/>
        <v>3</v>
      </c>
      <c r="I175" s="4">
        <f t="shared" si="131"/>
        <v>65</v>
      </c>
      <c r="J175" s="8">
        <f t="shared" si="132"/>
        <v>15384616</v>
      </c>
      <c r="K175" s="8">
        <f t="shared" si="124"/>
        <v>16615385.280000001</v>
      </c>
      <c r="L175" s="2">
        <f t="shared" si="125"/>
        <v>3.1676411988304141</v>
      </c>
    </row>
    <row r="176" spans="1:12" x14ac:dyDescent="0.35">
      <c r="A176">
        <v>9</v>
      </c>
      <c r="B176">
        <f t="shared" si="116"/>
        <v>512</v>
      </c>
      <c r="C176" s="4">
        <f t="shared" si="126"/>
        <v>585</v>
      </c>
      <c r="D176" s="4">
        <v>220</v>
      </c>
      <c r="E176">
        <f t="shared" si="127"/>
        <v>2</v>
      </c>
      <c r="F176" s="4">
        <f t="shared" si="128"/>
        <v>48400</v>
      </c>
      <c r="G176" s="4">
        <f t="shared" si="129"/>
        <v>68</v>
      </c>
      <c r="H176" s="4">
        <f t="shared" si="130"/>
        <v>3</v>
      </c>
      <c r="I176" s="4">
        <f t="shared" si="131"/>
        <v>65</v>
      </c>
      <c r="J176" s="8">
        <f t="shared" si="132"/>
        <v>13675214</v>
      </c>
      <c r="K176" s="8">
        <f t="shared" si="124"/>
        <v>14769231.120000001</v>
      </c>
      <c r="L176" s="2">
        <f t="shared" si="125"/>
        <v>3.5635964065926551</v>
      </c>
    </row>
    <row r="177" spans="1:12" x14ac:dyDescent="0.35">
      <c r="A177">
        <v>10</v>
      </c>
      <c r="B177">
        <f t="shared" si="116"/>
        <v>1024</v>
      </c>
      <c r="C177" s="4">
        <f t="shared" si="126"/>
        <v>650</v>
      </c>
      <c r="D177" s="4">
        <v>220</v>
      </c>
      <c r="E177">
        <f t="shared" si="127"/>
        <v>2</v>
      </c>
      <c r="F177" s="4">
        <f t="shared" si="128"/>
        <v>48400</v>
      </c>
      <c r="G177" s="4">
        <f t="shared" si="129"/>
        <v>68</v>
      </c>
      <c r="H177" s="4">
        <f t="shared" si="130"/>
        <v>3</v>
      </c>
      <c r="I177" s="4">
        <f t="shared" si="131"/>
        <v>65</v>
      </c>
      <c r="J177" s="8">
        <f t="shared" si="132"/>
        <v>12307693</v>
      </c>
      <c r="K177" s="8">
        <f t="shared" si="124"/>
        <v>13292308.440000001</v>
      </c>
      <c r="L177" s="2">
        <f t="shared" si="125"/>
        <v>3.9595514341953097</v>
      </c>
    </row>
    <row r="178" spans="1:12" x14ac:dyDescent="0.35">
      <c r="A178">
        <v>11</v>
      </c>
      <c r="B178">
        <f t="shared" si="116"/>
        <v>2048</v>
      </c>
      <c r="C178" s="4">
        <f t="shared" si="126"/>
        <v>715</v>
      </c>
      <c r="D178" s="4">
        <v>220</v>
      </c>
      <c r="E178">
        <f t="shared" si="127"/>
        <v>2</v>
      </c>
      <c r="F178" s="4">
        <f t="shared" si="128"/>
        <v>48400</v>
      </c>
      <c r="G178" s="4">
        <f t="shared" si="129"/>
        <v>68</v>
      </c>
      <c r="H178" s="4">
        <f t="shared" si="130"/>
        <v>3</v>
      </c>
      <c r="I178" s="4">
        <f t="shared" si="131"/>
        <v>65</v>
      </c>
      <c r="J178" s="8">
        <f t="shared" si="132"/>
        <v>11188812</v>
      </c>
      <c r="K178" s="8">
        <f t="shared" si="124"/>
        <v>12083916.960000001</v>
      </c>
      <c r="L178" s="2">
        <f t="shared" si="125"/>
        <v>4.3555065068378642</v>
      </c>
    </row>
    <row r="179" spans="1:12" x14ac:dyDescent="0.35">
      <c r="A179">
        <v>12</v>
      </c>
      <c r="B179">
        <f t="shared" si="116"/>
        <v>4096</v>
      </c>
      <c r="C179" s="4">
        <f t="shared" si="126"/>
        <v>780</v>
      </c>
      <c r="D179" s="4">
        <v>220</v>
      </c>
      <c r="E179">
        <f t="shared" si="127"/>
        <v>2</v>
      </c>
      <c r="F179" s="4">
        <f t="shared" si="128"/>
        <v>48400</v>
      </c>
      <c r="G179" s="4">
        <f t="shared" si="129"/>
        <v>68</v>
      </c>
      <c r="H179" s="4">
        <f t="shared" si="130"/>
        <v>3</v>
      </c>
      <c r="I179" s="4">
        <f t="shared" si="131"/>
        <v>65</v>
      </c>
      <c r="J179" s="8">
        <f t="shared" si="132"/>
        <v>10256411</v>
      </c>
      <c r="K179" s="8">
        <f t="shared" si="124"/>
        <v>11076923.880000001</v>
      </c>
      <c r="L179" s="2">
        <f t="shared" si="125"/>
        <v>4.7514616438231236</v>
      </c>
    </row>
    <row r="180" spans="1:12" x14ac:dyDescent="0.35">
      <c r="A180">
        <v>13</v>
      </c>
      <c r="B180">
        <f t="shared" si="116"/>
        <v>8192</v>
      </c>
      <c r="C180" s="4">
        <f t="shared" si="126"/>
        <v>845</v>
      </c>
      <c r="D180" s="4">
        <v>220</v>
      </c>
      <c r="E180">
        <f t="shared" si="127"/>
        <v>2</v>
      </c>
      <c r="F180" s="4">
        <f t="shared" si="128"/>
        <v>48400</v>
      </c>
      <c r="G180" s="4">
        <f t="shared" si="129"/>
        <v>68</v>
      </c>
      <c r="H180" s="4">
        <f t="shared" si="130"/>
        <v>3</v>
      </c>
      <c r="I180" s="4">
        <f t="shared" si="131"/>
        <v>65</v>
      </c>
      <c r="J180" s="8">
        <f t="shared" si="132"/>
        <v>9467456</v>
      </c>
      <c r="K180" s="8">
        <f t="shared" si="124"/>
        <v>10224852.48</v>
      </c>
      <c r="L180" s="2">
        <f t="shared" si="125"/>
        <v>5.1474169480994236</v>
      </c>
    </row>
    <row r="181" spans="1:12" x14ac:dyDescent="0.35">
      <c r="A181">
        <v>14</v>
      </c>
      <c r="B181">
        <f t="shared" si="116"/>
        <v>16384</v>
      </c>
      <c r="C181" s="4">
        <f t="shared" si="126"/>
        <v>910</v>
      </c>
      <c r="D181" s="4">
        <v>220</v>
      </c>
      <c r="E181">
        <f t="shared" si="127"/>
        <v>2</v>
      </c>
      <c r="F181" s="4">
        <f t="shared" si="128"/>
        <v>48400</v>
      </c>
      <c r="G181" s="4">
        <f t="shared" si="129"/>
        <v>68</v>
      </c>
      <c r="H181" s="4">
        <f t="shared" si="130"/>
        <v>3</v>
      </c>
      <c r="I181" s="4">
        <f t="shared" si="131"/>
        <v>65</v>
      </c>
      <c r="J181" s="8">
        <f t="shared" si="132"/>
        <v>8791209</v>
      </c>
      <c r="K181" s="8">
        <f t="shared" si="124"/>
        <v>9494505.7200000007</v>
      </c>
      <c r="L181" s="2">
        <f t="shared" si="125"/>
        <v>5.5433721880330191</v>
      </c>
    </row>
    <row r="182" spans="1:12" x14ac:dyDescent="0.35">
      <c r="A182">
        <v>15</v>
      </c>
      <c r="B182">
        <f t="shared" si="116"/>
        <v>32768</v>
      </c>
      <c r="C182" s="4">
        <f t="shared" si="126"/>
        <v>975</v>
      </c>
      <c r="D182" s="4">
        <v>220</v>
      </c>
      <c r="E182">
        <f t="shared" si="127"/>
        <v>2</v>
      </c>
      <c r="F182" s="4">
        <f t="shared" si="128"/>
        <v>48400</v>
      </c>
      <c r="G182" s="4">
        <f t="shared" si="129"/>
        <v>68</v>
      </c>
      <c r="H182" s="4">
        <f t="shared" si="130"/>
        <v>3</v>
      </c>
      <c r="I182" s="4">
        <f t="shared" si="131"/>
        <v>65</v>
      </c>
      <c r="J182" s="8">
        <f t="shared" si="132"/>
        <v>8205129</v>
      </c>
      <c r="K182" s="8">
        <f t="shared" si="124"/>
        <v>8861539.3200000003</v>
      </c>
      <c r="L182" s="2">
        <f t="shared" si="125"/>
        <v>5.9393269100078223</v>
      </c>
    </row>
    <row r="183" spans="1:12" x14ac:dyDescent="0.35">
      <c r="A183">
        <v>16</v>
      </c>
      <c r="B183">
        <f t="shared" si="116"/>
        <v>65536</v>
      </c>
      <c r="C183" s="4">
        <f t="shared" si="126"/>
        <v>688</v>
      </c>
      <c r="D183" s="4">
        <v>220</v>
      </c>
      <c r="E183">
        <f t="shared" si="127"/>
        <v>3</v>
      </c>
      <c r="F183" s="4">
        <f t="shared" si="128"/>
        <v>10648000</v>
      </c>
      <c r="G183" s="4">
        <f t="shared" si="129"/>
        <v>45</v>
      </c>
      <c r="H183" s="4">
        <f t="shared" si="130"/>
        <v>2</v>
      </c>
      <c r="I183" s="4">
        <f t="shared" si="131"/>
        <v>43</v>
      </c>
      <c r="J183" s="8">
        <f t="shared" si="132"/>
        <v>11627907</v>
      </c>
      <c r="K183" s="8">
        <f t="shared" si="124"/>
        <v>12558139.560000001</v>
      </c>
      <c r="L183" s="2">
        <f t="shared" si="125"/>
        <v>4.191033130019493</v>
      </c>
    </row>
    <row r="184" spans="1:12" x14ac:dyDescent="0.35">
      <c r="A184">
        <v>17</v>
      </c>
      <c r="B184">
        <f t="shared" si="116"/>
        <v>131072</v>
      </c>
      <c r="C184" s="4">
        <f t="shared" si="126"/>
        <v>731</v>
      </c>
      <c r="D184" s="4">
        <v>220</v>
      </c>
      <c r="E184">
        <f t="shared" si="127"/>
        <v>3</v>
      </c>
      <c r="F184" s="4">
        <f t="shared" si="128"/>
        <v>10648000</v>
      </c>
      <c r="G184" s="4">
        <f t="shared" si="129"/>
        <v>45</v>
      </c>
      <c r="H184" s="4">
        <f t="shared" si="130"/>
        <v>2</v>
      </c>
      <c r="I184" s="4">
        <f t="shared" si="131"/>
        <v>43</v>
      </c>
      <c r="J184" s="8">
        <f t="shared" si="132"/>
        <v>10943913</v>
      </c>
      <c r="K184" s="8">
        <f t="shared" si="124"/>
        <v>11819426.040000001</v>
      </c>
      <c r="L184" s="2">
        <f t="shared" si="125"/>
        <v>4.4529724852331674</v>
      </c>
    </row>
    <row r="185" spans="1:12" x14ac:dyDescent="0.35">
      <c r="A185">
        <v>18</v>
      </c>
      <c r="B185">
        <f t="shared" si="116"/>
        <v>262144</v>
      </c>
      <c r="C185" s="4">
        <f t="shared" si="126"/>
        <v>774</v>
      </c>
      <c r="D185" s="4">
        <v>220</v>
      </c>
      <c r="E185">
        <f t="shared" si="127"/>
        <v>3</v>
      </c>
      <c r="F185" s="4">
        <f t="shared" si="128"/>
        <v>10648000</v>
      </c>
      <c r="G185" s="4">
        <f t="shared" si="129"/>
        <v>45</v>
      </c>
      <c r="H185" s="4">
        <f t="shared" si="130"/>
        <v>2</v>
      </c>
      <c r="I185" s="4">
        <f t="shared" si="131"/>
        <v>43</v>
      </c>
      <c r="J185" s="8">
        <f t="shared" si="132"/>
        <v>10335918</v>
      </c>
      <c r="K185" s="8">
        <f t="shared" si="124"/>
        <v>11162791.440000001</v>
      </c>
      <c r="L185" s="2">
        <f t="shared" si="125"/>
        <v>4.7149119671601083</v>
      </c>
    </row>
    <row r="186" spans="1:12" x14ac:dyDescent="0.35">
      <c r="A186">
        <v>19</v>
      </c>
      <c r="B186">
        <f t="shared" si="116"/>
        <v>524288</v>
      </c>
      <c r="C186" s="4">
        <f t="shared" si="126"/>
        <v>817</v>
      </c>
      <c r="D186" s="4">
        <v>220</v>
      </c>
      <c r="E186">
        <f t="shared" si="127"/>
        <v>3</v>
      </c>
      <c r="F186" s="4">
        <f t="shared" si="128"/>
        <v>10648000</v>
      </c>
      <c r="G186" s="4">
        <f t="shared" si="129"/>
        <v>45</v>
      </c>
      <c r="H186" s="4">
        <f t="shared" si="130"/>
        <v>2</v>
      </c>
      <c r="I186" s="4">
        <f t="shared" si="131"/>
        <v>43</v>
      </c>
      <c r="J186" s="8">
        <f t="shared" si="132"/>
        <v>9791922</v>
      </c>
      <c r="K186" s="8">
        <f t="shared" si="124"/>
        <v>10575275.76</v>
      </c>
      <c r="L186" s="2">
        <f t="shared" si="125"/>
        <v>4.9768516813946819</v>
      </c>
    </row>
    <row r="187" spans="1:12" x14ac:dyDescent="0.35">
      <c r="A187">
        <v>20</v>
      </c>
      <c r="B187">
        <f t="shared" si="116"/>
        <v>1048576</v>
      </c>
      <c r="C187" s="4">
        <f t="shared" si="126"/>
        <v>860</v>
      </c>
      <c r="D187" s="4">
        <v>220</v>
      </c>
      <c r="E187">
        <f t="shared" si="127"/>
        <v>3</v>
      </c>
      <c r="F187" s="4">
        <f t="shared" si="128"/>
        <v>10648000</v>
      </c>
      <c r="G187" s="4">
        <f t="shared" si="129"/>
        <v>45</v>
      </c>
      <c r="H187" s="4">
        <f t="shared" si="130"/>
        <v>2</v>
      </c>
      <c r="I187" s="4">
        <f t="shared" si="131"/>
        <v>43</v>
      </c>
      <c r="J187" s="8">
        <f t="shared" si="132"/>
        <v>9302326</v>
      </c>
      <c r="K187" s="8">
        <f t="shared" si="124"/>
        <v>10046512.08</v>
      </c>
      <c r="L187" s="2">
        <f t="shared" si="125"/>
        <v>5.2387911872563455</v>
      </c>
    </row>
    <row r="188" spans="1:12" x14ac:dyDescent="0.35">
      <c r="A188">
        <v>21</v>
      </c>
      <c r="B188">
        <f t="shared" si="116"/>
        <v>2097152</v>
      </c>
      <c r="C188" s="4">
        <f t="shared" si="126"/>
        <v>903</v>
      </c>
      <c r="D188" s="4">
        <v>220</v>
      </c>
      <c r="E188">
        <f t="shared" si="127"/>
        <v>3</v>
      </c>
      <c r="F188" s="4">
        <f t="shared" si="128"/>
        <v>10648000</v>
      </c>
      <c r="G188" s="4">
        <f t="shared" si="129"/>
        <v>45</v>
      </c>
      <c r="H188" s="4">
        <f t="shared" si="130"/>
        <v>2</v>
      </c>
      <c r="I188" s="4">
        <f t="shared" si="131"/>
        <v>43</v>
      </c>
      <c r="J188" s="8">
        <f t="shared" si="132"/>
        <v>8859358</v>
      </c>
      <c r="K188" s="8">
        <f t="shared" si="124"/>
        <v>9568106.6400000006</v>
      </c>
      <c r="L188" s="2">
        <f t="shared" si="125"/>
        <v>5.5007308057520161</v>
      </c>
    </row>
    <row r="189" spans="1:12" x14ac:dyDescent="0.35">
      <c r="A189">
        <v>22</v>
      </c>
      <c r="B189">
        <f t="shared" si="116"/>
        <v>4194304</v>
      </c>
      <c r="C189" s="4">
        <f t="shared" si="126"/>
        <v>946</v>
      </c>
      <c r="D189" s="4">
        <v>220</v>
      </c>
      <c r="E189">
        <f t="shared" si="127"/>
        <v>3</v>
      </c>
      <c r="F189" s="4">
        <f t="shared" si="128"/>
        <v>10648000</v>
      </c>
      <c r="G189" s="4">
        <f t="shared" si="129"/>
        <v>45</v>
      </c>
      <c r="H189" s="4">
        <f t="shared" si="130"/>
        <v>2</v>
      </c>
      <c r="I189" s="4">
        <f t="shared" si="131"/>
        <v>43</v>
      </c>
      <c r="J189" s="8">
        <f t="shared" si="132"/>
        <v>8456660</v>
      </c>
      <c r="K189" s="8">
        <f t="shared" si="124"/>
        <v>9133192.8000000007</v>
      </c>
      <c r="L189" s="2">
        <f t="shared" si="125"/>
        <v>5.7626703059819802</v>
      </c>
    </row>
    <row r="190" spans="1:12" x14ac:dyDescent="0.35">
      <c r="A190">
        <v>23</v>
      </c>
      <c r="B190">
        <f t="shared" si="116"/>
        <v>8388608</v>
      </c>
      <c r="C190" s="4">
        <f t="shared" ref="C190:C198" si="133">I190*A190</f>
        <v>989</v>
      </c>
      <c r="D190" s="4">
        <v>220</v>
      </c>
      <c r="E190">
        <f t="shared" ref="E190:E198" si="134">ROUNDUP(LOG(B190,D190),0)</f>
        <v>3</v>
      </c>
      <c r="F190" s="4">
        <f t="shared" ref="F190:F198" si="135">D190^E190</f>
        <v>10648000</v>
      </c>
      <c r="G190" s="4">
        <f t="shared" ref="G190:G198" si="136">_xlfn.FLOOR.MATH(136/E190)</f>
        <v>45</v>
      </c>
      <c r="H190" s="4">
        <f t="shared" ref="H190:H198" si="137">_xlfn.CEILING.MATH(6/E190)</f>
        <v>2</v>
      </c>
      <c r="I190" s="4">
        <f t="shared" ref="I190:I198" si="138">G190-H190</f>
        <v>43</v>
      </c>
      <c r="J190" s="8">
        <f t="shared" ref="J190:J198" si="139">_xlfn.CEILING.MATH($O$2/C190)</f>
        <v>8088979</v>
      </c>
      <c r="K190" s="8">
        <f t="shared" si="124"/>
        <v>8736097.3200000003</v>
      </c>
      <c r="L190" s="2">
        <f t="shared" si="125"/>
        <v>6.0246099624916285</v>
      </c>
    </row>
    <row r="191" spans="1:12" x14ac:dyDescent="0.35">
      <c r="A191">
        <v>24</v>
      </c>
      <c r="B191">
        <f t="shared" si="116"/>
        <v>16777216</v>
      </c>
      <c r="C191" s="4">
        <f t="shared" si="133"/>
        <v>768</v>
      </c>
      <c r="D191" s="4">
        <v>220</v>
      </c>
      <c r="E191">
        <f t="shared" si="134"/>
        <v>4</v>
      </c>
      <c r="F191" s="4">
        <f t="shared" si="135"/>
        <v>2342560000</v>
      </c>
      <c r="G191" s="4">
        <f t="shared" si="136"/>
        <v>34</v>
      </c>
      <c r="H191" s="4">
        <f t="shared" si="137"/>
        <v>2</v>
      </c>
      <c r="I191" s="4">
        <f t="shared" si="138"/>
        <v>32</v>
      </c>
      <c r="J191" s="8">
        <f t="shared" si="139"/>
        <v>10416667</v>
      </c>
      <c r="K191" s="8">
        <f t="shared" si="124"/>
        <v>11250000.360000001</v>
      </c>
      <c r="L191" s="2">
        <f t="shared" si="125"/>
        <v>4.6783624233918166</v>
      </c>
    </row>
    <row r="192" spans="1:12" x14ac:dyDescent="0.35">
      <c r="A192">
        <v>25</v>
      </c>
      <c r="B192">
        <f t="shared" si="116"/>
        <v>33554432</v>
      </c>
      <c r="C192" s="4">
        <f t="shared" si="133"/>
        <v>800</v>
      </c>
      <c r="D192" s="4">
        <v>220</v>
      </c>
      <c r="E192">
        <f t="shared" si="134"/>
        <v>4</v>
      </c>
      <c r="F192" s="4">
        <f t="shared" si="135"/>
        <v>2342560000</v>
      </c>
      <c r="G192" s="4">
        <f t="shared" si="136"/>
        <v>34</v>
      </c>
      <c r="H192" s="4">
        <f t="shared" si="137"/>
        <v>2</v>
      </c>
      <c r="I192" s="4">
        <f t="shared" si="138"/>
        <v>32</v>
      </c>
      <c r="J192" s="8">
        <f t="shared" si="139"/>
        <v>10000000</v>
      </c>
      <c r="K192" s="8">
        <f t="shared" si="124"/>
        <v>10800000</v>
      </c>
      <c r="L192" s="2">
        <f t="shared" si="125"/>
        <v>4.8732943469785575</v>
      </c>
    </row>
    <row r="193" spans="1:12" x14ac:dyDescent="0.35">
      <c r="A193">
        <v>26</v>
      </c>
      <c r="B193">
        <f t="shared" si="116"/>
        <v>67108864</v>
      </c>
      <c r="C193" s="4">
        <f t="shared" si="133"/>
        <v>832</v>
      </c>
      <c r="D193" s="4">
        <v>220</v>
      </c>
      <c r="E193">
        <f t="shared" si="134"/>
        <v>4</v>
      </c>
      <c r="F193" s="4">
        <f t="shared" si="135"/>
        <v>2342560000</v>
      </c>
      <c r="G193" s="4">
        <f t="shared" si="136"/>
        <v>34</v>
      </c>
      <c r="H193" s="4">
        <f t="shared" si="137"/>
        <v>2</v>
      </c>
      <c r="I193" s="4">
        <f t="shared" si="138"/>
        <v>32</v>
      </c>
      <c r="J193" s="8">
        <f t="shared" si="139"/>
        <v>9615385</v>
      </c>
      <c r="K193" s="8">
        <f t="shared" si="124"/>
        <v>10384615.800000001</v>
      </c>
      <c r="L193" s="2">
        <f t="shared" si="125"/>
        <v>5.0682259181286629</v>
      </c>
    </row>
    <row r="194" spans="1:12" x14ac:dyDescent="0.35">
      <c r="A194">
        <v>27</v>
      </c>
      <c r="B194">
        <f t="shared" si="116"/>
        <v>134217728</v>
      </c>
      <c r="C194" s="4">
        <f t="shared" si="133"/>
        <v>864</v>
      </c>
      <c r="D194" s="4">
        <v>220</v>
      </c>
      <c r="E194">
        <f t="shared" si="134"/>
        <v>4</v>
      </c>
      <c r="F194" s="4">
        <f t="shared" si="135"/>
        <v>2342560000</v>
      </c>
      <c r="G194" s="4">
        <f t="shared" si="136"/>
        <v>34</v>
      </c>
      <c r="H194" s="4">
        <f t="shared" si="137"/>
        <v>2</v>
      </c>
      <c r="I194" s="4">
        <f t="shared" si="138"/>
        <v>32</v>
      </c>
      <c r="J194" s="8">
        <f t="shared" si="139"/>
        <v>9259260</v>
      </c>
      <c r="K194" s="8">
        <f t="shared" si="124"/>
        <v>10000000.800000001</v>
      </c>
      <c r="L194" s="2">
        <f t="shared" si="125"/>
        <v>5.2631574736842435</v>
      </c>
    </row>
    <row r="195" spans="1:12" x14ac:dyDescent="0.35">
      <c r="A195">
        <v>28</v>
      </c>
      <c r="B195">
        <f t="shared" si="116"/>
        <v>268435456</v>
      </c>
      <c r="C195" s="4">
        <f t="shared" si="133"/>
        <v>896</v>
      </c>
      <c r="D195" s="4">
        <v>220</v>
      </c>
      <c r="E195">
        <f t="shared" si="134"/>
        <v>4</v>
      </c>
      <c r="F195" s="4">
        <f t="shared" si="135"/>
        <v>2342560000</v>
      </c>
      <c r="G195" s="4">
        <f t="shared" si="136"/>
        <v>34</v>
      </c>
      <c r="H195" s="4">
        <f t="shared" si="137"/>
        <v>2</v>
      </c>
      <c r="I195" s="4">
        <f t="shared" si="138"/>
        <v>32</v>
      </c>
      <c r="J195" s="8">
        <f t="shared" si="139"/>
        <v>8928572</v>
      </c>
      <c r="K195" s="8">
        <f t="shared" si="124"/>
        <v>9642857.7599999998</v>
      </c>
      <c r="L195" s="2">
        <f t="shared" si="125"/>
        <v>5.458089319298268</v>
      </c>
    </row>
    <row r="196" spans="1:12" x14ac:dyDescent="0.35">
      <c r="A196">
        <v>29</v>
      </c>
      <c r="B196">
        <f t="shared" si="116"/>
        <v>536870912</v>
      </c>
      <c r="C196" s="4">
        <f t="shared" si="133"/>
        <v>928</v>
      </c>
      <c r="D196" s="4">
        <v>220</v>
      </c>
      <c r="E196">
        <f t="shared" si="134"/>
        <v>4</v>
      </c>
      <c r="F196" s="4">
        <f t="shared" si="135"/>
        <v>2342560000</v>
      </c>
      <c r="G196" s="4">
        <f t="shared" si="136"/>
        <v>34</v>
      </c>
      <c r="H196" s="4">
        <f t="shared" si="137"/>
        <v>2</v>
      </c>
      <c r="I196" s="4">
        <f t="shared" si="138"/>
        <v>32</v>
      </c>
      <c r="J196" s="8">
        <f t="shared" si="139"/>
        <v>8620690</v>
      </c>
      <c r="K196" s="8">
        <f t="shared" si="124"/>
        <v>9310345.2000000011</v>
      </c>
      <c r="L196" s="2">
        <f t="shared" si="125"/>
        <v>5.6530212163742775</v>
      </c>
    </row>
    <row r="197" spans="1:12" x14ac:dyDescent="0.35">
      <c r="A197">
        <v>30</v>
      </c>
      <c r="B197">
        <f t="shared" si="116"/>
        <v>1073741824</v>
      </c>
      <c r="C197" s="4">
        <f t="shared" si="133"/>
        <v>960</v>
      </c>
      <c r="D197" s="4">
        <v>220</v>
      </c>
      <c r="E197">
        <f t="shared" si="134"/>
        <v>4</v>
      </c>
      <c r="F197" s="4">
        <f t="shared" si="135"/>
        <v>2342560000</v>
      </c>
      <c r="G197" s="4">
        <f t="shared" si="136"/>
        <v>34</v>
      </c>
      <c r="H197" s="4">
        <f t="shared" si="137"/>
        <v>2</v>
      </c>
      <c r="I197" s="4">
        <f t="shared" si="138"/>
        <v>32</v>
      </c>
      <c r="J197" s="8">
        <f t="shared" si="139"/>
        <v>8333334</v>
      </c>
      <c r="K197" s="8">
        <f t="shared" si="124"/>
        <v>9000000.7200000007</v>
      </c>
      <c r="L197" s="2">
        <f t="shared" si="125"/>
        <v>5.8479527485380487</v>
      </c>
    </row>
    <row r="198" spans="1:12" x14ac:dyDescent="0.35">
      <c r="A198">
        <v>31</v>
      </c>
      <c r="B198">
        <f t="shared" si="116"/>
        <v>2147483648</v>
      </c>
      <c r="C198" s="4">
        <f t="shared" si="133"/>
        <v>992</v>
      </c>
      <c r="D198" s="4">
        <v>220</v>
      </c>
      <c r="E198">
        <f t="shared" si="134"/>
        <v>4</v>
      </c>
      <c r="F198" s="4">
        <f t="shared" si="135"/>
        <v>2342560000</v>
      </c>
      <c r="G198" s="4">
        <f t="shared" si="136"/>
        <v>34</v>
      </c>
      <c r="H198" s="4">
        <f t="shared" si="137"/>
        <v>2</v>
      </c>
      <c r="I198" s="4">
        <f t="shared" si="138"/>
        <v>32</v>
      </c>
      <c r="J198" s="8">
        <f t="shared" si="139"/>
        <v>8064517</v>
      </c>
      <c r="K198" s="8">
        <f t="shared" si="124"/>
        <v>8709678.3600000013</v>
      </c>
      <c r="L198" s="2">
        <f t="shared" si="125"/>
        <v>6.0428843376219019</v>
      </c>
    </row>
    <row r="199" spans="1:12" x14ac:dyDescent="0.35">
      <c r="C199" s="4"/>
      <c r="D199" s="4"/>
      <c r="F199" s="4"/>
      <c r="G199" s="4"/>
      <c r="H199" s="4"/>
      <c r="I199" s="4"/>
      <c r="J199" s="8"/>
      <c r="K199" s="8"/>
      <c r="L199" s="2"/>
    </row>
    <row r="200" spans="1:12" x14ac:dyDescent="0.35">
      <c r="A200" s="28" t="s">
        <v>25</v>
      </c>
      <c r="B200" s="28"/>
      <c r="C200" s="28"/>
      <c r="D200" s="5">
        <v>10</v>
      </c>
      <c r="E200" s="6">
        <f>COMBIN(3+D200,3)</f>
        <v>286</v>
      </c>
      <c r="F200" s="28" t="s">
        <v>26</v>
      </c>
      <c r="G200" s="28"/>
      <c r="H200" s="28"/>
      <c r="I200" s="28"/>
      <c r="L200" s="4"/>
    </row>
    <row r="201" spans="1:12" ht="43.5" x14ac:dyDescent="0.35">
      <c r="A201" s="1" t="s">
        <v>18</v>
      </c>
      <c r="B201" s="1" t="s">
        <v>19</v>
      </c>
      <c r="C201" s="1" t="s">
        <v>22</v>
      </c>
      <c r="D201" s="1"/>
      <c r="E201" s="1" t="s">
        <v>20</v>
      </c>
      <c r="F201" s="1" t="s">
        <v>21</v>
      </c>
      <c r="G201" s="1" t="s">
        <v>28</v>
      </c>
      <c r="H201" s="1" t="s">
        <v>23</v>
      </c>
      <c r="I201" s="1" t="s">
        <v>24</v>
      </c>
      <c r="J201" s="1" t="s">
        <v>0</v>
      </c>
      <c r="K201" s="1" t="s">
        <v>30</v>
      </c>
      <c r="L201" s="4"/>
    </row>
    <row r="202" spans="1:12" x14ac:dyDescent="0.35">
      <c r="A202">
        <v>2</v>
      </c>
      <c r="B202">
        <f t="shared" si="116"/>
        <v>4</v>
      </c>
      <c r="C202" s="4">
        <f t="shared" ref="C202:C231" si="140">I202*A202</f>
        <v>260</v>
      </c>
      <c r="D202" s="4">
        <v>286</v>
      </c>
      <c r="E202">
        <f t="shared" ref="E202:E231" si="141">ROUNDUP(LOG(B202,D202),0)</f>
        <v>1</v>
      </c>
      <c r="F202" s="4">
        <f t="shared" ref="F202:F231" si="142">D202^E202</f>
        <v>286</v>
      </c>
      <c r="G202" s="4">
        <f t="shared" ref="G202:G231" si="143">_xlfn.FLOOR.MATH(136/E202)</f>
        <v>136</v>
      </c>
      <c r="H202" s="4">
        <f t="shared" ref="H202:H231" si="144">_xlfn.CEILING.MATH(6/E202)</f>
        <v>6</v>
      </c>
      <c r="I202" s="4">
        <f t="shared" ref="I202:I231" si="145">G202-H202</f>
        <v>130</v>
      </c>
      <c r="J202" s="8">
        <f t="shared" ref="J202:J231" si="146">_xlfn.CEILING.MATH($O$2/C202)</f>
        <v>30769231</v>
      </c>
      <c r="K202" s="8">
        <f t="shared" si="124"/>
        <v>33230769.48</v>
      </c>
      <c r="L202" s="2">
        <f t="shared" si="125"/>
        <v>1.5838206508893764</v>
      </c>
    </row>
    <row r="203" spans="1:12" x14ac:dyDescent="0.35">
      <c r="A203">
        <v>3</v>
      </c>
      <c r="B203">
        <f t="shared" si="116"/>
        <v>8</v>
      </c>
      <c r="C203" s="4">
        <f t="shared" si="140"/>
        <v>390</v>
      </c>
      <c r="D203" s="4">
        <v>286</v>
      </c>
      <c r="E203">
        <f t="shared" si="141"/>
        <v>1</v>
      </c>
      <c r="F203" s="4">
        <f t="shared" si="142"/>
        <v>286</v>
      </c>
      <c r="G203" s="4">
        <f t="shared" si="143"/>
        <v>136</v>
      </c>
      <c r="H203" s="4">
        <f t="shared" si="144"/>
        <v>6</v>
      </c>
      <c r="I203" s="4">
        <f t="shared" si="145"/>
        <v>130</v>
      </c>
      <c r="J203" s="8">
        <f t="shared" si="146"/>
        <v>20512821</v>
      </c>
      <c r="K203" s="8">
        <f t="shared" si="124"/>
        <v>22153846.68</v>
      </c>
      <c r="L203" s="2">
        <f t="shared" si="125"/>
        <v>2.375730937728437</v>
      </c>
    </row>
    <row r="204" spans="1:12" x14ac:dyDescent="0.35">
      <c r="A204">
        <v>4</v>
      </c>
      <c r="B204">
        <f t="shared" si="116"/>
        <v>16</v>
      </c>
      <c r="C204" s="4">
        <f t="shared" si="140"/>
        <v>520</v>
      </c>
      <c r="D204" s="4">
        <v>286</v>
      </c>
      <c r="E204">
        <f t="shared" si="141"/>
        <v>1</v>
      </c>
      <c r="F204" s="4">
        <f t="shared" si="142"/>
        <v>286</v>
      </c>
      <c r="G204" s="4">
        <f t="shared" si="143"/>
        <v>136</v>
      </c>
      <c r="H204" s="4">
        <f t="shared" si="144"/>
        <v>6</v>
      </c>
      <c r="I204" s="4">
        <f t="shared" si="145"/>
        <v>130</v>
      </c>
      <c r="J204" s="8">
        <f t="shared" si="146"/>
        <v>15384616</v>
      </c>
      <c r="K204" s="8">
        <f t="shared" si="124"/>
        <v>16615385.280000001</v>
      </c>
      <c r="L204" s="2">
        <f t="shared" si="125"/>
        <v>3.1676411988304141</v>
      </c>
    </row>
    <row r="205" spans="1:12" x14ac:dyDescent="0.35">
      <c r="A205">
        <v>5</v>
      </c>
      <c r="B205">
        <f t="shared" si="116"/>
        <v>32</v>
      </c>
      <c r="C205" s="4">
        <f t="shared" si="140"/>
        <v>650</v>
      </c>
      <c r="D205" s="4">
        <v>286</v>
      </c>
      <c r="E205">
        <f t="shared" si="141"/>
        <v>1</v>
      </c>
      <c r="F205" s="4">
        <f t="shared" si="142"/>
        <v>286</v>
      </c>
      <c r="G205" s="4">
        <f t="shared" si="143"/>
        <v>136</v>
      </c>
      <c r="H205" s="4">
        <f t="shared" si="144"/>
        <v>6</v>
      </c>
      <c r="I205" s="4">
        <f t="shared" si="145"/>
        <v>130</v>
      </c>
      <c r="J205" s="8">
        <f t="shared" si="146"/>
        <v>12307693</v>
      </c>
      <c r="K205" s="8">
        <f t="shared" si="124"/>
        <v>13292308.440000001</v>
      </c>
      <c r="L205" s="2">
        <f t="shared" si="125"/>
        <v>3.9595514341953097</v>
      </c>
    </row>
    <row r="206" spans="1:12" x14ac:dyDescent="0.35">
      <c r="A206">
        <v>6</v>
      </c>
      <c r="B206">
        <f t="shared" si="116"/>
        <v>64</v>
      </c>
      <c r="C206" s="4">
        <f t="shared" si="140"/>
        <v>780</v>
      </c>
      <c r="D206" s="4">
        <v>286</v>
      </c>
      <c r="E206">
        <f t="shared" si="141"/>
        <v>1</v>
      </c>
      <c r="F206" s="4">
        <f t="shared" si="142"/>
        <v>286</v>
      </c>
      <c r="G206" s="4">
        <f t="shared" si="143"/>
        <v>136</v>
      </c>
      <c r="H206" s="4">
        <f t="shared" si="144"/>
        <v>6</v>
      </c>
      <c r="I206" s="4">
        <f t="shared" si="145"/>
        <v>130</v>
      </c>
      <c r="J206" s="8">
        <f t="shared" si="146"/>
        <v>10256411</v>
      </c>
      <c r="K206" s="8">
        <f t="shared" si="124"/>
        <v>11076923.880000001</v>
      </c>
      <c r="L206" s="2">
        <f t="shared" si="125"/>
        <v>4.7514616438231236</v>
      </c>
    </row>
    <row r="207" spans="1:12" x14ac:dyDescent="0.35">
      <c r="A207">
        <v>7</v>
      </c>
      <c r="B207">
        <f t="shared" si="116"/>
        <v>128</v>
      </c>
      <c r="C207" s="4">
        <f t="shared" si="140"/>
        <v>910</v>
      </c>
      <c r="D207" s="4">
        <v>286</v>
      </c>
      <c r="E207">
        <f t="shared" si="141"/>
        <v>1</v>
      </c>
      <c r="F207" s="4">
        <f t="shared" si="142"/>
        <v>286</v>
      </c>
      <c r="G207" s="4">
        <f t="shared" si="143"/>
        <v>136</v>
      </c>
      <c r="H207" s="4">
        <f t="shared" si="144"/>
        <v>6</v>
      </c>
      <c r="I207" s="4">
        <f t="shared" si="145"/>
        <v>130</v>
      </c>
      <c r="J207" s="8">
        <f t="shared" si="146"/>
        <v>8791209</v>
      </c>
      <c r="K207" s="8">
        <f t="shared" si="124"/>
        <v>9494505.7200000007</v>
      </c>
      <c r="L207" s="2">
        <f t="shared" si="125"/>
        <v>5.5433721880330191</v>
      </c>
    </row>
    <row r="208" spans="1:12" x14ac:dyDescent="0.35">
      <c r="A208">
        <v>8</v>
      </c>
      <c r="B208">
        <f t="shared" si="116"/>
        <v>256</v>
      </c>
      <c r="C208" s="4">
        <f t="shared" si="140"/>
        <v>1040</v>
      </c>
      <c r="D208" s="4">
        <v>286</v>
      </c>
      <c r="E208">
        <f t="shared" si="141"/>
        <v>1</v>
      </c>
      <c r="F208" s="4">
        <f t="shared" si="142"/>
        <v>286</v>
      </c>
      <c r="G208" s="4">
        <f t="shared" si="143"/>
        <v>136</v>
      </c>
      <c r="H208" s="4">
        <f t="shared" si="144"/>
        <v>6</v>
      </c>
      <c r="I208" s="4">
        <f t="shared" si="145"/>
        <v>130</v>
      </c>
      <c r="J208" s="8">
        <f t="shared" si="146"/>
        <v>7692308</v>
      </c>
      <c r="K208" s="8">
        <f t="shared" si="124"/>
        <v>8307692.6400000006</v>
      </c>
      <c r="L208" s="2">
        <f t="shared" si="125"/>
        <v>6.3352823976608281</v>
      </c>
    </row>
    <row r="209" spans="1:12" x14ac:dyDescent="0.35">
      <c r="A209">
        <v>9</v>
      </c>
      <c r="B209">
        <f t="shared" ref="B209:B240" si="147">POWER(2,A209)</f>
        <v>512</v>
      </c>
      <c r="C209" s="4">
        <f t="shared" si="140"/>
        <v>585</v>
      </c>
      <c r="D209" s="4">
        <v>286</v>
      </c>
      <c r="E209">
        <f t="shared" si="141"/>
        <v>2</v>
      </c>
      <c r="F209" s="4">
        <f t="shared" si="142"/>
        <v>81796</v>
      </c>
      <c r="G209" s="4">
        <f t="shared" si="143"/>
        <v>68</v>
      </c>
      <c r="H209" s="4">
        <f t="shared" si="144"/>
        <v>3</v>
      </c>
      <c r="I209" s="4">
        <f t="shared" si="145"/>
        <v>65</v>
      </c>
      <c r="J209" s="8">
        <f t="shared" si="146"/>
        <v>13675214</v>
      </c>
      <c r="K209" s="8">
        <f t="shared" ref="K209:K240" si="148">J209*1.08</f>
        <v>14769231.120000001</v>
      </c>
      <c r="L209" s="2">
        <f t="shared" ref="L209:L240" si="149">$O$2/(K209*152)</f>
        <v>3.5635964065926551</v>
      </c>
    </row>
    <row r="210" spans="1:12" x14ac:dyDescent="0.35">
      <c r="A210">
        <v>10</v>
      </c>
      <c r="B210">
        <f t="shared" si="147"/>
        <v>1024</v>
      </c>
      <c r="C210" s="4">
        <f t="shared" si="140"/>
        <v>650</v>
      </c>
      <c r="D210" s="4">
        <v>286</v>
      </c>
      <c r="E210">
        <f t="shared" si="141"/>
        <v>2</v>
      </c>
      <c r="F210" s="4">
        <f t="shared" si="142"/>
        <v>81796</v>
      </c>
      <c r="G210" s="4">
        <f t="shared" si="143"/>
        <v>68</v>
      </c>
      <c r="H210" s="4">
        <f t="shared" si="144"/>
        <v>3</v>
      </c>
      <c r="I210" s="4">
        <f t="shared" si="145"/>
        <v>65</v>
      </c>
      <c r="J210" s="8">
        <f t="shared" si="146"/>
        <v>12307693</v>
      </c>
      <c r="K210" s="8">
        <f t="shared" si="148"/>
        <v>13292308.440000001</v>
      </c>
      <c r="L210" s="2">
        <f t="shared" si="149"/>
        <v>3.9595514341953097</v>
      </c>
    </row>
    <row r="211" spans="1:12" x14ac:dyDescent="0.35">
      <c r="A211">
        <v>11</v>
      </c>
      <c r="B211">
        <f t="shared" si="147"/>
        <v>2048</v>
      </c>
      <c r="C211" s="4">
        <f t="shared" si="140"/>
        <v>715</v>
      </c>
      <c r="D211" s="4">
        <v>286</v>
      </c>
      <c r="E211">
        <f t="shared" si="141"/>
        <v>2</v>
      </c>
      <c r="F211" s="4">
        <f t="shared" si="142"/>
        <v>81796</v>
      </c>
      <c r="G211" s="4">
        <f t="shared" si="143"/>
        <v>68</v>
      </c>
      <c r="H211" s="4">
        <f t="shared" si="144"/>
        <v>3</v>
      </c>
      <c r="I211" s="4">
        <f t="shared" si="145"/>
        <v>65</v>
      </c>
      <c r="J211" s="8">
        <f t="shared" si="146"/>
        <v>11188812</v>
      </c>
      <c r="K211" s="8">
        <f t="shared" si="148"/>
        <v>12083916.960000001</v>
      </c>
      <c r="L211" s="2">
        <f t="shared" si="149"/>
        <v>4.3555065068378642</v>
      </c>
    </row>
    <row r="212" spans="1:12" x14ac:dyDescent="0.35">
      <c r="A212">
        <v>12</v>
      </c>
      <c r="B212">
        <f t="shared" si="147"/>
        <v>4096</v>
      </c>
      <c r="C212" s="4">
        <f t="shared" si="140"/>
        <v>780</v>
      </c>
      <c r="D212" s="4">
        <v>286</v>
      </c>
      <c r="E212">
        <f t="shared" si="141"/>
        <v>2</v>
      </c>
      <c r="F212" s="4">
        <f t="shared" si="142"/>
        <v>81796</v>
      </c>
      <c r="G212" s="4">
        <f t="shared" si="143"/>
        <v>68</v>
      </c>
      <c r="H212" s="4">
        <f t="shared" si="144"/>
        <v>3</v>
      </c>
      <c r="I212" s="4">
        <f t="shared" si="145"/>
        <v>65</v>
      </c>
      <c r="J212" s="8">
        <f t="shared" si="146"/>
        <v>10256411</v>
      </c>
      <c r="K212" s="8">
        <f t="shared" si="148"/>
        <v>11076923.880000001</v>
      </c>
      <c r="L212" s="2">
        <f t="shared" si="149"/>
        <v>4.7514616438231236</v>
      </c>
    </row>
    <row r="213" spans="1:12" x14ac:dyDescent="0.35">
      <c r="A213">
        <v>13</v>
      </c>
      <c r="B213">
        <f t="shared" si="147"/>
        <v>8192</v>
      </c>
      <c r="C213" s="4">
        <f t="shared" si="140"/>
        <v>845</v>
      </c>
      <c r="D213" s="4">
        <v>286</v>
      </c>
      <c r="E213">
        <f t="shared" si="141"/>
        <v>2</v>
      </c>
      <c r="F213" s="4">
        <f t="shared" si="142"/>
        <v>81796</v>
      </c>
      <c r="G213" s="4">
        <f t="shared" si="143"/>
        <v>68</v>
      </c>
      <c r="H213" s="4">
        <f t="shared" si="144"/>
        <v>3</v>
      </c>
      <c r="I213" s="4">
        <f t="shared" si="145"/>
        <v>65</v>
      </c>
      <c r="J213" s="8">
        <f t="shared" si="146"/>
        <v>9467456</v>
      </c>
      <c r="K213" s="8">
        <f t="shared" si="148"/>
        <v>10224852.48</v>
      </c>
      <c r="L213" s="2">
        <f t="shared" si="149"/>
        <v>5.1474169480994236</v>
      </c>
    </row>
    <row r="214" spans="1:12" x14ac:dyDescent="0.35">
      <c r="A214">
        <v>14</v>
      </c>
      <c r="B214">
        <f t="shared" si="147"/>
        <v>16384</v>
      </c>
      <c r="C214" s="4">
        <f t="shared" si="140"/>
        <v>910</v>
      </c>
      <c r="D214" s="4">
        <v>286</v>
      </c>
      <c r="E214">
        <f t="shared" si="141"/>
        <v>2</v>
      </c>
      <c r="F214" s="4">
        <f t="shared" si="142"/>
        <v>81796</v>
      </c>
      <c r="G214" s="4">
        <f t="shared" si="143"/>
        <v>68</v>
      </c>
      <c r="H214" s="4">
        <f t="shared" si="144"/>
        <v>3</v>
      </c>
      <c r="I214" s="4">
        <f t="shared" si="145"/>
        <v>65</v>
      </c>
      <c r="J214" s="8">
        <f t="shared" si="146"/>
        <v>8791209</v>
      </c>
      <c r="K214" s="8">
        <f t="shared" si="148"/>
        <v>9494505.7200000007</v>
      </c>
      <c r="L214" s="2">
        <f t="shared" si="149"/>
        <v>5.5433721880330191</v>
      </c>
    </row>
    <row r="215" spans="1:12" x14ac:dyDescent="0.35">
      <c r="A215">
        <v>15</v>
      </c>
      <c r="B215">
        <f t="shared" si="147"/>
        <v>32768</v>
      </c>
      <c r="C215" s="4">
        <f t="shared" si="140"/>
        <v>975</v>
      </c>
      <c r="D215" s="4">
        <v>286</v>
      </c>
      <c r="E215">
        <f t="shared" si="141"/>
        <v>2</v>
      </c>
      <c r="F215" s="4">
        <f t="shared" si="142"/>
        <v>81796</v>
      </c>
      <c r="G215" s="4">
        <f t="shared" si="143"/>
        <v>68</v>
      </c>
      <c r="H215" s="4">
        <f t="shared" si="144"/>
        <v>3</v>
      </c>
      <c r="I215" s="4">
        <f t="shared" si="145"/>
        <v>65</v>
      </c>
      <c r="J215" s="8">
        <f t="shared" si="146"/>
        <v>8205129</v>
      </c>
      <c r="K215" s="8">
        <f t="shared" si="148"/>
        <v>8861539.3200000003</v>
      </c>
      <c r="L215" s="2">
        <f t="shared" si="149"/>
        <v>5.9393269100078223</v>
      </c>
    </row>
    <row r="216" spans="1:12" x14ac:dyDescent="0.35">
      <c r="A216">
        <v>16</v>
      </c>
      <c r="B216">
        <f t="shared" si="147"/>
        <v>65536</v>
      </c>
      <c r="C216" s="4">
        <f t="shared" si="140"/>
        <v>1040</v>
      </c>
      <c r="D216" s="4">
        <v>286</v>
      </c>
      <c r="E216">
        <f t="shared" si="141"/>
        <v>2</v>
      </c>
      <c r="F216" s="4">
        <f t="shared" si="142"/>
        <v>81796</v>
      </c>
      <c r="G216" s="4">
        <f t="shared" si="143"/>
        <v>68</v>
      </c>
      <c r="H216" s="4">
        <f t="shared" si="144"/>
        <v>3</v>
      </c>
      <c r="I216" s="4">
        <f t="shared" si="145"/>
        <v>65</v>
      </c>
      <c r="J216" s="8">
        <f t="shared" si="146"/>
        <v>7692308</v>
      </c>
      <c r="K216" s="8">
        <f t="shared" si="148"/>
        <v>8307692.6400000006</v>
      </c>
      <c r="L216" s="2">
        <f t="shared" si="149"/>
        <v>6.3352823976608281</v>
      </c>
    </row>
    <row r="217" spans="1:12" x14ac:dyDescent="0.35">
      <c r="A217">
        <v>17</v>
      </c>
      <c r="B217">
        <f t="shared" si="147"/>
        <v>131072</v>
      </c>
      <c r="C217" s="4">
        <f t="shared" si="140"/>
        <v>731</v>
      </c>
      <c r="D217" s="4">
        <v>286</v>
      </c>
      <c r="E217">
        <f t="shared" si="141"/>
        <v>3</v>
      </c>
      <c r="F217" s="4">
        <f t="shared" si="142"/>
        <v>23393656</v>
      </c>
      <c r="G217" s="4">
        <f t="shared" si="143"/>
        <v>45</v>
      </c>
      <c r="H217" s="4">
        <f t="shared" si="144"/>
        <v>2</v>
      </c>
      <c r="I217" s="4">
        <f t="shared" si="145"/>
        <v>43</v>
      </c>
      <c r="J217" s="8">
        <f t="shared" si="146"/>
        <v>10943913</v>
      </c>
      <c r="K217" s="8">
        <f t="shared" si="148"/>
        <v>11819426.040000001</v>
      </c>
      <c r="L217" s="2">
        <f t="shared" si="149"/>
        <v>4.4529724852331674</v>
      </c>
    </row>
    <row r="218" spans="1:12" x14ac:dyDescent="0.35">
      <c r="A218">
        <v>18</v>
      </c>
      <c r="B218">
        <f t="shared" si="147"/>
        <v>262144</v>
      </c>
      <c r="C218" s="4">
        <f t="shared" si="140"/>
        <v>774</v>
      </c>
      <c r="D218" s="4">
        <v>286</v>
      </c>
      <c r="E218">
        <f t="shared" si="141"/>
        <v>3</v>
      </c>
      <c r="F218" s="4">
        <f t="shared" si="142"/>
        <v>23393656</v>
      </c>
      <c r="G218" s="4">
        <f t="shared" si="143"/>
        <v>45</v>
      </c>
      <c r="H218" s="4">
        <f t="shared" si="144"/>
        <v>2</v>
      </c>
      <c r="I218" s="4">
        <f t="shared" si="145"/>
        <v>43</v>
      </c>
      <c r="J218" s="8">
        <f t="shared" si="146"/>
        <v>10335918</v>
      </c>
      <c r="K218" s="8">
        <f t="shared" si="148"/>
        <v>11162791.440000001</v>
      </c>
      <c r="L218" s="2">
        <f t="shared" si="149"/>
        <v>4.7149119671601083</v>
      </c>
    </row>
    <row r="219" spans="1:12" x14ac:dyDescent="0.35">
      <c r="A219">
        <v>19</v>
      </c>
      <c r="B219">
        <f t="shared" si="147"/>
        <v>524288</v>
      </c>
      <c r="C219" s="4">
        <f t="shared" si="140"/>
        <v>817</v>
      </c>
      <c r="D219" s="4">
        <v>286</v>
      </c>
      <c r="E219">
        <f t="shared" si="141"/>
        <v>3</v>
      </c>
      <c r="F219" s="4">
        <f t="shared" si="142"/>
        <v>23393656</v>
      </c>
      <c r="G219" s="4">
        <f t="shared" si="143"/>
        <v>45</v>
      </c>
      <c r="H219" s="4">
        <f t="shared" si="144"/>
        <v>2</v>
      </c>
      <c r="I219" s="4">
        <f t="shared" si="145"/>
        <v>43</v>
      </c>
      <c r="J219" s="8">
        <f t="shared" si="146"/>
        <v>9791922</v>
      </c>
      <c r="K219" s="8">
        <f t="shared" si="148"/>
        <v>10575275.76</v>
      </c>
      <c r="L219" s="2">
        <f t="shared" si="149"/>
        <v>4.9768516813946819</v>
      </c>
    </row>
    <row r="220" spans="1:12" x14ac:dyDescent="0.35">
      <c r="A220">
        <v>20</v>
      </c>
      <c r="B220">
        <f t="shared" si="147"/>
        <v>1048576</v>
      </c>
      <c r="C220" s="4">
        <f t="shared" si="140"/>
        <v>860</v>
      </c>
      <c r="D220" s="4">
        <v>286</v>
      </c>
      <c r="E220">
        <f t="shared" si="141"/>
        <v>3</v>
      </c>
      <c r="F220" s="4">
        <f t="shared" si="142"/>
        <v>23393656</v>
      </c>
      <c r="G220" s="4">
        <f t="shared" si="143"/>
        <v>45</v>
      </c>
      <c r="H220" s="4">
        <f t="shared" si="144"/>
        <v>2</v>
      </c>
      <c r="I220" s="4">
        <f t="shared" si="145"/>
        <v>43</v>
      </c>
      <c r="J220" s="8">
        <f t="shared" si="146"/>
        <v>9302326</v>
      </c>
      <c r="K220" s="8">
        <f t="shared" si="148"/>
        <v>10046512.08</v>
      </c>
      <c r="L220" s="2">
        <f t="shared" si="149"/>
        <v>5.2387911872563455</v>
      </c>
    </row>
    <row r="221" spans="1:12" x14ac:dyDescent="0.35">
      <c r="A221">
        <v>21</v>
      </c>
      <c r="B221">
        <f t="shared" si="147"/>
        <v>2097152</v>
      </c>
      <c r="C221" s="4">
        <f t="shared" si="140"/>
        <v>903</v>
      </c>
      <c r="D221" s="4">
        <v>286</v>
      </c>
      <c r="E221">
        <f t="shared" si="141"/>
        <v>3</v>
      </c>
      <c r="F221" s="4">
        <f t="shared" si="142"/>
        <v>23393656</v>
      </c>
      <c r="G221" s="4">
        <f t="shared" si="143"/>
        <v>45</v>
      </c>
      <c r="H221" s="4">
        <f t="shared" si="144"/>
        <v>2</v>
      </c>
      <c r="I221" s="4">
        <f t="shared" si="145"/>
        <v>43</v>
      </c>
      <c r="J221" s="8">
        <f t="shared" si="146"/>
        <v>8859358</v>
      </c>
      <c r="K221" s="8">
        <f t="shared" si="148"/>
        <v>9568106.6400000006</v>
      </c>
      <c r="L221" s="2">
        <f t="shared" si="149"/>
        <v>5.5007308057520161</v>
      </c>
    </row>
    <row r="222" spans="1:12" x14ac:dyDescent="0.35">
      <c r="A222">
        <v>22</v>
      </c>
      <c r="B222">
        <f t="shared" si="147"/>
        <v>4194304</v>
      </c>
      <c r="C222" s="4">
        <f t="shared" si="140"/>
        <v>946</v>
      </c>
      <c r="D222" s="4">
        <v>286</v>
      </c>
      <c r="E222">
        <f t="shared" si="141"/>
        <v>3</v>
      </c>
      <c r="F222" s="4">
        <f t="shared" si="142"/>
        <v>23393656</v>
      </c>
      <c r="G222" s="4">
        <f t="shared" si="143"/>
        <v>45</v>
      </c>
      <c r="H222" s="4">
        <f t="shared" si="144"/>
        <v>2</v>
      </c>
      <c r="I222" s="4">
        <f t="shared" si="145"/>
        <v>43</v>
      </c>
      <c r="J222" s="8">
        <f t="shared" si="146"/>
        <v>8456660</v>
      </c>
      <c r="K222" s="8">
        <f t="shared" si="148"/>
        <v>9133192.8000000007</v>
      </c>
      <c r="L222" s="2">
        <f t="shared" si="149"/>
        <v>5.7626703059819802</v>
      </c>
    </row>
    <row r="223" spans="1:12" x14ac:dyDescent="0.35">
      <c r="A223">
        <v>23</v>
      </c>
      <c r="B223">
        <f t="shared" si="147"/>
        <v>8388608</v>
      </c>
      <c r="C223" s="4">
        <f t="shared" si="140"/>
        <v>989</v>
      </c>
      <c r="D223" s="4">
        <v>286</v>
      </c>
      <c r="E223">
        <f t="shared" si="141"/>
        <v>3</v>
      </c>
      <c r="F223" s="4">
        <f t="shared" si="142"/>
        <v>23393656</v>
      </c>
      <c r="G223" s="4">
        <f t="shared" si="143"/>
        <v>45</v>
      </c>
      <c r="H223" s="4">
        <f t="shared" si="144"/>
        <v>2</v>
      </c>
      <c r="I223" s="4">
        <f t="shared" si="145"/>
        <v>43</v>
      </c>
      <c r="J223" s="8">
        <f t="shared" si="146"/>
        <v>8088979</v>
      </c>
      <c r="K223" s="8">
        <f t="shared" si="148"/>
        <v>8736097.3200000003</v>
      </c>
      <c r="L223" s="2">
        <f t="shared" si="149"/>
        <v>6.0246099624916285</v>
      </c>
    </row>
    <row r="224" spans="1:12" x14ac:dyDescent="0.35">
      <c r="A224">
        <v>24</v>
      </c>
      <c r="B224">
        <f t="shared" si="147"/>
        <v>16777216</v>
      </c>
      <c r="C224" s="4">
        <f t="shared" si="140"/>
        <v>1032</v>
      </c>
      <c r="D224" s="4">
        <v>286</v>
      </c>
      <c r="E224">
        <f t="shared" si="141"/>
        <v>3</v>
      </c>
      <c r="F224" s="4">
        <f t="shared" si="142"/>
        <v>23393656</v>
      </c>
      <c r="G224" s="4">
        <f t="shared" si="143"/>
        <v>45</v>
      </c>
      <c r="H224" s="4">
        <f t="shared" si="144"/>
        <v>2</v>
      </c>
      <c r="I224" s="4">
        <f t="shared" si="145"/>
        <v>43</v>
      </c>
      <c r="J224" s="8">
        <f t="shared" si="146"/>
        <v>7751938</v>
      </c>
      <c r="K224" s="8">
        <f t="shared" si="148"/>
        <v>8372093.040000001</v>
      </c>
      <c r="L224" s="2">
        <f t="shared" si="149"/>
        <v>6.2865496950292385</v>
      </c>
    </row>
    <row r="225" spans="1:12" x14ac:dyDescent="0.35">
      <c r="A225">
        <v>25</v>
      </c>
      <c r="B225">
        <f t="shared" si="147"/>
        <v>33554432</v>
      </c>
      <c r="C225" s="4">
        <f t="shared" si="140"/>
        <v>800</v>
      </c>
      <c r="D225" s="4">
        <v>286</v>
      </c>
      <c r="E225">
        <f t="shared" si="141"/>
        <v>4</v>
      </c>
      <c r="F225" s="4">
        <f t="shared" si="142"/>
        <v>6690585616</v>
      </c>
      <c r="G225" s="4">
        <f t="shared" si="143"/>
        <v>34</v>
      </c>
      <c r="H225" s="4">
        <f t="shared" si="144"/>
        <v>2</v>
      </c>
      <c r="I225" s="4">
        <f t="shared" si="145"/>
        <v>32</v>
      </c>
      <c r="J225" s="8">
        <f t="shared" si="146"/>
        <v>10000000</v>
      </c>
      <c r="K225" s="8">
        <f t="shared" si="148"/>
        <v>10800000</v>
      </c>
      <c r="L225" s="2">
        <f t="shared" si="149"/>
        <v>4.8732943469785575</v>
      </c>
    </row>
    <row r="226" spans="1:12" x14ac:dyDescent="0.35">
      <c r="A226">
        <v>26</v>
      </c>
      <c r="B226">
        <f t="shared" si="147"/>
        <v>67108864</v>
      </c>
      <c r="C226" s="4">
        <f t="shared" si="140"/>
        <v>832</v>
      </c>
      <c r="D226" s="4">
        <v>286</v>
      </c>
      <c r="E226">
        <f t="shared" si="141"/>
        <v>4</v>
      </c>
      <c r="F226" s="4">
        <f t="shared" si="142"/>
        <v>6690585616</v>
      </c>
      <c r="G226" s="4">
        <f t="shared" si="143"/>
        <v>34</v>
      </c>
      <c r="H226" s="4">
        <f t="shared" si="144"/>
        <v>2</v>
      </c>
      <c r="I226" s="4">
        <f t="shared" si="145"/>
        <v>32</v>
      </c>
      <c r="J226" s="8">
        <f t="shared" si="146"/>
        <v>9615385</v>
      </c>
      <c r="K226" s="8">
        <f t="shared" si="148"/>
        <v>10384615.800000001</v>
      </c>
      <c r="L226" s="2">
        <f t="shared" si="149"/>
        <v>5.0682259181286629</v>
      </c>
    </row>
    <row r="227" spans="1:12" x14ac:dyDescent="0.35">
      <c r="A227">
        <v>27</v>
      </c>
      <c r="B227">
        <f t="shared" si="147"/>
        <v>134217728</v>
      </c>
      <c r="C227" s="4">
        <f t="shared" si="140"/>
        <v>864</v>
      </c>
      <c r="D227" s="4">
        <v>286</v>
      </c>
      <c r="E227">
        <f t="shared" si="141"/>
        <v>4</v>
      </c>
      <c r="F227" s="4">
        <f t="shared" si="142"/>
        <v>6690585616</v>
      </c>
      <c r="G227" s="4">
        <f t="shared" si="143"/>
        <v>34</v>
      </c>
      <c r="H227" s="4">
        <f t="shared" si="144"/>
        <v>2</v>
      </c>
      <c r="I227" s="4">
        <f t="shared" si="145"/>
        <v>32</v>
      </c>
      <c r="J227" s="8">
        <f t="shared" si="146"/>
        <v>9259260</v>
      </c>
      <c r="K227" s="8">
        <f t="shared" si="148"/>
        <v>10000000.800000001</v>
      </c>
      <c r="L227" s="2">
        <f t="shared" si="149"/>
        <v>5.2631574736842435</v>
      </c>
    </row>
    <row r="228" spans="1:12" x14ac:dyDescent="0.35">
      <c r="A228">
        <v>28</v>
      </c>
      <c r="B228">
        <f t="shared" si="147"/>
        <v>268435456</v>
      </c>
      <c r="C228" s="4">
        <f t="shared" si="140"/>
        <v>896</v>
      </c>
      <c r="D228" s="4">
        <v>286</v>
      </c>
      <c r="E228">
        <f t="shared" si="141"/>
        <v>4</v>
      </c>
      <c r="F228" s="4">
        <f t="shared" si="142"/>
        <v>6690585616</v>
      </c>
      <c r="G228" s="4">
        <f t="shared" si="143"/>
        <v>34</v>
      </c>
      <c r="H228" s="4">
        <f t="shared" si="144"/>
        <v>2</v>
      </c>
      <c r="I228" s="4">
        <f t="shared" si="145"/>
        <v>32</v>
      </c>
      <c r="J228" s="8">
        <f t="shared" si="146"/>
        <v>8928572</v>
      </c>
      <c r="K228" s="8">
        <f t="shared" si="148"/>
        <v>9642857.7599999998</v>
      </c>
      <c r="L228" s="2">
        <f t="shared" si="149"/>
        <v>5.458089319298268</v>
      </c>
    </row>
    <row r="229" spans="1:12" x14ac:dyDescent="0.35">
      <c r="A229">
        <v>29</v>
      </c>
      <c r="B229">
        <f t="shared" si="147"/>
        <v>536870912</v>
      </c>
      <c r="C229" s="4">
        <f t="shared" si="140"/>
        <v>928</v>
      </c>
      <c r="D229" s="4">
        <v>286</v>
      </c>
      <c r="E229">
        <f t="shared" si="141"/>
        <v>4</v>
      </c>
      <c r="F229" s="4">
        <f t="shared" si="142"/>
        <v>6690585616</v>
      </c>
      <c r="G229" s="4">
        <f t="shared" si="143"/>
        <v>34</v>
      </c>
      <c r="H229" s="4">
        <f t="shared" si="144"/>
        <v>2</v>
      </c>
      <c r="I229" s="4">
        <f t="shared" si="145"/>
        <v>32</v>
      </c>
      <c r="J229" s="8">
        <f t="shared" si="146"/>
        <v>8620690</v>
      </c>
      <c r="K229" s="8">
        <f t="shared" si="148"/>
        <v>9310345.2000000011</v>
      </c>
      <c r="L229" s="2">
        <f t="shared" si="149"/>
        <v>5.6530212163742775</v>
      </c>
    </row>
    <row r="230" spans="1:12" x14ac:dyDescent="0.35">
      <c r="A230">
        <v>30</v>
      </c>
      <c r="B230">
        <f t="shared" si="147"/>
        <v>1073741824</v>
      </c>
      <c r="C230" s="4">
        <f t="shared" si="140"/>
        <v>960</v>
      </c>
      <c r="D230" s="4">
        <v>286</v>
      </c>
      <c r="E230">
        <f t="shared" si="141"/>
        <v>4</v>
      </c>
      <c r="F230" s="4">
        <f t="shared" si="142"/>
        <v>6690585616</v>
      </c>
      <c r="G230" s="4">
        <f t="shared" si="143"/>
        <v>34</v>
      </c>
      <c r="H230" s="4">
        <f t="shared" si="144"/>
        <v>2</v>
      </c>
      <c r="I230" s="4">
        <f t="shared" si="145"/>
        <v>32</v>
      </c>
      <c r="J230" s="8">
        <f t="shared" si="146"/>
        <v>8333334</v>
      </c>
      <c r="K230" s="8">
        <f t="shared" si="148"/>
        <v>9000000.7200000007</v>
      </c>
      <c r="L230" s="2">
        <f t="shared" si="149"/>
        <v>5.8479527485380487</v>
      </c>
    </row>
    <row r="231" spans="1:12" x14ac:dyDescent="0.35">
      <c r="A231">
        <v>31</v>
      </c>
      <c r="B231">
        <f t="shared" si="147"/>
        <v>2147483648</v>
      </c>
      <c r="C231" s="4">
        <f t="shared" si="140"/>
        <v>992</v>
      </c>
      <c r="D231" s="4">
        <v>286</v>
      </c>
      <c r="E231">
        <f t="shared" si="141"/>
        <v>4</v>
      </c>
      <c r="F231" s="4">
        <f t="shared" si="142"/>
        <v>6690585616</v>
      </c>
      <c r="G231" s="4">
        <f t="shared" si="143"/>
        <v>34</v>
      </c>
      <c r="H231" s="4">
        <f t="shared" si="144"/>
        <v>2</v>
      </c>
      <c r="I231" s="4">
        <f t="shared" si="145"/>
        <v>32</v>
      </c>
      <c r="J231" s="8">
        <f t="shared" si="146"/>
        <v>8064517</v>
      </c>
      <c r="K231" s="8">
        <f t="shared" si="148"/>
        <v>8709678.3600000013</v>
      </c>
      <c r="L231" s="2">
        <f t="shared" si="149"/>
        <v>6.0428843376219019</v>
      </c>
    </row>
    <row r="232" spans="1:12" x14ac:dyDescent="0.35">
      <c r="A232">
        <v>32</v>
      </c>
      <c r="B232">
        <f t="shared" si="147"/>
        <v>4294967296</v>
      </c>
      <c r="C232" s="4">
        <f t="shared" ref="C232:C240" si="150">I232*A232</f>
        <v>1024</v>
      </c>
      <c r="D232" s="4">
        <v>286</v>
      </c>
      <c r="E232">
        <f t="shared" ref="E232:E240" si="151">ROUNDUP(LOG(B232,D232),0)</f>
        <v>4</v>
      </c>
      <c r="F232" s="4">
        <f t="shared" ref="F232:F240" si="152">D232^E232</f>
        <v>6690585616</v>
      </c>
      <c r="G232" s="4">
        <f t="shared" ref="G232:G240" si="153">_xlfn.FLOOR.MATH(136/E232)</f>
        <v>34</v>
      </c>
      <c r="H232" s="4">
        <f t="shared" ref="H232:H240" si="154">_xlfn.CEILING.MATH(6/E232)</f>
        <v>2</v>
      </c>
      <c r="I232" s="4">
        <f t="shared" ref="I232:I240" si="155">G232-H232</f>
        <v>32</v>
      </c>
      <c r="J232" s="8">
        <f t="shared" ref="J232:J240" si="156">_xlfn.CEILING.MATH($O$2/C232)</f>
        <v>7812500</v>
      </c>
      <c r="K232" s="8">
        <f t="shared" si="148"/>
        <v>8437500</v>
      </c>
      <c r="L232" s="2">
        <f t="shared" si="149"/>
        <v>6.2378167641325533</v>
      </c>
    </row>
    <row r="233" spans="1:12" x14ac:dyDescent="0.35">
      <c r="A233">
        <v>33</v>
      </c>
      <c r="B233">
        <f t="shared" si="147"/>
        <v>8589934592</v>
      </c>
      <c r="C233" s="4">
        <f t="shared" si="150"/>
        <v>825</v>
      </c>
      <c r="D233" s="4">
        <v>286</v>
      </c>
      <c r="E233">
        <f t="shared" si="151"/>
        <v>5</v>
      </c>
      <c r="F233" s="4">
        <f t="shared" si="152"/>
        <v>1913507486176</v>
      </c>
      <c r="G233" s="4">
        <f t="shared" si="153"/>
        <v>27</v>
      </c>
      <c r="H233" s="4">
        <f t="shared" si="154"/>
        <v>2</v>
      </c>
      <c r="I233" s="4">
        <f t="shared" si="155"/>
        <v>25</v>
      </c>
      <c r="J233" s="8">
        <f t="shared" si="156"/>
        <v>9696970</v>
      </c>
      <c r="K233" s="8">
        <f t="shared" si="148"/>
        <v>10472727.600000001</v>
      </c>
      <c r="L233" s="2">
        <f t="shared" si="149"/>
        <v>5.0255846382721163</v>
      </c>
    </row>
    <row r="234" spans="1:12" x14ac:dyDescent="0.35">
      <c r="A234">
        <v>34</v>
      </c>
      <c r="B234">
        <f t="shared" si="147"/>
        <v>17179869184</v>
      </c>
      <c r="C234" s="4">
        <f t="shared" si="150"/>
        <v>850</v>
      </c>
      <c r="D234" s="4">
        <v>286</v>
      </c>
      <c r="E234">
        <f t="shared" si="151"/>
        <v>5</v>
      </c>
      <c r="F234" s="4">
        <f t="shared" si="152"/>
        <v>1913507486176</v>
      </c>
      <c r="G234" s="4">
        <f t="shared" si="153"/>
        <v>27</v>
      </c>
      <c r="H234" s="4">
        <f t="shared" si="154"/>
        <v>2</v>
      </c>
      <c r="I234" s="4">
        <f t="shared" si="155"/>
        <v>25</v>
      </c>
      <c r="J234" s="8">
        <f t="shared" si="156"/>
        <v>9411765</v>
      </c>
      <c r="K234" s="8">
        <f t="shared" si="148"/>
        <v>10164706.200000001</v>
      </c>
      <c r="L234" s="2">
        <f t="shared" si="149"/>
        <v>5.1778750818561203</v>
      </c>
    </row>
    <row r="235" spans="1:12" x14ac:dyDescent="0.35">
      <c r="A235">
        <v>35</v>
      </c>
      <c r="B235">
        <f t="shared" si="147"/>
        <v>34359738368</v>
      </c>
      <c r="C235" s="4">
        <f t="shared" si="150"/>
        <v>875</v>
      </c>
      <c r="D235" s="4">
        <v>286</v>
      </c>
      <c r="E235">
        <f t="shared" si="151"/>
        <v>5</v>
      </c>
      <c r="F235" s="4">
        <f t="shared" si="152"/>
        <v>1913507486176</v>
      </c>
      <c r="G235" s="4">
        <f t="shared" si="153"/>
        <v>27</v>
      </c>
      <c r="H235" s="4">
        <f t="shared" si="154"/>
        <v>2</v>
      </c>
      <c r="I235" s="4">
        <f t="shared" si="155"/>
        <v>25</v>
      </c>
      <c r="J235" s="8">
        <f t="shared" si="156"/>
        <v>9142858</v>
      </c>
      <c r="K235" s="8">
        <f t="shared" si="148"/>
        <v>9874286.6400000006</v>
      </c>
      <c r="L235" s="2">
        <f t="shared" si="149"/>
        <v>5.3301651923048095</v>
      </c>
    </row>
    <row r="236" spans="1:12" x14ac:dyDescent="0.35">
      <c r="A236">
        <v>36</v>
      </c>
      <c r="B236">
        <f t="shared" si="147"/>
        <v>68719476736</v>
      </c>
      <c r="C236" s="4">
        <f t="shared" si="150"/>
        <v>900</v>
      </c>
      <c r="D236" s="4">
        <v>286</v>
      </c>
      <c r="E236">
        <f t="shared" si="151"/>
        <v>5</v>
      </c>
      <c r="F236" s="4">
        <f t="shared" si="152"/>
        <v>1913507486176</v>
      </c>
      <c r="G236" s="4">
        <f t="shared" si="153"/>
        <v>27</v>
      </c>
      <c r="H236" s="4">
        <f t="shared" si="154"/>
        <v>2</v>
      </c>
      <c r="I236" s="4">
        <f t="shared" si="155"/>
        <v>25</v>
      </c>
      <c r="J236" s="8">
        <f t="shared" si="156"/>
        <v>8888889</v>
      </c>
      <c r="K236" s="8">
        <f t="shared" si="148"/>
        <v>9600000.120000001</v>
      </c>
      <c r="L236" s="2">
        <f t="shared" si="149"/>
        <v>5.4824560718201756</v>
      </c>
    </row>
    <row r="237" spans="1:12" x14ac:dyDescent="0.35">
      <c r="A237">
        <v>37</v>
      </c>
      <c r="B237">
        <f t="shared" si="147"/>
        <v>137438953472</v>
      </c>
      <c r="C237" s="4">
        <f t="shared" si="150"/>
        <v>925</v>
      </c>
      <c r="D237" s="4">
        <v>286</v>
      </c>
      <c r="E237">
        <f t="shared" si="151"/>
        <v>5</v>
      </c>
      <c r="F237" s="4">
        <f t="shared" si="152"/>
        <v>1913507486176</v>
      </c>
      <c r="G237" s="4">
        <f t="shared" si="153"/>
        <v>27</v>
      </c>
      <c r="H237" s="4">
        <f t="shared" si="154"/>
        <v>2</v>
      </c>
      <c r="I237" s="4">
        <f t="shared" si="155"/>
        <v>25</v>
      </c>
      <c r="J237" s="8">
        <f t="shared" si="156"/>
        <v>8648649</v>
      </c>
      <c r="K237" s="8">
        <f t="shared" si="148"/>
        <v>9340540.9199999999</v>
      </c>
      <c r="L237" s="2">
        <f t="shared" si="149"/>
        <v>5.6347463597823868</v>
      </c>
    </row>
    <row r="238" spans="1:12" x14ac:dyDescent="0.35">
      <c r="A238">
        <v>38</v>
      </c>
      <c r="B238">
        <f t="shared" si="147"/>
        <v>274877906944</v>
      </c>
      <c r="C238" s="4">
        <f t="shared" si="150"/>
        <v>950</v>
      </c>
      <c r="D238" s="4">
        <v>286</v>
      </c>
      <c r="E238">
        <f t="shared" si="151"/>
        <v>5</v>
      </c>
      <c r="F238" s="4">
        <f t="shared" si="152"/>
        <v>1913507486176</v>
      </c>
      <c r="G238" s="4">
        <f t="shared" si="153"/>
        <v>27</v>
      </c>
      <c r="H238" s="4">
        <f t="shared" si="154"/>
        <v>2</v>
      </c>
      <c r="I238" s="4">
        <f t="shared" si="155"/>
        <v>25</v>
      </c>
      <c r="J238" s="8">
        <f t="shared" si="156"/>
        <v>8421053</v>
      </c>
      <c r="K238" s="8">
        <f t="shared" si="148"/>
        <v>9094737.2400000002</v>
      </c>
      <c r="L238" s="2">
        <f t="shared" si="149"/>
        <v>5.7870367838541776</v>
      </c>
    </row>
    <row r="239" spans="1:12" x14ac:dyDescent="0.35">
      <c r="A239">
        <v>39</v>
      </c>
      <c r="B239">
        <f t="shared" si="147"/>
        <v>549755813888</v>
      </c>
      <c r="C239" s="4">
        <f t="shared" si="150"/>
        <v>975</v>
      </c>
      <c r="D239" s="4">
        <v>286</v>
      </c>
      <c r="E239">
        <f t="shared" si="151"/>
        <v>5</v>
      </c>
      <c r="F239" s="4">
        <f t="shared" si="152"/>
        <v>1913507486176</v>
      </c>
      <c r="G239" s="4">
        <f t="shared" si="153"/>
        <v>27</v>
      </c>
      <c r="H239" s="4">
        <f t="shared" si="154"/>
        <v>2</v>
      </c>
      <c r="I239" s="4">
        <f t="shared" si="155"/>
        <v>25</v>
      </c>
      <c r="J239" s="8">
        <f t="shared" si="156"/>
        <v>8205129</v>
      </c>
      <c r="K239" s="8">
        <f t="shared" si="148"/>
        <v>8861539.3200000003</v>
      </c>
      <c r="L239" s="2">
        <f t="shared" si="149"/>
        <v>5.9393269100078223</v>
      </c>
    </row>
    <row r="240" spans="1:12" x14ac:dyDescent="0.35">
      <c r="A240">
        <v>40</v>
      </c>
      <c r="B240">
        <f t="shared" si="147"/>
        <v>1099511627776</v>
      </c>
      <c r="C240" s="4">
        <f t="shared" si="150"/>
        <v>1000</v>
      </c>
      <c r="D240" s="4">
        <v>286</v>
      </c>
      <c r="E240">
        <f t="shared" si="151"/>
        <v>5</v>
      </c>
      <c r="F240" s="4">
        <f t="shared" si="152"/>
        <v>1913507486176</v>
      </c>
      <c r="G240" s="4">
        <f t="shared" si="153"/>
        <v>27</v>
      </c>
      <c r="H240" s="4">
        <f t="shared" si="154"/>
        <v>2</v>
      </c>
      <c r="I240" s="4">
        <f t="shared" si="155"/>
        <v>25</v>
      </c>
      <c r="J240" s="8">
        <f t="shared" si="156"/>
        <v>8000000</v>
      </c>
      <c r="K240" s="8">
        <f t="shared" si="148"/>
        <v>8640000</v>
      </c>
      <c r="L240" s="2">
        <f t="shared" si="149"/>
        <v>6.0916179337231968</v>
      </c>
    </row>
    <row r="241" spans="3:12" x14ac:dyDescent="0.35">
      <c r="C241" s="4"/>
      <c r="D241" s="4"/>
      <c r="F241" s="4"/>
      <c r="G241" s="4"/>
      <c r="H241" s="4"/>
      <c r="I241" s="4"/>
      <c r="J241" s="8"/>
      <c r="K241" s="14"/>
      <c r="L241" s="2">
        <f>MAX(L202:L240)</f>
        <v>6.3352823976608281</v>
      </c>
    </row>
    <row r="242" spans="3:12" x14ac:dyDescent="0.35">
      <c r="C242" s="4"/>
      <c r="D242" s="4"/>
      <c r="F242" s="4"/>
      <c r="G242" s="4"/>
      <c r="H242" s="4"/>
      <c r="I242" s="4"/>
      <c r="J242" s="8"/>
      <c r="K242" s="8"/>
      <c r="L242" s="2"/>
    </row>
    <row r="243" spans="3:12" x14ac:dyDescent="0.35">
      <c r="C243" s="4"/>
      <c r="D243" s="4"/>
      <c r="F243" s="4"/>
      <c r="G243" s="4"/>
      <c r="H243" s="4"/>
      <c r="I243" s="4"/>
      <c r="J243" s="8"/>
      <c r="K243" s="8"/>
      <c r="L243" s="2"/>
    </row>
    <row r="244" spans="3:12" x14ac:dyDescent="0.35">
      <c r="C244" s="4"/>
      <c r="D244" s="4"/>
      <c r="F244" s="4"/>
      <c r="G244" s="4"/>
      <c r="H244" s="4"/>
      <c r="I244" s="4"/>
      <c r="J244" s="8"/>
      <c r="K244" s="8"/>
      <c r="L244" s="2"/>
    </row>
    <row r="245" spans="3:12" x14ac:dyDescent="0.35">
      <c r="C245" s="4"/>
      <c r="D245" s="4"/>
      <c r="F245" s="4"/>
      <c r="G245" s="4"/>
      <c r="H245" s="4"/>
      <c r="I245" s="4"/>
      <c r="J245" s="8"/>
      <c r="K245" s="8"/>
      <c r="L245" s="2"/>
    </row>
    <row r="246" spans="3:12" x14ac:dyDescent="0.35">
      <c r="C246" s="4"/>
      <c r="D246" s="4"/>
      <c r="F246" s="4"/>
      <c r="G246" s="4"/>
      <c r="H246" s="4"/>
      <c r="I246" s="4"/>
      <c r="J246" s="8"/>
      <c r="K246" s="8"/>
      <c r="L246" s="2"/>
    </row>
  </sheetData>
  <mergeCells count="24">
    <mergeCell ref="A38:C38"/>
    <mergeCell ref="F38:I38"/>
    <mergeCell ref="F1:I1"/>
    <mergeCell ref="A1:C1"/>
    <mergeCell ref="A5:C5"/>
    <mergeCell ref="F5:I5"/>
    <mergeCell ref="A16:C16"/>
    <mergeCell ref="F16:I16"/>
    <mergeCell ref="A23:C23"/>
    <mergeCell ref="F23:I23"/>
    <mergeCell ref="A58:C58"/>
    <mergeCell ref="F58:I58"/>
    <mergeCell ref="A65:C65"/>
    <mergeCell ref="F65:I65"/>
    <mergeCell ref="A90:C90"/>
    <mergeCell ref="F90:I90"/>
    <mergeCell ref="A200:C200"/>
    <mergeCell ref="F200:I200"/>
    <mergeCell ref="A114:C114"/>
    <mergeCell ref="F114:I114"/>
    <mergeCell ref="A143:C143"/>
    <mergeCell ref="F143:I143"/>
    <mergeCell ref="A167:C167"/>
    <mergeCell ref="F167:I16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experiments</vt:lpstr>
      <vt:lpstr>simulations</vt:lpstr>
      <vt:lpstr>theoretical</vt:lpstr>
      <vt:lpstr>all 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Anavy</dc:creator>
  <cp:lastModifiedBy>Leon Anavy</cp:lastModifiedBy>
  <cp:lastPrinted>2018-08-18T17:03:09Z</cp:lastPrinted>
  <dcterms:created xsi:type="dcterms:W3CDTF">2018-08-18T16:00:34Z</dcterms:created>
  <dcterms:modified xsi:type="dcterms:W3CDTF">2019-03-23T12:37:39Z</dcterms:modified>
</cp:coreProperties>
</file>