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st" sheetId="1" r:id="rId3"/>
    <sheet state="visible" name="Combined result" sheetId="2" r:id="rId4"/>
    <sheet state="visible" name="kallisto bus" sheetId="3" r:id="rId5"/>
    <sheet state="visible" name="bustools" sheetId="4" r:id="rId6"/>
    <sheet state="visible" name="Cell Ranger" sheetId="5" r:id="rId7"/>
    <sheet state="visible" name="Alevin" sheetId="6" r:id="rId8"/>
    <sheet state="visible" name="STARsolo" sheetId="7" r:id="rId9"/>
    <sheet state="visible" name="word count" sheetId="8" r:id="rId10"/>
  </sheets>
  <definedNames/>
  <calcPr/>
</workbook>
</file>

<file path=xl/sharedStrings.xml><?xml version="1.0" encoding="utf-8"?>
<sst xmlns="http://schemas.openxmlformats.org/spreadsheetml/2006/main" count="363" uniqueCount="74">
  <si>
    <t>Time (s)</t>
  </si>
  <si>
    <t>Memory (Gb)</t>
  </si>
  <si>
    <t>ID</t>
  </si>
  <si>
    <t>reads</t>
  </si>
  <si>
    <t xml:space="preserve">kallisto | bustools </t>
  </si>
  <si>
    <t xml:space="preserve">Cell Ranger </t>
  </si>
  <si>
    <t>Alevin</t>
  </si>
  <si>
    <t>STARsolo</t>
  </si>
  <si>
    <t>Cell Ranger/kallisto|bustools</t>
  </si>
  <si>
    <t>Alevin/kallisto|bustools</t>
  </si>
  <si>
    <t>STARsolo/kallisto|bustools</t>
  </si>
  <si>
    <t>word count</t>
  </si>
  <si>
    <t>SRR8599150_v2</t>
  </si>
  <si>
    <t>SRR8611943_v2</t>
  </si>
  <si>
    <t>SRR6998058_v2</t>
  </si>
  <si>
    <t>hgmm1k_v3</t>
  </si>
  <si>
    <t>pbmc1k_v3</t>
  </si>
  <si>
    <t>hgmm1k_v2</t>
  </si>
  <si>
    <t>heart1k_v3</t>
  </si>
  <si>
    <t>SRR8206317_v2</t>
  </si>
  <si>
    <t>heart1k_v2</t>
  </si>
  <si>
    <t>SRR8524760_v2</t>
  </si>
  <si>
    <t>SRR7299563_v2</t>
  </si>
  <si>
    <t>SRR8513910_v2</t>
  </si>
  <si>
    <t>SRR6956073_v2</t>
  </si>
  <si>
    <t>SRR8257100_v2</t>
  </si>
  <si>
    <t>SRR8327928_v2</t>
  </si>
  <si>
    <t>EMTAB7320_v2</t>
  </si>
  <si>
    <t>neuron10k_v3</t>
  </si>
  <si>
    <t>SRR8639063_v2</t>
  </si>
  <si>
    <t>pbmc10k_v3</t>
  </si>
  <si>
    <t>hgmm10k_v3</t>
  </si>
  <si>
    <t>Compute Optimized - Current Generation - US East (Ohio)</t>
  </si>
  <si>
    <t>https://aws.amazon.com/ec2/pricing/on-demand/</t>
  </si>
  <si>
    <t>Run timeTime (h)</t>
  </si>
  <si>
    <t>AWS cost of run</t>
  </si>
  <si>
    <t>Google cloud cost of run</t>
  </si>
  <si>
    <t>AWS</t>
  </si>
  <si>
    <t>kallisto</t>
  </si>
  <si>
    <t>Max memory (GB)</t>
  </si>
  <si>
    <t>Minimum AWS instance</t>
  </si>
  <si>
    <t>c5.2xlarge</t>
  </si>
  <si>
    <t>c5.4xlarge</t>
  </si>
  <si>
    <t>c5.9xlarge</t>
  </si>
  <si>
    <t>Minimum AWS price/h</t>
  </si>
  <si>
    <t>Instance RAM (GB)</t>
  </si>
  <si>
    <t>Median memory (GB)</t>
  </si>
  <si>
    <t>c5.large</t>
  </si>
  <si>
    <t>c5.xlarge</t>
  </si>
  <si>
    <t>Standard machine types - Iowa (us-central1)</t>
  </si>
  <si>
    <t>https://cloud.google.com/compute/all-pricing</t>
  </si>
  <si>
    <t>Google Cloud</t>
  </si>
  <si>
    <t>Minimum Gcloud instance</t>
  </si>
  <si>
    <t>n1-standard-4</t>
  </si>
  <si>
    <t>n1-standard-16</t>
  </si>
  <si>
    <t>n1-standard-8</t>
  </si>
  <si>
    <t>Minimum Gcloud price/h</t>
  </si>
  <si>
    <t>n1-standard-1</t>
  </si>
  <si>
    <t>Minimum Gcloud  price/h</t>
  </si>
  <si>
    <t>Read cells mean the instance for MAX RAM was used instead of median</t>
  </si>
  <si>
    <t>TOTAL COST</t>
  </si>
  <si>
    <t>kallisto ratio</t>
  </si>
  <si>
    <t>Disk (Gb)</t>
  </si>
  <si>
    <t>kallisto | bustools</t>
  </si>
  <si>
    <t>Cell Ranger</t>
  </si>
  <si>
    <t>s</t>
  </si>
  <si>
    <t>h:m:s</t>
  </si>
  <si>
    <t>max_rss</t>
  </si>
  <si>
    <t>max_vms</t>
  </si>
  <si>
    <t>max_uss</t>
  </si>
  <si>
    <t>max_pss</t>
  </si>
  <si>
    <t>io_in</t>
  </si>
  <si>
    <t>io_out</t>
  </si>
  <si>
    <t>mean_load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</si>
</sst>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0.000"/>
  </numFmts>
  <fonts count="12">
    <font>
      <sz val="12.0"/>
      <color rgb="FF000000"/>
      <name val="Calibri"/>
    </font>
    <font>
      <sz val="12.0"/>
      <name val="Calibri"/>
    </font>
    <font>
      <b/>
      <sz val="12.0"/>
      <color rgb="FF000000"/>
      <name val="Arial"/>
    </font>
    <font>
      <b/>
      <sz val="12.0"/>
      <name val="Arial"/>
    </font>
    <font>
      <sz val="12.0"/>
      <color rgb="FF000000"/>
      <name val="Arial"/>
    </font>
    <font>
      <sz val="12.0"/>
      <name val="Arial"/>
    </font>
    <font>
      <u/>
      <sz val="12.0"/>
      <color rgb="FF1155CC"/>
      <name val="Arial"/>
    </font>
    <font>
      <sz val="12.0"/>
      <color rgb="FF333333"/>
      <name val="Arial"/>
    </font>
    <font>
      <b/>
      <u/>
      <sz val="12.0"/>
      <color rgb="FF1155CC"/>
      <name val="Arial"/>
    </font>
    <font>
      <b/>
      <sz val="12.0"/>
      <color rgb="FF000000"/>
      <name val="Calibri"/>
    </font>
    <font>
      <b/>
    </font>
    <font/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</fills>
  <borders count="3">
    <border/>
    <border>
      <bottom style="thin">
        <color rgb="FF000000"/>
      </bottom>
    </border>
    <border>
      <right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ill="1" applyFont="1">
      <alignment horizontal="center" vertical="bottom"/>
    </xf>
    <xf borderId="1" fillId="3" fontId="3" numFmtId="0" xfId="0" applyAlignment="1" applyBorder="1" applyFill="1" applyFont="1">
      <alignment horizontal="center" vertical="bottom"/>
    </xf>
    <xf borderId="0" fillId="0" fontId="4" numFmtId="3" xfId="0" applyAlignment="1" applyFont="1" applyNumberFormat="1">
      <alignment horizontal="center" vertical="bottom"/>
    </xf>
    <xf borderId="0" fillId="0" fontId="5" numFmtId="2" xfId="0" applyAlignment="1" applyFont="1" applyNumberFormat="1">
      <alignment horizontal="center" vertical="bottom"/>
    </xf>
    <xf borderId="0" fillId="2" fontId="5" numFmtId="2" xfId="0" applyAlignment="1" applyFont="1" applyNumberFormat="1">
      <alignment horizontal="center" vertical="bottom"/>
    </xf>
    <xf borderId="0" fillId="3" fontId="5" numFmtId="2" xfId="0" applyAlignment="1" applyFont="1" applyNumberFormat="1">
      <alignment horizontal="center" vertical="bottom"/>
    </xf>
    <xf borderId="0" fillId="0" fontId="1" numFmtId="2" xfId="0" applyAlignment="1" applyFont="1" applyNumberFormat="1">
      <alignment vertical="bottom"/>
    </xf>
    <xf borderId="2" fillId="0" fontId="5" numFmtId="2" xfId="0" applyAlignment="1" applyBorder="1" applyFont="1" applyNumberFormat="1">
      <alignment shrinkToFit="0" vertical="bottom" wrapText="0"/>
    </xf>
    <xf borderId="2" fillId="0" fontId="1" numFmtId="0" xfId="0" applyAlignment="1" applyBorder="1" applyFont="1">
      <alignment vertical="bottom"/>
    </xf>
    <xf borderId="2" fillId="0" fontId="6" numFmtId="2" xfId="0" applyAlignment="1" applyBorder="1" applyFont="1" applyNumberFormat="1">
      <alignment shrinkToFit="0" vertical="bottom" wrapText="0"/>
    </xf>
    <xf borderId="0" fillId="0" fontId="3" numFmtId="2" xfId="0" applyAlignment="1" applyFont="1" applyNumberFormat="1">
      <alignment vertical="bottom"/>
    </xf>
    <xf borderId="0" fillId="0" fontId="3" numFmtId="0" xfId="0" applyAlignment="1" applyFont="1">
      <alignment horizontal="center" vertical="bottom"/>
    </xf>
    <xf borderId="0" fillId="2" fontId="3" numFmtId="2" xfId="0" applyAlignment="1" applyFont="1" applyNumberFormat="1">
      <alignment vertical="bottom"/>
    </xf>
    <xf borderId="0" fillId="0" fontId="5" numFmtId="164" xfId="0" applyAlignment="1" applyFont="1" applyNumberFormat="1">
      <alignment horizontal="right" vertical="bottom"/>
    </xf>
    <xf borderId="0" fillId="2" fontId="4" numFmtId="0" xfId="0" applyAlignment="1" applyFont="1">
      <alignment horizontal="center" vertical="bottom"/>
    </xf>
    <xf borderId="0" fillId="2" fontId="7" numFmtId="0" xfId="0" applyAlignment="1" applyFont="1">
      <alignment horizontal="center" vertical="bottom"/>
    </xf>
    <xf borderId="0" fillId="2" fontId="5" numFmtId="164" xfId="0" applyAlignment="1" applyFont="1" applyNumberFormat="1">
      <alignment horizontal="right" vertical="bottom"/>
    </xf>
    <xf borderId="0" fillId="3" fontId="3" numFmtId="2" xfId="0" applyAlignment="1" applyFont="1" applyNumberFormat="1">
      <alignment vertical="bottom"/>
    </xf>
    <xf borderId="0" fillId="3" fontId="4" numFmtId="2" xfId="0" applyAlignment="1" applyFont="1" applyNumberFormat="1">
      <alignment horizontal="center" vertical="bottom"/>
    </xf>
    <xf borderId="0" fillId="3" fontId="4" numFmtId="0" xfId="0" applyAlignment="1" applyFont="1">
      <alignment horizontal="center" vertical="bottom"/>
    </xf>
    <xf borderId="0" fillId="3" fontId="7" numFmtId="0" xfId="0" applyAlignment="1" applyFont="1">
      <alignment horizontal="center" vertical="bottom"/>
    </xf>
    <xf borderId="2" fillId="0" fontId="3" numFmtId="2" xfId="0" applyAlignment="1" applyBorder="1" applyFont="1" applyNumberFormat="1">
      <alignment shrinkToFit="0" vertical="bottom" wrapText="0"/>
    </xf>
    <xf borderId="2" fillId="0" fontId="8" numFmtId="2" xfId="0" applyAlignment="1" applyBorder="1" applyFont="1" applyNumberFormat="1">
      <alignment shrinkToFit="0" vertical="bottom" wrapText="0"/>
    </xf>
    <xf borderId="0" fillId="2" fontId="5" numFmtId="0" xfId="0" applyAlignment="1" applyFont="1">
      <alignment horizontal="center" vertical="bottom"/>
    </xf>
    <xf borderId="2" fillId="2" fontId="5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vertical="bottom"/>
    </xf>
    <xf borderId="0" fillId="2" fontId="1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1" numFmtId="164" xfId="0" applyAlignment="1" applyFont="1" applyNumberFormat="1">
      <alignment vertical="bottom"/>
    </xf>
    <xf borderId="0" fillId="0" fontId="5" numFmtId="1" xfId="0" applyAlignment="1" applyFont="1" applyNumberFormat="1">
      <alignment horizontal="center" vertical="bottom"/>
    </xf>
    <xf borderId="0" fillId="0" fontId="9" numFmtId="0" xfId="0" applyAlignment="1" applyFont="1">
      <alignment horizontal="center"/>
    </xf>
    <xf borderId="0" fillId="0" fontId="9" numFmtId="0" xfId="0" applyAlignment="1" applyFont="1">
      <alignment horizontal="center" readingOrder="0"/>
    </xf>
    <xf borderId="0" fillId="0" fontId="10" numFmtId="0" xfId="0" applyAlignment="1" applyFont="1">
      <alignment horizontal="center" readingOrder="0"/>
    </xf>
    <xf borderId="1" fillId="0" fontId="10" numFmtId="0" xfId="0" applyBorder="1" applyFont="1"/>
    <xf borderId="1" fillId="2" fontId="10" numFmtId="0" xfId="0" applyAlignment="1" applyBorder="1" applyFont="1">
      <alignment readingOrder="0"/>
    </xf>
    <xf borderId="1" fillId="3" fontId="10" numFmtId="0" xfId="0" applyBorder="1" applyFont="1"/>
    <xf borderId="1" fillId="4" fontId="10" numFmtId="0" xfId="0" applyAlignment="1" applyBorder="1" applyFill="1" applyFont="1">
      <alignment readingOrder="0"/>
    </xf>
    <xf borderId="0" fillId="0" fontId="0" numFmtId="3" xfId="0" applyFont="1" applyNumberFormat="1"/>
    <xf borderId="0" fillId="0" fontId="11" numFmtId="2" xfId="0" applyFont="1" applyNumberFormat="1"/>
    <xf borderId="0" fillId="2" fontId="11" numFmtId="2" xfId="0" applyFont="1" applyNumberFormat="1"/>
    <xf borderId="0" fillId="3" fontId="11" numFmtId="2" xfId="0" applyFont="1" applyNumberFormat="1"/>
    <xf borderId="0" fillId="4" fontId="11" numFmtId="165" xfId="0" applyFont="1" applyNumberFormat="1"/>
    <xf borderId="0" fillId="4" fontId="11" numFmtId="4" xfId="0" applyFont="1" applyNumberFormat="1"/>
    <xf borderId="0" fillId="4" fontId="11" numFmtId="2" xfId="0" applyFont="1" applyNumberFormat="1"/>
    <xf borderId="0" fillId="0" fontId="0" numFmtId="0" xfId="0" applyAlignment="1" applyFont="1">
      <alignment horizontal="right" readingOrder="0" shrinkToFit="0" vertical="bottom" wrapText="0"/>
    </xf>
    <xf borderId="0" fillId="0" fontId="0" numFmtId="3" xfId="0" applyAlignment="1" applyFont="1" applyNumberFormat="1">
      <alignment readingOrder="0"/>
    </xf>
    <xf borderId="0" fillId="0" fontId="1" numFmtId="4" xfId="0" applyAlignment="1" applyFont="1" applyNumberFormat="1">
      <alignment horizontal="right" vertical="bottom"/>
    </xf>
    <xf borderId="0" fillId="0" fontId="1" numFmtId="4" xfId="0" applyAlignment="1" applyFont="1" applyNumberFormat="1">
      <alignment vertical="bottom"/>
    </xf>
    <xf borderId="0" fillId="0" fontId="0" numFmtId="3" xfId="0" applyAlignment="1" applyFont="1" applyNumberFormat="1">
      <alignment readingOrder="0" shrinkToFit="0" vertical="bottom" wrapText="0"/>
    </xf>
    <xf borderId="0" fillId="0" fontId="0" numFmtId="0" xfId="0" applyAlignment="1" applyFont="1">
      <alignment readingOrder="0" shrinkToFit="0" vertical="bottom" wrapText="0"/>
    </xf>
    <xf borderId="0" fillId="0" fontId="0" numFmtId="2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0" Type="http://schemas.openxmlformats.org/officeDocument/2006/relationships/worksheet" Target="worksheets/sheet8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ws.amazon.com/ec2/pricing/on-demand/" TargetMode="External"/><Relationship Id="rId2" Type="http://schemas.openxmlformats.org/officeDocument/2006/relationships/hyperlink" Target="https://cloud.google.com/compute/all-pricing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45.78"/>
    <col customWidth="1" min="11" max="11" width="16.0"/>
    <col customWidth="1" min="12" max="12" width="11.78"/>
    <col customWidth="1" min="16" max="16" width="12.67"/>
  </cols>
  <sheetData>
    <row r="1">
      <c r="A1" s="1"/>
      <c r="B1" s="1"/>
      <c r="C1" s="2" t="s">
        <v>0</v>
      </c>
      <c r="L1" s="2" t="s">
        <v>1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5" t="s">
        <v>9</v>
      </c>
      <c r="I2" s="5" t="s">
        <v>10</v>
      </c>
      <c r="J2" s="4" t="s">
        <v>11</v>
      </c>
      <c r="K2" s="6" t="s">
        <v>4</v>
      </c>
      <c r="L2" s="6" t="s">
        <v>5</v>
      </c>
      <c r="M2" s="6" t="s">
        <v>6</v>
      </c>
      <c r="N2" s="6" t="s">
        <v>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>
      <c r="A3" s="1" t="s">
        <v>12</v>
      </c>
      <c r="B3" s="7">
        <v>8860361.0</v>
      </c>
      <c r="C3" s="8">
        <f>'kallisto bus'!B19+bustools!B19</f>
        <v>53.8048</v>
      </c>
      <c r="D3" s="8">
        <f>'Cell Ranger'!B19</f>
        <v>1851.9085</v>
      </c>
      <c r="E3" s="8">
        <f>Alevin!B19</f>
        <v>86.2981</v>
      </c>
      <c r="F3" s="8">
        <f>STARsolo!B19</f>
        <v>151.2869</v>
      </c>
      <c r="G3" s="9">
        <f t="shared" ref="G3:G22" si="1">D3/C3</f>
        <v>34.41902024</v>
      </c>
      <c r="H3" s="9">
        <f t="shared" ref="H3:H22" si="2">E3/C3</f>
        <v>1.603910803</v>
      </c>
      <c r="I3" s="9">
        <f t="shared" ref="I3:I22" si="3">F3/C3</f>
        <v>2.811773299</v>
      </c>
      <c r="J3" s="8">
        <f>'word count'!B19</f>
        <v>34.2791</v>
      </c>
      <c r="K3" s="10">
        <v>3.4631399999999997</v>
      </c>
      <c r="L3" s="10">
        <v>24.663790000000002</v>
      </c>
      <c r="M3" s="10">
        <v>3.77955</v>
      </c>
      <c r="N3" s="10">
        <v>27.21039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>
      <c r="A4" s="1" t="s">
        <v>13</v>
      </c>
      <c r="B4" s="7">
        <v>2.1574502E7</v>
      </c>
      <c r="C4" s="8">
        <f>'kallisto bus'!B20+bustools!B20</f>
        <v>77.5407</v>
      </c>
      <c r="D4" s="8">
        <f>'Cell Ranger'!B20</f>
        <v>2376.0257</v>
      </c>
      <c r="E4" s="8">
        <f>Alevin!B20</f>
        <v>93.4737</v>
      </c>
      <c r="F4" s="8">
        <f>STARsolo!B20</f>
        <v>208.4357</v>
      </c>
      <c r="G4" s="9">
        <f t="shared" si="1"/>
        <v>30.64230398</v>
      </c>
      <c r="H4" s="9">
        <f t="shared" si="2"/>
        <v>1.205479187</v>
      </c>
      <c r="I4" s="9">
        <f t="shared" si="3"/>
        <v>2.688081227</v>
      </c>
      <c r="J4" s="8">
        <f>'word count'!B20</f>
        <v>54.5309</v>
      </c>
      <c r="K4" s="10">
        <v>3.29323</v>
      </c>
      <c r="L4" s="10">
        <v>15.777700000000001</v>
      </c>
      <c r="M4" s="10">
        <v>2.12286</v>
      </c>
      <c r="N4" s="10">
        <v>4.248069999999999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>
      <c r="A5" s="1" t="s">
        <v>14</v>
      </c>
      <c r="B5" s="7">
        <v>3.7227612E7</v>
      </c>
      <c r="C5" s="8">
        <f>'kallisto bus'!B12+bustools!B12</f>
        <v>116.8508</v>
      </c>
      <c r="D5" s="8">
        <f>'Cell Ranger'!B12</f>
        <v>4257.7681</v>
      </c>
      <c r="E5" s="8">
        <f>Alevin!B12</f>
        <v>431.544</v>
      </c>
      <c r="F5" s="8">
        <f>STARsolo!B12</f>
        <v>295.1366</v>
      </c>
      <c r="G5" s="9">
        <f t="shared" si="1"/>
        <v>36.43764613</v>
      </c>
      <c r="H5" s="9">
        <f t="shared" si="2"/>
        <v>3.693119773</v>
      </c>
      <c r="I5" s="9">
        <f t="shared" si="3"/>
        <v>2.525755921</v>
      </c>
      <c r="J5" s="8">
        <f>'word count'!B12</f>
        <v>109.6389</v>
      </c>
      <c r="K5" s="10">
        <v>3.48739</v>
      </c>
      <c r="L5" s="10">
        <v>24.73899</v>
      </c>
      <c r="M5" s="10">
        <v>4.34168</v>
      </c>
      <c r="N5" s="10">
        <v>27.21041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>
      <c r="A6" s="1" t="s">
        <v>15</v>
      </c>
      <c r="B6" s="7">
        <v>6.3105786E7</v>
      </c>
      <c r="C6" s="8">
        <f>'kallisto bus'!B7+bustools!B7</f>
        <v>272.4029</v>
      </c>
      <c r="D6" s="8">
        <f>'Cell Ranger'!B7</f>
        <v>9669.6447</v>
      </c>
      <c r="E6" s="8">
        <f>Alevin!B7</f>
        <v>355.4096</v>
      </c>
      <c r="F6" s="8">
        <f>STARsolo!B7</f>
        <v>482.1268</v>
      </c>
      <c r="G6" s="9">
        <f t="shared" si="1"/>
        <v>35.49758354</v>
      </c>
      <c r="H6" s="9">
        <f t="shared" si="2"/>
        <v>1.304720324</v>
      </c>
      <c r="I6" s="9">
        <f t="shared" si="3"/>
        <v>1.769903331</v>
      </c>
      <c r="J6" s="8">
        <f>'word count'!B7</f>
        <v>134.1158</v>
      </c>
      <c r="K6" s="10">
        <v>11.389629999999999</v>
      </c>
      <c r="L6" s="10">
        <v>31.272759999999998</v>
      </c>
      <c r="M6" s="10">
        <v>8.974620000000002</v>
      </c>
      <c r="N6" s="10">
        <v>55.597449999999995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>
      <c r="A7" s="1" t="s">
        <v>16</v>
      </c>
      <c r="B7" s="7">
        <v>6.6601887E7</v>
      </c>
      <c r="C7" s="8">
        <f>'kallisto bus'!B10+bustools!B10</f>
        <v>256.315</v>
      </c>
      <c r="D7" s="8">
        <f>'Cell Ranger'!B10</f>
        <v>7959.0918</v>
      </c>
      <c r="E7" s="8">
        <f>Alevin!B10</f>
        <v>786.2688</v>
      </c>
      <c r="F7" s="8">
        <f>STARsolo!B10</f>
        <v>561.1173</v>
      </c>
      <c r="G7" s="9">
        <f t="shared" si="1"/>
        <v>31.05199384</v>
      </c>
      <c r="H7" s="9">
        <f t="shared" si="2"/>
        <v>3.067587929</v>
      </c>
      <c r="I7" s="9">
        <f t="shared" si="3"/>
        <v>2.189170747</v>
      </c>
      <c r="J7" s="8">
        <f>'word count'!B10</f>
        <v>140.7343</v>
      </c>
      <c r="K7" s="10">
        <v>11.19499</v>
      </c>
      <c r="L7" s="10">
        <v>27.1855</v>
      </c>
      <c r="M7" s="10">
        <v>5.42034</v>
      </c>
      <c r="N7" s="10">
        <v>30.595869999999998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>
      <c r="A8" s="1" t="s">
        <v>17</v>
      </c>
      <c r="B8" s="7">
        <v>7.522512E7</v>
      </c>
      <c r="C8" s="8">
        <f>'kallisto bus'!B6+bustools!B6</f>
        <v>193.5088</v>
      </c>
      <c r="D8" s="8">
        <f>'Cell Ranger'!B6</f>
        <v>8998.589</v>
      </c>
      <c r="E8" s="8">
        <f>Alevin!B6</f>
        <v>549.3987</v>
      </c>
      <c r="F8" s="8">
        <f>STARsolo!B6</f>
        <v>680.6428</v>
      </c>
      <c r="G8" s="9">
        <f t="shared" si="1"/>
        <v>46.50222109</v>
      </c>
      <c r="H8" s="9">
        <f t="shared" si="2"/>
        <v>2.839140649</v>
      </c>
      <c r="I8" s="9">
        <f t="shared" si="3"/>
        <v>3.517373887</v>
      </c>
      <c r="J8" s="8">
        <f>'word count'!B6</f>
        <v>161.4742</v>
      </c>
      <c r="K8" s="10">
        <v>7.26475</v>
      </c>
      <c r="L8" s="10">
        <v>28.10582</v>
      </c>
      <c r="M8" s="10">
        <v>9.61181</v>
      </c>
      <c r="N8" s="10">
        <v>55.20479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>
      <c r="A9" s="1" t="s">
        <v>18</v>
      </c>
      <c r="B9" s="7">
        <v>8.451239E7</v>
      </c>
      <c r="C9" s="8">
        <f>'kallisto bus'!B4+bustools!B4</f>
        <v>283.7067</v>
      </c>
      <c r="D9" s="8">
        <f>'Cell Ranger'!B4</f>
        <v>9475.2678</v>
      </c>
      <c r="E9" s="8">
        <f>Alevin!B4</f>
        <v>537.8713</v>
      </c>
      <c r="F9" s="8">
        <f>STARsolo!B4</f>
        <v>537.5201</v>
      </c>
      <c r="G9" s="9">
        <f t="shared" si="1"/>
        <v>33.3981108</v>
      </c>
      <c r="H9" s="9">
        <f t="shared" si="2"/>
        <v>1.895870982</v>
      </c>
      <c r="I9" s="9">
        <f t="shared" si="3"/>
        <v>1.894633084</v>
      </c>
      <c r="J9" s="8">
        <f>'word count'!B4</f>
        <v>172.5408</v>
      </c>
      <c r="K9" s="10">
        <v>11.08957</v>
      </c>
      <c r="L9" s="10">
        <v>24.70696</v>
      </c>
      <c r="M9" s="10">
        <v>4.7841700000000005</v>
      </c>
      <c r="N9" s="10">
        <v>27.80896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>
      <c r="A10" s="1" t="s">
        <v>19</v>
      </c>
      <c r="B10" s="7">
        <v>8.5992089E7</v>
      </c>
      <c r="C10" s="8">
        <f>'kallisto bus'!B14+bustools!B14</f>
        <v>180.7884</v>
      </c>
      <c r="D10" s="8">
        <f>'Cell Ranger'!B14</f>
        <v>9325.1202</v>
      </c>
      <c r="E10" s="8">
        <f>Alevin!B14</f>
        <v>273.4579</v>
      </c>
      <c r="F10" s="8">
        <f>STARsolo!B14</f>
        <v>564.8381</v>
      </c>
      <c r="G10" s="9">
        <f t="shared" si="1"/>
        <v>51.58030161</v>
      </c>
      <c r="H10" s="9">
        <f t="shared" si="2"/>
        <v>1.512585431</v>
      </c>
      <c r="I10" s="9">
        <f t="shared" si="3"/>
        <v>3.124304989</v>
      </c>
      <c r="J10" s="8">
        <f>'word count'!B14</f>
        <v>159.6467</v>
      </c>
      <c r="K10" s="10">
        <v>3.5401100000000003</v>
      </c>
      <c r="L10" s="10">
        <v>32.00496</v>
      </c>
      <c r="M10" s="10">
        <v>7.34271</v>
      </c>
      <c r="N10" s="10">
        <v>27.416150000000002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>
      <c r="A11" s="1" t="s">
        <v>20</v>
      </c>
      <c r="B11" s="7">
        <v>8.887284E7</v>
      </c>
      <c r="C11" s="8">
        <f>'kallisto bus'!B3+bustools!B3</f>
        <v>285.1943</v>
      </c>
      <c r="D11" s="8">
        <f>'Cell Ranger'!B3</f>
        <v>7975.9817</v>
      </c>
      <c r="E11" s="8">
        <f>Alevin!B3</f>
        <v>514.8216</v>
      </c>
      <c r="F11" s="8">
        <f>STARsolo!B3</f>
        <v>584.1149</v>
      </c>
      <c r="G11" s="9">
        <f t="shared" si="1"/>
        <v>27.96683419</v>
      </c>
      <c r="H11" s="9">
        <f t="shared" si="2"/>
        <v>1.805160903</v>
      </c>
      <c r="I11" s="9">
        <f t="shared" si="3"/>
        <v>2.048129644</v>
      </c>
      <c r="J11" s="8">
        <f>'word count'!B3</f>
        <v>179.2501</v>
      </c>
      <c r="K11" s="10">
        <v>3.48291</v>
      </c>
      <c r="L11" s="10">
        <v>24.72457</v>
      </c>
      <c r="M11" s="10">
        <v>4.28144</v>
      </c>
      <c r="N11" s="10">
        <v>27.41618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>
      <c r="A12" s="1" t="s">
        <v>21</v>
      </c>
      <c r="B12" s="7">
        <v>9.7106426E7</v>
      </c>
      <c r="C12" s="8">
        <f>'kallisto bus'!B18+bustools!B18</f>
        <v>237.2855</v>
      </c>
      <c r="D12" s="8">
        <f>'Cell Ranger'!B18</f>
        <v>7589.6924</v>
      </c>
      <c r="E12" s="8">
        <f>Alevin!B18</f>
        <v>697.4946</v>
      </c>
      <c r="F12" s="8">
        <f>STARsolo!B18</f>
        <v>663.8919</v>
      </c>
      <c r="G12" s="9">
        <f t="shared" si="1"/>
        <v>31.98548752</v>
      </c>
      <c r="H12" s="9">
        <f t="shared" si="2"/>
        <v>2.939474178</v>
      </c>
      <c r="I12" s="9">
        <f t="shared" si="3"/>
        <v>2.797861226</v>
      </c>
      <c r="J12" s="8">
        <f>'word count'!B18</f>
        <v>241.064</v>
      </c>
      <c r="K12" s="10">
        <v>3.70412</v>
      </c>
      <c r="L12" s="10">
        <v>27.26185</v>
      </c>
      <c r="M12" s="10">
        <v>5.84377</v>
      </c>
      <c r="N12" s="10">
        <v>30.203049999999998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>
      <c r="A13" s="1" t="s">
        <v>22</v>
      </c>
      <c r="B13" s="7">
        <v>1.1217635E8</v>
      </c>
      <c r="C13" s="8">
        <f>'kallisto bus'!B13+bustools!B13</f>
        <v>251.2118</v>
      </c>
      <c r="D13" s="8">
        <f>'Cell Ranger'!B13</f>
        <v>9727.7973</v>
      </c>
      <c r="E13" s="8">
        <f>Alevin!B13</f>
        <v>348.3118</v>
      </c>
      <c r="F13" s="8">
        <f>STARsolo!B13</f>
        <v>655.9535</v>
      </c>
      <c r="G13" s="9">
        <f t="shared" si="1"/>
        <v>38.72348871</v>
      </c>
      <c r="H13" s="9">
        <f t="shared" si="2"/>
        <v>1.386526429</v>
      </c>
      <c r="I13" s="9">
        <f t="shared" si="3"/>
        <v>2.611157199</v>
      </c>
      <c r="J13" s="8">
        <f>'word count'!B13</f>
        <v>316.2492</v>
      </c>
      <c r="K13" s="10">
        <v>3.30427</v>
      </c>
      <c r="L13" s="10">
        <v>18.98768</v>
      </c>
      <c r="M13" s="10">
        <v>3.57659</v>
      </c>
      <c r="N13" s="10">
        <v>18.34178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>
      <c r="A14" s="1" t="s">
        <v>23</v>
      </c>
      <c r="B14" s="7">
        <v>1.46617182E8</v>
      </c>
      <c r="C14" s="8">
        <f>'kallisto bus'!B17+bustools!B17</f>
        <v>470.958</v>
      </c>
      <c r="D14" s="8">
        <f>'Cell Ranger'!B17</f>
        <v>11258.5002</v>
      </c>
      <c r="E14" s="8">
        <f>Alevin!B17</f>
        <v>550.0818</v>
      </c>
      <c r="F14" s="8">
        <f>STARsolo!B17</f>
        <v>1240.0095</v>
      </c>
      <c r="G14" s="9">
        <f t="shared" si="1"/>
        <v>23.90552916</v>
      </c>
      <c r="H14" s="9">
        <f t="shared" si="2"/>
        <v>1.168006064</v>
      </c>
      <c r="I14" s="9">
        <f t="shared" si="3"/>
        <v>2.632951346</v>
      </c>
      <c r="J14" s="8">
        <f>'word count'!B17</f>
        <v>460.8943</v>
      </c>
      <c r="K14" s="10">
        <v>3.29595</v>
      </c>
      <c r="L14" s="10">
        <v>17.938650000000003</v>
      </c>
      <c r="M14" s="10">
        <v>2.36378</v>
      </c>
      <c r="N14" s="10">
        <v>5.192810000000001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>
      <c r="A15" s="1" t="s">
        <v>24</v>
      </c>
      <c r="B15" s="7">
        <v>1.61274652E8</v>
      </c>
      <c r="C15" s="8">
        <f>'kallisto bus'!B11+bustools!B11</f>
        <v>309.0004</v>
      </c>
      <c r="D15" s="8">
        <f>'Cell Ranger'!B11</f>
        <v>10494.6267</v>
      </c>
      <c r="E15" s="8">
        <f>Alevin!B11</f>
        <v>432.4565</v>
      </c>
      <c r="F15" s="8">
        <f>STARsolo!B11</f>
        <v>863.7674</v>
      </c>
      <c r="G15" s="9">
        <f t="shared" si="1"/>
        <v>33.96314924</v>
      </c>
      <c r="H15" s="9">
        <f t="shared" si="2"/>
        <v>1.399533787</v>
      </c>
      <c r="I15" s="9">
        <f t="shared" si="3"/>
        <v>2.795360135</v>
      </c>
      <c r="J15" s="8">
        <f>'word count'!B11</f>
        <v>296.7755</v>
      </c>
      <c r="K15" s="10">
        <v>3.41204</v>
      </c>
      <c r="L15" s="10">
        <v>15.73566</v>
      </c>
      <c r="M15" s="10">
        <v>4.27846</v>
      </c>
      <c r="N15" s="10">
        <v>10.201049999999999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>
      <c r="A16" s="1" t="s">
        <v>25</v>
      </c>
      <c r="B16" s="7">
        <v>1.89337914E8</v>
      </c>
      <c r="C16" s="8">
        <f>'kallisto bus'!B15+bustools!B15</f>
        <v>621.3216</v>
      </c>
      <c r="D16" s="8">
        <f>'Cell Ranger'!B15</f>
        <v>16336.2495</v>
      </c>
      <c r="E16" s="8">
        <f>Alevin!B15</f>
        <v>725.2392</v>
      </c>
      <c r="F16" s="8">
        <f>STARsolo!B15</f>
        <v>2089.1233</v>
      </c>
      <c r="G16" s="9">
        <f t="shared" si="1"/>
        <v>26.29274356</v>
      </c>
      <c r="H16" s="9">
        <f t="shared" si="2"/>
        <v>1.167252515</v>
      </c>
      <c r="I16" s="9">
        <f t="shared" si="3"/>
        <v>3.362386403</v>
      </c>
      <c r="J16" s="8">
        <f>'word count'!B15</f>
        <v>535.0286</v>
      </c>
      <c r="K16" s="10">
        <v>3.3114899999999996</v>
      </c>
      <c r="L16" s="10">
        <v>15.4374</v>
      </c>
      <c r="M16" s="10">
        <v>6.71902</v>
      </c>
      <c r="N16" s="10">
        <v>4.666300000000001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>
      <c r="A17" s="1" t="s">
        <v>26</v>
      </c>
      <c r="B17" s="7">
        <v>1.9009456E8</v>
      </c>
      <c r="C17" s="8">
        <f>'kallisto bus'!B16+bustools!B16</f>
        <v>467.0357</v>
      </c>
      <c r="D17" s="8">
        <f>'Cell Ranger'!B16</f>
        <v>16455.7466</v>
      </c>
      <c r="E17" s="8">
        <f>Alevin!B16</f>
        <v>1625.6054</v>
      </c>
      <c r="F17" s="8">
        <f>STARsolo!B16</f>
        <v>1460.7757</v>
      </c>
      <c r="G17" s="9">
        <f t="shared" si="1"/>
        <v>35.23445124</v>
      </c>
      <c r="H17" s="9">
        <f t="shared" si="2"/>
        <v>3.480687665</v>
      </c>
      <c r="I17" s="9">
        <f t="shared" si="3"/>
        <v>3.127760255</v>
      </c>
      <c r="J17" s="8">
        <f>'word count'!B16</f>
        <v>507.2315</v>
      </c>
      <c r="K17" s="10">
        <v>3.7483400000000002</v>
      </c>
      <c r="L17" s="10">
        <v>27.24829</v>
      </c>
      <c r="M17" s="10">
        <v>11.06887</v>
      </c>
      <c r="N17" s="10">
        <v>30.20307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>
      <c r="A18" s="1" t="s">
        <v>27</v>
      </c>
      <c r="B18" s="7">
        <v>3.35147976E8</v>
      </c>
      <c r="C18" s="8">
        <f>'kallisto bus'!B2+bustools!B2</f>
        <v>994.4588</v>
      </c>
      <c r="D18" s="8">
        <f>'Cell Ranger'!B2</f>
        <v>28917.4215</v>
      </c>
      <c r="E18" s="8">
        <f>Alevin!B2</f>
        <v>2706.1565</v>
      </c>
      <c r="F18" s="8">
        <f>STARsolo!B2</f>
        <v>2342.1818</v>
      </c>
      <c r="G18" s="9">
        <f t="shared" si="1"/>
        <v>29.07855157</v>
      </c>
      <c r="H18" s="9">
        <f t="shared" si="2"/>
        <v>2.72123541</v>
      </c>
      <c r="I18" s="9">
        <f t="shared" si="3"/>
        <v>2.355232615</v>
      </c>
      <c r="J18" s="8">
        <f>'word count'!B2</f>
        <v>1199.8762</v>
      </c>
      <c r="K18" s="10">
        <v>3.5396</v>
      </c>
      <c r="L18" s="10">
        <v>25.43778</v>
      </c>
      <c r="M18" s="10">
        <v>9.785950000000001</v>
      </c>
      <c r="N18" s="10">
        <v>27.416220000000003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>
      <c r="A19" s="1" t="s">
        <v>28</v>
      </c>
      <c r="B19" s="7">
        <v>3.57111595E8</v>
      </c>
      <c r="C19" s="8">
        <f>'kallisto bus'!B8+bustools!B8</f>
        <v>815.5114</v>
      </c>
      <c r="D19" s="8">
        <f>'Cell Ranger'!B8</f>
        <v>32274.131</v>
      </c>
      <c r="E19" s="8">
        <f>Alevin!B8</f>
        <v>2132.5632</v>
      </c>
      <c r="F19" s="8">
        <f>STARsolo!B8</f>
        <v>1782.1444</v>
      </c>
      <c r="G19" s="9">
        <f t="shared" si="1"/>
        <v>39.57532782</v>
      </c>
      <c r="H19" s="9">
        <f t="shared" si="2"/>
        <v>2.61500109</v>
      </c>
      <c r="I19" s="9">
        <f t="shared" si="3"/>
        <v>2.185308998</v>
      </c>
      <c r="J19" s="8">
        <f>'word count'!B8</f>
        <v>757.4404</v>
      </c>
      <c r="K19" s="10">
        <v>11.09914</v>
      </c>
      <c r="L19" s="10">
        <v>24.693279999999998</v>
      </c>
      <c r="M19" s="10">
        <v>14.286520000000001</v>
      </c>
      <c r="N19" s="10">
        <v>27.80899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>
      <c r="A20" s="1" t="s">
        <v>29</v>
      </c>
      <c r="B20" s="7">
        <v>4.16437344E8</v>
      </c>
      <c r="C20" s="8">
        <f>'kallisto bus'!B21+bustools!B21</f>
        <v>1012.9807</v>
      </c>
      <c r="D20" s="8">
        <f>'Cell Ranger'!B21</f>
        <v>31886.9967</v>
      </c>
      <c r="E20" s="8">
        <f>Alevin!B21</f>
        <v>3177.2819</v>
      </c>
      <c r="F20" s="8">
        <f>STARsolo!B21</f>
        <v>2269.6196</v>
      </c>
      <c r="G20" s="9">
        <f t="shared" si="1"/>
        <v>31.47838522</v>
      </c>
      <c r="H20" s="9">
        <f t="shared" si="2"/>
        <v>3.136567064</v>
      </c>
      <c r="I20" s="9">
        <f t="shared" si="3"/>
        <v>2.240535876</v>
      </c>
      <c r="J20" s="8">
        <f>'word count'!B21</f>
        <v>913.8945</v>
      </c>
      <c r="K20" s="10">
        <v>3.66365</v>
      </c>
      <c r="L20" s="10">
        <v>31.70422</v>
      </c>
      <c r="M20" s="10">
        <v>16.41892</v>
      </c>
      <c r="N20" s="10">
        <v>27.41618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>
      <c r="A21" s="1" t="s">
        <v>30</v>
      </c>
      <c r="B21" s="7">
        <v>6.38901019E8</v>
      </c>
      <c r="C21" s="8">
        <f>'kallisto bus'!B9+bustools!B9</f>
        <v>1362.4017</v>
      </c>
      <c r="D21" s="8">
        <f>'Cell Ranger'!B9</f>
        <v>60076.8842</v>
      </c>
      <c r="E21" s="8">
        <f>Alevin!B9</f>
        <v>6476.6525</v>
      </c>
      <c r="F21" s="8">
        <f>STARsolo!B9</f>
        <v>4034.8824</v>
      </c>
      <c r="G21" s="9">
        <f t="shared" si="1"/>
        <v>44.09630743</v>
      </c>
      <c r="H21" s="9">
        <f t="shared" si="2"/>
        <v>4.753849397</v>
      </c>
      <c r="I21" s="9">
        <f t="shared" si="3"/>
        <v>2.961595248</v>
      </c>
      <c r="J21" s="8">
        <f>'word count'!B9</f>
        <v>1396.9626</v>
      </c>
      <c r="K21" s="10">
        <v>11.24941</v>
      </c>
      <c r="L21" s="10">
        <v>27.195700000000002</v>
      </c>
      <c r="M21" s="10">
        <v>16.85779</v>
      </c>
      <c r="N21" s="10">
        <v>30.59588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>
      <c r="A22" s="1" t="s">
        <v>31</v>
      </c>
      <c r="B22" s="7">
        <v>7.21180737E8</v>
      </c>
      <c r="C22" s="8">
        <f>'kallisto bus'!B5+bustools!B5</f>
        <v>1620.3424</v>
      </c>
      <c r="D22" s="8">
        <f>'Cell Ranger'!B5</f>
        <v>77436.104</v>
      </c>
      <c r="E22" s="8">
        <f>Alevin!B5</f>
        <v>4286.459</v>
      </c>
      <c r="F22" s="8">
        <f>STARsolo!B5</f>
        <v>4934.6724</v>
      </c>
      <c r="G22" s="9">
        <f t="shared" si="1"/>
        <v>47.78996341</v>
      </c>
      <c r="H22" s="9">
        <f t="shared" si="2"/>
        <v>2.645403218</v>
      </c>
      <c r="I22" s="9">
        <f t="shared" si="3"/>
        <v>3.045450394</v>
      </c>
      <c r="J22" s="8">
        <f>'word count'!B5</f>
        <v>1587.5992</v>
      </c>
      <c r="K22" s="10">
        <v>11.46104</v>
      </c>
      <c r="L22" s="10">
        <v>28.097849999999998</v>
      </c>
      <c r="M22" s="10">
        <v>22.83271</v>
      </c>
      <c r="N22" s="10">
        <v>55.597480000000004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>
      <c r="A23" s="11"/>
      <c r="B23" s="11"/>
      <c r="G23" s="1"/>
      <c r="H23" s="1"/>
      <c r="I23" s="1"/>
      <c r="J23" s="1"/>
      <c r="K23" s="1"/>
      <c r="L23" s="2"/>
      <c r="M23" s="2"/>
      <c r="N23" s="2"/>
      <c r="O23" s="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2"/>
      <c r="O24" s="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>
      <c r="A25" s="12" t="s">
        <v>32</v>
      </c>
      <c r="B25" s="13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  <c r="O25" s="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>
      <c r="A26" s="14" t="s">
        <v>33</v>
      </c>
      <c r="B26" s="13"/>
      <c r="C26" s="1"/>
      <c r="D26" s="1"/>
      <c r="E26" s="1"/>
      <c r="F26" s="1"/>
      <c r="G26" s="2"/>
      <c r="H26" s="2" t="s">
        <v>34</v>
      </c>
      <c r="L26" s="1"/>
      <c r="M26" s="2" t="s">
        <v>35</v>
      </c>
      <c r="Q26" s="1"/>
      <c r="R26" s="2" t="s">
        <v>36</v>
      </c>
      <c r="V26" s="1"/>
      <c r="W26" s="1"/>
      <c r="X26" s="1"/>
      <c r="Y26" s="1"/>
      <c r="Z26" s="1"/>
      <c r="AA26" s="1"/>
      <c r="AB26" s="1"/>
      <c r="AC26" s="1"/>
    </row>
    <row r="27">
      <c r="A27" s="15" t="s">
        <v>37</v>
      </c>
      <c r="B27" s="16" t="s">
        <v>38</v>
      </c>
      <c r="C27" s="16" t="s">
        <v>5</v>
      </c>
      <c r="D27" s="16" t="s">
        <v>6</v>
      </c>
      <c r="E27" s="16" t="s">
        <v>7</v>
      </c>
      <c r="F27" s="1"/>
      <c r="G27" s="16" t="s">
        <v>2</v>
      </c>
      <c r="H27" s="16" t="s">
        <v>38</v>
      </c>
      <c r="I27" s="16" t="s">
        <v>5</v>
      </c>
      <c r="J27" s="16" t="s">
        <v>6</v>
      </c>
      <c r="K27" s="16" t="s">
        <v>7</v>
      </c>
      <c r="L27" s="1"/>
      <c r="M27" s="16" t="s">
        <v>38</v>
      </c>
      <c r="N27" s="16" t="s">
        <v>5</v>
      </c>
      <c r="O27" s="16" t="s">
        <v>6</v>
      </c>
      <c r="P27" s="16" t="s">
        <v>7</v>
      </c>
      <c r="Q27" s="1"/>
      <c r="R27" s="16" t="s">
        <v>38</v>
      </c>
      <c r="S27" s="16" t="s">
        <v>5</v>
      </c>
      <c r="T27" s="16" t="s">
        <v>6</v>
      </c>
      <c r="U27" s="16" t="s">
        <v>7</v>
      </c>
      <c r="V27" s="1"/>
      <c r="W27" s="1"/>
      <c r="X27" s="1"/>
      <c r="Y27" s="1"/>
      <c r="Z27" s="1"/>
      <c r="AA27" s="1"/>
      <c r="AB27" s="1"/>
      <c r="AC27" s="1"/>
    </row>
    <row r="28">
      <c r="A28" s="17" t="s">
        <v>39</v>
      </c>
      <c r="B28" s="9">
        <f t="shared" ref="B28:E28" si="4">MAX(K3:K22)</f>
        <v>11.46104</v>
      </c>
      <c r="C28" s="9">
        <f t="shared" si="4"/>
        <v>32.00496</v>
      </c>
      <c r="D28" s="9">
        <f t="shared" si="4"/>
        <v>22.83271</v>
      </c>
      <c r="E28" s="9">
        <f t="shared" si="4"/>
        <v>55.59748</v>
      </c>
      <c r="F28" s="1"/>
      <c r="G28" s="15" t="s">
        <v>12</v>
      </c>
      <c r="H28" s="8">
        <f t="shared" ref="H28:K28" si="5">C3/3600</f>
        <v>0.01494577778</v>
      </c>
      <c r="I28" s="8">
        <f t="shared" si="5"/>
        <v>0.5144190278</v>
      </c>
      <c r="J28" s="8">
        <f t="shared" si="5"/>
        <v>0.02397169444</v>
      </c>
      <c r="K28" s="8">
        <f t="shared" si="5"/>
        <v>0.04202413889</v>
      </c>
      <c r="L28" s="16"/>
      <c r="M28" s="18">
        <f t="shared" ref="M28:P28" si="6">H28*B$35</f>
        <v>0.001270391111</v>
      </c>
      <c r="N28" s="18">
        <f t="shared" si="6"/>
        <v>0.3498049389</v>
      </c>
      <c r="O28" s="18">
        <f t="shared" si="6"/>
        <v>0.004075188056</v>
      </c>
      <c r="P28" s="18">
        <f t="shared" si="6"/>
        <v>0.02857641444</v>
      </c>
      <c r="Q28" s="1"/>
      <c r="R28" s="18">
        <f t="shared" ref="R28:U28" si="7">H28*B$48</f>
        <v>0.0007099244444</v>
      </c>
      <c r="S28" s="18">
        <f t="shared" si="7"/>
        <v>0.1954792306</v>
      </c>
      <c r="T28" s="18">
        <f t="shared" si="7"/>
        <v>0.004554621944</v>
      </c>
      <c r="U28" s="18">
        <f t="shared" si="7"/>
        <v>0.01596917278</v>
      </c>
      <c r="V28" s="1"/>
      <c r="W28" s="1"/>
      <c r="X28" s="1"/>
      <c r="Y28" s="1"/>
      <c r="Z28" s="1"/>
      <c r="AA28" s="1"/>
      <c r="AB28" s="1"/>
      <c r="AC28" s="1"/>
    </row>
    <row r="29">
      <c r="A29" s="17" t="s">
        <v>40</v>
      </c>
      <c r="B29" s="19" t="s">
        <v>41</v>
      </c>
      <c r="C29" s="19" t="s">
        <v>42</v>
      </c>
      <c r="D29" s="19" t="s">
        <v>42</v>
      </c>
      <c r="E29" s="19" t="s">
        <v>43</v>
      </c>
      <c r="F29" s="1"/>
      <c r="G29" s="15" t="s">
        <v>13</v>
      </c>
      <c r="H29" s="8">
        <f t="shared" ref="H29:K29" si="8">C4/3600</f>
        <v>0.02153908333</v>
      </c>
      <c r="I29" s="8">
        <f t="shared" si="8"/>
        <v>0.6600071389</v>
      </c>
      <c r="J29" s="8">
        <f t="shared" si="8"/>
        <v>0.02596491667</v>
      </c>
      <c r="K29" s="8">
        <f t="shared" si="8"/>
        <v>0.05789880556</v>
      </c>
      <c r="L29" s="1"/>
      <c r="M29" s="18">
        <f t="shared" ref="M29:P29" si="9">H29*B$35</f>
        <v>0.001830822083</v>
      </c>
      <c r="N29" s="18">
        <f t="shared" si="9"/>
        <v>0.4488048544</v>
      </c>
      <c r="O29" s="18">
        <f t="shared" si="9"/>
        <v>0.004414035833</v>
      </c>
      <c r="P29" s="18">
        <f t="shared" si="9"/>
        <v>0.03937118778</v>
      </c>
      <c r="Q29" s="1"/>
      <c r="R29" s="18">
        <f t="shared" ref="R29:U29" si="10">H29*B$48</f>
        <v>0.001023106458</v>
      </c>
      <c r="S29" s="18">
        <f t="shared" si="10"/>
        <v>0.2508027128</v>
      </c>
      <c r="T29" s="18">
        <f t="shared" si="10"/>
        <v>0.004933334167</v>
      </c>
      <c r="U29" s="18">
        <f t="shared" si="10"/>
        <v>0.02200154611</v>
      </c>
      <c r="V29" s="1"/>
      <c r="W29" s="1"/>
      <c r="X29" s="1"/>
      <c r="Y29" s="1"/>
      <c r="Z29" s="1"/>
      <c r="AA29" s="1"/>
      <c r="AB29" s="1"/>
      <c r="AC29" s="1"/>
    </row>
    <row r="30">
      <c r="A30" s="17" t="s">
        <v>44</v>
      </c>
      <c r="B30" s="20">
        <v>0.34</v>
      </c>
      <c r="C30" s="20">
        <v>0.68</v>
      </c>
      <c r="D30" s="20">
        <v>0.68</v>
      </c>
      <c r="E30" s="20">
        <v>1.53</v>
      </c>
      <c r="F30" s="1"/>
      <c r="G30" s="15" t="s">
        <v>14</v>
      </c>
      <c r="H30" s="8">
        <f t="shared" ref="H30:K30" si="11">C5/3600</f>
        <v>0.03245855556</v>
      </c>
      <c r="I30" s="8">
        <f t="shared" si="11"/>
        <v>1.182713361</v>
      </c>
      <c r="J30" s="8">
        <f t="shared" si="11"/>
        <v>0.1198733333</v>
      </c>
      <c r="K30" s="8">
        <f t="shared" si="11"/>
        <v>0.08198238889</v>
      </c>
      <c r="L30" s="1"/>
      <c r="M30" s="18">
        <f t="shared" ref="M30:P30" si="12">H30*B$35</f>
        <v>0.002758977222</v>
      </c>
      <c r="N30" s="18">
        <f t="shared" si="12"/>
        <v>0.8042450856</v>
      </c>
      <c r="O30" s="18">
        <f t="shared" si="12"/>
        <v>0.02037846667</v>
      </c>
      <c r="P30" s="18">
        <f t="shared" si="12"/>
        <v>0.05574802444</v>
      </c>
      <c r="Q30" s="1"/>
      <c r="R30" s="18">
        <f t="shared" ref="R30:U30" si="13">H30*B$48</f>
        <v>0.001541781389</v>
      </c>
      <c r="S30" s="18">
        <f t="shared" si="13"/>
        <v>0.4494310772</v>
      </c>
      <c r="T30" s="18">
        <f t="shared" si="13"/>
        <v>0.02277593333</v>
      </c>
      <c r="U30" s="18">
        <f t="shared" si="13"/>
        <v>0.03115330778</v>
      </c>
      <c r="V30" s="1"/>
      <c r="W30" s="1"/>
      <c r="X30" s="1"/>
      <c r="Y30" s="1"/>
      <c r="Z30" s="1"/>
      <c r="AA30" s="1"/>
      <c r="AB30" s="1"/>
      <c r="AC30" s="1"/>
    </row>
    <row r="31">
      <c r="A31" s="17" t="s">
        <v>45</v>
      </c>
      <c r="B31" s="19">
        <v>16.0</v>
      </c>
      <c r="C31" s="19">
        <v>32.0</v>
      </c>
      <c r="D31" s="19">
        <v>32.0</v>
      </c>
      <c r="E31" s="19">
        <v>72.0</v>
      </c>
      <c r="F31" s="1"/>
      <c r="G31" s="17" t="s">
        <v>15</v>
      </c>
      <c r="H31" s="9">
        <f t="shared" ref="H31:K31" si="14">C6/3600</f>
        <v>0.07566747222</v>
      </c>
      <c r="I31" s="9">
        <f t="shared" si="14"/>
        <v>2.686012417</v>
      </c>
      <c r="J31" s="9">
        <f t="shared" si="14"/>
        <v>0.09872488889</v>
      </c>
      <c r="K31" s="9">
        <f t="shared" si="14"/>
        <v>0.1339241111</v>
      </c>
      <c r="L31" s="1"/>
      <c r="M31" s="21">
        <f t="shared" ref="M31:P31" si="15">H31*B$35</f>
        <v>0.006431735139</v>
      </c>
      <c r="N31" s="21">
        <f t="shared" si="15"/>
        <v>1.826488443</v>
      </c>
      <c r="O31" s="21">
        <f t="shared" si="15"/>
        <v>0.01678323111</v>
      </c>
      <c r="P31" s="21">
        <f t="shared" si="15"/>
        <v>0.09106839556</v>
      </c>
      <c r="Q31" s="1"/>
      <c r="R31" s="21">
        <f t="shared" ref="R31:U31" si="16">H31*B$43</f>
        <v>0.01437681972</v>
      </c>
      <c r="S31" s="21">
        <f t="shared" si="16"/>
        <v>2.041369437</v>
      </c>
      <c r="T31" s="21">
        <f t="shared" si="16"/>
        <v>0.03751545778</v>
      </c>
      <c r="U31" s="21">
        <f t="shared" si="16"/>
        <v>0.1017823244</v>
      </c>
      <c r="V31" s="1"/>
      <c r="W31" s="1"/>
      <c r="X31" s="1"/>
      <c r="Y31" s="1"/>
      <c r="Z31" s="1"/>
      <c r="AA31" s="1"/>
      <c r="AB31" s="1"/>
      <c r="AC31" s="1"/>
    </row>
    <row r="32">
      <c r="A32" s="15"/>
      <c r="B32" s="1"/>
      <c r="C32" s="1"/>
      <c r="D32" s="1"/>
      <c r="E32" s="1"/>
      <c r="F32" s="1"/>
      <c r="G32" s="15" t="s">
        <v>16</v>
      </c>
      <c r="H32" s="8">
        <f t="shared" ref="H32:K32" si="17">C7/3600</f>
        <v>0.07119861111</v>
      </c>
      <c r="I32" s="8">
        <f t="shared" si="17"/>
        <v>2.210858833</v>
      </c>
      <c r="J32" s="8">
        <f t="shared" si="17"/>
        <v>0.218408</v>
      </c>
      <c r="K32" s="8">
        <f t="shared" si="17"/>
        <v>0.1558659167</v>
      </c>
      <c r="L32" s="1"/>
      <c r="M32" s="18">
        <f t="shared" ref="M32:P32" si="18">H32*B$35</f>
        <v>0.006051881944</v>
      </c>
      <c r="N32" s="18">
        <f t="shared" si="18"/>
        <v>1.503384007</v>
      </c>
      <c r="O32" s="18">
        <f t="shared" si="18"/>
        <v>0.03712936</v>
      </c>
      <c r="P32" s="18">
        <f t="shared" si="18"/>
        <v>0.1059888233</v>
      </c>
      <c r="Q32" s="1"/>
      <c r="R32" s="18">
        <f t="shared" ref="R32:U32" si="19">H32*B$48</f>
        <v>0.003381934028</v>
      </c>
      <c r="S32" s="18">
        <f t="shared" si="19"/>
        <v>0.8401263567</v>
      </c>
      <c r="T32" s="18">
        <f t="shared" si="19"/>
        <v>0.04149752</v>
      </c>
      <c r="U32" s="18">
        <f t="shared" si="19"/>
        <v>0.05922904833</v>
      </c>
      <c r="V32" s="1"/>
      <c r="W32" s="1"/>
      <c r="X32" s="1"/>
      <c r="Y32" s="1"/>
      <c r="Z32" s="1"/>
      <c r="AA32" s="1"/>
      <c r="AB32" s="1"/>
      <c r="AC32" s="1"/>
    </row>
    <row r="33">
      <c r="A33" s="22" t="s">
        <v>46</v>
      </c>
      <c r="B33" s="23">
        <f t="shared" ref="B33:E33" si="20">MEDIAN(K3:K22)</f>
        <v>3.60188</v>
      </c>
      <c r="C33" s="23">
        <f t="shared" si="20"/>
        <v>25.088385</v>
      </c>
      <c r="D33" s="23">
        <f t="shared" si="20"/>
        <v>6.281395</v>
      </c>
      <c r="E33" s="23">
        <f t="shared" si="20"/>
        <v>27.4162</v>
      </c>
      <c r="F33" s="1"/>
      <c r="G33" s="15" t="s">
        <v>17</v>
      </c>
      <c r="H33" s="8">
        <f t="shared" ref="H33:K33" si="21">C8/3600</f>
        <v>0.05375244444</v>
      </c>
      <c r="I33" s="8">
        <f t="shared" si="21"/>
        <v>2.499608056</v>
      </c>
      <c r="J33" s="8">
        <f t="shared" si="21"/>
        <v>0.15261075</v>
      </c>
      <c r="K33" s="8">
        <f t="shared" si="21"/>
        <v>0.1890674444</v>
      </c>
      <c r="L33" s="1"/>
      <c r="M33" s="18">
        <f t="shared" ref="M33:P33" si="22">H33*B$35</f>
        <v>0.004568957778</v>
      </c>
      <c r="N33" s="18">
        <f t="shared" si="22"/>
        <v>1.699733478</v>
      </c>
      <c r="O33" s="18">
        <f t="shared" si="22"/>
        <v>0.0259438275</v>
      </c>
      <c r="P33" s="18">
        <f t="shared" si="22"/>
        <v>0.1285658622</v>
      </c>
      <c r="Q33" s="1"/>
      <c r="R33" s="18">
        <f t="shared" ref="R33:U33" si="23">H33*B$48</f>
        <v>0.002553241111</v>
      </c>
      <c r="S33" s="18">
        <f t="shared" si="23"/>
        <v>0.9498510611</v>
      </c>
      <c r="T33" s="18">
        <f t="shared" si="23"/>
        <v>0.0289960425</v>
      </c>
      <c r="U33" s="18">
        <f t="shared" si="23"/>
        <v>0.07184562889</v>
      </c>
      <c r="V33" s="1"/>
      <c r="W33" s="1"/>
      <c r="X33" s="1"/>
      <c r="Y33" s="1"/>
      <c r="Z33" s="1"/>
      <c r="AA33" s="1"/>
      <c r="AB33" s="1"/>
      <c r="AC33" s="1"/>
    </row>
    <row r="34">
      <c r="A34" s="22" t="s">
        <v>40</v>
      </c>
      <c r="B34" s="24" t="s">
        <v>47</v>
      </c>
      <c r="C34" s="24" t="s">
        <v>42</v>
      </c>
      <c r="D34" s="24" t="s">
        <v>48</v>
      </c>
      <c r="E34" s="24" t="s">
        <v>42</v>
      </c>
      <c r="F34" s="1"/>
      <c r="G34" s="15" t="s">
        <v>18</v>
      </c>
      <c r="H34" s="8">
        <f t="shared" ref="H34:K34" si="24">C9/3600</f>
        <v>0.07880741667</v>
      </c>
      <c r="I34" s="8">
        <f t="shared" si="24"/>
        <v>2.632018833</v>
      </c>
      <c r="J34" s="8">
        <f t="shared" si="24"/>
        <v>0.1494086944</v>
      </c>
      <c r="K34" s="8">
        <f t="shared" si="24"/>
        <v>0.1493111389</v>
      </c>
      <c r="L34" s="1"/>
      <c r="M34" s="18">
        <f t="shared" ref="M34:P34" si="25">H34*B$35</f>
        <v>0.006698630417</v>
      </c>
      <c r="N34" s="18">
        <f t="shared" si="25"/>
        <v>1.789772807</v>
      </c>
      <c r="O34" s="18">
        <f t="shared" si="25"/>
        <v>0.02539947806</v>
      </c>
      <c r="P34" s="18">
        <f t="shared" si="25"/>
        <v>0.1015315744</v>
      </c>
      <c r="Q34" s="1"/>
      <c r="R34" s="18">
        <f t="shared" ref="R34:U34" si="26">H34*B$48</f>
        <v>0.003743352292</v>
      </c>
      <c r="S34" s="18">
        <f t="shared" si="26"/>
        <v>1.000167157</v>
      </c>
      <c r="T34" s="18">
        <f t="shared" si="26"/>
        <v>0.02838765194</v>
      </c>
      <c r="U34" s="18">
        <f t="shared" si="26"/>
        <v>0.05673823278</v>
      </c>
      <c r="V34" s="1"/>
      <c r="W34" s="1"/>
      <c r="X34" s="1"/>
      <c r="Y34" s="1"/>
      <c r="Z34" s="1"/>
      <c r="AA34" s="1"/>
      <c r="AB34" s="1"/>
      <c r="AC34" s="1"/>
    </row>
    <row r="35">
      <c r="A35" s="22" t="s">
        <v>44</v>
      </c>
      <c r="B35" s="25">
        <v>0.085</v>
      </c>
      <c r="C35" s="25">
        <v>0.68</v>
      </c>
      <c r="D35" s="25">
        <v>0.17</v>
      </c>
      <c r="E35" s="25">
        <v>0.68</v>
      </c>
      <c r="F35" s="1"/>
      <c r="G35" s="15" t="s">
        <v>19</v>
      </c>
      <c r="H35" s="8">
        <f t="shared" ref="H35:K35" si="27">C10/3600</f>
        <v>0.050219</v>
      </c>
      <c r="I35" s="8">
        <f t="shared" si="27"/>
        <v>2.590311167</v>
      </c>
      <c r="J35" s="8">
        <f t="shared" si="27"/>
        <v>0.07596052778</v>
      </c>
      <c r="K35" s="8">
        <f t="shared" si="27"/>
        <v>0.1568994722</v>
      </c>
      <c r="L35" s="1"/>
      <c r="M35" s="18">
        <f t="shared" ref="M35:P35" si="28">H35*B$35</f>
        <v>0.004268615</v>
      </c>
      <c r="N35" s="18">
        <f t="shared" si="28"/>
        <v>1.761411593</v>
      </c>
      <c r="O35" s="18">
        <f t="shared" si="28"/>
        <v>0.01291328972</v>
      </c>
      <c r="P35" s="18">
        <f t="shared" si="28"/>
        <v>0.1066916411</v>
      </c>
      <c r="Q35" s="1"/>
      <c r="R35" s="18">
        <f t="shared" ref="R35:U35" si="29">H35*B$48</f>
        <v>0.0023854025</v>
      </c>
      <c r="S35" s="18">
        <f t="shared" si="29"/>
        <v>0.9843182433</v>
      </c>
      <c r="T35" s="18">
        <f t="shared" si="29"/>
        <v>0.01443250028</v>
      </c>
      <c r="U35" s="18">
        <f t="shared" si="29"/>
        <v>0.05962179944</v>
      </c>
      <c r="V35" s="1"/>
      <c r="W35" s="1"/>
      <c r="X35" s="1"/>
      <c r="Y35" s="1"/>
      <c r="Z35" s="1"/>
      <c r="AA35" s="1"/>
      <c r="AB35" s="1"/>
      <c r="AC35" s="1"/>
    </row>
    <row r="36">
      <c r="A36" s="22" t="s">
        <v>45</v>
      </c>
      <c r="B36" s="25">
        <v>4.0</v>
      </c>
      <c r="C36" s="25">
        <v>32.0</v>
      </c>
      <c r="D36" s="25">
        <v>8.0</v>
      </c>
      <c r="E36" s="25">
        <v>32.0</v>
      </c>
      <c r="F36" s="1"/>
      <c r="G36" s="15" t="s">
        <v>20</v>
      </c>
      <c r="H36" s="8">
        <f t="shared" ref="H36:K36" si="30">C11/3600</f>
        <v>0.07922063889</v>
      </c>
      <c r="I36" s="8">
        <f t="shared" si="30"/>
        <v>2.215550472</v>
      </c>
      <c r="J36" s="8">
        <f t="shared" si="30"/>
        <v>0.143006</v>
      </c>
      <c r="K36" s="8">
        <f t="shared" si="30"/>
        <v>0.1622541389</v>
      </c>
      <c r="L36" s="1"/>
      <c r="M36" s="18">
        <f t="shared" ref="M36:P36" si="31">H36*B$35</f>
        <v>0.006733754306</v>
      </c>
      <c r="N36" s="18">
        <f t="shared" si="31"/>
        <v>1.506574321</v>
      </c>
      <c r="O36" s="18">
        <f t="shared" si="31"/>
        <v>0.02431102</v>
      </c>
      <c r="P36" s="18">
        <f t="shared" si="31"/>
        <v>0.1103328144</v>
      </c>
      <c r="Q36" s="1"/>
      <c r="R36" s="18">
        <f t="shared" ref="R36:U36" si="32">H36*B$48</f>
        <v>0.003762980347</v>
      </c>
      <c r="S36" s="18">
        <f t="shared" si="32"/>
        <v>0.8419091794</v>
      </c>
      <c r="T36" s="18">
        <f t="shared" si="32"/>
        <v>0.02717114</v>
      </c>
      <c r="U36" s="18">
        <f t="shared" si="32"/>
        <v>0.06165657278</v>
      </c>
      <c r="V36" s="1"/>
      <c r="W36" s="1"/>
      <c r="X36" s="1"/>
      <c r="Y36" s="1"/>
      <c r="Z36" s="1"/>
      <c r="AA36" s="1"/>
      <c r="AB36" s="1"/>
      <c r="AC36" s="1"/>
    </row>
    <row r="37">
      <c r="A37" s="15"/>
      <c r="B37" s="11"/>
      <c r="C37" s="1"/>
      <c r="D37" s="1"/>
      <c r="E37" s="1"/>
      <c r="F37" s="1"/>
      <c r="G37" s="15" t="s">
        <v>21</v>
      </c>
      <c r="H37" s="8">
        <f t="shared" ref="H37:K37" si="33">C12/3600</f>
        <v>0.06591263889</v>
      </c>
      <c r="I37" s="8">
        <f t="shared" si="33"/>
        <v>2.108247889</v>
      </c>
      <c r="J37" s="8">
        <f t="shared" si="33"/>
        <v>0.1937485</v>
      </c>
      <c r="K37" s="8">
        <f t="shared" si="33"/>
        <v>0.1844144167</v>
      </c>
      <c r="L37" s="1"/>
      <c r="M37" s="18">
        <f t="shared" ref="M37:P37" si="34">H37*B$35</f>
        <v>0.005602574306</v>
      </c>
      <c r="N37" s="18">
        <f t="shared" si="34"/>
        <v>1.433608564</v>
      </c>
      <c r="O37" s="18">
        <f t="shared" si="34"/>
        <v>0.032937245</v>
      </c>
      <c r="P37" s="18">
        <f t="shared" si="34"/>
        <v>0.1254018033</v>
      </c>
      <c r="Q37" s="1"/>
      <c r="R37" s="18">
        <f t="shared" ref="R37:U37" si="35">H37*B$48</f>
        <v>0.003130850347</v>
      </c>
      <c r="S37" s="18">
        <f t="shared" si="35"/>
        <v>0.8011341978</v>
      </c>
      <c r="T37" s="18">
        <f t="shared" si="35"/>
        <v>0.036812215</v>
      </c>
      <c r="U37" s="18">
        <f t="shared" si="35"/>
        <v>0.07007747833</v>
      </c>
      <c r="V37" s="1"/>
      <c r="W37" s="1"/>
      <c r="X37" s="1"/>
      <c r="Y37" s="1"/>
      <c r="Z37" s="1"/>
      <c r="AA37" s="1"/>
      <c r="AB37" s="1"/>
      <c r="AC37" s="1"/>
    </row>
    <row r="38">
      <c r="A38" s="26" t="s">
        <v>49</v>
      </c>
      <c r="B38" s="13"/>
      <c r="C38" s="1"/>
      <c r="D38" s="1"/>
      <c r="E38" s="1"/>
      <c r="F38" s="1"/>
      <c r="G38" s="15" t="s">
        <v>22</v>
      </c>
      <c r="H38" s="8">
        <f t="shared" ref="H38:K38" si="36">C13/3600</f>
        <v>0.06978105556</v>
      </c>
      <c r="I38" s="8">
        <f t="shared" si="36"/>
        <v>2.702165917</v>
      </c>
      <c r="J38" s="8">
        <f t="shared" si="36"/>
        <v>0.09675327778</v>
      </c>
      <c r="K38" s="8">
        <f t="shared" si="36"/>
        <v>0.1822093056</v>
      </c>
      <c r="L38" s="1"/>
      <c r="M38" s="18">
        <f t="shared" ref="M38:P38" si="37">H38*B$35</f>
        <v>0.005931389722</v>
      </c>
      <c r="N38" s="18">
        <f t="shared" si="37"/>
        <v>1.837472823</v>
      </c>
      <c r="O38" s="18">
        <f t="shared" si="37"/>
        <v>0.01644805722</v>
      </c>
      <c r="P38" s="18">
        <f t="shared" si="37"/>
        <v>0.1239023278</v>
      </c>
      <c r="Q38" s="1"/>
      <c r="R38" s="18">
        <f t="shared" ref="R38:U38" si="38">H38*B$48</f>
        <v>0.003314600139</v>
      </c>
      <c r="S38" s="18">
        <f t="shared" si="38"/>
        <v>1.026823048</v>
      </c>
      <c r="T38" s="18">
        <f t="shared" si="38"/>
        <v>0.01838312278</v>
      </c>
      <c r="U38" s="18">
        <f t="shared" si="38"/>
        <v>0.06923953611</v>
      </c>
      <c r="V38" s="1"/>
      <c r="W38" s="1"/>
      <c r="X38" s="1"/>
      <c r="Y38" s="1"/>
      <c r="Z38" s="1"/>
      <c r="AA38" s="1"/>
      <c r="AB38" s="1"/>
      <c r="AC38" s="1"/>
    </row>
    <row r="39">
      <c r="A39" s="27" t="s">
        <v>50</v>
      </c>
      <c r="B39" s="13"/>
      <c r="C39" s="1"/>
      <c r="D39" s="1"/>
      <c r="E39" s="1"/>
      <c r="F39" s="1"/>
      <c r="G39" s="15" t="s">
        <v>23</v>
      </c>
      <c r="H39" s="8">
        <f t="shared" ref="H39:K39" si="39">C14/3600</f>
        <v>0.1308216667</v>
      </c>
      <c r="I39" s="8">
        <f t="shared" si="39"/>
        <v>3.127361167</v>
      </c>
      <c r="J39" s="8">
        <f t="shared" si="39"/>
        <v>0.1528005</v>
      </c>
      <c r="K39" s="8">
        <f t="shared" si="39"/>
        <v>0.3444470833</v>
      </c>
      <c r="L39" s="1"/>
      <c r="M39" s="18">
        <f t="shared" ref="M39:P39" si="40">H39*B$35</f>
        <v>0.01111984167</v>
      </c>
      <c r="N39" s="18">
        <f t="shared" si="40"/>
        <v>2.126605593</v>
      </c>
      <c r="O39" s="18">
        <f t="shared" si="40"/>
        <v>0.025976085</v>
      </c>
      <c r="P39" s="18">
        <f t="shared" si="40"/>
        <v>0.2342240167</v>
      </c>
      <c r="Q39" s="1"/>
      <c r="R39" s="18">
        <f t="shared" ref="R39:U39" si="41">H39*B$48</f>
        <v>0.006214029167</v>
      </c>
      <c r="S39" s="18">
        <f t="shared" si="41"/>
        <v>1.188397243</v>
      </c>
      <c r="T39" s="18">
        <f t="shared" si="41"/>
        <v>0.029032095</v>
      </c>
      <c r="U39" s="18">
        <f t="shared" si="41"/>
        <v>0.1308898917</v>
      </c>
      <c r="V39" s="1"/>
      <c r="W39" s="1"/>
      <c r="X39" s="1"/>
      <c r="Y39" s="1"/>
      <c r="Z39" s="1"/>
      <c r="AA39" s="1"/>
      <c r="AB39" s="1"/>
      <c r="AC39" s="1"/>
    </row>
    <row r="40">
      <c r="A40" s="15" t="s">
        <v>51</v>
      </c>
      <c r="B40" s="16" t="s">
        <v>38</v>
      </c>
      <c r="C40" s="16" t="s">
        <v>5</v>
      </c>
      <c r="D40" s="16" t="s">
        <v>6</v>
      </c>
      <c r="E40" s="16" t="s">
        <v>7</v>
      </c>
      <c r="F40" s="1"/>
      <c r="G40" s="15" t="s">
        <v>24</v>
      </c>
      <c r="H40" s="8">
        <f t="shared" ref="H40:K40" si="42">C15/3600</f>
        <v>0.08583344444</v>
      </c>
      <c r="I40" s="8">
        <f t="shared" si="42"/>
        <v>2.915174083</v>
      </c>
      <c r="J40" s="8">
        <f t="shared" si="42"/>
        <v>0.1201268056</v>
      </c>
      <c r="K40" s="8">
        <f t="shared" si="42"/>
        <v>0.2399353889</v>
      </c>
      <c r="L40" s="1"/>
      <c r="M40" s="18">
        <f t="shared" ref="M40:P40" si="43">H40*B$35</f>
        <v>0.007295842778</v>
      </c>
      <c r="N40" s="18">
        <f t="shared" si="43"/>
        <v>1.982318377</v>
      </c>
      <c r="O40" s="18">
        <f t="shared" si="43"/>
        <v>0.02042155694</v>
      </c>
      <c r="P40" s="18">
        <f t="shared" si="43"/>
        <v>0.1631560644</v>
      </c>
      <c r="Q40" s="1"/>
      <c r="R40" s="18">
        <f t="shared" ref="R40:U40" si="44">H40*B$48</f>
        <v>0.004077088611</v>
      </c>
      <c r="S40" s="18">
        <f t="shared" si="44"/>
        <v>1.107766152</v>
      </c>
      <c r="T40" s="18">
        <f t="shared" si="44"/>
        <v>0.02282409306</v>
      </c>
      <c r="U40" s="18">
        <f t="shared" si="44"/>
        <v>0.09117544778</v>
      </c>
      <c r="V40" s="1"/>
      <c r="W40" s="1"/>
      <c r="X40" s="1"/>
      <c r="Y40" s="1"/>
      <c r="Z40" s="1"/>
      <c r="AA40" s="1"/>
      <c r="AB40" s="1"/>
      <c r="AC40" s="1"/>
    </row>
    <row r="41">
      <c r="A41" s="17" t="s">
        <v>39</v>
      </c>
      <c r="B41" s="28">
        <f t="shared" ref="B41:D41" si="45">MAX(L23:L25)</f>
        <v>0</v>
      </c>
      <c r="C41" s="28">
        <f t="shared" si="45"/>
        <v>0</v>
      </c>
      <c r="D41" s="28">
        <f t="shared" si="45"/>
        <v>0</v>
      </c>
      <c r="E41" s="28">
        <f>MAX(O11:O25)</f>
        <v>0</v>
      </c>
      <c r="F41" s="1"/>
      <c r="G41" s="15" t="s">
        <v>25</v>
      </c>
      <c r="H41" s="8">
        <f t="shared" ref="H41:K41" si="46">C16/3600</f>
        <v>0.1725893333</v>
      </c>
      <c r="I41" s="8">
        <f t="shared" si="46"/>
        <v>4.537847083</v>
      </c>
      <c r="J41" s="8">
        <f t="shared" si="46"/>
        <v>0.2014553333</v>
      </c>
      <c r="K41" s="8">
        <f t="shared" si="46"/>
        <v>0.5803120278</v>
      </c>
      <c r="L41" s="1"/>
      <c r="M41" s="18">
        <f t="shared" ref="M41:P41" si="47">H41*B$35</f>
        <v>0.01467009333</v>
      </c>
      <c r="N41" s="18">
        <f t="shared" si="47"/>
        <v>3.085736017</v>
      </c>
      <c r="O41" s="18">
        <f t="shared" si="47"/>
        <v>0.03424740667</v>
      </c>
      <c r="P41" s="18">
        <f t="shared" si="47"/>
        <v>0.3946121789</v>
      </c>
      <c r="Q41" s="1"/>
      <c r="R41" s="18">
        <f t="shared" ref="R41:U41" si="48">H41*B$48</f>
        <v>0.008197993333</v>
      </c>
      <c r="S41" s="18">
        <f t="shared" si="48"/>
        <v>1.724381892</v>
      </c>
      <c r="T41" s="18">
        <f t="shared" si="48"/>
        <v>0.03827651333</v>
      </c>
      <c r="U41" s="18">
        <f t="shared" si="48"/>
        <v>0.2205185706</v>
      </c>
      <c r="V41" s="1"/>
      <c r="W41" s="1"/>
      <c r="X41" s="1"/>
      <c r="Y41" s="1"/>
      <c r="Z41" s="1"/>
      <c r="AA41" s="1"/>
      <c r="AB41" s="1"/>
      <c r="AC41" s="1"/>
    </row>
    <row r="42">
      <c r="A42" s="17" t="s">
        <v>52</v>
      </c>
      <c r="B42" s="19" t="s">
        <v>53</v>
      </c>
      <c r="C42" s="19" t="s">
        <v>54</v>
      </c>
      <c r="D42" s="19" t="s">
        <v>55</v>
      </c>
      <c r="E42" s="19" t="s">
        <v>54</v>
      </c>
      <c r="F42" s="1"/>
      <c r="G42" s="15" t="s">
        <v>26</v>
      </c>
      <c r="H42" s="8">
        <f t="shared" ref="H42:K42" si="49">C17/3600</f>
        <v>0.1297321389</v>
      </c>
      <c r="I42" s="8">
        <f t="shared" si="49"/>
        <v>4.571040722</v>
      </c>
      <c r="J42" s="8">
        <f t="shared" si="49"/>
        <v>0.4515570556</v>
      </c>
      <c r="K42" s="8">
        <f t="shared" si="49"/>
        <v>0.4057710278</v>
      </c>
      <c r="L42" s="1"/>
      <c r="M42" s="18">
        <f t="shared" ref="M42:P42" si="50">H42*B$35</f>
        <v>0.01102723181</v>
      </c>
      <c r="N42" s="18">
        <f t="shared" si="50"/>
        <v>3.108307691</v>
      </c>
      <c r="O42" s="18">
        <f t="shared" si="50"/>
        <v>0.07676469944</v>
      </c>
      <c r="P42" s="18">
        <f t="shared" si="50"/>
        <v>0.2759242989</v>
      </c>
      <c r="Q42" s="1"/>
      <c r="R42" s="18">
        <f t="shared" ref="R42:U42" si="51">H42*B$48</f>
        <v>0.006162276597</v>
      </c>
      <c r="S42" s="18">
        <f t="shared" si="51"/>
        <v>1.736995474</v>
      </c>
      <c r="T42" s="18">
        <f t="shared" si="51"/>
        <v>0.08579584056</v>
      </c>
      <c r="U42" s="18">
        <f t="shared" si="51"/>
        <v>0.1541929906</v>
      </c>
      <c r="V42" s="1"/>
      <c r="W42" s="1"/>
      <c r="X42" s="1"/>
      <c r="Y42" s="1"/>
      <c r="Z42" s="1"/>
      <c r="AA42" s="1"/>
      <c r="AB42" s="1"/>
      <c r="AC42" s="1"/>
    </row>
    <row r="43">
      <c r="A43" s="17" t="s">
        <v>56</v>
      </c>
      <c r="B43" s="20">
        <v>0.19</v>
      </c>
      <c r="C43" s="20">
        <v>0.76</v>
      </c>
      <c r="D43" s="20">
        <v>0.38</v>
      </c>
      <c r="E43" s="20">
        <v>0.76</v>
      </c>
      <c r="F43" s="1"/>
      <c r="G43" s="15" t="s">
        <v>27</v>
      </c>
      <c r="H43" s="8">
        <f t="shared" ref="H43:K43" si="52">C18/3600</f>
        <v>0.2762385556</v>
      </c>
      <c r="I43" s="8">
        <f t="shared" si="52"/>
        <v>8.032617083</v>
      </c>
      <c r="J43" s="8">
        <f t="shared" si="52"/>
        <v>0.7517101389</v>
      </c>
      <c r="K43" s="8">
        <f t="shared" si="52"/>
        <v>0.6506060556</v>
      </c>
      <c r="L43" s="1"/>
      <c r="M43" s="18">
        <f t="shared" ref="M43:P43" si="53">H43*B$35</f>
        <v>0.02348027722</v>
      </c>
      <c r="N43" s="18">
        <f t="shared" si="53"/>
        <v>5.462179617</v>
      </c>
      <c r="O43" s="18">
        <f t="shared" si="53"/>
        <v>0.1277907236</v>
      </c>
      <c r="P43" s="18">
        <f t="shared" si="53"/>
        <v>0.4424121178</v>
      </c>
      <c r="Q43" s="1"/>
      <c r="R43" s="18">
        <f t="shared" ref="R43:U43" si="54">H43*B$48</f>
        <v>0.01312133139</v>
      </c>
      <c r="S43" s="18">
        <f t="shared" si="54"/>
        <v>3.052394492</v>
      </c>
      <c r="T43" s="18">
        <f t="shared" si="54"/>
        <v>0.1428249264</v>
      </c>
      <c r="U43" s="18">
        <f t="shared" si="54"/>
        <v>0.2472303011</v>
      </c>
      <c r="V43" s="1"/>
      <c r="W43" s="1"/>
      <c r="X43" s="1"/>
      <c r="Y43" s="1"/>
      <c r="Z43" s="1"/>
      <c r="AA43" s="1"/>
      <c r="AB43" s="1"/>
      <c r="AC43" s="1"/>
    </row>
    <row r="44">
      <c r="A44" s="17" t="s">
        <v>45</v>
      </c>
      <c r="B44" s="20">
        <v>15.0</v>
      </c>
      <c r="C44" s="19">
        <v>60.0</v>
      </c>
      <c r="D44" s="20">
        <v>30.0</v>
      </c>
      <c r="E44" s="19">
        <v>60.0</v>
      </c>
      <c r="F44" s="1"/>
      <c r="G44" s="15" t="s">
        <v>28</v>
      </c>
      <c r="H44" s="8">
        <f t="shared" ref="H44:K44" si="55">C19/3600</f>
        <v>0.2265309444</v>
      </c>
      <c r="I44" s="8">
        <f t="shared" si="55"/>
        <v>8.965036389</v>
      </c>
      <c r="J44" s="8">
        <f t="shared" si="55"/>
        <v>0.5923786667</v>
      </c>
      <c r="K44" s="8">
        <f t="shared" si="55"/>
        <v>0.4950401111</v>
      </c>
      <c r="L44" s="1"/>
      <c r="M44" s="18">
        <f t="shared" ref="M44:P44" si="56">H44*B$35</f>
        <v>0.01925513028</v>
      </c>
      <c r="N44" s="18">
        <f t="shared" si="56"/>
        <v>6.096224744</v>
      </c>
      <c r="O44" s="18">
        <f t="shared" si="56"/>
        <v>0.1007043733</v>
      </c>
      <c r="P44" s="18">
        <f t="shared" si="56"/>
        <v>0.3366272756</v>
      </c>
      <c r="Q44" s="1"/>
      <c r="R44" s="18">
        <f t="shared" ref="R44:U44" si="57">H44*B$48</f>
        <v>0.01076021986</v>
      </c>
      <c r="S44" s="18">
        <f t="shared" si="57"/>
        <v>3.406713828</v>
      </c>
      <c r="T44" s="18">
        <f t="shared" si="57"/>
        <v>0.1125519467</v>
      </c>
      <c r="U44" s="18">
        <f t="shared" si="57"/>
        <v>0.1881152422</v>
      </c>
      <c r="V44" s="1"/>
      <c r="W44" s="1"/>
      <c r="X44" s="1"/>
      <c r="Y44" s="1"/>
      <c r="Z44" s="1"/>
      <c r="AA44" s="1"/>
      <c r="AB44" s="1"/>
      <c r="AC44" s="1"/>
    </row>
    <row r="45">
      <c r="A45" s="15"/>
      <c r="B45" s="1"/>
      <c r="C45" s="1"/>
      <c r="D45" s="1"/>
      <c r="E45" s="1"/>
      <c r="F45" s="1"/>
      <c r="G45" s="15" t="s">
        <v>29</v>
      </c>
      <c r="H45" s="8">
        <f t="shared" ref="H45:K45" si="58">C20/3600</f>
        <v>0.2813835278</v>
      </c>
      <c r="I45" s="8">
        <f t="shared" si="58"/>
        <v>8.857499083</v>
      </c>
      <c r="J45" s="8">
        <f t="shared" si="58"/>
        <v>0.8825783056</v>
      </c>
      <c r="K45" s="8">
        <f t="shared" si="58"/>
        <v>0.6304498889</v>
      </c>
      <c r="L45" s="1"/>
      <c r="M45" s="18">
        <f t="shared" ref="M45:P45" si="59">H45*B$35</f>
        <v>0.02391759986</v>
      </c>
      <c r="N45" s="18">
        <f t="shared" si="59"/>
        <v>6.023099377</v>
      </c>
      <c r="O45" s="18">
        <f t="shared" si="59"/>
        <v>0.1500383119</v>
      </c>
      <c r="P45" s="18">
        <f t="shared" si="59"/>
        <v>0.4287059244</v>
      </c>
      <c r="Q45" s="1"/>
      <c r="R45" s="18">
        <f t="shared" ref="R45:U45" si="60">H45*B$48</f>
        <v>0.01336571757</v>
      </c>
      <c r="S45" s="18">
        <f t="shared" si="60"/>
        <v>3.365849652</v>
      </c>
      <c r="T45" s="18">
        <f t="shared" si="60"/>
        <v>0.1676898781</v>
      </c>
      <c r="U45" s="18">
        <f t="shared" si="60"/>
        <v>0.2395709578</v>
      </c>
      <c r="V45" s="1"/>
      <c r="W45" s="1"/>
      <c r="X45" s="1"/>
      <c r="Y45" s="1"/>
      <c r="Z45" s="1"/>
      <c r="AA45" s="1"/>
      <c r="AB45" s="1"/>
      <c r="AC45" s="1"/>
    </row>
    <row r="46">
      <c r="A46" s="22" t="s">
        <v>46</v>
      </c>
      <c r="B46" s="24" t="str">
        <f t="shared" ref="B46:D46" si="61">MEDIAN(L23:L25)</f>
        <v>#NUM!</v>
      </c>
      <c r="C46" s="24" t="str">
        <f t="shared" si="61"/>
        <v>#NUM!</v>
      </c>
      <c r="D46" s="24" t="str">
        <f t="shared" si="61"/>
        <v>#NUM!</v>
      </c>
      <c r="E46" s="24" t="str">
        <f>MEDIAN(O11:O25)</f>
        <v>#NUM!</v>
      </c>
      <c r="F46" s="1"/>
      <c r="G46" s="15" t="s">
        <v>30</v>
      </c>
      <c r="H46" s="8">
        <f t="shared" ref="H46:K46" si="62">C21/3600</f>
        <v>0.3784449167</v>
      </c>
      <c r="I46" s="8">
        <f t="shared" si="62"/>
        <v>16.68802339</v>
      </c>
      <c r="J46" s="8">
        <f t="shared" si="62"/>
        <v>1.799070139</v>
      </c>
      <c r="K46" s="8">
        <f t="shared" si="62"/>
        <v>1.120800667</v>
      </c>
      <c r="L46" s="1"/>
      <c r="M46" s="18">
        <f t="shared" ref="M46:P46" si="63">H46*B$35</f>
        <v>0.03216781792</v>
      </c>
      <c r="N46" s="18">
        <f t="shared" si="63"/>
        <v>11.3478559</v>
      </c>
      <c r="O46" s="18">
        <f t="shared" si="63"/>
        <v>0.3058419236</v>
      </c>
      <c r="P46" s="18">
        <f t="shared" si="63"/>
        <v>0.7621444533</v>
      </c>
      <c r="Q46" s="1"/>
      <c r="R46" s="18">
        <f t="shared" ref="R46:U46" si="64">H46*B$48</f>
        <v>0.01797613354</v>
      </c>
      <c r="S46" s="18">
        <f t="shared" si="64"/>
        <v>6.341448888</v>
      </c>
      <c r="T46" s="18">
        <f t="shared" si="64"/>
        <v>0.3418233264</v>
      </c>
      <c r="U46" s="18">
        <f t="shared" si="64"/>
        <v>0.4259042533</v>
      </c>
      <c r="V46" s="1"/>
      <c r="W46" s="1"/>
      <c r="X46" s="1"/>
      <c r="Y46" s="1"/>
      <c r="Z46" s="1"/>
      <c r="AA46" s="1"/>
      <c r="AB46" s="1"/>
      <c r="AC46" s="1"/>
    </row>
    <row r="47">
      <c r="A47" s="22" t="s">
        <v>52</v>
      </c>
      <c r="B47" s="24" t="s">
        <v>57</v>
      </c>
      <c r="C47" s="24" t="s">
        <v>55</v>
      </c>
      <c r="D47" s="24" t="s">
        <v>53</v>
      </c>
      <c r="E47" s="24" t="s">
        <v>55</v>
      </c>
      <c r="F47" s="1"/>
      <c r="G47" s="17" t="s">
        <v>31</v>
      </c>
      <c r="H47" s="9">
        <f t="shared" ref="H47:K47" si="65">C22/3600</f>
        <v>0.4500951111</v>
      </c>
      <c r="I47" s="9">
        <f t="shared" si="65"/>
        <v>21.51002889</v>
      </c>
      <c r="J47" s="9">
        <f t="shared" si="65"/>
        <v>1.190683056</v>
      </c>
      <c r="K47" s="9">
        <f t="shared" si="65"/>
        <v>1.370742333</v>
      </c>
      <c r="L47" s="1"/>
      <c r="M47" s="21">
        <f t="shared" ref="M47:P47" si="66">H47*B$35</f>
        <v>0.03825808444</v>
      </c>
      <c r="N47" s="21">
        <f t="shared" si="66"/>
        <v>14.62681964</v>
      </c>
      <c r="O47" s="21">
        <f t="shared" si="66"/>
        <v>0.2024161194</v>
      </c>
      <c r="P47" s="21">
        <f t="shared" si="66"/>
        <v>0.9321047867</v>
      </c>
      <c r="Q47" s="1"/>
      <c r="R47" s="21">
        <f t="shared" ref="R47:U47" si="67">H47*B$43</f>
        <v>0.08551807111</v>
      </c>
      <c r="S47" s="21">
        <f t="shared" si="67"/>
        <v>16.34762196</v>
      </c>
      <c r="T47" s="21">
        <f t="shared" si="67"/>
        <v>0.4524595611</v>
      </c>
      <c r="U47" s="21">
        <f t="shared" si="67"/>
        <v>1.041764173</v>
      </c>
      <c r="V47" s="1"/>
      <c r="W47" s="1"/>
      <c r="X47" s="1"/>
      <c r="Y47" s="1"/>
      <c r="Z47" s="1"/>
      <c r="AA47" s="1"/>
      <c r="AB47" s="1"/>
      <c r="AC47" s="1"/>
    </row>
    <row r="48">
      <c r="A48" s="22" t="s">
        <v>58</v>
      </c>
      <c r="B48" s="25">
        <v>0.0475</v>
      </c>
      <c r="C48" s="25">
        <v>0.38</v>
      </c>
      <c r="D48" s="25">
        <v>0.19</v>
      </c>
      <c r="E48" s="25">
        <v>0.38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>
      <c r="A49" s="22" t="s">
        <v>45</v>
      </c>
      <c r="B49" s="25">
        <v>3.75</v>
      </c>
      <c r="C49" s="25">
        <v>30.0</v>
      </c>
      <c r="D49" s="25">
        <v>15.0</v>
      </c>
      <c r="E49" s="25">
        <v>30.0</v>
      </c>
      <c r="F49" s="1"/>
      <c r="G49" s="29" t="s">
        <v>59</v>
      </c>
      <c r="H49" s="30"/>
      <c r="I49" s="30"/>
      <c r="J49" s="30"/>
      <c r="K49" s="31"/>
      <c r="L49" s="32" t="s">
        <v>60</v>
      </c>
      <c r="M49" s="33">
        <f t="shared" ref="M49:P49" si="68">SUM(M28:M47)</f>
        <v>0.2333396483</v>
      </c>
      <c r="N49" s="33">
        <f t="shared" si="68"/>
        <v>68.82044788</v>
      </c>
      <c r="O49" s="33">
        <f t="shared" si="68"/>
        <v>1.264934399</v>
      </c>
      <c r="P49" s="33">
        <f t="shared" si="68"/>
        <v>4.987089986</v>
      </c>
      <c r="Q49" s="32" t="s">
        <v>60</v>
      </c>
      <c r="R49" s="33">
        <f t="shared" ref="R49:U49" si="69">SUM(R28:R47)</f>
        <v>0.205316854</v>
      </c>
      <c r="S49" s="33">
        <f t="shared" si="69"/>
        <v>47.65298128</v>
      </c>
      <c r="T49" s="33">
        <f t="shared" si="69"/>
        <v>1.65873772</v>
      </c>
      <c r="U49" s="33">
        <f t="shared" si="69"/>
        <v>3.358676476</v>
      </c>
      <c r="V49" s="1"/>
      <c r="W49" s="1"/>
      <c r="X49" s="1"/>
      <c r="Y49" s="1"/>
      <c r="Z49" s="1"/>
      <c r="AA49" s="1"/>
      <c r="AB49" s="1"/>
      <c r="AC49" s="1"/>
    </row>
    <row r="50">
      <c r="A50" s="11"/>
      <c r="B50" s="11"/>
      <c r="C50" s="1"/>
      <c r="D50" s="1"/>
      <c r="E50" s="1"/>
      <c r="F50" s="1"/>
      <c r="G50" s="1"/>
      <c r="H50" s="1"/>
      <c r="I50" s="1"/>
      <c r="J50" s="1"/>
      <c r="K50" s="1"/>
      <c r="L50" s="16" t="s">
        <v>61</v>
      </c>
      <c r="M50" s="34">
        <f>M49/M49</f>
        <v>1</v>
      </c>
      <c r="N50" s="34">
        <f>N49/M49</f>
        <v>294.9367944</v>
      </c>
      <c r="O50" s="34">
        <f>O49/M49</f>
        <v>5.421000709</v>
      </c>
      <c r="P50" s="34">
        <f>P49/M49</f>
        <v>21.37266436</v>
      </c>
      <c r="Q50" s="34"/>
      <c r="R50" s="34">
        <v>1.0</v>
      </c>
      <c r="S50" s="34">
        <f>S49/R49</f>
        <v>232.0948347</v>
      </c>
      <c r="T50" s="34">
        <f>T49/R49</f>
        <v>8.078916505</v>
      </c>
      <c r="U50" s="34">
        <f>U49/R49</f>
        <v>16.35850351</v>
      </c>
      <c r="V50" s="1"/>
      <c r="W50" s="1"/>
      <c r="X50" s="1"/>
      <c r="Y50" s="1"/>
      <c r="Z50" s="1"/>
      <c r="AA50" s="1"/>
      <c r="AB50" s="1"/>
      <c r="AC50" s="1"/>
    </row>
    <row r="51">
      <c r="A51" s="11"/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>
      <c r="A52" s="11"/>
      <c r="B52" s="1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>
      <c r="A53" s="11"/>
      <c r="B53" s="1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>
      <c r="A54" s="11"/>
      <c r="B54" s="1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>
      <c r="A55" s="11"/>
      <c r="B55" s="1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>
      <c r="A56" s="11"/>
      <c r="B56" s="1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>
      <c r="A57" s="11"/>
      <c r="B57" s="1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>
      <c r="A58" s="11"/>
      <c r="B58" s="1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>
      <c r="A59" s="11"/>
      <c r="B59" s="1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>
      <c r="A60" s="11"/>
      <c r="B60" s="1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>
      <c r="A63" s="1"/>
      <c r="B63" s="1"/>
      <c r="C63" s="11"/>
      <c r="D63" s="11"/>
      <c r="E63" s="11"/>
      <c r="F63" s="1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>
      <c r="A64" s="1"/>
      <c r="B64" s="1"/>
      <c r="C64" s="11"/>
      <c r="D64" s="11"/>
      <c r="E64" s="11"/>
      <c r="F64" s="1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</row>
  </sheetData>
  <mergeCells count="6">
    <mergeCell ref="C1:K1"/>
    <mergeCell ref="L1:O1"/>
    <mergeCell ref="C23:F23"/>
    <mergeCell ref="H26:K26"/>
    <mergeCell ref="M26:P26"/>
    <mergeCell ref="R26:U26"/>
  </mergeCells>
  <hyperlinks>
    <hyperlink r:id="rId1" ref="A26"/>
    <hyperlink r:id="rId2" ref="A39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2" width="16.11"/>
    <col customWidth="1" min="3" max="3" width="13.56"/>
    <col customWidth="1" min="4" max="6" width="10.56"/>
    <col customWidth="1" min="7" max="7" width="11.44"/>
    <col customWidth="1" min="8" max="9" width="10.56"/>
    <col customWidth="1" min="10" max="10" width="14.56"/>
    <col customWidth="1" min="11" max="11" width="13.33"/>
    <col customWidth="1" min="12" max="12" width="10.56"/>
    <col customWidth="1" min="13" max="13" width="14.11"/>
    <col customWidth="1" min="14" max="14" width="10.56"/>
    <col customWidth="1" min="15" max="15" width="14.78"/>
    <col customWidth="1" min="16" max="28" width="10.56"/>
  </cols>
  <sheetData>
    <row r="1" ht="15.75" customHeight="1">
      <c r="C1" s="35" t="s">
        <v>0</v>
      </c>
      <c r="K1" s="36" t="s">
        <v>1</v>
      </c>
      <c r="O1" s="37" t="s">
        <v>62</v>
      </c>
    </row>
    <row r="2" ht="15.75" customHeight="1">
      <c r="A2" s="38" t="s">
        <v>2</v>
      </c>
      <c r="B2" s="38" t="s">
        <v>3</v>
      </c>
      <c r="C2" s="38" t="s">
        <v>4</v>
      </c>
      <c r="D2" s="38" t="s">
        <v>5</v>
      </c>
      <c r="E2" s="38" t="s">
        <v>6</v>
      </c>
      <c r="F2" s="38" t="s">
        <v>7</v>
      </c>
      <c r="G2" s="39" t="s">
        <v>8</v>
      </c>
      <c r="H2" s="39" t="s">
        <v>9</v>
      </c>
      <c r="I2" s="39" t="s">
        <v>10</v>
      </c>
      <c r="J2" s="38" t="s">
        <v>11</v>
      </c>
      <c r="K2" s="40" t="s">
        <v>4</v>
      </c>
      <c r="L2" s="40" t="s">
        <v>5</v>
      </c>
      <c r="M2" s="40" t="s">
        <v>6</v>
      </c>
      <c r="N2" s="40" t="s">
        <v>7</v>
      </c>
      <c r="O2" s="41" t="s">
        <v>63</v>
      </c>
      <c r="P2" s="41" t="s">
        <v>64</v>
      </c>
      <c r="Q2" s="41" t="s">
        <v>6</v>
      </c>
      <c r="R2" s="41" t="s">
        <v>7</v>
      </c>
    </row>
    <row r="3" ht="15.75" customHeight="1">
      <c r="A3" t="s">
        <v>12</v>
      </c>
      <c r="B3" s="42">
        <v>8860361.0</v>
      </c>
      <c r="C3" s="43">
        <f>'kallisto bus'!B19+bustools!B19</f>
        <v>53.8048</v>
      </c>
      <c r="D3" s="43">
        <f>'Cell Ranger'!B19</f>
        <v>1851.9085</v>
      </c>
      <c r="E3" s="43">
        <f>Alevin!B19</f>
        <v>86.2981</v>
      </c>
      <c r="F3" s="43">
        <f>STARsolo!B19</f>
        <v>151.2869</v>
      </c>
      <c r="G3" s="44">
        <f t="shared" ref="G3:G22" si="1">D3/C3</f>
        <v>34.41902024</v>
      </c>
      <c r="H3" s="44">
        <f t="shared" ref="H3:H22" si="2">E3/C3</f>
        <v>1.603910803</v>
      </c>
      <c r="I3" s="44">
        <f t="shared" ref="I3:I22" si="3">F3/C3</f>
        <v>2.811773299</v>
      </c>
      <c r="J3" s="43">
        <f>'word count'!B19</f>
        <v>34.2791</v>
      </c>
      <c r="K3" s="45">
        <v>3.4631399999999997</v>
      </c>
      <c r="L3" s="45">
        <v>24.663790000000002</v>
      </c>
      <c r="M3" s="45">
        <v>3.77955</v>
      </c>
      <c r="N3" s="45">
        <v>27.21039</v>
      </c>
      <c r="O3" s="46">
        <v>0.00271</v>
      </c>
      <c r="P3" s="47">
        <v>17.90207</v>
      </c>
      <c r="Q3" s="48">
        <v>0.03107</v>
      </c>
      <c r="R3" s="48">
        <v>0.9144800000000001</v>
      </c>
      <c r="T3" s="49"/>
    </row>
    <row r="4" ht="15.75" customHeight="1">
      <c r="A4" t="s">
        <v>13</v>
      </c>
      <c r="B4" s="42">
        <v>2.1574502E7</v>
      </c>
      <c r="C4" s="43">
        <f>'kallisto bus'!B20+bustools!B20</f>
        <v>77.5407</v>
      </c>
      <c r="D4" s="43">
        <f>'Cell Ranger'!B20</f>
        <v>2376.0257</v>
      </c>
      <c r="E4" s="43">
        <f>Alevin!B20</f>
        <v>93.4737</v>
      </c>
      <c r="F4" s="43">
        <f>STARsolo!B20</f>
        <v>208.4357</v>
      </c>
      <c r="G4" s="44">
        <f t="shared" si="1"/>
        <v>30.64230398</v>
      </c>
      <c r="H4" s="44">
        <f t="shared" si="2"/>
        <v>1.205479187</v>
      </c>
      <c r="I4" s="44">
        <f t="shared" si="3"/>
        <v>2.688081227</v>
      </c>
      <c r="J4" s="43">
        <f>'word count'!B20</f>
        <v>54.5309</v>
      </c>
      <c r="K4" s="45">
        <v>3.29323</v>
      </c>
      <c r="L4" s="45">
        <v>15.777700000000001</v>
      </c>
      <c r="M4" s="45">
        <v>2.12286</v>
      </c>
      <c r="N4" s="45">
        <v>4.248069999999999</v>
      </c>
      <c r="O4" s="46">
        <v>0.40962</v>
      </c>
      <c r="P4" s="47">
        <v>29.16147</v>
      </c>
      <c r="Q4" s="48">
        <v>0.1248</v>
      </c>
      <c r="R4" s="48">
        <v>3.2645</v>
      </c>
      <c r="T4" s="49"/>
    </row>
    <row r="5" ht="15.75" customHeight="1">
      <c r="A5" t="s">
        <v>14</v>
      </c>
      <c r="B5" s="42">
        <v>3.7227612E7</v>
      </c>
      <c r="C5" s="43">
        <f>'kallisto bus'!B12+bustools!B12</f>
        <v>116.8508</v>
      </c>
      <c r="D5" s="43">
        <f>'Cell Ranger'!B12</f>
        <v>4257.7681</v>
      </c>
      <c r="E5" s="43">
        <f>Alevin!B12</f>
        <v>431.544</v>
      </c>
      <c r="F5" s="43">
        <f>STARsolo!B12</f>
        <v>295.1366</v>
      </c>
      <c r="G5" s="44">
        <f t="shared" si="1"/>
        <v>36.43764613</v>
      </c>
      <c r="H5" s="44">
        <f t="shared" si="2"/>
        <v>3.693119773</v>
      </c>
      <c r="I5" s="44">
        <f t="shared" si="3"/>
        <v>2.525755921</v>
      </c>
      <c r="J5" s="43">
        <f>'word count'!B12</f>
        <v>109.6389</v>
      </c>
      <c r="K5" s="45">
        <v>3.48739</v>
      </c>
      <c r="L5" s="45">
        <v>24.73899</v>
      </c>
      <c r="M5" s="45">
        <v>4.34168</v>
      </c>
      <c r="N5" s="45">
        <v>27.21041</v>
      </c>
      <c r="O5" s="46">
        <v>0.6785399999999999</v>
      </c>
      <c r="P5" s="47">
        <v>76.24766000000001</v>
      </c>
      <c r="Q5" s="48">
        <v>0.03871</v>
      </c>
      <c r="R5" s="48">
        <v>12.32507</v>
      </c>
      <c r="T5" s="49"/>
    </row>
    <row r="6" ht="15.75" customHeight="1">
      <c r="A6" t="s">
        <v>15</v>
      </c>
      <c r="B6" s="42">
        <v>6.3105786E7</v>
      </c>
      <c r="C6" s="43">
        <f>'kallisto bus'!B7+bustools!B7</f>
        <v>272.4029</v>
      </c>
      <c r="D6" s="43">
        <f>'Cell Ranger'!B7</f>
        <v>9669.6447</v>
      </c>
      <c r="E6" s="43">
        <f>Alevin!B7</f>
        <v>355.4096</v>
      </c>
      <c r="F6" s="43">
        <f>STARsolo!B7</f>
        <v>482.1268</v>
      </c>
      <c r="G6" s="44">
        <f t="shared" si="1"/>
        <v>35.49758354</v>
      </c>
      <c r="H6" s="44">
        <f t="shared" si="2"/>
        <v>1.304720324</v>
      </c>
      <c r="I6" s="44">
        <f t="shared" si="3"/>
        <v>1.769903331</v>
      </c>
      <c r="J6" s="43">
        <f>'word count'!B7</f>
        <v>134.1158</v>
      </c>
      <c r="K6" s="45">
        <v>11.389629999999999</v>
      </c>
      <c r="L6" s="45">
        <v>31.272759999999998</v>
      </c>
      <c r="M6" s="45">
        <v>8.974620000000002</v>
      </c>
      <c r="N6" s="45">
        <v>55.597449999999995</v>
      </c>
      <c r="O6" s="46">
        <v>1.2618699999999998</v>
      </c>
      <c r="P6" s="47">
        <v>113.15302</v>
      </c>
      <c r="Q6" s="48">
        <v>0.45292</v>
      </c>
      <c r="R6" s="48">
        <v>20.52298</v>
      </c>
      <c r="T6" s="49"/>
    </row>
    <row r="7" ht="15.75" customHeight="1">
      <c r="A7" t="s">
        <v>16</v>
      </c>
      <c r="B7" s="42">
        <v>6.6601887E7</v>
      </c>
      <c r="C7" s="43">
        <f>'kallisto bus'!B10+bustools!B10</f>
        <v>256.315</v>
      </c>
      <c r="D7" s="43">
        <f>'Cell Ranger'!B10</f>
        <v>7959.0918</v>
      </c>
      <c r="E7" s="43">
        <f>Alevin!B10</f>
        <v>786.2688</v>
      </c>
      <c r="F7" s="43">
        <f>STARsolo!B10</f>
        <v>561.1173</v>
      </c>
      <c r="G7" s="44">
        <f t="shared" si="1"/>
        <v>31.05199384</v>
      </c>
      <c r="H7" s="44">
        <f t="shared" si="2"/>
        <v>3.067587929</v>
      </c>
      <c r="I7" s="44">
        <f t="shared" si="3"/>
        <v>2.189170747</v>
      </c>
      <c r="J7" s="43">
        <f>'word count'!B10</f>
        <v>140.7343</v>
      </c>
      <c r="K7" s="45">
        <v>11.19499</v>
      </c>
      <c r="L7" s="45">
        <v>27.1855</v>
      </c>
      <c r="M7" s="45">
        <v>5.42034</v>
      </c>
      <c r="N7" s="45">
        <v>30.595869999999998</v>
      </c>
      <c r="O7" s="46">
        <v>1.20305</v>
      </c>
      <c r="P7" s="47">
        <v>108.46033</v>
      </c>
      <c r="Q7" s="48">
        <v>0.09287999999999999</v>
      </c>
      <c r="R7" s="48">
        <v>19.338330000000003</v>
      </c>
      <c r="T7" s="49"/>
    </row>
    <row r="8" ht="15.75" customHeight="1">
      <c r="A8" t="s">
        <v>17</v>
      </c>
      <c r="B8" s="42">
        <v>7.522512E7</v>
      </c>
      <c r="C8" s="43">
        <f>'kallisto bus'!B6+bustools!B6</f>
        <v>193.5088</v>
      </c>
      <c r="D8" s="43">
        <f>'Cell Ranger'!B6</f>
        <v>8998.589</v>
      </c>
      <c r="E8" s="43">
        <f>Alevin!B6</f>
        <v>549.3987</v>
      </c>
      <c r="F8" s="43">
        <f>STARsolo!B6</f>
        <v>680.6428</v>
      </c>
      <c r="G8" s="44">
        <f t="shared" si="1"/>
        <v>46.50222109</v>
      </c>
      <c r="H8" s="44">
        <f t="shared" si="2"/>
        <v>2.839140649</v>
      </c>
      <c r="I8" s="44">
        <f t="shared" si="3"/>
        <v>3.517373887</v>
      </c>
      <c r="J8" s="43">
        <f>'word count'!B6</f>
        <v>161.4742</v>
      </c>
      <c r="K8" s="45">
        <v>7.26475</v>
      </c>
      <c r="L8" s="45">
        <v>28.10582</v>
      </c>
      <c r="M8" s="45">
        <v>9.61181</v>
      </c>
      <c r="N8" s="45">
        <v>55.20479</v>
      </c>
      <c r="O8" s="46">
        <v>1.78177</v>
      </c>
      <c r="P8" s="47">
        <v>126.63222</v>
      </c>
      <c r="Q8" s="48">
        <v>0.33243</v>
      </c>
      <c r="R8" s="48">
        <v>25.11938</v>
      </c>
      <c r="T8" s="49"/>
    </row>
    <row r="9" ht="15.75" customHeight="1">
      <c r="A9" t="s">
        <v>18</v>
      </c>
      <c r="B9" s="42">
        <v>8.451239E7</v>
      </c>
      <c r="C9" s="43">
        <f>'kallisto bus'!B4+bustools!B4</f>
        <v>283.7067</v>
      </c>
      <c r="D9" s="43">
        <f>'Cell Ranger'!B4</f>
        <v>9475.2678</v>
      </c>
      <c r="E9" s="43">
        <f>Alevin!B4</f>
        <v>537.8713</v>
      </c>
      <c r="F9" s="43">
        <f>STARsolo!B4</f>
        <v>537.5201</v>
      </c>
      <c r="G9" s="44">
        <f t="shared" si="1"/>
        <v>33.3981108</v>
      </c>
      <c r="H9" s="44">
        <f t="shared" si="2"/>
        <v>1.895870982</v>
      </c>
      <c r="I9" s="44">
        <f t="shared" si="3"/>
        <v>1.894633084</v>
      </c>
      <c r="J9" s="43">
        <f>'word count'!B4</f>
        <v>172.5408</v>
      </c>
      <c r="K9" s="45">
        <v>11.08957</v>
      </c>
      <c r="L9" s="45">
        <v>24.70696</v>
      </c>
      <c r="M9" s="45">
        <v>4.7841700000000005</v>
      </c>
      <c r="N9" s="45">
        <v>27.80896</v>
      </c>
      <c r="O9" s="46">
        <v>1.79852</v>
      </c>
      <c r="P9" s="47">
        <v>136.18533</v>
      </c>
      <c r="Q9" s="48">
        <v>0.12297</v>
      </c>
      <c r="R9" s="48">
        <v>29.98171</v>
      </c>
      <c r="T9" s="49"/>
    </row>
    <row r="10" ht="15.75" customHeight="1">
      <c r="A10" t="s">
        <v>19</v>
      </c>
      <c r="B10" s="42">
        <v>8.5992089E7</v>
      </c>
      <c r="C10" s="43">
        <f>'kallisto bus'!B14+bustools!B14</f>
        <v>180.7884</v>
      </c>
      <c r="D10" s="43">
        <f>'Cell Ranger'!B14</f>
        <v>9325.1202</v>
      </c>
      <c r="E10" s="43">
        <f>Alevin!B14</f>
        <v>273.4579</v>
      </c>
      <c r="F10" s="43">
        <f>STARsolo!B14</f>
        <v>564.8381</v>
      </c>
      <c r="G10" s="44">
        <f t="shared" si="1"/>
        <v>51.58030161</v>
      </c>
      <c r="H10" s="44">
        <f t="shared" si="2"/>
        <v>1.512585431</v>
      </c>
      <c r="I10" s="44">
        <f t="shared" si="3"/>
        <v>3.124304989</v>
      </c>
      <c r="J10" s="43">
        <f>'word count'!B14</f>
        <v>159.6467</v>
      </c>
      <c r="K10" s="45">
        <v>3.5401100000000003</v>
      </c>
      <c r="L10" s="45">
        <v>32.00496</v>
      </c>
      <c r="M10" s="45">
        <v>7.34271</v>
      </c>
      <c r="N10" s="45">
        <v>27.416150000000002</v>
      </c>
      <c r="O10" s="46">
        <v>2.03254</v>
      </c>
      <c r="P10" s="47">
        <v>154.10576999999998</v>
      </c>
      <c r="Q10" s="48">
        <v>0.15022</v>
      </c>
      <c r="R10" s="48">
        <v>32.602830000000004</v>
      </c>
      <c r="T10" s="49"/>
    </row>
    <row r="11" ht="15.75" customHeight="1">
      <c r="A11" t="s">
        <v>20</v>
      </c>
      <c r="B11" s="42">
        <v>8.887284E7</v>
      </c>
      <c r="C11" s="43">
        <f>'kallisto bus'!B3+bustools!B3</f>
        <v>285.1943</v>
      </c>
      <c r="D11" s="43">
        <f>'Cell Ranger'!B3</f>
        <v>7975.9817</v>
      </c>
      <c r="E11" s="43">
        <f>Alevin!B3</f>
        <v>514.8216</v>
      </c>
      <c r="F11" s="43">
        <f>STARsolo!B3</f>
        <v>584.1149</v>
      </c>
      <c r="G11" s="44">
        <f t="shared" si="1"/>
        <v>27.96683419</v>
      </c>
      <c r="H11" s="44">
        <f t="shared" si="2"/>
        <v>1.805160903</v>
      </c>
      <c r="I11" s="44">
        <f t="shared" si="3"/>
        <v>2.048129644</v>
      </c>
      <c r="J11" s="43">
        <f>'word count'!B3</f>
        <v>179.2501</v>
      </c>
      <c r="K11" s="45">
        <v>3.48291</v>
      </c>
      <c r="L11" s="45">
        <v>24.72457</v>
      </c>
      <c r="M11" s="45">
        <v>4.28144</v>
      </c>
      <c r="N11" s="45">
        <v>27.41618</v>
      </c>
      <c r="O11" s="46">
        <v>2.0467400000000002</v>
      </c>
      <c r="P11" s="47">
        <v>129.82031</v>
      </c>
      <c r="Q11" s="48">
        <v>0.07273</v>
      </c>
      <c r="R11" s="48">
        <v>29.72934</v>
      </c>
      <c r="T11" s="49"/>
    </row>
    <row r="12" ht="15.75" customHeight="1">
      <c r="A12" t="s">
        <v>21</v>
      </c>
      <c r="B12" s="42">
        <v>9.7106426E7</v>
      </c>
      <c r="C12" s="43">
        <f>'kallisto bus'!B18+bustools!B18</f>
        <v>237.2855</v>
      </c>
      <c r="D12" s="43">
        <f>'Cell Ranger'!B18</f>
        <v>7589.6924</v>
      </c>
      <c r="E12" s="43">
        <f>Alevin!B18</f>
        <v>697.4946</v>
      </c>
      <c r="F12" s="43">
        <f>STARsolo!B18</f>
        <v>663.8919</v>
      </c>
      <c r="G12" s="44">
        <f t="shared" si="1"/>
        <v>31.98548752</v>
      </c>
      <c r="H12" s="44">
        <f t="shared" si="2"/>
        <v>2.939474178</v>
      </c>
      <c r="I12" s="44">
        <f t="shared" si="3"/>
        <v>2.797861226</v>
      </c>
      <c r="J12" s="43">
        <f>'word count'!B18</f>
        <v>241.064</v>
      </c>
      <c r="K12" s="45">
        <v>3.70412</v>
      </c>
      <c r="L12" s="45">
        <v>27.26185</v>
      </c>
      <c r="M12" s="45">
        <v>5.84377</v>
      </c>
      <c r="N12" s="45">
        <v>30.203049999999998</v>
      </c>
      <c r="O12" s="46">
        <v>1.95981</v>
      </c>
      <c r="P12" s="47">
        <v>158.2321</v>
      </c>
      <c r="Q12" s="48">
        <v>0.06318</v>
      </c>
      <c r="R12" s="48">
        <v>32.41177</v>
      </c>
      <c r="T12" s="49"/>
    </row>
    <row r="13" ht="15.75" customHeight="1">
      <c r="A13" t="s">
        <v>22</v>
      </c>
      <c r="B13" s="50">
        <v>1.1217635E8</v>
      </c>
      <c r="C13" s="43">
        <f>'kallisto bus'!B13+bustools!B13</f>
        <v>251.2118</v>
      </c>
      <c r="D13" s="43">
        <f>'Cell Ranger'!B13</f>
        <v>9727.7973</v>
      </c>
      <c r="E13" s="43">
        <f>Alevin!B13</f>
        <v>348.3118</v>
      </c>
      <c r="F13" s="43">
        <f>STARsolo!B13</f>
        <v>655.9535</v>
      </c>
      <c r="G13" s="44">
        <f t="shared" si="1"/>
        <v>38.72348871</v>
      </c>
      <c r="H13" s="44">
        <f t="shared" si="2"/>
        <v>1.386526429</v>
      </c>
      <c r="I13" s="44">
        <f t="shared" si="3"/>
        <v>2.611157199</v>
      </c>
      <c r="J13" s="43">
        <f>'word count'!B13</f>
        <v>316.2492</v>
      </c>
      <c r="K13" s="45">
        <v>3.30427</v>
      </c>
      <c r="L13" s="45">
        <v>18.98768</v>
      </c>
      <c r="M13" s="45">
        <v>3.57659</v>
      </c>
      <c r="N13" s="45">
        <v>18.34178</v>
      </c>
      <c r="O13" s="46">
        <v>2.00766</v>
      </c>
      <c r="P13" s="47">
        <v>181.70469</v>
      </c>
      <c r="Q13" s="48">
        <v>0.07639</v>
      </c>
      <c r="R13" s="48">
        <v>31.81295</v>
      </c>
      <c r="T13" s="49"/>
    </row>
    <row r="14" ht="15.75" customHeight="1">
      <c r="A14" t="s">
        <v>23</v>
      </c>
      <c r="B14" s="42">
        <v>1.46617182E8</v>
      </c>
      <c r="C14" s="43">
        <f>'kallisto bus'!B17+bustools!B17</f>
        <v>470.958</v>
      </c>
      <c r="D14" s="43">
        <f>'Cell Ranger'!B17</f>
        <v>11258.5002</v>
      </c>
      <c r="E14" s="43">
        <f>Alevin!B17</f>
        <v>550.0818</v>
      </c>
      <c r="F14" s="43">
        <f>STARsolo!B17</f>
        <v>1240.0095</v>
      </c>
      <c r="G14" s="44">
        <f t="shared" si="1"/>
        <v>23.90552916</v>
      </c>
      <c r="H14" s="44">
        <f t="shared" si="2"/>
        <v>1.168006064</v>
      </c>
      <c r="I14" s="44">
        <f t="shared" si="3"/>
        <v>2.632951346</v>
      </c>
      <c r="J14" s="43">
        <f>'word count'!B17</f>
        <v>460.8943</v>
      </c>
      <c r="K14" s="45">
        <v>3.29595</v>
      </c>
      <c r="L14" s="45">
        <v>17.938650000000003</v>
      </c>
      <c r="M14" s="45">
        <v>2.36378</v>
      </c>
      <c r="N14" s="45">
        <v>5.192810000000001</v>
      </c>
      <c r="O14" s="46">
        <v>3.93907</v>
      </c>
      <c r="P14" s="47">
        <v>271.85091</v>
      </c>
      <c r="Q14" s="48">
        <v>0.057210000000000004</v>
      </c>
      <c r="R14" s="48">
        <v>41.49174</v>
      </c>
      <c r="T14" s="49"/>
    </row>
    <row r="15" ht="15.75" customHeight="1">
      <c r="A15" t="s">
        <v>24</v>
      </c>
      <c r="B15" s="42">
        <v>1.61274652E8</v>
      </c>
      <c r="C15" s="43">
        <f>'kallisto bus'!B11+bustools!B11</f>
        <v>309.0004</v>
      </c>
      <c r="D15" s="43">
        <f>'Cell Ranger'!B11</f>
        <v>10494.6267</v>
      </c>
      <c r="E15" s="43">
        <f>Alevin!B11</f>
        <v>432.4565</v>
      </c>
      <c r="F15" s="43">
        <f>STARsolo!B11</f>
        <v>863.7674</v>
      </c>
      <c r="G15" s="44">
        <f t="shared" si="1"/>
        <v>33.96314924</v>
      </c>
      <c r="H15" s="44">
        <f t="shared" si="2"/>
        <v>1.399533787</v>
      </c>
      <c r="I15" s="44">
        <f t="shared" si="3"/>
        <v>2.795360135</v>
      </c>
      <c r="J15" s="43">
        <f>'word count'!B11</f>
        <v>296.7755</v>
      </c>
      <c r="K15" s="45">
        <v>3.41204</v>
      </c>
      <c r="L15" s="45">
        <v>15.73566</v>
      </c>
      <c r="M15" s="45">
        <v>4.27846</v>
      </c>
      <c r="N15" s="45">
        <v>10.201049999999999</v>
      </c>
      <c r="O15" s="46">
        <v>3.295</v>
      </c>
      <c r="P15" s="47">
        <v>199.78557</v>
      </c>
      <c r="Q15" s="48">
        <v>0.15965000000000001</v>
      </c>
      <c r="R15" s="48">
        <v>28.88476</v>
      </c>
      <c r="T15" s="49"/>
    </row>
    <row r="16" ht="15.75" customHeight="1">
      <c r="A16" t="s">
        <v>25</v>
      </c>
      <c r="B16" s="42">
        <v>1.89337914E8</v>
      </c>
      <c r="C16" s="43">
        <f>'kallisto bus'!B15+bustools!B15</f>
        <v>621.3216</v>
      </c>
      <c r="D16" s="43">
        <f>'Cell Ranger'!B15</f>
        <v>16336.2495</v>
      </c>
      <c r="E16" s="43">
        <f>Alevin!B15</f>
        <v>725.2392</v>
      </c>
      <c r="F16" s="43">
        <f>STARsolo!B15</f>
        <v>2089.1233</v>
      </c>
      <c r="G16" s="44">
        <f t="shared" si="1"/>
        <v>26.29274356</v>
      </c>
      <c r="H16" s="44">
        <f t="shared" si="2"/>
        <v>1.167252515</v>
      </c>
      <c r="I16" s="44">
        <f t="shared" si="3"/>
        <v>3.362386403</v>
      </c>
      <c r="J16" s="43">
        <f>'word count'!B15</f>
        <v>535.0286</v>
      </c>
      <c r="K16" s="45">
        <v>3.3114899999999996</v>
      </c>
      <c r="L16" s="45">
        <v>15.4374</v>
      </c>
      <c r="M16" s="45">
        <v>6.71902</v>
      </c>
      <c r="N16" s="45">
        <v>4.666300000000001</v>
      </c>
      <c r="O16" s="46">
        <v>5.31913</v>
      </c>
      <c r="P16" s="47">
        <v>330.08959999999996</v>
      </c>
      <c r="Q16" s="48">
        <v>0.44873</v>
      </c>
      <c r="R16" s="48">
        <v>55.178</v>
      </c>
      <c r="T16" s="49"/>
    </row>
    <row r="17" ht="15.75" customHeight="1">
      <c r="A17" t="s">
        <v>26</v>
      </c>
      <c r="B17" s="42">
        <v>1.9009456E8</v>
      </c>
      <c r="C17" s="43">
        <f>'kallisto bus'!B16+bustools!B16</f>
        <v>467.0357</v>
      </c>
      <c r="D17" s="43">
        <f>'Cell Ranger'!B16</f>
        <v>16455.7466</v>
      </c>
      <c r="E17" s="43">
        <f>Alevin!B16</f>
        <v>1625.6054</v>
      </c>
      <c r="F17" s="43">
        <f>STARsolo!B16</f>
        <v>1460.7757</v>
      </c>
      <c r="G17" s="44">
        <f t="shared" si="1"/>
        <v>35.23445124</v>
      </c>
      <c r="H17" s="44">
        <f t="shared" si="2"/>
        <v>3.480687665</v>
      </c>
      <c r="I17" s="44">
        <f t="shared" si="3"/>
        <v>3.127760255</v>
      </c>
      <c r="J17" s="43">
        <f>'word count'!B16</f>
        <v>507.2315</v>
      </c>
      <c r="K17" s="45">
        <v>3.7483400000000002</v>
      </c>
      <c r="L17" s="45">
        <v>27.24829</v>
      </c>
      <c r="M17" s="45">
        <v>11.06887</v>
      </c>
      <c r="N17" s="45">
        <v>30.20307</v>
      </c>
      <c r="O17" s="46">
        <v>3.63948</v>
      </c>
      <c r="P17" s="47">
        <v>328.36422999999996</v>
      </c>
      <c r="Q17" s="48">
        <v>0.23258</v>
      </c>
      <c r="R17" s="48">
        <v>56.16863</v>
      </c>
      <c r="T17" s="49"/>
    </row>
    <row r="18" ht="15.75" customHeight="1">
      <c r="A18" t="s">
        <v>27</v>
      </c>
      <c r="B18" s="42">
        <v>3.35147976E8</v>
      </c>
      <c r="C18" s="43">
        <f>'kallisto bus'!B2+bustools!B2</f>
        <v>994.4588</v>
      </c>
      <c r="D18" s="43">
        <f>'Cell Ranger'!B2</f>
        <v>28917.4215</v>
      </c>
      <c r="E18" s="43">
        <f>Alevin!B2</f>
        <v>2706.1565</v>
      </c>
      <c r="F18" s="43">
        <f>STARsolo!B2</f>
        <v>2342.1818</v>
      </c>
      <c r="G18" s="44">
        <f t="shared" si="1"/>
        <v>29.07855157</v>
      </c>
      <c r="H18" s="44">
        <f t="shared" si="2"/>
        <v>2.72123541</v>
      </c>
      <c r="I18" s="44">
        <f t="shared" si="3"/>
        <v>2.355232615</v>
      </c>
      <c r="J18" s="43">
        <f>'word count'!B2</f>
        <v>1199.8762</v>
      </c>
      <c r="K18" s="45">
        <v>3.5396</v>
      </c>
      <c r="L18" s="45">
        <v>25.43778</v>
      </c>
      <c r="M18" s="45">
        <v>9.785950000000001</v>
      </c>
      <c r="N18" s="45">
        <v>27.416220000000003</v>
      </c>
      <c r="O18" s="46">
        <v>8.22084</v>
      </c>
      <c r="P18" s="47">
        <v>698.52765</v>
      </c>
      <c r="Q18" s="48">
        <v>0.22775</v>
      </c>
      <c r="R18" s="48">
        <v>128.81916999999999</v>
      </c>
      <c r="T18" s="49"/>
    </row>
    <row r="19" ht="15.75" customHeight="1">
      <c r="A19" t="s">
        <v>28</v>
      </c>
      <c r="B19" s="42">
        <v>3.57111595E8</v>
      </c>
      <c r="C19" s="43">
        <f>'kallisto bus'!B8+bustools!B8</f>
        <v>815.5114</v>
      </c>
      <c r="D19" s="43">
        <f>'Cell Ranger'!B8</f>
        <v>32274.131</v>
      </c>
      <c r="E19" s="43">
        <f>Alevin!B8</f>
        <v>2132.5632</v>
      </c>
      <c r="F19" s="43">
        <f>STARsolo!B8</f>
        <v>1782.1444</v>
      </c>
      <c r="G19" s="44">
        <f t="shared" si="1"/>
        <v>39.57532782</v>
      </c>
      <c r="H19" s="44">
        <f t="shared" si="2"/>
        <v>2.61500109</v>
      </c>
      <c r="I19" s="44">
        <f t="shared" si="3"/>
        <v>2.185308998</v>
      </c>
      <c r="J19" s="43">
        <f>'word count'!B8</f>
        <v>757.4404</v>
      </c>
      <c r="K19" s="45">
        <v>11.09914</v>
      </c>
      <c r="L19" s="45">
        <v>24.693279999999998</v>
      </c>
      <c r="M19" s="45">
        <v>14.286520000000001</v>
      </c>
      <c r="N19" s="45">
        <v>27.80899</v>
      </c>
      <c r="O19" s="46">
        <v>6.9921999999999995</v>
      </c>
      <c r="P19" s="47">
        <v>577.87674</v>
      </c>
      <c r="Q19" s="48">
        <v>0.55432</v>
      </c>
      <c r="R19" s="48">
        <v>120.83563000000001</v>
      </c>
      <c r="T19" s="49"/>
    </row>
    <row r="20" ht="15.75" customHeight="1">
      <c r="A20" t="s">
        <v>29</v>
      </c>
      <c r="B20" s="42">
        <v>4.16437344E8</v>
      </c>
      <c r="C20" s="43">
        <f>'kallisto bus'!B21+bustools!B21</f>
        <v>1012.9807</v>
      </c>
      <c r="D20" s="43">
        <f>'Cell Ranger'!B21</f>
        <v>31886.9967</v>
      </c>
      <c r="E20" s="43">
        <f>Alevin!B21</f>
        <v>3177.2819</v>
      </c>
      <c r="F20" s="43">
        <f>STARsolo!B21</f>
        <v>2269.6196</v>
      </c>
      <c r="G20" s="44">
        <f t="shared" si="1"/>
        <v>31.47838522</v>
      </c>
      <c r="H20" s="44">
        <f t="shared" si="2"/>
        <v>3.136567064</v>
      </c>
      <c r="I20" s="44">
        <f t="shared" si="3"/>
        <v>2.240535876</v>
      </c>
      <c r="J20" s="43">
        <f>'word count'!B21</f>
        <v>913.8945</v>
      </c>
      <c r="K20" s="45">
        <v>3.66365</v>
      </c>
      <c r="L20" s="45">
        <v>31.70422</v>
      </c>
      <c r="M20" s="45">
        <v>16.41892</v>
      </c>
      <c r="N20" s="45">
        <v>27.41618</v>
      </c>
      <c r="O20" s="46">
        <v>10.55828</v>
      </c>
      <c r="P20" s="47">
        <v>617.50775</v>
      </c>
      <c r="Q20" s="48">
        <v>0.09408</v>
      </c>
      <c r="R20" s="48">
        <v>134.74629000000002</v>
      </c>
      <c r="T20" s="49"/>
    </row>
    <row r="21" ht="15.75" customHeight="1">
      <c r="A21" t="s">
        <v>30</v>
      </c>
      <c r="B21" s="42">
        <v>6.38901019E8</v>
      </c>
      <c r="C21" s="43">
        <f>'kallisto bus'!B9+bustools!B9</f>
        <v>1362.4017</v>
      </c>
      <c r="D21" s="43">
        <f>'Cell Ranger'!B9</f>
        <v>60076.8842</v>
      </c>
      <c r="E21" s="43">
        <f>Alevin!B9</f>
        <v>6476.6525</v>
      </c>
      <c r="F21" s="43">
        <f>STARsolo!B9</f>
        <v>4034.8824</v>
      </c>
      <c r="G21" s="44">
        <f t="shared" si="1"/>
        <v>44.09630743</v>
      </c>
      <c r="H21" s="44">
        <f t="shared" si="2"/>
        <v>4.753849397</v>
      </c>
      <c r="I21" s="44">
        <f t="shared" si="3"/>
        <v>2.961595248</v>
      </c>
      <c r="J21" s="43">
        <f>'word count'!B9</f>
        <v>1396.9626</v>
      </c>
      <c r="K21" s="45">
        <v>11.24941</v>
      </c>
      <c r="L21" s="45">
        <v>27.195700000000002</v>
      </c>
      <c r="M21" s="45">
        <v>16.85779</v>
      </c>
      <c r="N21" s="45">
        <v>30.59588</v>
      </c>
      <c r="O21" s="46">
        <v>11.28426</v>
      </c>
      <c r="P21" s="47">
        <v>1022.07232</v>
      </c>
      <c r="Q21" s="48">
        <v>0.51119</v>
      </c>
      <c r="R21" s="48">
        <v>197.74414000000002</v>
      </c>
      <c r="T21" s="49"/>
    </row>
    <row r="22" ht="15.75" customHeight="1">
      <c r="A22" t="s">
        <v>31</v>
      </c>
      <c r="B22" s="42">
        <v>7.21180737E8</v>
      </c>
      <c r="C22" s="43">
        <f>'kallisto bus'!B5+bustools!B5</f>
        <v>1620.3424</v>
      </c>
      <c r="D22" s="43">
        <f>'Cell Ranger'!B5</f>
        <v>77436.104</v>
      </c>
      <c r="E22" s="43">
        <f>Alevin!B5</f>
        <v>4286.459</v>
      </c>
      <c r="F22" s="43">
        <f>STARsolo!B5</f>
        <v>4934.6724</v>
      </c>
      <c r="G22" s="44">
        <f t="shared" si="1"/>
        <v>47.78996341</v>
      </c>
      <c r="H22" s="44">
        <f t="shared" si="2"/>
        <v>2.645403218</v>
      </c>
      <c r="I22" s="44">
        <f t="shared" si="3"/>
        <v>3.045450394</v>
      </c>
      <c r="J22" s="43">
        <f>'word count'!B5</f>
        <v>1587.5992</v>
      </c>
      <c r="K22" s="45">
        <v>11.46104</v>
      </c>
      <c r="L22" s="45">
        <v>28.097849999999998</v>
      </c>
      <c r="M22" s="45">
        <v>22.83271</v>
      </c>
      <c r="N22" s="45">
        <v>55.597480000000004</v>
      </c>
      <c r="O22" s="46">
        <v>15.73639</v>
      </c>
      <c r="P22" s="47">
        <v>1310.56259</v>
      </c>
      <c r="Q22" s="48">
        <v>2.46911</v>
      </c>
      <c r="R22" s="48">
        <v>252.27395</v>
      </c>
      <c r="T22" s="49"/>
    </row>
    <row r="23" ht="15.75" customHeight="1">
      <c r="P23" s="49"/>
    </row>
    <row r="24" ht="15.75" customHeight="1">
      <c r="A24" s="11"/>
      <c r="B24" s="11"/>
      <c r="C24" s="11">
        <f t="shared" ref="C24:D24" si="4">C22/60</f>
        <v>27.00570667</v>
      </c>
      <c r="D24" s="11">
        <f t="shared" si="4"/>
        <v>1290.601733</v>
      </c>
      <c r="E24" s="51"/>
    </row>
    <row r="25" ht="15.75" customHeight="1">
      <c r="A25" s="11"/>
      <c r="B25" s="11"/>
      <c r="C25" s="11"/>
      <c r="D25" s="11">
        <f>D24/60</f>
        <v>21.51002889</v>
      </c>
      <c r="E25" s="51"/>
    </row>
    <row r="26" ht="15.75" customHeight="1">
      <c r="A26" s="11"/>
      <c r="B26" s="11"/>
      <c r="C26" s="11"/>
      <c r="D26" s="11"/>
      <c r="E26" s="51"/>
    </row>
    <row r="27" ht="15.75" customHeight="1">
      <c r="A27" s="11"/>
      <c r="B27" s="11"/>
      <c r="C27" s="11">
        <f t="shared" ref="C27:C36" si="5">B13/(C13)</f>
        <v>446540.9268</v>
      </c>
      <c r="D27" s="52">
        <f t="shared" ref="D27:D36" si="6">C27*60</f>
        <v>26792455.61</v>
      </c>
      <c r="E27" s="51"/>
    </row>
    <row r="28" ht="15.75" customHeight="1">
      <c r="A28" s="11"/>
      <c r="B28" s="11"/>
      <c r="C28" s="11">
        <f t="shared" si="5"/>
        <v>311316.8945</v>
      </c>
      <c r="D28" s="52">
        <f t="shared" si="6"/>
        <v>18679013.67</v>
      </c>
      <c r="E28" s="51"/>
      <c r="J28" s="42">
        <v>3.35147976E8</v>
      </c>
      <c r="K28" s="53" t="s">
        <v>27</v>
      </c>
      <c r="L28" s="42"/>
      <c r="M28" s="54"/>
      <c r="N28" s="49"/>
    </row>
    <row r="29" ht="15.75" customHeight="1">
      <c r="A29" s="11"/>
      <c r="B29" s="11"/>
      <c r="C29" s="11">
        <f t="shared" si="5"/>
        <v>521923.7645</v>
      </c>
      <c r="D29" s="52">
        <f t="shared" si="6"/>
        <v>31315425.87</v>
      </c>
      <c r="E29" s="51"/>
      <c r="J29" s="42">
        <v>8.887284E7</v>
      </c>
      <c r="K29" s="53" t="s">
        <v>20</v>
      </c>
      <c r="L29" s="42"/>
      <c r="M29" s="54"/>
      <c r="N29" s="49"/>
    </row>
    <row r="30" ht="15.75" customHeight="1">
      <c r="A30" s="11"/>
      <c r="B30" s="11"/>
      <c r="C30" s="11">
        <f t="shared" si="5"/>
        <v>304734.157</v>
      </c>
      <c r="D30" s="52">
        <f t="shared" si="6"/>
        <v>18284049.42</v>
      </c>
      <c r="E30" s="51"/>
      <c r="J30" s="42">
        <v>8.451239E7</v>
      </c>
      <c r="K30" s="53" t="s">
        <v>18</v>
      </c>
      <c r="L30" s="42"/>
      <c r="M30" s="54"/>
      <c r="N30" s="49"/>
    </row>
    <row r="31" ht="15.75" customHeight="1">
      <c r="A31" s="11"/>
      <c r="B31" s="11"/>
      <c r="C31" s="11">
        <f t="shared" si="5"/>
        <v>407023.6173</v>
      </c>
      <c r="D31" s="52">
        <f t="shared" si="6"/>
        <v>24421417.04</v>
      </c>
      <c r="E31" s="51"/>
      <c r="J31" s="42">
        <v>7.21180737E8</v>
      </c>
      <c r="K31" s="53" t="s">
        <v>31</v>
      </c>
      <c r="L31" s="42"/>
      <c r="M31" s="54"/>
      <c r="N31" s="49"/>
    </row>
    <row r="32" ht="15.75" customHeight="1">
      <c r="A32" s="11"/>
      <c r="B32" s="11"/>
      <c r="C32" s="11">
        <f t="shared" si="5"/>
        <v>337015.446</v>
      </c>
      <c r="D32" s="52">
        <f t="shared" si="6"/>
        <v>20220926.76</v>
      </c>
      <c r="E32" s="51"/>
      <c r="J32" s="42">
        <v>7.522512E7</v>
      </c>
      <c r="K32" s="53" t="s">
        <v>17</v>
      </c>
      <c r="L32" s="42"/>
      <c r="M32" s="54"/>
      <c r="N32" s="49"/>
    </row>
    <row r="33" ht="15.75" customHeight="1">
      <c r="A33" s="11"/>
      <c r="B33" s="11"/>
      <c r="C33" s="11">
        <f t="shared" si="5"/>
        <v>437898.9613</v>
      </c>
      <c r="D33" s="52">
        <f t="shared" si="6"/>
        <v>26273937.68</v>
      </c>
      <c r="E33" s="51"/>
      <c r="J33" s="42">
        <v>6.3105786E7</v>
      </c>
      <c r="K33" s="53" t="s">
        <v>15</v>
      </c>
      <c r="L33" s="42"/>
      <c r="M33" s="54"/>
      <c r="N33" s="49"/>
    </row>
    <row r="34" ht="15.75" customHeight="1">
      <c r="A34" s="11"/>
      <c r="B34" s="11"/>
      <c r="C34" s="11">
        <f t="shared" si="5"/>
        <v>411100.9657</v>
      </c>
      <c r="D34" s="52">
        <f t="shared" si="6"/>
        <v>24666057.94</v>
      </c>
      <c r="E34" s="51"/>
      <c r="J34" s="42">
        <v>3.57111595E8</v>
      </c>
      <c r="K34" s="53" t="s">
        <v>28</v>
      </c>
      <c r="L34" s="42"/>
      <c r="M34" s="54"/>
      <c r="N34" s="49"/>
    </row>
    <row r="35" ht="15.75" customHeight="1">
      <c r="A35" s="11"/>
      <c r="B35" s="11"/>
      <c r="C35" s="11">
        <f t="shared" si="5"/>
        <v>468952.0125</v>
      </c>
      <c r="D35" s="52">
        <f t="shared" si="6"/>
        <v>28137120.75</v>
      </c>
      <c r="E35" s="51"/>
      <c r="J35" s="42">
        <v>6.38901019E8</v>
      </c>
      <c r="K35" s="53" t="s">
        <v>30</v>
      </c>
      <c r="L35" s="42"/>
      <c r="M35" s="54"/>
      <c r="N35" s="49"/>
    </row>
    <row r="36" ht="15.75" customHeight="1">
      <c r="A36" s="11"/>
      <c r="B36" s="11"/>
      <c r="C36" s="11">
        <f t="shared" si="5"/>
        <v>445079.2234</v>
      </c>
      <c r="D36" s="52">
        <f t="shared" si="6"/>
        <v>26704753.4</v>
      </c>
      <c r="E36" s="51"/>
      <c r="J36" s="42">
        <v>6.6601887E7</v>
      </c>
      <c r="K36" s="53" t="s">
        <v>16</v>
      </c>
      <c r="L36" s="42"/>
      <c r="M36" s="54"/>
      <c r="N36" s="49"/>
    </row>
    <row r="37" ht="15.75" customHeight="1">
      <c r="A37" s="11"/>
      <c r="B37" s="11"/>
      <c r="C37" s="11"/>
      <c r="D37" s="11"/>
      <c r="E37" s="51"/>
      <c r="J37" s="42">
        <v>1.61274652E8</v>
      </c>
      <c r="K37" s="53" t="s">
        <v>24</v>
      </c>
      <c r="L37" s="42"/>
      <c r="M37" s="54"/>
      <c r="N37" s="49"/>
    </row>
    <row r="38" ht="15.75" customHeight="1">
      <c r="A38" s="11"/>
      <c r="B38" s="11"/>
      <c r="C38" s="11"/>
      <c r="D38" s="11"/>
      <c r="E38" s="51"/>
      <c r="J38" s="42">
        <v>3.7227612E7</v>
      </c>
      <c r="K38" s="53" t="s">
        <v>14</v>
      </c>
      <c r="L38" s="50"/>
      <c r="M38" s="54"/>
      <c r="N38" s="49"/>
    </row>
    <row r="39" ht="15.75" customHeight="1">
      <c r="A39" s="11"/>
      <c r="B39" s="11"/>
      <c r="C39" s="11"/>
      <c r="D39" s="11"/>
      <c r="E39" s="51"/>
      <c r="J39" s="50">
        <v>1.1217635E8</v>
      </c>
      <c r="K39" s="53" t="s">
        <v>22</v>
      </c>
      <c r="L39" s="42"/>
      <c r="M39" s="54"/>
      <c r="N39" s="49"/>
    </row>
    <row r="40" ht="15.75" customHeight="1">
      <c r="A40" s="11"/>
      <c r="B40" s="11"/>
      <c r="C40" s="11"/>
      <c r="D40" s="11"/>
      <c r="E40" s="51"/>
      <c r="J40" s="42">
        <v>8.5992089E7</v>
      </c>
      <c r="K40" s="53" t="s">
        <v>19</v>
      </c>
      <c r="L40" s="42"/>
      <c r="M40" s="54"/>
      <c r="N40" s="49"/>
    </row>
    <row r="41" ht="15.75" customHeight="1">
      <c r="A41" s="11"/>
      <c r="B41" s="11"/>
      <c r="C41" s="11"/>
      <c r="D41" s="11"/>
      <c r="E41" s="51"/>
      <c r="J41" s="42">
        <v>1.89337914E8</v>
      </c>
      <c r="K41" s="53" t="s">
        <v>25</v>
      </c>
      <c r="L41" s="42"/>
      <c r="M41" s="54"/>
      <c r="N41" s="49"/>
    </row>
    <row r="42" ht="15.75" customHeight="1">
      <c r="A42" s="11"/>
      <c r="B42" s="11"/>
      <c r="C42" s="11"/>
      <c r="D42" s="11"/>
      <c r="E42" s="51"/>
      <c r="J42" s="42">
        <v>1.9009456E8</v>
      </c>
      <c r="K42" s="53" t="s">
        <v>26</v>
      </c>
      <c r="L42" s="42"/>
      <c r="M42" s="54"/>
      <c r="N42" s="49"/>
    </row>
    <row r="43" ht="15.75" customHeight="1">
      <c r="A43" s="11"/>
      <c r="B43" s="11"/>
      <c r="C43" s="11"/>
      <c r="D43" s="11"/>
      <c r="E43" s="51"/>
      <c r="J43" s="42">
        <v>1.46617182E8</v>
      </c>
      <c r="K43" s="53" t="s">
        <v>23</v>
      </c>
      <c r="L43" s="42"/>
      <c r="M43" s="54"/>
      <c r="N43" s="49"/>
    </row>
    <row r="44" ht="15.75" customHeight="1">
      <c r="E44" s="51"/>
      <c r="J44" s="42">
        <v>9.7106426E7</v>
      </c>
      <c r="K44" s="53" t="s">
        <v>21</v>
      </c>
      <c r="L44" s="42"/>
      <c r="M44" s="54"/>
      <c r="N44" s="49"/>
    </row>
    <row r="45" ht="15.75" customHeight="1">
      <c r="E45" s="51"/>
      <c r="J45" s="42">
        <v>8860361.0</v>
      </c>
      <c r="K45" s="53" t="s">
        <v>12</v>
      </c>
      <c r="L45" s="42"/>
      <c r="M45" s="54"/>
      <c r="N45" s="49"/>
    </row>
    <row r="46" ht="15.75" customHeight="1">
      <c r="J46" s="42">
        <v>2.1574502E7</v>
      </c>
      <c r="K46" s="53" t="s">
        <v>13</v>
      </c>
      <c r="L46" s="42"/>
      <c r="M46" s="54"/>
      <c r="N46" s="49"/>
    </row>
    <row r="47" ht="15.75" customHeight="1">
      <c r="J47" s="42">
        <v>4.16437344E8</v>
      </c>
      <c r="K47" s="54" t="s">
        <v>29</v>
      </c>
      <c r="L47" s="42"/>
      <c r="M47" s="54"/>
      <c r="N47" s="49"/>
    </row>
    <row r="48" ht="15.75" customHeight="1">
      <c r="N48" s="49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">
    <mergeCell ref="C1:J1"/>
    <mergeCell ref="K1:N1"/>
    <mergeCell ref="O1:R1"/>
  </mergeCells>
  <printOptions/>
  <pageMargins bottom="0.75" footer="0.0" header="0.0" left="0.7" right="0.7" top="0.75"/>
  <pageSetup scale="6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t="s">
        <v>2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</row>
    <row r="2" ht="15.75" customHeight="1">
      <c r="A2" t="s">
        <v>27</v>
      </c>
      <c r="B2">
        <v>858.4222</v>
      </c>
      <c r="C2" s="55">
        <v>0.009930555555555555</v>
      </c>
      <c r="D2">
        <v>3539.6</v>
      </c>
      <c r="E2">
        <v>4050.52</v>
      </c>
      <c r="F2">
        <v>3539.04</v>
      </c>
      <c r="G2">
        <v>3539.05</v>
      </c>
      <c r="H2">
        <v>42655.92</v>
      </c>
      <c r="I2">
        <v>8303.46</v>
      </c>
      <c r="J2">
        <v>0.0</v>
      </c>
    </row>
    <row r="3" ht="15.75" customHeight="1">
      <c r="A3" t="s">
        <v>20</v>
      </c>
      <c r="B3">
        <v>248.4276</v>
      </c>
      <c r="C3" s="55">
        <v>0.002870370370370371</v>
      </c>
      <c r="D3">
        <v>3482.91</v>
      </c>
      <c r="E3">
        <v>4050.52</v>
      </c>
      <c r="F3">
        <v>3482.36</v>
      </c>
      <c r="G3">
        <v>3482.37</v>
      </c>
      <c r="H3">
        <v>7105.68</v>
      </c>
      <c r="I3">
        <v>1812.71</v>
      </c>
      <c r="J3">
        <v>0.0</v>
      </c>
    </row>
    <row r="4" ht="15.75" customHeight="1">
      <c r="A4" t="s">
        <v>18</v>
      </c>
      <c r="B4">
        <v>148.7628</v>
      </c>
      <c r="C4" s="55">
        <v>0.001712962962962963</v>
      </c>
      <c r="D4">
        <v>3484.35</v>
      </c>
      <c r="E4">
        <v>4050.52</v>
      </c>
      <c r="F4">
        <v>3483.73</v>
      </c>
      <c r="G4">
        <v>3483.74</v>
      </c>
      <c r="H4">
        <v>5137.18</v>
      </c>
      <c r="I4">
        <v>1659.21</v>
      </c>
      <c r="J4">
        <v>0.0</v>
      </c>
    </row>
    <row r="5" ht="15.75" customHeight="1">
      <c r="A5" t="s">
        <v>31</v>
      </c>
      <c r="B5">
        <v>1196.0188</v>
      </c>
      <c r="C5" s="55">
        <v>0.013842592592592594</v>
      </c>
      <c r="D5">
        <v>7334.77</v>
      </c>
      <c r="E5">
        <v>7808.28</v>
      </c>
      <c r="F5">
        <v>7334.24</v>
      </c>
      <c r="G5">
        <v>7334.25</v>
      </c>
      <c r="H5">
        <v>49292.68</v>
      </c>
      <c r="I5">
        <v>15885.07</v>
      </c>
      <c r="J5">
        <v>0.0</v>
      </c>
    </row>
    <row r="6" ht="15.75" customHeight="1">
      <c r="A6" t="s">
        <v>17</v>
      </c>
      <c r="B6">
        <v>153.7772</v>
      </c>
      <c r="C6" s="55">
        <v>0.0017708333333333332</v>
      </c>
      <c r="D6">
        <v>7264.75</v>
      </c>
      <c r="E6">
        <v>7808.28</v>
      </c>
      <c r="F6">
        <v>7264.14</v>
      </c>
      <c r="G6">
        <v>7264.15</v>
      </c>
      <c r="H6">
        <v>9413.05</v>
      </c>
      <c r="I6">
        <v>1632.67</v>
      </c>
      <c r="J6">
        <v>0.0</v>
      </c>
    </row>
    <row r="7" ht="15.75" customHeight="1">
      <c r="A7" t="s">
        <v>15</v>
      </c>
      <c r="B7">
        <v>132.7031</v>
      </c>
      <c r="C7" s="55">
        <v>0.0015277777777777779</v>
      </c>
      <c r="D7">
        <v>7259.55</v>
      </c>
      <c r="E7">
        <v>7808.28</v>
      </c>
      <c r="F7">
        <v>7259.21</v>
      </c>
      <c r="G7">
        <v>7259.22</v>
      </c>
      <c r="H7">
        <v>3330.27</v>
      </c>
      <c r="I7">
        <v>1117.55</v>
      </c>
      <c r="J7">
        <v>0.0</v>
      </c>
    </row>
    <row r="8" ht="15.75" customHeight="1">
      <c r="A8" t="s">
        <v>28</v>
      </c>
      <c r="B8">
        <v>572.6586</v>
      </c>
      <c r="C8" s="55">
        <v>0.00662037037037037</v>
      </c>
      <c r="D8">
        <v>3505.81</v>
      </c>
      <c r="E8">
        <v>4050.52</v>
      </c>
      <c r="F8">
        <v>3505.08</v>
      </c>
      <c r="G8">
        <v>3505.09</v>
      </c>
      <c r="H8">
        <v>22783.7</v>
      </c>
      <c r="I8">
        <v>6997.77</v>
      </c>
      <c r="J8">
        <v>0.0</v>
      </c>
    </row>
    <row r="9" ht="15.75" customHeight="1">
      <c r="A9" t="s">
        <v>30</v>
      </c>
      <c r="B9">
        <v>1070.6032</v>
      </c>
      <c r="C9" s="55">
        <v>0.01238425925925926</v>
      </c>
      <c r="D9">
        <v>3749.18</v>
      </c>
      <c r="E9">
        <v>4226.12</v>
      </c>
      <c r="F9">
        <v>3748.51</v>
      </c>
      <c r="G9">
        <v>3748.52</v>
      </c>
      <c r="H9">
        <v>47508.38</v>
      </c>
      <c r="I9">
        <v>11287.96</v>
      </c>
      <c r="J9">
        <v>0.0</v>
      </c>
    </row>
    <row r="10" ht="15.75" customHeight="1">
      <c r="A10" t="s">
        <v>16</v>
      </c>
      <c r="B10">
        <v>126.6774</v>
      </c>
      <c r="C10" s="55">
        <v>0.0014583333333333334</v>
      </c>
      <c r="D10">
        <v>3666.96</v>
      </c>
      <c r="E10">
        <v>4220.12</v>
      </c>
      <c r="F10">
        <v>3666.62</v>
      </c>
      <c r="G10">
        <v>3666.63</v>
      </c>
      <c r="H10">
        <v>4058.87</v>
      </c>
      <c r="I10">
        <v>1034.66</v>
      </c>
      <c r="J10">
        <v>0.0</v>
      </c>
    </row>
    <row r="11" ht="15.75" customHeight="1">
      <c r="A11" t="s">
        <v>24</v>
      </c>
      <c r="B11">
        <v>245.6956</v>
      </c>
      <c r="C11" s="55">
        <v>0.002835648148148148</v>
      </c>
      <c r="D11">
        <v>3412.04</v>
      </c>
      <c r="E11">
        <v>3938.62</v>
      </c>
      <c r="F11">
        <v>3411.36</v>
      </c>
      <c r="G11">
        <v>3411.36</v>
      </c>
      <c r="H11">
        <v>11680.19</v>
      </c>
      <c r="I11">
        <v>3159.89</v>
      </c>
      <c r="J11">
        <v>0.0</v>
      </c>
    </row>
    <row r="12" ht="15.75" customHeight="1">
      <c r="A12" t="s">
        <v>14</v>
      </c>
      <c r="B12">
        <v>95.8365</v>
      </c>
      <c r="C12" s="55">
        <v>0.001099537037037037</v>
      </c>
      <c r="D12">
        <v>3487.39</v>
      </c>
      <c r="E12">
        <v>4050.52</v>
      </c>
      <c r="F12">
        <v>3486.92</v>
      </c>
      <c r="G12">
        <v>3486.93</v>
      </c>
      <c r="H12">
        <v>3273.41</v>
      </c>
      <c r="I12">
        <v>687.82</v>
      </c>
      <c r="J12">
        <v>0.0</v>
      </c>
    </row>
    <row r="13" ht="15.75" customHeight="1">
      <c r="A13" t="s">
        <v>22</v>
      </c>
      <c r="B13">
        <v>213.7662</v>
      </c>
      <c r="C13" s="55">
        <v>0.0024652777777777776</v>
      </c>
      <c r="D13">
        <v>1815.39</v>
      </c>
      <c r="E13">
        <v>2355.86</v>
      </c>
      <c r="F13">
        <v>1814.84</v>
      </c>
      <c r="G13">
        <v>1814.85</v>
      </c>
      <c r="H13">
        <v>10125.17</v>
      </c>
      <c r="I13">
        <v>1869.13</v>
      </c>
      <c r="J13">
        <v>0.0</v>
      </c>
    </row>
    <row r="14" ht="15.75" customHeight="1">
      <c r="A14" t="s">
        <v>19</v>
      </c>
      <c r="B14">
        <v>136.2498</v>
      </c>
      <c r="C14" s="55">
        <v>0.001574074074074074</v>
      </c>
      <c r="D14">
        <v>3540.11</v>
      </c>
      <c r="E14">
        <v>4066.43</v>
      </c>
      <c r="F14">
        <v>3539.9</v>
      </c>
      <c r="G14">
        <v>3539.91</v>
      </c>
      <c r="H14">
        <v>5386.24</v>
      </c>
      <c r="I14">
        <v>2119.79</v>
      </c>
      <c r="J14">
        <v>0.0</v>
      </c>
    </row>
    <row r="15" ht="15.75" customHeight="1">
      <c r="A15" t="s">
        <v>25</v>
      </c>
      <c r="B15">
        <v>480.6154</v>
      </c>
      <c r="C15" s="55">
        <v>0.005555555555555556</v>
      </c>
      <c r="D15">
        <v>1781.16</v>
      </c>
      <c r="E15">
        <v>2352.03</v>
      </c>
      <c r="F15">
        <v>1780.57</v>
      </c>
      <c r="G15">
        <v>1780.58</v>
      </c>
      <c r="H15">
        <v>19537.25</v>
      </c>
      <c r="I15">
        <v>5290.89</v>
      </c>
      <c r="J15">
        <v>0.0</v>
      </c>
    </row>
    <row r="16" ht="15.75" customHeight="1">
      <c r="A16" t="s">
        <v>26</v>
      </c>
      <c r="B16">
        <v>391.4077</v>
      </c>
      <c r="C16" s="55">
        <v>0.004525462962962963</v>
      </c>
      <c r="D16">
        <v>3748.34</v>
      </c>
      <c r="E16">
        <v>4220.12</v>
      </c>
      <c r="F16">
        <v>3747.61</v>
      </c>
      <c r="G16">
        <v>3747.62</v>
      </c>
      <c r="H16">
        <v>17747.71</v>
      </c>
      <c r="I16">
        <v>3559.34</v>
      </c>
      <c r="J16">
        <v>0.0</v>
      </c>
    </row>
    <row r="17" ht="15.75" customHeight="1">
      <c r="A17" t="s">
        <v>23</v>
      </c>
      <c r="B17">
        <v>413.51</v>
      </c>
      <c r="C17" s="55">
        <v>0.004780092592592592</v>
      </c>
      <c r="D17">
        <v>1713.27</v>
      </c>
      <c r="E17">
        <v>2297.34</v>
      </c>
      <c r="F17">
        <v>1712.62</v>
      </c>
      <c r="G17">
        <v>1712.63</v>
      </c>
      <c r="H17">
        <v>16641.86</v>
      </c>
      <c r="I17">
        <v>4074.72</v>
      </c>
      <c r="J17">
        <v>0.0</v>
      </c>
    </row>
    <row r="18" ht="15.75" customHeight="1">
      <c r="A18" t="s">
        <v>21</v>
      </c>
      <c r="B18">
        <v>199.0091</v>
      </c>
      <c r="C18" s="55">
        <v>0.0023032407407407407</v>
      </c>
      <c r="D18">
        <v>3704.12</v>
      </c>
      <c r="E18">
        <v>4220.12</v>
      </c>
      <c r="F18">
        <v>3703.4</v>
      </c>
      <c r="G18">
        <v>3703.41</v>
      </c>
      <c r="H18">
        <v>7337.15</v>
      </c>
      <c r="I18">
        <v>2161.09</v>
      </c>
      <c r="J18">
        <v>0.0</v>
      </c>
    </row>
    <row r="19" ht="15.75" customHeight="1">
      <c r="A19" t="s">
        <v>12</v>
      </c>
      <c r="B19">
        <v>37.1422</v>
      </c>
      <c r="C19" s="55">
        <v>4.2824074074074075E-4</v>
      </c>
      <c r="D19">
        <v>3463.14</v>
      </c>
      <c r="E19">
        <v>4050.52</v>
      </c>
      <c r="F19">
        <v>3462.59</v>
      </c>
      <c r="G19">
        <v>3462.6</v>
      </c>
      <c r="H19">
        <v>194.32</v>
      </c>
      <c r="I19">
        <v>10.45</v>
      </c>
      <c r="J19">
        <v>0.0</v>
      </c>
    </row>
    <row r="20" ht="15.75" customHeight="1">
      <c r="A20" t="s">
        <v>13</v>
      </c>
      <c r="B20">
        <v>53.7781</v>
      </c>
      <c r="C20" s="55">
        <v>6.134259259259259E-4</v>
      </c>
      <c r="D20">
        <v>979.66</v>
      </c>
      <c r="E20">
        <v>1518.8</v>
      </c>
      <c r="F20">
        <v>979.09</v>
      </c>
      <c r="G20">
        <v>979.09</v>
      </c>
      <c r="H20">
        <v>1975.78</v>
      </c>
      <c r="I20">
        <v>432.77</v>
      </c>
      <c r="J20">
        <v>0.0</v>
      </c>
    </row>
    <row r="21" ht="15.75" customHeight="1">
      <c r="A21" t="s">
        <v>29</v>
      </c>
      <c r="B21">
        <v>843.4773</v>
      </c>
      <c r="C21" s="55">
        <v>0.009756944444444445</v>
      </c>
      <c r="D21">
        <v>3663.65</v>
      </c>
      <c r="E21">
        <v>4126.76</v>
      </c>
      <c r="F21">
        <v>3663.0</v>
      </c>
      <c r="G21">
        <v>3663.01</v>
      </c>
      <c r="H21">
        <v>23744.45</v>
      </c>
      <c r="I21">
        <v>10624.35</v>
      </c>
      <c r="J21">
        <v>0.0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t="s">
        <v>2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</row>
    <row r="2" ht="15.75" customHeight="1">
      <c r="A2" t="s">
        <v>27</v>
      </c>
      <c r="B2">
        <v>136.0366</v>
      </c>
      <c r="C2" s="55">
        <v>0.001574074074074074</v>
      </c>
      <c r="D2">
        <v>3402.21</v>
      </c>
      <c r="E2">
        <v>3615.22</v>
      </c>
      <c r="F2">
        <v>3396.6</v>
      </c>
      <c r="G2">
        <v>3397.58</v>
      </c>
      <c r="H2">
        <v>0.0</v>
      </c>
      <c r="I2">
        <v>5496.09</v>
      </c>
      <c r="J2">
        <v>0.0</v>
      </c>
    </row>
    <row r="3" ht="15.75" customHeight="1">
      <c r="A3" t="s">
        <v>20</v>
      </c>
      <c r="B3">
        <v>36.7667</v>
      </c>
      <c r="C3" s="55">
        <v>4.166666666666667E-4</v>
      </c>
      <c r="D3">
        <v>3398.8</v>
      </c>
      <c r="E3">
        <v>3610.22</v>
      </c>
      <c r="F3">
        <v>3393.3</v>
      </c>
      <c r="G3">
        <v>3394.31</v>
      </c>
      <c r="H3">
        <v>26.35</v>
      </c>
      <c r="I3">
        <v>0.0</v>
      </c>
      <c r="J3">
        <v>0.0</v>
      </c>
    </row>
    <row r="4" ht="15.75" customHeight="1">
      <c r="A4" t="s">
        <v>18</v>
      </c>
      <c r="B4">
        <v>134.9439</v>
      </c>
      <c r="C4" s="55">
        <v>0.001550925925925926</v>
      </c>
      <c r="D4">
        <v>11089.57</v>
      </c>
      <c r="E4">
        <v>11941.21</v>
      </c>
      <c r="F4">
        <v>11084.11</v>
      </c>
      <c r="G4">
        <v>11085.09</v>
      </c>
      <c r="H4">
        <v>110.16</v>
      </c>
      <c r="I4">
        <v>0.0</v>
      </c>
      <c r="J4">
        <v>0.0</v>
      </c>
    </row>
    <row r="5" ht="15.75" customHeight="1">
      <c r="A5" t="s">
        <v>31</v>
      </c>
      <c r="B5">
        <v>424.3236</v>
      </c>
      <c r="C5" s="55">
        <v>0.004907407407407407</v>
      </c>
      <c r="D5">
        <v>11461.04</v>
      </c>
      <c r="E5">
        <v>12328.55</v>
      </c>
      <c r="F5">
        <v>11455.38</v>
      </c>
      <c r="G5">
        <v>11456.35</v>
      </c>
      <c r="H5">
        <v>0.0</v>
      </c>
      <c r="I5">
        <v>14864.63</v>
      </c>
      <c r="J5">
        <v>0.0</v>
      </c>
    </row>
    <row r="6" ht="15.75" customHeight="1">
      <c r="A6" t="s">
        <v>17</v>
      </c>
      <c r="B6">
        <v>39.7316</v>
      </c>
      <c r="C6" s="55">
        <v>4.513888888888889E-4</v>
      </c>
      <c r="D6">
        <v>3695.98</v>
      </c>
      <c r="E6">
        <v>3930.19</v>
      </c>
      <c r="F6">
        <v>3690.35</v>
      </c>
      <c r="G6">
        <v>3691.33</v>
      </c>
      <c r="H6">
        <v>18.08</v>
      </c>
      <c r="I6">
        <v>0.0</v>
      </c>
      <c r="J6">
        <v>0.0</v>
      </c>
    </row>
    <row r="7" ht="15.75" customHeight="1">
      <c r="A7" t="s">
        <v>15</v>
      </c>
      <c r="B7">
        <v>139.6998</v>
      </c>
      <c r="C7" s="55">
        <v>0.0016087962962962963</v>
      </c>
      <c r="D7">
        <v>11389.63</v>
      </c>
      <c r="E7">
        <v>12261.52</v>
      </c>
      <c r="F7">
        <v>11384.14</v>
      </c>
      <c r="G7">
        <v>11385.11</v>
      </c>
      <c r="H7">
        <v>0.0</v>
      </c>
      <c r="I7">
        <v>1241.09</v>
      </c>
      <c r="J7">
        <v>0.0</v>
      </c>
    </row>
    <row r="8" ht="15.75" customHeight="1">
      <c r="A8" t="s">
        <v>28</v>
      </c>
      <c r="B8">
        <v>242.8528</v>
      </c>
      <c r="C8" s="55">
        <v>0.002800925925925926</v>
      </c>
      <c r="D8">
        <v>11099.14</v>
      </c>
      <c r="E8">
        <v>11949.8</v>
      </c>
      <c r="F8">
        <v>11093.47</v>
      </c>
      <c r="G8">
        <v>11094.45</v>
      </c>
      <c r="H8">
        <v>0.0</v>
      </c>
      <c r="I8">
        <v>5979.4</v>
      </c>
      <c r="J8">
        <v>0.0</v>
      </c>
    </row>
    <row r="9" ht="15.75" customHeight="1">
      <c r="A9" t="s">
        <v>30</v>
      </c>
      <c r="B9">
        <v>291.7985</v>
      </c>
      <c r="C9" s="55">
        <v>0.003368055555555555</v>
      </c>
      <c r="D9">
        <v>11249.41</v>
      </c>
      <c r="E9">
        <v>12100.96</v>
      </c>
      <c r="F9">
        <v>11243.73</v>
      </c>
      <c r="G9">
        <v>11244.71</v>
      </c>
      <c r="H9">
        <v>6.42</v>
      </c>
      <c r="I9">
        <v>8954.3</v>
      </c>
      <c r="J9">
        <v>0.0</v>
      </c>
    </row>
    <row r="10" ht="15.75" customHeight="1">
      <c r="A10" t="s">
        <v>16</v>
      </c>
      <c r="B10">
        <v>129.6376</v>
      </c>
      <c r="C10" s="55">
        <v>0.0014930555555555556</v>
      </c>
      <c r="D10">
        <v>11194.99</v>
      </c>
      <c r="E10">
        <v>12051.77</v>
      </c>
      <c r="F10">
        <v>11189.51</v>
      </c>
      <c r="G10">
        <v>11190.48</v>
      </c>
      <c r="H10">
        <v>0.0</v>
      </c>
      <c r="I10">
        <v>0.0</v>
      </c>
      <c r="J10">
        <v>0.0</v>
      </c>
    </row>
    <row r="11" ht="15.75" customHeight="1">
      <c r="A11" t="s">
        <v>24</v>
      </c>
      <c r="B11">
        <v>63.3048</v>
      </c>
      <c r="C11" s="55">
        <v>7.291666666666667E-4</v>
      </c>
      <c r="D11">
        <v>3332.53</v>
      </c>
      <c r="E11">
        <v>3546.59</v>
      </c>
      <c r="F11">
        <v>3327.11</v>
      </c>
      <c r="G11">
        <v>3328.09</v>
      </c>
      <c r="H11">
        <v>2.57</v>
      </c>
      <c r="I11">
        <v>2121.86</v>
      </c>
      <c r="J11">
        <v>0.0</v>
      </c>
    </row>
    <row r="12" ht="15.75" customHeight="1">
      <c r="A12" t="s">
        <v>14</v>
      </c>
      <c r="B12">
        <v>21.0143</v>
      </c>
      <c r="C12" s="55">
        <v>2.4305555555555552E-4</v>
      </c>
      <c r="D12">
        <v>3429.16</v>
      </c>
      <c r="E12">
        <v>3664.39</v>
      </c>
      <c r="F12">
        <v>3443.73</v>
      </c>
      <c r="G12">
        <v>3444.7</v>
      </c>
      <c r="H12">
        <v>0.0</v>
      </c>
      <c r="I12">
        <v>0.0</v>
      </c>
      <c r="J12">
        <v>0.0</v>
      </c>
    </row>
    <row r="13" ht="15.75" customHeight="1">
      <c r="A13" t="s">
        <v>22</v>
      </c>
      <c r="B13">
        <v>37.4456</v>
      </c>
      <c r="C13" s="55">
        <v>4.2824074074074075E-4</v>
      </c>
      <c r="D13">
        <v>3304.27</v>
      </c>
      <c r="E13">
        <v>3514.49</v>
      </c>
      <c r="F13">
        <v>3298.68</v>
      </c>
      <c r="G13">
        <v>3299.66</v>
      </c>
      <c r="H13">
        <v>1.81</v>
      </c>
      <c r="I13">
        <v>0.0</v>
      </c>
      <c r="J13">
        <v>0.0</v>
      </c>
    </row>
    <row r="14" ht="15.75" customHeight="1">
      <c r="A14" t="s">
        <v>19</v>
      </c>
      <c r="B14">
        <v>44.5386</v>
      </c>
      <c r="C14" s="55">
        <v>5.092592592592592E-4</v>
      </c>
      <c r="D14">
        <v>3398.54</v>
      </c>
      <c r="E14">
        <v>3611.7</v>
      </c>
      <c r="F14">
        <v>3392.9</v>
      </c>
      <c r="G14">
        <v>3393.88</v>
      </c>
      <c r="H14">
        <v>0.0</v>
      </c>
      <c r="I14">
        <v>0.0</v>
      </c>
      <c r="J14">
        <v>0.0</v>
      </c>
    </row>
    <row r="15" ht="15.75" customHeight="1">
      <c r="A15" t="s">
        <v>25</v>
      </c>
      <c r="B15">
        <v>140.7062</v>
      </c>
      <c r="C15" s="55">
        <v>0.0016203703703703703</v>
      </c>
      <c r="D15">
        <v>3311.49</v>
      </c>
      <c r="E15">
        <v>3520.73</v>
      </c>
      <c r="F15">
        <v>3305.8</v>
      </c>
      <c r="G15">
        <v>3306.76</v>
      </c>
      <c r="H15">
        <v>1.21</v>
      </c>
      <c r="I15">
        <v>5519.3</v>
      </c>
      <c r="J15">
        <v>0.0</v>
      </c>
    </row>
    <row r="16" ht="15.75" customHeight="1">
      <c r="A16" t="s">
        <v>26</v>
      </c>
      <c r="B16">
        <v>75.628</v>
      </c>
      <c r="C16" s="55">
        <v>8.680555555555555E-4</v>
      </c>
      <c r="D16">
        <v>3519.36</v>
      </c>
      <c r="E16">
        <v>3738.15</v>
      </c>
      <c r="F16">
        <v>3513.8</v>
      </c>
      <c r="G16">
        <v>3514.78</v>
      </c>
      <c r="H16">
        <v>0.0</v>
      </c>
      <c r="I16">
        <v>2864.84</v>
      </c>
      <c r="J16">
        <v>0.0</v>
      </c>
    </row>
    <row r="17" ht="15.75" customHeight="1">
      <c r="A17" t="s">
        <v>23</v>
      </c>
      <c r="B17">
        <v>57.448</v>
      </c>
      <c r="C17" s="55">
        <v>6.597222222222221E-4</v>
      </c>
      <c r="D17">
        <v>3295.95</v>
      </c>
      <c r="E17">
        <v>3505.03</v>
      </c>
      <c r="F17">
        <v>3290.45</v>
      </c>
      <c r="G17">
        <v>3291.39</v>
      </c>
      <c r="H17">
        <v>0.79</v>
      </c>
      <c r="I17">
        <v>519.1</v>
      </c>
      <c r="J17">
        <v>0.0</v>
      </c>
    </row>
    <row r="18" ht="15.75" customHeight="1">
      <c r="A18" t="s">
        <v>21</v>
      </c>
      <c r="B18">
        <v>38.2764</v>
      </c>
      <c r="C18" s="55">
        <v>4.398148148148148E-4</v>
      </c>
      <c r="D18">
        <v>3494.82</v>
      </c>
      <c r="E18">
        <v>3717.39</v>
      </c>
      <c r="F18">
        <v>3489.41</v>
      </c>
      <c r="G18">
        <v>3490.33</v>
      </c>
      <c r="H18">
        <v>0.0</v>
      </c>
      <c r="I18">
        <v>0.0</v>
      </c>
      <c r="J18">
        <v>0.0</v>
      </c>
    </row>
    <row r="19" ht="15.75" customHeight="1">
      <c r="A19" t="s">
        <v>12</v>
      </c>
      <c r="B19">
        <v>16.6626</v>
      </c>
      <c r="C19" s="55">
        <v>1.8518518518518518E-4</v>
      </c>
      <c r="D19">
        <v>3387.04</v>
      </c>
      <c r="E19">
        <v>3603.25</v>
      </c>
      <c r="F19">
        <v>3381.63</v>
      </c>
      <c r="G19">
        <v>3382.58</v>
      </c>
      <c r="H19">
        <v>0.0</v>
      </c>
      <c r="I19">
        <v>119.02</v>
      </c>
      <c r="J19">
        <v>0.0</v>
      </c>
    </row>
    <row r="20" ht="15.75" customHeight="1">
      <c r="A20" t="s">
        <v>13</v>
      </c>
      <c r="B20">
        <v>23.7626</v>
      </c>
      <c r="C20" s="55">
        <v>2.662037037037037E-4</v>
      </c>
      <c r="D20">
        <v>3293.23</v>
      </c>
      <c r="E20">
        <v>3503.46</v>
      </c>
      <c r="F20">
        <v>3287.84</v>
      </c>
      <c r="G20">
        <v>3288.78</v>
      </c>
      <c r="H20">
        <v>0.8</v>
      </c>
      <c r="I20">
        <v>0.01</v>
      </c>
      <c r="J20">
        <v>0.0</v>
      </c>
    </row>
    <row r="21" ht="15.75" customHeight="1">
      <c r="A21" t="s">
        <v>29</v>
      </c>
      <c r="B21">
        <v>169.5034</v>
      </c>
      <c r="C21" s="55">
        <v>0.0019560185185185184</v>
      </c>
      <c r="D21">
        <v>3407.93</v>
      </c>
      <c r="E21">
        <v>3620.37</v>
      </c>
      <c r="F21">
        <v>3402.42</v>
      </c>
      <c r="G21">
        <v>3403.4</v>
      </c>
      <c r="H21">
        <v>0.0</v>
      </c>
      <c r="I21">
        <v>8321.58</v>
      </c>
      <c r="J21">
        <v>0.0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t="s">
        <v>2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</row>
    <row r="2" ht="15.75" customHeight="1">
      <c r="A2" t="s">
        <v>27</v>
      </c>
      <c r="B2">
        <v>28917.4215</v>
      </c>
      <c r="C2" s="55">
        <v>0.3346875</v>
      </c>
      <c r="D2">
        <v>25437.78</v>
      </c>
      <c r="E2">
        <v>31198.98</v>
      </c>
      <c r="F2">
        <v>25329.73</v>
      </c>
      <c r="G2">
        <v>25350.8</v>
      </c>
      <c r="H2">
        <v>15056.15</v>
      </c>
      <c r="I2">
        <v>698527.65</v>
      </c>
      <c r="J2">
        <v>0.0</v>
      </c>
    </row>
    <row r="3" ht="15.75" customHeight="1">
      <c r="A3" t="s">
        <v>20</v>
      </c>
      <c r="B3">
        <v>7975.9817</v>
      </c>
      <c r="C3" s="55">
        <v>0.09230324074074074</v>
      </c>
      <c r="D3">
        <v>24724.57</v>
      </c>
      <c r="E3">
        <v>29888.21</v>
      </c>
      <c r="F3">
        <v>24660.5</v>
      </c>
      <c r="G3">
        <v>24665.08</v>
      </c>
      <c r="H3">
        <v>7537.35</v>
      </c>
      <c r="I3">
        <v>129820.31</v>
      </c>
      <c r="J3">
        <v>0.0</v>
      </c>
    </row>
    <row r="4" ht="15.75" customHeight="1">
      <c r="A4" t="s">
        <v>18</v>
      </c>
      <c r="B4">
        <v>9475.2678</v>
      </c>
      <c r="C4" s="55">
        <v>0.10966435185185186</v>
      </c>
      <c r="D4">
        <v>24706.96</v>
      </c>
      <c r="E4">
        <v>31670.85</v>
      </c>
      <c r="F4">
        <v>24644.0</v>
      </c>
      <c r="G4">
        <v>24648.62</v>
      </c>
      <c r="H4">
        <v>7316.0</v>
      </c>
      <c r="I4">
        <v>136185.33</v>
      </c>
      <c r="J4">
        <v>0.0</v>
      </c>
    </row>
    <row r="5" ht="15.75" customHeight="1">
      <c r="A5" t="s">
        <v>31</v>
      </c>
      <c r="B5">
        <v>77436.104</v>
      </c>
      <c r="C5" s="55">
        <v>0.8962500000000001</v>
      </c>
      <c r="D5">
        <v>28097.85</v>
      </c>
      <c r="E5">
        <v>36840.63</v>
      </c>
      <c r="F5">
        <v>28032.0</v>
      </c>
      <c r="G5">
        <v>28057.38</v>
      </c>
      <c r="H5">
        <v>171368.86</v>
      </c>
      <c r="I5">
        <v>1310562.59</v>
      </c>
      <c r="J5">
        <v>0.0</v>
      </c>
    </row>
    <row r="6" ht="15.75" customHeight="1">
      <c r="A6" t="s">
        <v>17</v>
      </c>
      <c r="B6">
        <v>8998.589</v>
      </c>
      <c r="C6" s="55">
        <v>0.10414351851851851</v>
      </c>
      <c r="D6">
        <v>28105.82</v>
      </c>
      <c r="E6">
        <v>33555.82</v>
      </c>
      <c r="F6">
        <v>28041.39</v>
      </c>
      <c r="G6">
        <v>28046.28</v>
      </c>
      <c r="H6">
        <v>23531.22</v>
      </c>
      <c r="I6">
        <v>126632.22</v>
      </c>
      <c r="J6">
        <v>0.0</v>
      </c>
    </row>
    <row r="7" ht="15.75" customHeight="1">
      <c r="A7" t="s">
        <v>15</v>
      </c>
      <c r="B7">
        <v>9669.6447</v>
      </c>
      <c r="C7" s="55">
        <v>0.11190972222222222</v>
      </c>
      <c r="D7">
        <v>31272.76</v>
      </c>
      <c r="E7">
        <v>42778.0</v>
      </c>
      <c r="F7">
        <v>31055.64</v>
      </c>
      <c r="G7">
        <v>31073.73</v>
      </c>
      <c r="H7">
        <v>7689.91</v>
      </c>
      <c r="I7">
        <v>113153.02</v>
      </c>
      <c r="J7">
        <v>0.0</v>
      </c>
    </row>
    <row r="8" ht="15.75" customHeight="1">
      <c r="A8" t="s">
        <v>28</v>
      </c>
      <c r="B8">
        <v>32274.131</v>
      </c>
      <c r="C8" s="55">
        <v>0.37354166666666666</v>
      </c>
      <c r="D8">
        <v>24693.28</v>
      </c>
      <c r="E8">
        <v>32657.02</v>
      </c>
      <c r="F8">
        <v>24628.22</v>
      </c>
      <c r="G8">
        <v>24638.95</v>
      </c>
      <c r="H8">
        <v>63354.91</v>
      </c>
      <c r="I8">
        <v>577876.74</v>
      </c>
      <c r="J8">
        <v>0.0</v>
      </c>
    </row>
    <row r="9" ht="15.75" customHeight="1">
      <c r="A9" t="s">
        <v>30</v>
      </c>
      <c r="B9">
        <v>60076.8842</v>
      </c>
      <c r="C9" s="55">
        <v>0.6953240740740741</v>
      </c>
      <c r="D9">
        <v>27195.7</v>
      </c>
      <c r="E9">
        <v>33254.45</v>
      </c>
      <c r="F9">
        <v>27131.38</v>
      </c>
      <c r="G9">
        <v>27145.27</v>
      </c>
      <c r="H9">
        <v>211957.46</v>
      </c>
      <c r="I9">
        <v>1022072.32</v>
      </c>
      <c r="J9">
        <v>0.0</v>
      </c>
    </row>
    <row r="10" ht="15.75" customHeight="1">
      <c r="A10" t="s">
        <v>16</v>
      </c>
      <c r="B10">
        <v>7959.0918</v>
      </c>
      <c r="C10" s="55">
        <v>0.09211805555555556</v>
      </c>
      <c r="D10">
        <v>27185.5</v>
      </c>
      <c r="E10">
        <v>32235.21</v>
      </c>
      <c r="F10">
        <v>27122.18</v>
      </c>
      <c r="G10">
        <v>27138.13</v>
      </c>
      <c r="H10">
        <v>22109.65</v>
      </c>
      <c r="I10">
        <v>108460.33</v>
      </c>
      <c r="J10">
        <v>0.0</v>
      </c>
    </row>
    <row r="11" ht="15.75" customHeight="1">
      <c r="A11" t="s">
        <v>24</v>
      </c>
      <c r="B11">
        <v>10494.6267</v>
      </c>
      <c r="C11" s="55">
        <v>0.12145833333333333</v>
      </c>
      <c r="D11">
        <v>15735.66</v>
      </c>
      <c r="E11">
        <v>22263.92</v>
      </c>
      <c r="F11">
        <v>15625.73</v>
      </c>
      <c r="G11">
        <v>15633.55</v>
      </c>
      <c r="H11">
        <v>3.25</v>
      </c>
      <c r="I11">
        <v>199785.57</v>
      </c>
      <c r="J11">
        <v>0.0</v>
      </c>
    </row>
    <row r="12" ht="15.75" customHeight="1">
      <c r="A12" t="s">
        <v>14</v>
      </c>
      <c r="B12">
        <v>4257.7681</v>
      </c>
      <c r="C12" s="55">
        <v>0.04927083333333334</v>
      </c>
      <c r="D12">
        <v>24738.99</v>
      </c>
      <c r="E12">
        <v>29697.41</v>
      </c>
      <c r="F12">
        <v>24674.79</v>
      </c>
      <c r="G12">
        <v>24683.3</v>
      </c>
      <c r="H12">
        <v>14403.77</v>
      </c>
      <c r="I12">
        <v>76247.66</v>
      </c>
      <c r="J12">
        <v>0.0</v>
      </c>
    </row>
    <row r="13" ht="15.75" customHeight="1">
      <c r="A13" t="s">
        <v>22</v>
      </c>
      <c r="B13">
        <v>9727.7973</v>
      </c>
      <c r="C13" s="55">
        <v>0.11258101851851852</v>
      </c>
      <c r="D13">
        <v>18987.68</v>
      </c>
      <c r="E13">
        <v>24647.55</v>
      </c>
      <c r="F13">
        <v>18924.99</v>
      </c>
      <c r="G13">
        <v>18934.31</v>
      </c>
      <c r="H13">
        <v>37.64</v>
      </c>
      <c r="I13">
        <v>181704.69</v>
      </c>
      <c r="J13">
        <v>0.0</v>
      </c>
    </row>
    <row r="14" ht="15.75" customHeight="1">
      <c r="A14" t="s">
        <v>19</v>
      </c>
      <c r="B14">
        <v>9325.1202</v>
      </c>
      <c r="C14" s="55">
        <v>0.10792824074074074</v>
      </c>
      <c r="D14">
        <v>32004.96</v>
      </c>
      <c r="E14">
        <v>38304.26</v>
      </c>
      <c r="F14">
        <v>31895.91</v>
      </c>
      <c r="G14">
        <v>31904.42</v>
      </c>
      <c r="H14">
        <v>1590.35</v>
      </c>
      <c r="I14">
        <v>154105.77</v>
      </c>
      <c r="J14">
        <v>0.0</v>
      </c>
    </row>
    <row r="15" ht="15.75" customHeight="1">
      <c r="A15" t="s">
        <v>25</v>
      </c>
      <c r="B15">
        <v>16336.2495</v>
      </c>
      <c r="C15" s="55">
        <v>0.18907407407407406</v>
      </c>
      <c r="D15">
        <v>15437.4</v>
      </c>
      <c r="E15">
        <v>21939.57</v>
      </c>
      <c r="F15">
        <v>15327.37</v>
      </c>
      <c r="G15">
        <v>15348.2</v>
      </c>
      <c r="H15">
        <v>12107.95</v>
      </c>
      <c r="I15">
        <v>330089.6</v>
      </c>
      <c r="J15">
        <v>0.0</v>
      </c>
    </row>
    <row r="16" ht="15.75" customHeight="1">
      <c r="A16" t="s">
        <v>26</v>
      </c>
      <c r="B16">
        <v>16455.7466</v>
      </c>
      <c r="C16" s="55">
        <v>0.19045138888888888</v>
      </c>
      <c r="D16">
        <v>27248.29</v>
      </c>
      <c r="E16">
        <v>32275.27</v>
      </c>
      <c r="F16">
        <v>27186.3</v>
      </c>
      <c r="G16">
        <v>27192.55</v>
      </c>
      <c r="H16">
        <v>37950.65</v>
      </c>
      <c r="I16">
        <v>328364.23</v>
      </c>
      <c r="J16">
        <v>0.0</v>
      </c>
    </row>
    <row r="17" ht="15.75" customHeight="1">
      <c r="A17" t="s">
        <v>23</v>
      </c>
      <c r="B17">
        <v>11258.5002</v>
      </c>
      <c r="C17" s="55">
        <v>0.13030092592592593</v>
      </c>
      <c r="D17">
        <v>17938.65</v>
      </c>
      <c r="E17">
        <v>24000.06</v>
      </c>
      <c r="F17">
        <v>17828.05</v>
      </c>
      <c r="G17">
        <v>17845.47</v>
      </c>
      <c r="H17">
        <v>19884.05</v>
      </c>
      <c r="I17">
        <v>271850.91</v>
      </c>
      <c r="J17">
        <v>0.0</v>
      </c>
    </row>
    <row r="18" ht="15.75" customHeight="1">
      <c r="A18" t="s">
        <v>21</v>
      </c>
      <c r="B18">
        <v>7589.6924</v>
      </c>
      <c r="C18" s="55">
        <v>0.08783564814814815</v>
      </c>
      <c r="D18">
        <v>27261.85</v>
      </c>
      <c r="E18">
        <v>32314.61</v>
      </c>
      <c r="F18">
        <v>27200.65</v>
      </c>
      <c r="G18">
        <v>27226.02</v>
      </c>
      <c r="H18">
        <v>11112.07</v>
      </c>
      <c r="I18">
        <v>158232.1</v>
      </c>
      <c r="J18">
        <v>0.0</v>
      </c>
    </row>
    <row r="19" ht="15.75" customHeight="1">
      <c r="A19" t="s">
        <v>12</v>
      </c>
      <c r="B19">
        <v>1851.9085</v>
      </c>
      <c r="C19" s="55">
        <v>0.021423611111111112</v>
      </c>
      <c r="D19">
        <v>24663.79</v>
      </c>
      <c r="E19">
        <v>29055.84</v>
      </c>
      <c r="F19">
        <v>24598.51</v>
      </c>
      <c r="G19">
        <v>24612.75</v>
      </c>
      <c r="H19">
        <v>3799.61</v>
      </c>
      <c r="I19">
        <v>17902.07</v>
      </c>
      <c r="J19">
        <v>0.0</v>
      </c>
    </row>
    <row r="20" ht="15.75" customHeight="1">
      <c r="A20" t="s">
        <v>13</v>
      </c>
      <c r="B20">
        <v>2376.0257</v>
      </c>
      <c r="C20" s="55">
        <v>0.0275</v>
      </c>
      <c r="D20">
        <v>15777.7</v>
      </c>
      <c r="E20">
        <v>21602.93</v>
      </c>
      <c r="F20">
        <v>15669.71</v>
      </c>
      <c r="G20">
        <v>15690.1</v>
      </c>
      <c r="H20">
        <v>2080.64</v>
      </c>
      <c r="I20">
        <v>29161.47</v>
      </c>
      <c r="J20">
        <v>0.0</v>
      </c>
    </row>
    <row r="21" ht="15.75" customHeight="1">
      <c r="A21" t="s">
        <v>29</v>
      </c>
      <c r="B21">
        <v>31886.9967</v>
      </c>
      <c r="C21" s="55">
        <v>0.369050925925926</v>
      </c>
      <c r="D21">
        <v>31704.22</v>
      </c>
      <c r="E21">
        <v>37957.02</v>
      </c>
      <c r="F21">
        <v>31594.59</v>
      </c>
      <c r="G21">
        <v>31619.24</v>
      </c>
      <c r="H21">
        <v>46515.82</v>
      </c>
      <c r="I21">
        <v>617507.75</v>
      </c>
      <c r="J21">
        <v>0.0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t="s">
        <v>2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</row>
    <row r="2" ht="15.75" customHeight="1">
      <c r="A2" t="s">
        <v>27</v>
      </c>
      <c r="B2">
        <v>2706.1565</v>
      </c>
      <c r="C2" s="55">
        <v>0.03131944444444445</v>
      </c>
      <c r="D2">
        <v>9785.95</v>
      </c>
      <c r="E2">
        <v>13537.69</v>
      </c>
      <c r="F2">
        <v>9783.64</v>
      </c>
      <c r="G2">
        <v>9783.7</v>
      </c>
      <c r="H2">
        <v>42655.82</v>
      </c>
      <c r="I2">
        <v>45.63</v>
      </c>
      <c r="J2">
        <v>0.0</v>
      </c>
    </row>
    <row r="3" ht="15.75" customHeight="1">
      <c r="A3" t="s">
        <v>20</v>
      </c>
      <c r="B3">
        <v>514.8216</v>
      </c>
      <c r="C3" s="55">
        <v>0.0059490740740740745</v>
      </c>
      <c r="D3">
        <v>4281.44</v>
      </c>
      <c r="E3">
        <v>6770.19</v>
      </c>
      <c r="F3">
        <v>4279.2</v>
      </c>
      <c r="G3">
        <v>4279.26</v>
      </c>
      <c r="H3">
        <v>8444.6</v>
      </c>
      <c r="I3">
        <v>2.76</v>
      </c>
      <c r="J3">
        <v>0.0</v>
      </c>
    </row>
    <row r="4" ht="15.75" customHeight="1">
      <c r="A4" t="s">
        <v>18</v>
      </c>
      <c r="B4">
        <v>537.8713</v>
      </c>
      <c r="C4" s="55">
        <v>0.006215277777777777</v>
      </c>
      <c r="D4">
        <v>4784.17</v>
      </c>
      <c r="E4">
        <v>7346.19</v>
      </c>
      <c r="F4">
        <v>4781.91</v>
      </c>
      <c r="G4">
        <v>4781.97</v>
      </c>
      <c r="H4">
        <v>5546.89</v>
      </c>
      <c r="I4">
        <v>7.75</v>
      </c>
      <c r="J4">
        <v>0.0</v>
      </c>
    </row>
    <row r="5" ht="15.75" customHeight="1">
      <c r="A5" t="s">
        <v>31</v>
      </c>
      <c r="B5">
        <v>4286.459</v>
      </c>
      <c r="C5" s="55">
        <v>0.04960648148148148</v>
      </c>
      <c r="D5">
        <v>22832.71</v>
      </c>
      <c r="E5">
        <v>33186.68</v>
      </c>
      <c r="F5">
        <v>22830.48</v>
      </c>
      <c r="G5">
        <v>22830.53</v>
      </c>
      <c r="H5">
        <v>49379.15</v>
      </c>
      <c r="I5">
        <v>127.15</v>
      </c>
      <c r="J5">
        <v>0.0</v>
      </c>
    </row>
    <row r="6" ht="15.75" customHeight="1">
      <c r="A6" t="s">
        <v>17</v>
      </c>
      <c r="B6">
        <v>549.3987</v>
      </c>
      <c r="C6" s="55">
        <v>0.006354166666666667</v>
      </c>
      <c r="D6">
        <v>9611.81</v>
      </c>
      <c r="E6">
        <v>14010.18</v>
      </c>
      <c r="F6">
        <v>9609.56</v>
      </c>
      <c r="G6">
        <v>9609.62</v>
      </c>
      <c r="H6">
        <v>11235.17</v>
      </c>
      <c r="I6">
        <v>14.88</v>
      </c>
      <c r="J6">
        <v>0.0</v>
      </c>
    </row>
    <row r="7" ht="15.75" customHeight="1">
      <c r="A7" t="s">
        <v>15</v>
      </c>
      <c r="B7">
        <v>355.4096</v>
      </c>
      <c r="C7" s="55">
        <v>0.004108796296296297</v>
      </c>
      <c r="D7">
        <v>8974.62</v>
      </c>
      <c r="E7">
        <v>13719.19</v>
      </c>
      <c r="F7">
        <v>8972.36</v>
      </c>
      <c r="G7">
        <v>8972.42</v>
      </c>
      <c r="H7">
        <v>4231.46</v>
      </c>
      <c r="I7">
        <v>10.53</v>
      </c>
      <c r="J7">
        <v>0.0</v>
      </c>
    </row>
    <row r="8" ht="15.75" customHeight="1">
      <c r="A8" t="s">
        <v>28</v>
      </c>
      <c r="B8">
        <v>2132.5632</v>
      </c>
      <c r="C8" s="55">
        <v>0.024675925925925924</v>
      </c>
      <c r="D8">
        <v>14286.52</v>
      </c>
      <c r="E8">
        <v>19573.68</v>
      </c>
      <c r="F8">
        <v>14284.27</v>
      </c>
      <c r="G8">
        <v>14284.33</v>
      </c>
      <c r="H8">
        <v>23345.79</v>
      </c>
      <c r="I8">
        <v>105.66</v>
      </c>
      <c r="J8">
        <v>0.0</v>
      </c>
    </row>
    <row r="9" ht="15.75" customHeight="1">
      <c r="A9" t="s">
        <v>30</v>
      </c>
      <c r="B9">
        <v>6476.6525</v>
      </c>
      <c r="C9" s="55">
        <v>0.0749537037037037</v>
      </c>
      <c r="D9">
        <v>16857.79</v>
      </c>
      <c r="E9">
        <v>29426.68</v>
      </c>
      <c r="F9">
        <v>16855.57</v>
      </c>
      <c r="G9">
        <v>16855.63</v>
      </c>
      <c r="H9">
        <v>48314.36</v>
      </c>
      <c r="I9">
        <v>100.73</v>
      </c>
      <c r="J9">
        <v>0.0</v>
      </c>
    </row>
    <row r="10" ht="15.75" customHeight="1">
      <c r="A10" t="s">
        <v>16</v>
      </c>
      <c r="B10">
        <v>786.2688</v>
      </c>
      <c r="C10" s="55">
        <v>0.009097222222222222</v>
      </c>
      <c r="D10">
        <v>5420.34</v>
      </c>
      <c r="E10">
        <v>8953.18</v>
      </c>
      <c r="F10">
        <v>5418.1</v>
      </c>
      <c r="G10">
        <v>5418.16</v>
      </c>
      <c r="H10">
        <v>4805.45</v>
      </c>
      <c r="I10">
        <v>5.86</v>
      </c>
      <c r="J10">
        <v>0.0</v>
      </c>
    </row>
    <row r="11" ht="15.75" customHeight="1">
      <c r="A11" t="s">
        <v>24</v>
      </c>
      <c r="B11">
        <v>432.4565</v>
      </c>
      <c r="C11" s="55">
        <v>0.005</v>
      </c>
      <c r="D11">
        <v>4278.46</v>
      </c>
      <c r="E11">
        <v>5953.69</v>
      </c>
      <c r="F11">
        <v>4276.2</v>
      </c>
      <c r="G11">
        <v>4276.25</v>
      </c>
      <c r="H11">
        <v>12701.82</v>
      </c>
      <c r="I11">
        <v>1.24</v>
      </c>
      <c r="J11">
        <v>0.0</v>
      </c>
    </row>
    <row r="12" ht="15.75" customHeight="1">
      <c r="A12" t="s">
        <v>14</v>
      </c>
      <c r="B12">
        <v>431.544</v>
      </c>
      <c r="C12" s="55">
        <v>0.0049884259259259265</v>
      </c>
      <c r="D12">
        <v>4341.68</v>
      </c>
      <c r="E12">
        <v>7479.68</v>
      </c>
      <c r="F12">
        <v>4338.78</v>
      </c>
      <c r="G12">
        <v>4338.83</v>
      </c>
      <c r="H12">
        <v>4164.39</v>
      </c>
      <c r="I12">
        <v>0.01</v>
      </c>
      <c r="J12">
        <v>0.0</v>
      </c>
    </row>
    <row r="13" ht="15.75" customHeight="1">
      <c r="A13" t="s">
        <v>22</v>
      </c>
      <c r="B13">
        <v>348.3118</v>
      </c>
      <c r="C13" s="55">
        <v>0.004027777777777778</v>
      </c>
      <c r="D13">
        <v>3576.59</v>
      </c>
      <c r="E13">
        <v>5101.18</v>
      </c>
      <c r="F13">
        <v>3574.27</v>
      </c>
      <c r="G13">
        <v>3574.33</v>
      </c>
      <c r="H13">
        <v>11024.41</v>
      </c>
      <c r="I13">
        <v>16.88</v>
      </c>
      <c r="J13">
        <v>0.0</v>
      </c>
    </row>
    <row r="14" ht="15.75" customHeight="1">
      <c r="A14" t="s">
        <v>19</v>
      </c>
      <c r="B14">
        <v>273.4579</v>
      </c>
      <c r="C14" s="55">
        <v>0.003159722222222222</v>
      </c>
      <c r="D14">
        <v>7342.71</v>
      </c>
      <c r="E14">
        <v>10348.69</v>
      </c>
      <c r="F14">
        <v>7340.43</v>
      </c>
      <c r="G14">
        <v>7340.48</v>
      </c>
      <c r="H14">
        <v>5386.05</v>
      </c>
      <c r="I14">
        <v>40.46</v>
      </c>
      <c r="J14">
        <v>0.0</v>
      </c>
    </row>
    <row r="15" ht="15.75" customHeight="1">
      <c r="A15" t="s">
        <v>25</v>
      </c>
      <c r="B15">
        <v>725.2392</v>
      </c>
      <c r="C15" s="55">
        <v>0.008391203703703705</v>
      </c>
      <c r="D15">
        <v>6719.02</v>
      </c>
      <c r="E15">
        <v>8067.18</v>
      </c>
      <c r="F15">
        <v>6716.78</v>
      </c>
      <c r="G15">
        <v>6716.83</v>
      </c>
      <c r="H15">
        <v>20150.14</v>
      </c>
      <c r="I15">
        <v>39.21</v>
      </c>
      <c r="J15">
        <v>0.0</v>
      </c>
    </row>
    <row r="16" ht="15.75" customHeight="1">
      <c r="A16" t="s">
        <v>26</v>
      </c>
      <c r="B16">
        <v>1625.6054</v>
      </c>
      <c r="C16" s="55">
        <v>0.01880787037037037</v>
      </c>
      <c r="D16">
        <v>11068.87</v>
      </c>
      <c r="E16">
        <v>15242.69</v>
      </c>
      <c r="F16">
        <v>11066.62</v>
      </c>
      <c r="G16">
        <v>11066.67</v>
      </c>
      <c r="H16">
        <v>18253.38</v>
      </c>
      <c r="I16">
        <v>74.44</v>
      </c>
      <c r="J16">
        <v>0.0</v>
      </c>
    </row>
    <row r="17" ht="15.75" customHeight="1">
      <c r="A17" t="s">
        <v>23</v>
      </c>
      <c r="B17">
        <v>550.0818</v>
      </c>
      <c r="C17" s="55">
        <v>0.00636574074074074</v>
      </c>
      <c r="D17">
        <v>2363.78</v>
      </c>
      <c r="E17">
        <v>3653.18</v>
      </c>
      <c r="F17">
        <v>2361.52</v>
      </c>
      <c r="G17">
        <v>2361.57</v>
      </c>
      <c r="H17">
        <v>17120.15</v>
      </c>
      <c r="I17">
        <v>0.01</v>
      </c>
      <c r="J17">
        <v>0.0</v>
      </c>
    </row>
    <row r="18" ht="15.75" customHeight="1">
      <c r="A18" t="s">
        <v>21</v>
      </c>
      <c r="B18">
        <v>697.4946</v>
      </c>
      <c r="C18" s="55">
        <v>0.00806712962962963</v>
      </c>
      <c r="D18">
        <v>5843.77</v>
      </c>
      <c r="E18">
        <v>8956.68</v>
      </c>
      <c r="F18">
        <v>5841.54</v>
      </c>
      <c r="G18">
        <v>5841.59</v>
      </c>
      <c r="H18">
        <v>7932.86</v>
      </c>
      <c r="I18">
        <v>11.91</v>
      </c>
      <c r="J18">
        <v>0.0</v>
      </c>
    </row>
    <row r="19" ht="15.75" customHeight="1">
      <c r="A19" t="s">
        <v>12</v>
      </c>
      <c r="B19">
        <v>86.2981</v>
      </c>
      <c r="C19" s="55">
        <v>9.953703703703704E-4</v>
      </c>
      <c r="D19">
        <v>3779.55</v>
      </c>
      <c r="E19">
        <v>6168.19</v>
      </c>
      <c r="F19">
        <v>3777.31</v>
      </c>
      <c r="G19">
        <v>3777.36</v>
      </c>
      <c r="H19">
        <v>903.97</v>
      </c>
      <c r="I19">
        <v>5.8</v>
      </c>
      <c r="J19">
        <v>0.0</v>
      </c>
    </row>
    <row r="20" ht="15.75" customHeight="1">
      <c r="A20" t="s">
        <v>13</v>
      </c>
      <c r="B20">
        <v>93.4737</v>
      </c>
      <c r="C20" s="55">
        <v>0.0010763888888888889</v>
      </c>
      <c r="D20">
        <v>2122.86</v>
      </c>
      <c r="E20">
        <v>3045.18</v>
      </c>
      <c r="F20">
        <v>2120.62</v>
      </c>
      <c r="G20">
        <v>2120.67</v>
      </c>
      <c r="H20">
        <v>2265.09</v>
      </c>
      <c r="I20">
        <v>0.01</v>
      </c>
      <c r="J20">
        <v>0.0</v>
      </c>
    </row>
    <row r="21" ht="15.75" customHeight="1">
      <c r="A21" t="s">
        <v>29</v>
      </c>
      <c r="B21">
        <v>3177.2819</v>
      </c>
      <c r="C21" s="55">
        <v>0.036770833333333336</v>
      </c>
      <c r="D21">
        <v>16418.92</v>
      </c>
      <c r="E21">
        <v>19811.19</v>
      </c>
      <c r="F21">
        <v>16416.7</v>
      </c>
      <c r="G21">
        <v>16416.75</v>
      </c>
      <c r="H21">
        <v>24190.17</v>
      </c>
      <c r="I21">
        <v>94.21</v>
      </c>
      <c r="J21">
        <v>0.0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t="s">
        <v>2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</row>
    <row r="2" ht="15.75" customHeight="1">
      <c r="A2" t="s">
        <v>27</v>
      </c>
      <c r="B2">
        <v>2342.1818</v>
      </c>
      <c r="C2" s="55">
        <v>0.02710648148148148</v>
      </c>
      <c r="D2">
        <v>27416.22</v>
      </c>
      <c r="E2">
        <v>28106.42</v>
      </c>
      <c r="F2">
        <v>27410.75</v>
      </c>
      <c r="G2">
        <v>27410.94</v>
      </c>
      <c r="H2">
        <v>25494.9</v>
      </c>
      <c r="I2">
        <v>128819.17</v>
      </c>
      <c r="J2">
        <v>0.0</v>
      </c>
    </row>
    <row r="3" ht="15.75" customHeight="1">
      <c r="A3" t="s">
        <v>20</v>
      </c>
      <c r="B3">
        <v>584.1149</v>
      </c>
      <c r="C3" s="55">
        <v>0.006759259259259259</v>
      </c>
      <c r="D3">
        <v>27416.18</v>
      </c>
      <c r="E3">
        <v>28106.41</v>
      </c>
      <c r="F3">
        <v>27410.66</v>
      </c>
      <c r="G3">
        <v>27410.77</v>
      </c>
      <c r="H3">
        <v>0.0</v>
      </c>
      <c r="I3">
        <v>29729.34</v>
      </c>
      <c r="J3">
        <v>0.0</v>
      </c>
    </row>
    <row r="4" ht="15.75" customHeight="1">
      <c r="A4" t="s">
        <v>18</v>
      </c>
      <c r="B4">
        <v>537.5201</v>
      </c>
      <c r="C4" s="55">
        <v>0.006215277777777777</v>
      </c>
      <c r="D4">
        <v>27808.96</v>
      </c>
      <c r="E4">
        <v>28504.1</v>
      </c>
      <c r="F4">
        <v>27802.34</v>
      </c>
      <c r="G4">
        <v>27803.01</v>
      </c>
      <c r="H4">
        <v>0.32</v>
      </c>
      <c r="I4">
        <v>29981.71</v>
      </c>
      <c r="J4">
        <v>0.0</v>
      </c>
    </row>
    <row r="5" ht="15.75" customHeight="1">
      <c r="A5" t="s">
        <v>31</v>
      </c>
      <c r="B5">
        <v>4934.6724</v>
      </c>
      <c r="C5" s="55">
        <v>0.05710648148148148</v>
      </c>
      <c r="D5">
        <v>55597.48</v>
      </c>
      <c r="E5">
        <v>56292.6</v>
      </c>
      <c r="F5">
        <v>55591.97</v>
      </c>
      <c r="G5">
        <v>55592.09</v>
      </c>
      <c r="H5">
        <v>44691.58</v>
      </c>
      <c r="I5">
        <v>252273.95</v>
      </c>
      <c r="J5">
        <v>0.0</v>
      </c>
    </row>
    <row r="6" ht="15.75" customHeight="1">
      <c r="A6" t="s">
        <v>17</v>
      </c>
      <c r="B6">
        <v>680.6428</v>
      </c>
      <c r="C6" s="55">
        <v>0.007870370370370371</v>
      </c>
      <c r="D6">
        <v>55204.79</v>
      </c>
      <c r="E6">
        <v>55895.03</v>
      </c>
      <c r="F6">
        <v>55199.27</v>
      </c>
      <c r="G6">
        <v>55199.38</v>
      </c>
      <c r="H6">
        <v>53052.95</v>
      </c>
      <c r="I6">
        <v>25119.38</v>
      </c>
      <c r="J6">
        <v>0.0</v>
      </c>
    </row>
    <row r="7" ht="15.75" customHeight="1">
      <c r="A7" t="s">
        <v>15</v>
      </c>
      <c r="B7">
        <v>482.1268</v>
      </c>
      <c r="C7" s="55">
        <v>0.005578703703703704</v>
      </c>
      <c r="D7">
        <v>55597.45</v>
      </c>
      <c r="E7">
        <v>56292.6</v>
      </c>
      <c r="F7">
        <v>55590.77</v>
      </c>
      <c r="G7">
        <v>55591.46</v>
      </c>
      <c r="H7">
        <v>0.0</v>
      </c>
      <c r="I7">
        <v>20522.98</v>
      </c>
      <c r="J7">
        <v>0.0</v>
      </c>
    </row>
    <row r="8" ht="15.75" customHeight="1">
      <c r="A8" t="s">
        <v>28</v>
      </c>
      <c r="B8">
        <v>1782.1444</v>
      </c>
      <c r="C8" s="55">
        <v>0.020625</v>
      </c>
      <c r="D8">
        <v>27808.99</v>
      </c>
      <c r="E8">
        <v>28504.11</v>
      </c>
      <c r="F8">
        <v>27803.51</v>
      </c>
      <c r="G8">
        <v>27803.63</v>
      </c>
      <c r="H8">
        <v>25480.41</v>
      </c>
      <c r="I8">
        <v>120835.63</v>
      </c>
      <c r="J8">
        <v>0.0</v>
      </c>
    </row>
    <row r="9" ht="15.75" customHeight="1">
      <c r="A9" t="s">
        <v>30</v>
      </c>
      <c r="B9">
        <v>4034.8824</v>
      </c>
      <c r="C9" s="55">
        <v>0.046689814814814816</v>
      </c>
      <c r="D9">
        <v>30595.88</v>
      </c>
      <c r="E9">
        <v>31290.97</v>
      </c>
      <c r="F9">
        <v>30590.4</v>
      </c>
      <c r="G9">
        <v>30590.49</v>
      </c>
      <c r="H9">
        <v>50693.33</v>
      </c>
      <c r="I9">
        <v>197744.14</v>
      </c>
      <c r="J9">
        <v>0.0</v>
      </c>
    </row>
    <row r="10" ht="15.75" customHeight="1">
      <c r="A10" t="s">
        <v>16</v>
      </c>
      <c r="B10">
        <v>561.1173</v>
      </c>
      <c r="C10" s="55">
        <v>0.006493055555555555</v>
      </c>
      <c r="D10">
        <v>30595.87</v>
      </c>
      <c r="E10">
        <v>31290.98</v>
      </c>
      <c r="F10">
        <v>30590.39</v>
      </c>
      <c r="G10">
        <v>30590.47</v>
      </c>
      <c r="H10">
        <v>28157.22</v>
      </c>
      <c r="I10">
        <v>19338.33</v>
      </c>
      <c r="J10">
        <v>0.0</v>
      </c>
    </row>
    <row r="11" ht="15.75" customHeight="1">
      <c r="A11" t="s">
        <v>24</v>
      </c>
      <c r="B11">
        <v>863.7674</v>
      </c>
      <c r="C11" s="55">
        <v>0.009988425925925927</v>
      </c>
      <c r="D11">
        <v>10201.05</v>
      </c>
      <c r="E11">
        <v>10891.25</v>
      </c>
      <c r="F11">
        <v>10194.36</v>
      </c>
      <c r="G11">
        <v>10194.93</v>
      </c>
      <c r="H11">
        <v>0.0</v>
      </c>
      <c r="I11">
        <v>28884.76</v>
      </c>
      <c r="J11">
        <v>0.0</v>
      </c>
    </row>
    <row r="12" ht="15.75" customHeight="1">
      <c r="A12" t="s">
        <v>14</v>
      </c>
      <c r="B12">
        <v>295.1366</v>
      </c>
      <c r="C12" s="55">
        <v>0.003414351851851852</v>
      </c>
      <c r="D12">
        <v>27210.41</v>
      </c>
      <c r="E12">
        <v>28080.66</v>
      </c>
      <c r="F12">
        <v>27204.93</v>
      </c>
      <c r="G12">
        <v>27205.05</v>
      </c>
      <c r="H12">
        <v>0.07</v>
      </c>
      <c r="I12">
        <v>12325.07</v>
      </c>
      <c r="J12">
        <v>0.0</v>
      </c>
    </row>
    <row r="13" ht="15.75" customHeight="1">
      <c r="A13" t="s">
        <v>22</v>
      </c>
      <c r="B13">
        <v>655.9535</v>
      </c>
      <c r="C13" s="55">
        <v>0.007581018518518518</v>
      </c>
      <c r="D13">
        <v>18341.78</v>
      </c>
      <c r="E13">
        <v>19032.02</v>
      </c>
      <c r="F13">
        <v>18336.3</v>
      </c>
      <c r="G13">
        <v>18336.42</v>
      </c>
      <c r="H13">
        <v>16438.59</v>
      </c>
      <c r="I13">
        <v>31812.95</v>
      </c>
      <c r="J13">
        <v>0.0</v>
      </c>
    </row>
    <row r="14" ht="15.75" customHeight="1">
      <c r="A14" t="s">
        <v>19</v>
      </c>
      <c r="B14">
        <v>564.8381</v>
      </c>
      <c r="C14" s="55">
        <v>0.006527777777777778</v>
      </c>
      <c r="D14">
        <v>27416.15</v>
      </c>
      <c r="E14">
        <v>28106.42</v>
      </c>
      <c r="F14">
        <v>27410.68</v>
      </c>
      <c r="G14">
        <v>27410.8</v>
      </c>
      <c r="H14">
        <v>0.0</v>
      </c>
      <c r="I14">
        <v>32602.83</v>
      </c>
      <c r="J14">
        <v>0.0</v>
      </c>
    </row>
    <row r="15" ht="15.75" customHeight="1">
      <c r="A15" t="s">
        <v>25</v>
      </c>
      <c r="B15">
        <v>2089.1233</v>
      </c>
      <c r="C15" s="55">
        <v>0.02417824074074074</v>
      </c>
      <c r="D15">
        <v>4666.3</v>
      </c>
      <c r="E15">
        <v>5356.57</v>
      </c>
      <c r="F15">
        <v>4659.62</v>
      </c>
      <c r="G15">
        <v>4660.19</v>
      </c>
      <c r="H15">
        <v>2783.32</v>
      </c>
      <c r="I15">
        <v>55178.0</v>
      </c>
      <c r="J15">
        <v>0.0</v>
      </c>
    </row>
    <row r="16" ht="15.75" customHeight="1">
      <c r="A16" t="s">
        <v>26</v>
      </c>
      <c r="B16">
        <v>1460.7757</v>
      </c>
      <c r="C16" s="55">
        <v>0.016898148148148148</v>
      </c>
      <c r="D16">
        <v>30203.07</v>
      </c>
      <c r="E16">
        <v>30893.28</v>
      </c>
      <c r="F16">
        <v>30197.59</v>
      </c>
      <c r="G16">
        <v>30197.71</v>
      </c>
      <c r="H16">
        <v>28292.03</v>
      </c>
      <c r="I16">
        <v>56168.63</v>
      </c>
      <c r="J16">
        <v>0.0</v>
      </c>
    </row>
    <row r="17" ht="15.75" customHeight="1">
      <c r="A17" t="s">
        <v>23</v>
      </c>
      <c r="B17">
        <v>1240.0095</v>
      </c>
      <c r="C17" s="55">
        <v>0.014351851851851852</v>
      </c>
      <c r="D17">
        <v>5192.81</v>
      </c>
      <c r="E17">
        <v>5883.02</v>
      </c>
      <c r="F17">
        <v>5187.33</v>
      </c>
      <c r="G17">
        <v>5187.44</v>
      </c>
      <c r="H17">
        <v>3325.38</v>
      </c>
      <c r="I17">
        <v>41491.74</v>
      </c>
      <c r="J17">
        <v>0.0</v>
      </c>
    </row>
    <row r="18" ht="15.75" customHeight="1">
      <c r="A18" t="s">
        <v>21</v>
      </c>
      <c r="B18">
        <v>663.8919</v>
      </c>
      <c r="C18" s="55">
        <v>0.007673611111111111</v>
      </c>
      <c r="D18">
        <v>30203.05</v>
      </c>
      <c r="E18">
        <v>30893.27</v>
      </c>
      <c r="F18">
        <v>30196.38</v>
      </c>
      <c r="G18">
        <v>30197.05</v>
      </c>
      <c r="H18">
        <v>28290.43</v>
      </c>
      <c r="I18">
        <v>32411.77</v>
      </c>
      <c r="J18">
        <v>0.0</v>
      </c>
    </row>
    <row r="19" ht="15.75" customHeight="1">
      <c r="A19" t="s">
        <v>12</v>
      </c>
      <c r="B19">
        <v>151.2869</v>
      </c>
      <c r="C19" s="55">
        <v>0.0017476851851851852</v>
      </c>
      <c r="D19">
        <v>27210.39</v>
      </c>
      <c r="E19">
        <v>28080.66</v>
      </c>
      <c r="F19">
        <v>27204.18</v>
      </c>
      <c r="G19">
        <v>27204.66</v>
      </c>
      <c r="H19">
        <v>0.0</v>
      </c>
      <c r="I19">
        <v>914.48</v>
      </c>
      <c r="J19">
        <v>0.0</v>
      </c>
    </row>
    <row r="20" ht="15.75" customHeight="1">
      <c r="A20" t="s">
        <v>13</v>
      </c>
      <c r="B20">
        <v>208.4357</v>
      </c>
      <c r="C20" s="55">
        <v>0.0024074074074074076</v>
      </c>
      <c r="D20">
        <v>4248.07</v>
      </c>
      <c r="E20">
        <v>5118.41</v>
      </c>
      <c r="F20">
        <v>4241.85</v>
      </c>
      <c r="G20">
        <v>4242.33</v>
      </c>
      <c r="H20">
        <v>2584.66</v>
      </c>
      <c r="I20">
        <v>3264.5</v>
      </c>
      <c r="J20">
        <v>0.0</v>
      </c>
    </row>
    <row r="21" ht="15.75" customHeight="1">
      <c r="A21" t="s">
        <v>29</v>
      </c>
      <c r="B21">
        <v>2269.6196</v>
      </c>
      <c r="C21" s="55">
        <v>0.026261574074074076</v>
      </c>
      <c r="D21">
        <v>27416.18</v>
      </c>
      <c r="E21">
        <v>28106.42</v>
      </c>
      <c r="F21">
        <v>27410.71</v>
      </c>
      <c r="G21">
        <v>27410.83</v>
      </c>
      <c r="H21">
        <v>15.16</v>
      </c>
      <c r="I21">
        <v>134746.29</v>
      </c>
      <c r="J21">
        <v>0.0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t="s">
        <v>2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</row>
    <row r="2" ht="15.75" customHeight="1">
      <c r="A2" t="s">
        <v>27</v>
      </c>
      <c r="B2">
        <v>1199.8762</v>
      </c>
      <c r="C2" s="55">
        <v>0.013877314814814815</v>
      </c>
      <c r="D2">
        <v>2.98</v>
      </c>
      <c r="E2">
        <v>220.73</v>
      </c>
      <c r="F2">
        <v>0.73</v>
      </c>
      <c r="G2">
        <v>0.76</v>
      </c>
      <c r="H2">
        <v>42289.98</v>
      </c>
      <c r="I2">
        <v>78.77</v>
      </c>
      <c r="J2">
        <v>0.0</v>
      </c>
    </row>
    <row r="3" ht="15.75" customHeight="1">
      <c r="A3" t="s">
        <v>20</v>
      </c>
      <c r="B3">
        <v>179.2501</v>
      </c>
      <c r="C3" s="55">
        <v>0.0020717592592592593</v>
      </c>
      <c r="D3">
        <v>2.98</v>
      </c>
      <c r="E3">
        <v>220.73</v>
      </c>
      <c r="F3">
        <v>0.73</v>
      </c>
      <c r="G3">
        <v>0.75</v>
      </c>
      <c r="H3">
        <v>5366.95</v>
      </c>
      <c r="I3">
        <v>0.0</v>
      </c>
      <c r="J3">
        <v>0.0</v>
      </c>
    </row>
    <row r="4" ht="15.75" customHeight="1">
      <c r="A4" t="s">
        <v>18</v>
      </c>
      <c r="B4">
        <v>172.5408</v>
      </c>
      <c r="C4" s="55">
        <v>0.001990740740740741</v>
      </c>
      <c r="D4">
        <v>2.99</v>
      </c>
      <c r="E4">
        <v>220.73</v>
      </c>
      <c r="F4">
        <v>0.73</v>
      </c>
      <c r="G4">
        <v>0.76</v>
      </c>
      <c r="H4">
        <v>5380.52</v>
      </c>
      <c r="I4">
        <v>0.0</v>
      </c>
      <c r="J4">
        <v>0.0</v>
      </c>
    </row>
    <row r="5" ht="15.75" customHeight="1">
      <c r="A5" t="s">
        <v>31</v>
      </c>
      <c r="B5">
        <v>1587.5992</v>
      </c>
      <c r="C5" s="55">
        <v>0.018368055555555554</v>
      </c>
      <c r="D5">
        <v>3.02</v>
      </c>
      <c r="E5">
        <v>220.73</v>
      </c>
      <c r="F5">
        <v>0.73</v>
      </c>
      <c r="G5">
        <v>0.76</v>
      </c>
      <c r="H5">
        <v>49111.47</v>
      </c>
      <c r="I5">
        <v>535.31</v>
      </c>
      <c r="J5">
        <v>0.0</v>
      </c>
    </row>
    <row r="6" ht="15.75" customHeight="1">
      <c r="A6" t="s">
        <v>17</v>
      </c>
      <c r="B6">
        <v>161.4742</v>
      </c>
      <c r="C6" s="55">
        <v>0.0018634259259259261</v>
      </c>
      <c r="D6">
        <v>2.99</v>
      </c>
      <c r="E6">
        <v>220.73</v>
      </c>
      <c r="F6">
        <v>0.73</v>
      </c>
      <c r="G6">
        <v>0.76</v>
      </c>
      <c r="H6">
        <v>4230.79</v>
      </c>
      <c r="I6">
        <v>11.63</v>
      </c>
      <c r="J6">
        <v>0.0</v>
      </c>
    </row>
    <row r="7" ht="15.75" customHeight="1">
      <c r="A7" t="s">
        <v>15</v>
      </c>
      <c r="B7">
        <v>134.1158</v>
      </c>
      <c r="C7" s="55">
        <v>0.001550925925925926</v>
      </c>
      <c r="D7">
        <v>2.98</v>
      </c>
      <c r="E7">
        <v>220.73</v>
      </c>
      <c r="F7">
        <v>0.73</v>
      </c>
      <c r="G7">
        <v>0.76</v>
      </c>
      <c r="H7">
        <v>3393.29</v>
      </c>
      <c r="I7">
        <v>5.5</v>
      </c>
      <c r="J7">
        <v>0.0</v>
      </c>
    </row>
    <row r="8" ht="15.75" customHeight="1">
      <c r="A8" t="s">
        <v>28</v>
      </c>
      <c r="B8">
        <v>757.4404</v>
      </c>
      <c r="C8" s="55">
        <v>0.008761574074074074</v>
      </c>
      <c r="D8">
        <v>2.99</v>
      </c>
      <c r="E8">
        <v>220.73</v>
      </c>
      <c r="F8">
        <v>0.73</v>
      </c>
      <c r="G8">
        <v>0.76</v>
      </c>
      <c r="H8">
        <v>22771.28</v>
      </c>
      <c r="I8">
        <v>11.06</v>
      </c>
      <c r="J8">
        <v>0.0</v>
      </c>
    </row>
    <row r="9" ht="15.75" customHeight="1">
      <c r="A9" t="s">
        <v>30</v>
      </c>
      <c r="B9">
        <v>1396.9626</v>
      </c>
      <c r="C9" s="55">
        <v>0.01615740740740741</v>
      </c>
      <c r="D9">
        <v>3.02</v>
      </c>
      <c r="E9">
        <v>220.73</v>
      </c>
      <c r="F9">
        <v>0.73</v>
      </c>
      <c r="G9">
        <v>0.76</v>
      </c>
      <c r="H9">
        <v>44169.16</v>
      </c>
      <c r="I9">
        <v>33.5</v>
      </c>
      <c r="J9">
        <v>0.0</v>
      </c>
    </row>
    <row r="10" ht="15.75" customHeight="1">
      <c r="A10" t="s">
        <v>16</v>
      </c>
      <c r="B10">
        <v>140.7343</v>
      </c>
      <c r="C10" s="55">
        <v>0.0016203703703703703</v>
      </c>
      <c r="D10">
        <v>2.98</v>
      </c>
      <c r="E10">
        <v>220.73</v>
      </c>
      <c r="F10">
        <v>0.7</v>
      </c>
      <c r="G10">
        <v>0.74</v>
      </c>
      <c r="H10">
        <v>4683.15</v>
      </c>
      <c r="I10">
        <v>0.0</v>
      </c>
      <c r="J10">
        <v>0.0</v>
      </c>
    </row>
    <row r="11" ht="15.75" customHeight="1">
      <c r="A11" t="s">
        <v>24</v>
      </c>
      <c r="B11">
        <v>296.7755</v>
      </c>
      <c r="C11" s="55">
        <v>0.003425925925925926</v>
      </c>
      <c r="D11">
        <v>2.99</v>
      </c>
      <c r="E11">
        <v>220.74</v>
      </c>
      <c r="F11">
        <v>0.73</v>
      </c>
      <c r="G11">
        <v>0.76</v>
      </c>
      <c r="H11">
        <v>10730.41</v>
      </c>
      <c r="I11">
        <v>0.0</v>
      </c>
      <c r="J11">
        <v>0.0</v>
      </c>
    </row>
    <row r="12" ht="15.75" customHeight="1">
      <c r="A12" t="s">
        <v>14</v>
      </c>
      <c r="B12">
        <v>109.6389</v>
      </c>
      <c r="C12" s="55">
        <v>0.001261574074074074</v>
      </c>
      <c r="D12">
        <v>2.99</v>
      </c>
      <c r="E12">
        <v>220.73</v>
      </c>
      <c r="F12">
        <v>0.73</v>
      </c>
      <c r="G12">
        <v>0.76</v>
      </c>
      <c r="H12">
        <v>4056.5</v>
      </c>
      <c r="I12">
        <v>0.0</v>
      </c>
      <c r="J12">
        <v>0.0</v>
      </c>
    </row>
    <row r="13" ht="15.75" customHeight="1">
      <c r="A13" t="s">
        <v>22</v>
      </c>
      <c r="B13">
        <v>316.2492</v>
      </c>
      <c r="C13" s="55">
        <v>0.0036574074074074074</v>
      </c>
      <c r="D13">
        <v>3.02</v>
      </c>
      <c r="E13">
        <v>220.73</v>
      </c>
      <c r="F13">
        <v>0.73</v>
      </c>
      <c r="G13">
        <v>0.76</v>
      </c>
      <c r="H13">
        <v>9107.52</v>
      </c>
      <c r="I13">
        <v>0.0</v>
      </c>
      <c r="J13">
        <v>0.0</v>
      </c>
    </row>
    <row r="14" ht="15.75" customHeight="1">
      <c r="A14" t="s">
        <v>19</v>
      </c>
      <c r="B14">
        <v>159.6467</v>
      </c>
      <c r="C14" s="55">
        <v>0.0018402777777777777</v>
      </c>
      <c r="D14">
        <v>2.98</v>
      </c>
      <c r="E14">
        <v>220.73</v>
      </c>
      <c r="F14">
        <v>0.68</v>
      </c>
      <c r="G14">
        <v>0.73</v>
      </c>
      <c r="H14">
        <v>4575.21</v>
      </c>
      <c r="I14">
        <v>54.92</v>
      </c>
      <c r="J14">
        <v>0.0</v>
      </c>
    </row>
    <row r="15" ht="15.75" customHeight="1">
      <c r="A15" t="s">
        <v>25</v>
      </c>
      <c r="B15">
        <v>535.0286</v>
      </c>
      <c r="C15" s="55">
        <v>0.00619212962962963</v>
      </c>
      <c r="D15">
        <v>2.98</v>
      </c>
      <c r="E15">
        <v>220.73</v>
      </c>
      <c r="F15">
        <v>0.73</v>
      </c>
      <c r="G15">
        <v>0.76</v>
      </c>
      <c r="H15">
        <v>18804.94</v>
      </c>
      <c r="I15">
        <v>0.0</v>
      </c>
      <c r="J15">
        <v>0.0</v>
      </c>
    </row>
    <row r="16" ht="15.75" customHeight="1">
      <c r="A16" t="s">
        <v>26</v>
      </c>
      <c r="B16">
        <v>507.2315</v>
      </c>
      <c r="C16" s="55">
        <v>0.005868055555555554</v>
      </c>
      <c r="D16">
        <v>3.0</v>
      </c>
      <c r="E16">
        <v>220.73</v>
      </c>
      <c r="F16">
        <v>0.74</v>
      </c>
      <c r="G16">
        <v>0.77</v>
      </c>
      <c r="H16">
        <v>17895.45</v>
      </c>
      <c r="I16">
        <v>13.7</v>
      </c>
      <c r="J16">
        <v>0.0</v>
      </c>
    </row>
    <row r="17" ht="15.75" customHeight="1">
      <c r="A17" t="s">
        <v>23</v>
      </c>
      <c r="B17">
        <v>460.8943</v>
      </c>
      <c r="C17" s="55">
        <v>0.005324074074074075</v>
      </c>
      <c r="D17">
        <v>3.0</v>
      </c>
      <c r="E17">
        <v>220.73</v>
      </c>
      <c r="F17">
        <v>0.73</v>
      </c>
      <c r="G17">
        <v>0.75</v>
      </c>
      <c r="H17">
        <v>15280.54</v>
      </c>
      <c r="I17">
        <v>0.0</v>
      </c>
      <c r="J17">
        <v>0.0</v>
      </c>
    </row>
    <row r="18" ht="15.75" customHeight="1">
      <c r="A18" t="s">
        <v>21</v>
      </c>
      <c r="B18">
        <v>241.064</v>
      </c>
      <c r="C18" s="55">
        <v>0.002789351851851852</v>
      </c>
      <c r="D18">
        <v>3.0</v>
      </c>
      <c r="E18">
        <v>220.73</v>
      </c>
      <c r="F18">
        <v>0.74</v>
      </c>
      <c r="G18">
        <v>0.77</v>
      </c>
      <c r="H18">
        <v>6857.86</v>
      </c>
      <c r="I18">
        <v>43.44</v>
      </c>
      <c r="J18">
        <v>0.0</v>
      </c>
    </row>
    <row r="19" ht="15.75" customHeight="1">
      <c r="A19" t="s">
        <v>12</v>
      </c>
      <c r="B19">
        <v>34.2791</v>
      </c>
      <c r="C19" s="55">
        <v>3.935185185185185E-4</v>
      </c>
      <c r="D19">
        <v>2.98</v>
      </c>
      <c r="E19">
        <v>220.73</v>
      </c>
      <c r="F19">
        <v>0.7</v>
      </c>
      <c r="G19">
        <v>0.74</v>
      </c>
      <c r="H19">
        <v>468.07</v>
      </c>
      <c r="I19">
        <v>0.0</v>
      </c>
      <c r="J19">
        <v>0.0</v>
      </c>
    </row>
    <row r="20" ht="15.75" customHeight="1">
      <c r="A20" t="s">
        <v>13</v>
      </c>
      <c r="B20">
        <v>54.5309</v>
      </c>
      <c r="C20" s="55">
        <v>6.25E-4</v>
      </c>
      <c r="D20">
        <v>2.99</v>
      </c>
      <c r="E20">
        <v>220.73</v>
      </c>
      <c r="F20">
        <v>0.71</v>
      </c>
      <c r="G20">
        <v>0.75</v>
      </c>
      <c r="H20">
        <v>1318.33</v>
      </c>
      <c r="I20">
        <v>0.0</v>
      </c>
      <c r="J20">
        <v>0.0</v>
      </c>
    </row>
    <row r="21" ht="15.75" customHeight="1">
      <c r="A21" t="s">
        <v>29</v>
      </c>
      <c r="B21">
        <v>913.8945</v>
      </c>
      <c r="C21" s="55">
        <v>0.01056712962962963</v>
      </c>
      <c r="D21">
        <v>3.01</v>
      </c>
      <c r="E21">
        <v>220.73</v>
      </c>
      <c r="F21">
        <v>0.73</v>
      </c>
      <c r="G21">
        <v>0.76</v>
      </c>
      <c r="H21">
        <v>23383.98</v>
      </c>
      <c r="I21">
        <v>55.84</v>
      </c>
      <c r="J21">
        <v>0.0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