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Di\Desktop\TEMP_03262020\Desktop\Revision\Revision_Figures_Feb2020\07_21_2020_EditorialRequests\"/>
    </mc:Choice>
  </mc:AlternateContent>
  <xr:revisionPtr revIDLastSave="0" documentId="13_ncr:1_{A1488792-00CC-4F67-A340-034A78A88504}" xr6:coauthVersionLast="45" xr6:coauthVersionMax="45" xr10:uidLastSave="{00000000-0000-0000-0000-000000000000}"/>
  <bookViews>
    <workbookView xWindow="0" yWindow="0" windowWidth="19200" windowHeight="21000" firstSheet="2" activeTab="2" xr2:uid="{00000000-000D-0000-FFFF-FFFF00000000}"/>
  </bookViews>
  <sheets>
    <sheet name="SuppTable1-Summary_of_inserts" sheetId="2" r:id="rId1"/>
    <sheet name="SuppTable2-OligoSequences" sheetId="4" r:id="rId2"/>
    <sheet name="SuppTable3-HiC_Seq_Stats" sheetId="5" r:id="rId3"/>
    <sheet name="SuppTable4-ChIP-seq_Stats" sheetId="6" r:id="rId4"/>
  </sheets>
  <definedNames>
    <definedName name="_xlnm.Print_Area" localSheetId="0">'SuppTable1-Summary_of_inserts'!$A$2:$H$51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5" l="1"/>
  <c r="K2" i="5"/>
  <c r="J3" i="5"/>
  <c r="K3" i="5"/>
  <c r="J4" i="5"/>
  <c r="K4" i="5"/>
  <c r="J5" i="5"/>
  <c r="K5" i="5"/>
  <c r="J6" i="5"/>
  <c r="K6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K17" i="5"/>
</calcChain>
</file>

<file path=xl/sharedStrings.xml><?xml version="1.0" encoding="utf-8"?>
<sst xmlns="http://schemas.openxmlformats.org/spreadsheetml/2006/main" count="570" uniqueCount="444">
  <si>
    <t>Clone 21</t>
  </si>
  <si>
    <t>Genomic coordinates</t>
  </si>
  <si>
    <t>Outcomes</t>
  </si>
  <si>
    <t>Effective vs. restricted transcription elongation</t>
  </si>
  <si>
    <t>TSS density                (200kb window)</t>
  </si>
  <si>
    <t>CTCF density     (200kb window)</t>
  </si>
  <si>
    <t>Distance to the nearest convergent CTCF</t>
  </si>
  <si>
    <t>Figures</t>
  </si>
  <si>
    <t>C21 S1</t>
  </si>
  <si>
    <t>chr1: ~160M</t>
  </si>
  <si>
    <t>De novo domain formation</t>
  </si>
  <si>
    <t>Restricted, ~40kb transcripts; sense into a gene body; transcribed into next gene</t>
  </si>
  <si>
    <t>88 kb</t>
  </si>
  <si>
    <t>Ext. Data Fig. 3a-c</t>
  </si>
  <si>
    <t>C21 S2</t>
  </si>
  <si>
    <t>chr2: ~13M</t>
  </si>
  <si>
    <t>Effective, ~100kb transcripts; no annotated gene</t>
  </si>
  <si>
    <t>112 kb</t>
  </si>
  <si>
    <t>Fig. 1d-e; Fig. 5; Ext. Data Fig. 2c-d; Ext. Data Fig. 9</t>
  </si>
  <si>
    <t>C21 S3</t>
  </si>
  <si>
    <t>chr3: ~35M</t>
  </si>
  <si>
    <t>N/A: close to an unmappable region</t>
  </si>
  <si>
    <t>~50kb transcripts</t>
  </si>
  <si>
    <t>N/A</t>
  </si>
  <si>
    <t>C21 S4</t>
  </si>
  <si>
    <t>chr6: ~75M</t>
  </si>
  <si>
    <t>Effective, &gt;200kb transcripts;  sense into an unchracaterized (LOC) gene</t>
  </si>
  <si>
    <t>221 kb</t>
  </si>
  <si>
    <t>Fig. 1b-c; Fig. 4; Ext. Data Fig. 2a-b; Ext. Data Fig. 4; Ext. Data Fig. 8</t>
  </si>
  <si>
    <t>C21 S5</t>
  </si>
  <si>
    <t>chr6: ~102M</t>
  </si>
  <si>
    <r>
      <t xml:space="preserve">Effective, &gt;200kb transcripts;  sense into </t>
    </r>
    <r>
      <rPr>
        <i/>
        <sz val="11"/>
        <color theme="1"/>
        <rFont val="Calibri"/>
        <family val="2"/>
        <scheme val="minor"/>
      </rPr>
      <t>GRIK2</t>
    </r>
  </si>
  <si>
    <t>282 kb</t>
  </si>
  <si>
    <t>Fig. 1f-g; Ext. Data Fig. 2e-f</t>
  </si>
  <si>
    <t>C21 S6</t>
  </si>
  <si>
    <t>chr13: ~68M</t>
  </si>
  <si>
    <t>No domain-level effects</t>
  </si>
  <si>
    <r>
      <t xml:space="preserve">Restricted, ~30kb transcripts; antisense into </t>
    </r>
    <r>
      <rPr>
        <i/>
        <sz val="11"/>
        <color theme="1"/>
        <rFont val="Calibri"/>
        <family val="2"/>
        <scheme val="minor"/>
      </rPr>
      <t>PCDH9</t>
    </r>
  </si>
  <si>
    <t>96 kb</t>
  </si>
  <si>
    <t>Ext. Data Fig. 6a-c</t>
  </si>
  <si>
    <t>C21 S7</t>
  </si>
  <si>
    <t>chr14:~36M</t>
  </si>
  <si>
    <t xml:space="preserve">Additive boundary strengthening </t>
  </si>
  <si>
    <r>
      <t xml:space="preserve">Restricted, ~20kb transcripts; antisense into </t>
    </r>
    <r>
      <rPr>
        <i/>
        <sz val="11"/>
        <color theme="1"/>
        <rFont val="Calibri"/>
        <family val="2"/>
        <scheme val="minor"/>
      </rPr>
      <t>BRMS1L</t>
    </r>
  </si>
  <si>
    <t>&gt; 600 kb</t>
  </si>
  <si>
    <t>Fig. 2d-f; Ext. Data Fig. 5c-d</t>
  </si>
  <si>
    <t>C21 S8</t>
  </si>
  <si>
    <t>chr15:~20M</t>
  </si>
  <si>
    <t>N/A: repetitive region</t>
  </si>
  <si>
    <t>C21 S9</t>
  </si>
  <si>
    <t>chr15:~21M</t>
  </si>
  <si>
    <t>C21 S10</t>
  </si>
  <si>
    <t>chr15:~69M</t>
  </si>
  <si>
    <r>
      <t xml:space="preserve">Restricted, &lt;50kb transcripts; antisense into </t>
    </r>
    <r>
      <rPr>
        <i/>
        <sz val="11"/>
        <color theme="1"/>
        <rFont val="Calibri"/>
        <family val="2"/>
        <scheme val="minor"/>
      </rPr>
      <t>ITGA11</t>
    </r>
  </si>
  <si>
    <t>240 kb</t>
  </si>
  <si>
    <t>Ext. Data Fig. 6d-f</t>
  </si>
  <si>
    <t>Clone 25</t>
  </si>
  <si>
    <t>C25 S1</t>
  </si>
  <si>
    <t>chr2:~213M</t>
  </si>
  <si>
    <r>
      <t xml:space="preserve">Effective, &gt;600kb transcripts; sense into </t>
    </r>
    <r>
      <rPr>
        <i/>
        <sz val="11"/>
        <color theme="1"/>
        <rFont val="Calibri"/>
        <family val="2"/>
        <scheme val="minor"/>
      </rPr>
      <t>ERBB4</t>
    </r>
  </si>
  <si>
    <t>135 kb</t>
  </si>
  <si>
    <t>Ext. Data Fig. 3j-l</t>
  </si>
  <si>
    <t>C25 S2</t>
  </si>
  <si>
    <t>chr2:~233M</t>
  </si>
  <si>
    <t>Restricted, ~20kb transcripts; no annotated gene</t>
  </si>
  <si>
    <t>8 kb</t>
  </si>
  <si>
    <t>Fig. 3</t>
  </si>
  <si>
    <t>C25 S3</t>
  </si>
  <si>
    <t>chr5:~173M</t>
  </si>
  <si>
    <t>Possibly de novo, though ambiguous</t>
  </si>
  <si>
    <r>
      <t xml:space="preserve">Restricted, ~25kb transcripts; antisense into </t>
    </r>
    <r>
      <rPr>
        <i/>
        <sz val="11"/>
        <color theme="1"/>
        <rFont val="Calibri"/>
        <family val="2"/>
        <scheme val="minor"/>
      </rPr>
      <t>CPEB4</t>
    </r>
  </si>
  <si>
    <t>320 kb</t>
  </si>
  <si>
    <t>Ext. Data Fig. 3d-f</t>
  </si>
  <si>
    <t>C25 S4</t>
  </si>
  <si>
    <t>chr7:~21M</t>
  </si>
  <si>
    <r>
      <t xml:space="preserve">Effective, &gt;100kb transcripts; antisense into </t>
    </r>
    <r>
      <rPr>
        <i/>
        <sz val="11"/>
        <color theme="1"/>
        <rFont val="Calibri"/>
        <family val="2"/>
        <scheme val="minor"/>
      </rPr>
      <t>ABCB5</t>
    </r>
  </si>
  <si>
    <t>Ext. Data Fig. 3g-i</t>
  </si>
  <si>
    <t>C25 S5</t>
  </si>
  <si>
    <t>chr10:~61M</t>
  </si>
  <si>
    <r>
      <t xml:space="preserve">Effective, ~80kb transcripts; sense into </t>
    </r>
    <r>
      <rPr>
        <i/>
        <sz val="11"/>
        <color theme="1"/>
        <rFont val="Calibri"/>
        <family val="2"/>
        <scheme val="minor"/>
      </rPr>
      <t>BICC1</t>
    </r>
    <r>
      <rPr>
        <sz val="11"/>
        <color theme="1"/>
        <rFont val="Calibri"/>
        <family val="2"/>
        <scheme val="minor"/>
      </rPr>
      <t xml:space="preserve"> </t>
    </r>
  </si>
  <si>
    <t>Fig. 2a-c; Ext. Data Fig. 5a-b</t>
  </si>
  <si>
    <t>C25 S6</t>
  </si>
  <si>
    <t>chr16: ~75M</t>
  </si>
  <si>
    <r>
      <t xml:space="preserve">Restricted, &lt;50kb transcripts; antisense into </t>
    </r>
    <r>
      <rPr>
        <i/>
        <sz val="11"/>
        <color theme="1"/>
        <rFont val="Calibri"/>
        <family val="2"/>
        <scheme val="minor"/>
      </rPr>
      <t>RFWD3</t>
    </r>
  </si>
  <si>
    <t>5 kb</t>
  </si>
  <si>
    <t>Ext. Data Fig. 6g-i; Ext. Data Fig. 7h</t>
  </si>
  <si>
    <t>In Total</t>
  </si>
  <si>
    <t># of instances</t>
  </si>
  <si>
    <r>
      <rPr>
        <i/>
        <sz val="11"/>
        <color theme="1"/>
        <rFont val="Calibri"/>
        <family val="2"/>
        <scheme val="minor"/>
      </rPr>
      <t>De novo</t>
    </r>
    <r>
      <rPr>
        <sz val="11"/>
        <color theme="1"/>
        <rFont val="Calibri"/>
        <family val="2"/>
        <scheme val="minor"/>
      </rPr>
      <t xml:space="preserve"> domain formation</t>
    </r>
  </si>
  <si>
    <t>Additive boundary strengthening</t>
  </si>
  <si>
    <t>No domain-level effects/ambiguous</t>
  </si>
  <si>
    <t>Too close to unmappable regions</t>
  </si>
  <si>
    <t>Insertions grouped by transcription elongation</t>
  </si>
  <si>
    <t>Effective elongation</t>
  </si>
  <si>
    <t>Restricted elongation</t>
  </si>
  <si>
    <t>Insertions grouped by nearby TSS density</t>
  </si>
  <si>
    <t>zero TSS</t>
  </si>
  <si>
    <t>non-zero TSS</t>
  </si>
  <si>
    <t>Insertions grouped by nearby CTCF density</t>
  </si>
  <si>
    <t>zero CTCF</t>
  </si>
  <si>
    <t>non-zero CTCF</t>
  </si>
  <si>
    <t>.</t>
  </si>
  <si>
    <t>2kb candidate DNA amp. primers</t>
  </si>
  <si>
    <t>Names</t>
  </si>
  <si>
    <t>Sequences</t>
  </si>
  <si>
    <t>2kb_CTCF_F</t>
  </si>
  <si>
    <t>ACGTGTTGATAAACAATGTTTCTTATCAGC</t>
  </si>
  <si>
    <t>2kb_CTCF_R</t>
  </si>
  <si>
    <t>CAAGCTAACTGACAGGTAGTTGAGGG</t>
  </si>
  <si>
    <t>InsertCopyNum Est.</t>
  </si>
  <si>
    <t>IR-qPCR-1-F</t>
  </si>
  <si>
    <t>cctgtggatgtatttcaaggcc</t>
  </si>
  <si>
    <t>IR-qPCR-1-R</t>
  </si>
  <si>
    <t>gtttatctctaggagacagaatgcg</t>
  </si>
  <si>
    <t>IR-qPCR-2-F</t>
  </si>
  <si>
    <t>ccaaaattcacccaacttattgtgg</t>
  </si>
  <si>
    <t>IR-qPCR-2-R</t>
  </si>
  <si>
    <t>cagcttttatttctttcatcacattccc</t>
  </si>
  <si>
    <t>hCD4-F</t>
  </si>
  <si>
    <t>TGTGCTCTGCCCAGTTGTCT</t>
  </si>
  <si>
    <t>hCD4-R</t>
  </si>
  <si>
    <t>GCTCATGACCAGTTCCAAGAGAA</t>
  </si>
  <si>
    <t>IR_Junc_Hyb</t>
  </si>
  <si>
    <t>/5Biosg/cagttgaagtcggaagtttacatacacttaagttggagtcattaaaactcgtttttcaac</t>
  </si>
  <si>
    <t>Insertion Site Mapping</t>
  </si>
  <si>
    <t>CaptureC probes</t>
  </si>
  <si>
    <t>CapC_C21_S2-I</t>
  </si>
  <si>
    <t>/5Biosg/AATTTACCTTTATCGTAGGAAATAATTCTAAAACCCCATTGAAACTCTGAATTCACTTAT</t>
  </si>
  <si>
    <t>CapC_C21_S2-II</t>
  </si>
  <si>
    <t>/5Biosg/AGATTGGTTGATTTATCATTGTCAGTTTCAGGTCCATGTTCATCAAGTTTTCCTTTCAAA</t>
  </si>
  <si>
    <t>CapC_C21_S4-I</t>
  </si>
  <si>
    <t>/5Biosg/CATTTTTCATGTCTAAATACTTTCCAGAATGACTTAATATTTTTGTTTGTCCTCCCAGAT</t>
  </si>
  <si>
    <t>CapC_C21_S4-II</t>
  </si>
  <si>
    <t>/5Biosg/GAAAATATAGGAAAGGAAAAAGAAATCAATCAAAAGCTGACAGATAATTGTAACATTTTG</t>
  </si>
  <si>
    <t>CapC_C25_S2-I</t>
  </si>
  <si>
    <t>/5Biosg/CAGAACGAGAGCTCTCAGCTTTCATAAAGGTCTAGGAGTCCCTGAGATTTGCAAGGTCCA</t>
  </si>
  <si>
    <t>CapC_C25_S2-II</t>
  </si>
  <si>
    <t>/5Biosg/TCTCCATGACCCTTGTGTCGggttctgagcatggatttaagaaccaaggttcaaacccca</t>
  </si>
  <si>
    <t>MLKL-I</t>
  </si>
  <si>
    <t>/5Biosg/CCTACCTGAGGGAAACCCCGGCCACTGCAGCTGCACTTGAGCAGGGTCCCTCCACTCAGC</t>
  </si>
  <si>
    <t>CapC_hyb1</t>
  </si>
  <si>
    <t>/5Biosg/AGCGAAGAGGGACAACTGTCATTTTTTCGAGTAACggcacataccaggcgctttgcctaa</t>
  </si>
  <si>
    <t>CapC_hyb3</t>
  </si>
  <si>
    <t>/5Biosg/ACAAGCTAAAGAAGGCGACTGGTTGTAATGGAACACAACCTTTATAATTAGATGGAAAAA</t>
  </si>
  <si>
    <t>RT-qPCR DE Validation MLKL</t>
  </si>
  <si>
    <t>Primer Name</t>
  </si>
  <si>
    <t>RFWD3-M-F</t>
  </si>
  <si>
    <t>ATTCTGACAGTGACAGCTCTGC</t>
  </si>
  <si>
    <t>RFWD3-M-R</t>
  </si>
  <si>
    <t>TTGCTCTGCTGAGACACCTG</t>
  </si>
  <si>
    <t>GFG1-M-F</t>
  </si>
  <si>
    <t>AAGCTGGCGGAGGAAGAG</t>
  </si>
  <si>
    <t>GFG1-M-R</t>
  </si>
  <si>
    <t>TTTTCAGGCTCCCTCACATC</t>
  </si>
  <si>
    <t>MLKL-M-F</t>
  </si>
  <si>
    <t>GAGCGAGCTTTTTGGAACTG</t>
  </si>
  <si>
    <t>MLKL-M-R</t>
  </si>
  <si>
    <t>GGCCAAGGGTGATAATATGC</t>
  </si>
  <si>
    <t>Inserts TSS function</t>
  </si>
  <si>
    <t>Name</t>
  </si>
  <si>
    <t>C21_S1_UP_F</t>
  </si>
  <si>
    <t>ATCACCCAGGAAACTCCAAG</t>
  </si>
  <si>
    <t>C21_S1_UP_R</t>
  </si>
  <si>
    <t>TTTGACCCAGTTCTGGACAC</t>
  </si>
  <si>
    <t>C21_S1_DOWN_F</t>
  </si>
  <si>
    <t>CACAGTGATGGGCAGAATTG</t>
  </si>
  <si>
    <t>C21_S1_DOWN_R</t>
  </si>
  <si>
    <t>ACCATAGCCCAAGAGAAGTGAG</t>
  </si>
  <si>
    <t>C21_S2_UP_F</t>
  </si>
  <si>
    <t>GCTTGATGAGGGAAAGAACG</t>
  </si>
  <si>
    <t>C21_S2_UP_R</t>
  </si>
  <si>
    <t>GCACAAAATTCCTGACAAGC</t>
  </si>
  <si>
    <t>C21_S2_DOWN_F</t>
  </si>
  <si>
    <t>GAGTAGCAGGGGTTTGTTTTG</t>
  </si>
  <si>
    <t>C21_S2_DOWN_R</t>
  </si>
  <si>
    <t>GCAGAACTGCATTGCTTCTC</t>
  </si>
  <si>
    <t>C21_S3_UP_F</t>
  </si>
  <si>
    <t>AATGTTTATGCCAGCATACCG</t>
  </si>
  <si>
    <t>C21_S3_UP_R</t>
  </si>
  <si>
    <t>TGGGAACGTGTAGCAGTTTG</t>
  </si>
  <si>
    <t>C21_S3_DOWN_F</t>
  </si>
  <si>
    <t>GGCCTTGCATCTCCATAAAC</t>
  </si>
  <si>
    <t>C21_S3_DOWN_R</t>
  </si>
  <si>
    <t>TTTTCGCTCAACAAACTTGC</t>
  </si>
  <si>
    <t>C21_S4_UP_F</t>
  </si>
  <si>
    <t>TTGCCACCTTTGAGTGTGAG</t>
  </si>
  <si>
    <t>C21_S4_UP_R</t>
  </si>
  <si>
    <t>GTGGTGATTACCAGGGTTCTTC</t>
  </si>
  <si>
    <t>C21_S4_DOWN_F</t>
  </si>
  <si>
    <t>CTTCAAGGTCATGAAAACAAAGG</t>
  </si>
  <si>
    <t>C21_S4_DOWN_R</t>
  </si>
  <si>
    <t>TCTGTTCCAGTTCCCAATCC</t>
  </si>
  <si>
    <t>C21_S5_UP_F</t>
  </si>
  <si>
    <t>ATTGGGATAGATTTCTGTGGTTG</t>
  </si>
  <si>
    <t>C21_S5_UP_R</t>
  </si>
  <si>
    <t>CAGGAGCATTTCCATAAATTGAC</t>
  </si>
  <si>
    <t>C21_S5_DOWN_3rd_F</t>
  </si>
  <si>
    <t>AGGCTGAACTTTTCTTTCACAAG</t>
  </si>
  <si>
    <t>C21_S5_DOWN_3rd_R</t>
  </si>
  <si>
    <t>GATTTAAGCGATGAGTGTTCTGC</t>
  </si>
  <si>
    <t>C21_S6_UP_F</t>
  </si>
  <si>
    <t>AGGGCATGAGCCAATTCTC</t>
  </si>
  <si>
    <t>C21_S6_UP_R</t>
  </si>
  <si>
    <t>TGAATGCAGCCTGAAGTGTC</t>
  </si>
  <si>
    <t>C21_S6_DOWN_F</t>
  </si>
  <si>
    <t>GTTGGGTACCACAAAGACCTTC</t>
  </si>
  <si>
    <t>C21_S6_DOWN_R</t>
  </si>
  <si>
    <t>AAATGACAGAGGGAGAGAGCAG</t>
  </si>
  <si>
    <t>C21_S7_UP_F</t>
  </si>
  <si>
    <t>GACGTGTTGCTTTTGGAGTG</t>
  </si>
  <si>
    <t>C21_S7_UP_R</t>
  </si>
  <si>
    <t>TCACCTACTTTCATGGCAAGG</t>
  </si>
  <si>
    <t>C21_S7_DOWN_F</t>
  </si>
  <si>
    <t>CTTCTCAAATGTTGGTGCTGAG</t>
  </si>
  <si>
    <t>C21_S7_DOWN_R</t>
  </si>
  <si>
    <t>ACTCAAAACTTGGTCCCTCAAG</t>
  </si>
  <si>
    <t>C21_S8_UP_F</t>
  </si>
  <si>
    <t>GTCACATCCAGATCACCATACG</t>
  </si>
  <si>
    <t>C21_S8_UP_R</t>
  </si>
  <si>
    <t>TCAGCCTGTAGATGGGGTTC</t>
  </si>
  <si>
    <t>C21_S8_DOWN_F</t>
  </si>
  <si>
    <t>GCTGGAAAGCCTCAACAGAC</t>
  </si>
  <si>
    <t>C21_S8_DOWN_R</t>
  </si>
  <si>
    <t>GGGAAGATGGATGTGAATGG</t>
  </si>
  <si>
    <t>C21_S10_UP_F</t>
  </si>
  <si>
    <t>GGACCTGCTGCTCTCATAGG</t>
  </si>
  <si>
    <t>C21_S10_UP_R</t>
  </si>
  <si>
    <t>AGTTGCTGCTCATGGGATG</t>
  </si>
  <si>
    <t>C21_S10_DOWN_F</t>
  </si>
  <si>
    <t>GCCTGGTGCTCAGAAAAATG</t>
  </si>
  <si>
    <t>C21_S10_DOWN_R</t>
  </si>
  <si>
    <t>GATGGGTGAGTCTTGAAGAAGG</t>
  </si>
  <si>
    <t>C25_S1_UP_F</t>
  </si>
  <si>
    <t>CAGATGGAAAAGAAAACACACAC</t>
  </si>
  <si>
    <t>C25_S1_UP_R</t>
  </si>
  <si>
    <t>GAGTCATGTTCGGAAAAGGTG</t>
  </si>
  <si>
    <t>C25_S1_DOWN_F</t>
  </si>
  <si>
    <t>AGTTCAAAAACAAACCAATTTCC</t>
  </si>
  <si>
    <t>C25_S1_DOWN_R</t>
  </si>
  <si>
    <t>TACTCCCCTCTACACACACACAC</t>
  </si>
  <si>
    <t>C25_S2_UP_F</t>
  </si>
  <si>
    <t>CTCACTTAATCCTCCCACGAAC</t>
  </si>
  <si>
    <t>C25_S2_UP_R</t>
  </si>
  <si>
    <t>TGCTGTGCTGGAAACTCAAC</t>
  </si>
  <si>
    <t>C25_S2_DOWN_F</t>
  </si>
  <si>
    <t>AGTGGAAGAAAGGGGCAAAG</t>
  </si>
  <si>
    <t>C25_S2_DOWN_R</t>
  </si>
  <si>
    <t>AACCATCTTGCAAGGACCTG</t>
  </si>
  <si>
    <t>C25_S3_UP_F</t>
  </si>
  <si>
    <t>TGACCTGCTTAGCCTAGTTTCC</t>
  </si>
  <si>
    <t>C25_S3_UP_R</t>
  </si>
  <si>
    <t>TCTTCCCTCTCTCCAGAAACC</t>
  </si>
  <si>
    <t>C25_S3_DOWN_F</t>
  </si>
  <si>
    <t>CCTCTTGGACCCTTTGTTTTC</t>
  </si>
  <si>
    <t>C25_S3_DOWN_R</t>
  </si>
  <si>
    <t>CATTGGTACAACCCACAGACC</t>
  </si>
  <si>
    <t>C25_S4_UP_F</t>
  </si>
  <si>
    <t>TGAGCCTAGAGGGGAGTAGAATC</t>
  </si>
  <si>
    <t>C25_S4_UP_R</t>
  </si>
  <si>
    <t>TGCCCTTTTAAAGCCTTGAC</t>
  </si>
  <si>
    <t>C25_S4_DOWN_F</t>
  </si>
  <si>
    <t>AGGGAACATGTTGGGAATTG</t>
  </si>
  <si>
    <t>C25_S4_DOWN_R</t>
  </si>
  <si>
    <t>CCCTGGAAATAGCTCTGAACTG</t>
  </si>
  <si>
    <t>C25_S5_UP_F</t>
  </si>
  <si>
    <t>TTAGGCTTCTGTGAGCCAAAC</t>
  </si>
  <si>
    <t>C25_S5_UP_R</t>
  </si>
  <si>
    <t>TGGGAACCGCAAACTTATG</t>
  </si>
  <si>
    <t>C25_S5_DOWN_F</t>
  </si>
  <si>
    <t>TCTTGTCCCTGCCTGGTTAC</t>
  </si>
  <si>
    <t>C25_S5_DOWN_R</t>
  </si>
  <si>
    <t>TTAAGCTTGGCAGCTTTGG</t>
  </si>
  <si>
    <t>C25_S6_UP_F</t>
  </si>
  <si>
    <t>TCCCAAAGTGCTGGGATTAC</t>
  </si>
  <si>
    <t>C25_S6_UP_R</t>
  </si>
  <si>
    <t>AGGGGGAAACAAAGTTCAGG</t>
  </si>
  <si>
    <t>C25_S6_DOWN_F</t>
  </si>
  <si>
    <t>TTCATGGCACTCCTCACATC</t>
  </si>
  <si>
    <t>C25_S6_DOWN_R</t>
  </si>
  <si>
    <t>CGGAAAGGTCAGCTGAAGAG</t>
  </si>
  <si>
    <t>Housekeeping genes: RT-qPCR normalization</t>
  </si>
  <si>
    <t>bActin_F</t>
  </si>
  <si>
    <t>CCGACAGGATGCAGAAGGAG</t>
  </si>
  <si>
    <t>bActin_R</t>
  </si>
  <si>
    <t>CGCAACTAAGTCATAGTCCGC</t>
  </si>
  <si>
    <t>hGAPDH_F</t>
  </si>
  <si>
    <t>ACAACTTTGGTATCGTGGAAGG</t>
  </si>
  <si>
    <t>hGAPDH_R</t>
  </si>
  <si>
    <t>GCCATCACGCCACAGTTTC</t>
  </si>
  <si>
    <t>TUBB_F</t>
  </si>
  <si>
    <t>AAGATCCGAGAAGAATACCCTGA</t>
  </si>
  <si>
    <t>TUBB_R</t>
  </si>
  <si>
    <t>CTACCAACTGATGGACGGAGA</t>
  </si>
  <si>
    <t>HPRT1_F</t>
  </si>
  <si>
    <t>CCTGGCGTCGTGATTAGTGAT</t>
  </si>
  <si>
    <t>HPRT1_R</t>
  </si>
  <si>
    <t>AGACGTTCAGTCCTGTCCATAA</t>
  </si>
  <si>
    <t>GUSB_F</t>
  </si>
  <si>
    <t>GTCTGCGGCATTTTGTCGG</t>
  </si>
  <si>
    <t>GUSB_R</t>
  </si>
  <si>
    <t>CACACGATGGCATAGGAATGG</t>
  </si>
  <si>
    <t>TBP_F</t>
  </si>
  <si>
    <t>GAGCCAAGAGTGAAGAACAGTC</t>
  </si>
  <si>
    <t>TBP_R</t>
  </si>
  <si>
    <t>GCTCCCCACCATATTCTGAATCT</t>
  </si>
  <si>
    <t>SDHA_F</t>
  </si>
  <si>
    <t>CAAACAGGAACCCGAGGTTTT</t>
  </si>
  <si>
    <t>SDHA_R</t>
  </si>
  <si>
    <t>CAGCTTGGTAACACATGCTGTAT</t>
  </si>
  <si>
    <t>TFRC_F</t>
  </si>
  <si>
    <t>GGCTACTTGGGCTATTGTAAAGG</t>
  </si>
  <si>
    <t>TFRC_R</t>
  </si>
  <si>
    <t>CAGTTTCTCCGACAACTTTCTCT</t>
  </si>
  <si>
    <t>B2M_F</t>
  </si>
  <si>
    <t>TGCTGTCTCCATGTTTGATGTATCT</t>
  </si>
  <si>
    <t>B2M_R</t>
  </si>
  <si>
    <t>TCTCTGCTCCCCACCTCTAAGT</t>
  </si>
  <si>
    <t>YWHAZ_F</t>
  </si>
  <si>
    <t>TGATCCCCAATGCTTCACAAG</t>
  </si>
  <si>
    <t>YWHAZ_R</t>
  </si>
  <si>
    <t>GCCAAGTAACGGTAGTAATCTCC</t>
  </si>
  <si>
    <t>PPIA_F</t>
  </si>
  <si>
    <t>TTATTTGGGTTGCTCCCTTC</t>
  </si>
  <si>
    <t>PPIA_R</t>
  </si>
  <si>
    <t>AAGTGTGCCAAATCTGCAAG</t>
  </si>
  <si>
    <t>Sequence</t>
  </si>
  <si>
    <t>CTCF_MiddleCut_Sense</t>
  </si>
  <si>
    <r>
      <rPr>
        <u/>
        <sz val="11"/>
        <color theme="1"/>
        <rFont val="Calibri"/>
        <family val="2"/>
        <scheme val="minor"/>
      </rPr>
      <t>CACC</t>
    </r>
    <r>
      <rPr>
        <sz val="11"/>
        <color theme="1"/>
        <rFont val="Calibri"/>
        <family val="2"/>
        <scheme val="minor"/>
      </rPr>
      <t>GCTGCCGCTCAGCCGCGCGG</t>
    </r>
  </si>
  <si>
    <t>CTCF_MiddleCut_AntiSense</t>
  </si>
  <si>
    <r>
      <rPr>
        <u/>
        <sz val="11"/>
        <color theme="1"/>
        <rFont val="Calibri"/>
        <family val="2"/>
        <scheme val="minor"/>
      </rPr>
      <t>AAAC</t>
    </r>
    <r>
      <rPr>
        <sz val="11"/>
        <color theme="1"/>
        <rFont val="Calibri"/>
        <family val="2"/>
        <scheme val="minor"/>
      </rPr>
      <t>CCGCGCGGCTGAGCGGCAGC</t>
    </r>
  </si>
  <si>
    <t xml:space="preserve">PARL_TSS_2 </t>
  </si>
  <si>
    <t>GUUGGGAAGAUGGCGUGGCG</t>
  </si>
  <si>
    <t>PARL_TSS_3</t>
  </si>
  <si>
    <t>GGGUUGGUAAGGUCGGGCCA</t>
  </si>
  <si>
    <t>PARL_TSS_4</t>
  </si>
  <si>
    <t>CUAUGGUGUUGCCUUCGCCC</t>
  </si>
  <si>
    <t>2kb_endo_left</t>
  </si>
  <si>
    <t>GUUUCUUAUCAGCAAUCAGG</t>
  </si>
  <si>
    <t>2kb_endo_right</t>
  </si>
  <si>
    <t>GCUAACUGACAGGUAGUUGA</t>
  </si>
  <si>
    <t>CRISPR gRNA</t>
  </si>
  <si>
    <t>Genotyping primers</t>
  </si>
  <si>
    <t>Chr2_13M_L</t>
  </si>
  <si>
    <t>TGCAATGCTCTTTAATAGAGGAACAAAAGTT</t>
  </si>
  <si>
    <t>CTCF_MidCut_R_FIns</t>
  </si>
  <si>
    <t>CCTCCTCATCTGCAAATGCC</t>
  </si>
  <si>
    <t>5kb_CTCF_F_V3</t>
  </si>
  <si>
    <t>TAAACAGGTTTCCACTTTCAAGCCTCAAAC</t>
  </si>
  <si>
    <t>5kb_CTCF_R_V3</t>
  </si>
  <si>
    <t>TAGACATTGTGAAAGTTTCCCTTTAAGTTACAATGAGAAT</t>
  </si>
  <si>
    <t>2kb boundary insert-2 F</t>
  </si>
  <si>
    <t>TCAGGGACCAAGAGGCGAGAAGACC</t>
  </si>
  <si>
    <t>Chr6_75M_L</t>
  </si>
  <si>
    <t>actaatgttcatgtcatctacccgtga</t>
  </si>
  <si>
    <t>2kbCut_SeqPrimer</t>
  </si>
  <si>
    <t>TGAGGCCTGGGACATAAAATCCA</t>
  </si>
  <si>
    <t>WT_2kbDel_Rep2</t>
  </si>
  <si>
    <t>Hi-C</t>
  </si>
  <si>
    <t>WT_2kbDel</t>
  </si>
  <si>
    <t>WT_2kbDel_Rep1</t>
  </si>
  <si>
    <t>Clone21_CTCF-/TSS-#2_Rep2</t>
  </si>
  <si>
    <t>Clone21_CTCF-/TSS-#2</t>
  </si>
  <si>
    <t>Clone21_CTCF-/TSS-#2_Rep1</t>
  </si>
  <si>
    <t>Clone21_CTCF-/TSS-#1_Rep2</t>
  </si>
  <si>
    <t>Clone21_CTCF-/TSS-#1</t>
  </si>
  <si>
    <t>Clone21_CTCF-/TSS-#1_Rep1</t>
  </si>
  <si>
    <t>Clone21_TSS-_Rep2</t>
  </si>
  <si>
    <t>Clone21_TSS-</t>
  </si>
  <si>
    <t>Clone21_TSS-_Rep1</t>
  </si>
  <si>
    <t>Clone21_CTCF-_Rep2</t>
  </si>
  <si>
    <t>Clone21_CTCF-</t>
  </si>
  <si>
    <t>Clone21_CTCF-_Rep1</t>
  </si>
  <si>
    <t>Clone25-rep2</t>
  </si>
  <si>
    <t>Clone25-rep1</t>
  </si>
  <si>
    <t>Clone21-rep2</t>
  </si>
  <si>
    <t>Clone21-rep1</t>
  </si>
  <si>
    <t>WT-rep2</t>
  </si>
  <si>
    <t>WT</t>
  </si>
  <si>
    <t>WT-rep1</t>
  </si>
  <si>
    <t>Trans interactions</t>
  </si>
  <si>
    <t>Cis interactions</t>
  </si>
  <si>
    <t>Valid Interactions_duplicates removed</t>
  </si>
  <si>
    <t>Valid Interactions</t>
  </si>
  <si>
    <t xml:space="preserve">Unique paired alignments_replicates merged </t>
  </si>
  <si>
    <t>Total pairs processed_replicates merged</t>
  </si>
  <si>
    <t>Samples_replicates merged</t>
  </si>
  <si>
    <t>Unique paired alignments</t>
  </si>
  <si>
    <t>Total pairs processed</t>
  </si>
  <si>
    <t>3rd sequencing run: subsampled read pairs</t>
  </si>
  <si>
    <t>2nd sequencing run: subsampled read pairs</t>
  </si>
  <si>
    <t>1st sequencing run: subsampled read pairs</t>
  </si>
  <si>
    <t>3rd sequencing run: total read pairs</t>
  </si>
  <si>
    <t>2nd sequencing run: total read pairs</t>
  </si>
  <si>
    <t>1st sequencing run: total read pairs</t>
  </si>
  <si>
    <t>Description</t>
  </si>
  <si>
    <t>Type</t>
  </si>
  <si>
    <t>Library ID</t>
  </si>
  <si>
    <t>Clone21_CTCF-_H3K27Ac</t>
  </si>
  <si>
    <t>ChIP</t>
  </si>
  <si>
    <t>WT_2kbDel_H3K27Ac</t>
  </si>
  <si>
    <t>WT_2kbDel_RAD21_Rep2</t>
  </si>
  <si>
    <t>WT_2kbDel_CTCF_Rep2</t>
  </si>
  <si>
    <t>WT_2kbDel_RAD21_Rep1</t>
  </si>
  <si>
    <t>WT_2kbDel_CTCF_Rep1</t>
  </si>
  <si>
    <t>Clone21_CTCF-/TSS-#2_H3K27Ac</t>
  </si>
  <si>
    <t>Clone21_CTCF-/TSS-#2_RAD21_Rep2</t>
  </si>
  <si>
    <t>Clone21_CTCF-/TSS-#2_CTCF_Rep2</t>
  </si>
  <si>
    <t>Clone21_CTCF-/TSS-#2_RAD21_Rep1</t>
  </si>
  <si>
    <t>Clone21_CTCF-/TSS-#2_CTCF_Rep1</t>
  </si>
  <si>
    <t>Clone21_CTCF-/TSS-#1_RAD21_Rep2</t>
  </si>
  <si>
    <t>Clone21_CTCF-/TSS-#1_CTCF_Rep2</t>
  </si>
  <si>
    <t>Clone21_CTCF-/TSS-#1_H3K27Ac</t>
  </si>
  <si>
    <t>Clone21_CTCF-/TSS-#1_RAD21_Rep1</t>
  </si>
  <si>
    <t>Clone21_CTCF-/TSS-#1_CTCF_Rep1</t>
  </si>
  <si>
    <t>Clone21_TSS-_RAD21_Rep2</t>
  </si>
  <si>
    <t>Clone21_TSS-_CTCF_Rep2</t>
  </si>
  <si>
    <t>Clone21_TSS-_H3K27Ac</t>
  </si>
  <si>
    <t>Clone21_TSS-_RAD21_Rep1</t>
  </si>
  <si>
    <t>Clone21_TSS-_CTCF_Rep1</t>
  </si>
  <si>
    <t>Clone21_CTCF-_CTCF_Rep2</t>
  </si>
  <si>
    <t>Clone21_CTCF-_RAD21_Rep2</t>
  </si>
  <si>
    <t>Clone21_CTCF-_RAD21_Rep1</t>
  </si>
  <si>
    <t>Clone21_CTCF-_CTCF_Rep1</t>
  </si>
  <si>
    <t>Clone25_RAD21_Rep2</t>
  </si>
  <si>
    <t>Clone25_CTCF_Rep2</t>
  </si>
  <si>
    <t>Clone25_RAD21_Rep1</t>
  </si>
  <si>
    <t>Clone25_CTCF_Rep1</t>
  </si>
  <si>
    <t>Clone21_RAD21_Rep2</t>
  </si>
  <si>
    <t>Clone21_CTCF_Rep2</t>
  </si>
  <si>
    <t>Clone21_RAD21_Rep1</t>
  </si>
  <si>
    <t>Clone21_CTCF_Rep1</t>
  </si>
  <si>
    <t>WT_RAD21_Rep2</t>
  </si>
  <si>
    <t>WT_CTCF_Rep2</t>
  </si>
  <si>
    <t>WT_RAD21_Rep1</t>
  </si>
  <si>
    <t>WT_CTCF_Rep1</t>
  </si>
  <si>
    <t>Clone25_H3K27Ac</t>
  </si>
  <si>
    <t>Clone21_H3K27Ac</t>
  </si>
  <si>
    <t>WT_H3K27Ac</t>
  </si>
  <si>
    <t>Number of peaks</t>
  </si>
  <si>
    <t>Fraction of genome in peaks</t>
  </si>
  <si>
    <t>FRIP | FRIT</t>
  </si>
  <si>
    <t>Number of filtered reads</t>
  </si>
  <si>
    <t>Number of mapped reads</t>
  </si>
  <si>
    <t>Number of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</si>
</sst>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1" applyFont="1"/>
    <xf numFmtId="0" fontId="4" fillId="0" borderId="0" xfId="1"/>
    <xf numFmtId="3" fontId="0" fillId="0" borderId="0" xfId="0" applyNumberFormat="1"/>
  </cellXfs>
  <cellStyles count="2">
    <cellStyle name="Normal" xfId="0" builtinId="0"/>
    <cellStyle name="Normal 3" xfId="1" xr:uid="{29B321EC-A622-40D9-8AE9-51694DAA7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DB7C-4DAD-4395-AECC-DDE775D529EF}">
  <sheetPr>
    <pageSetUpPr fitToPage="1"/>
  </sheetPr>
  <dimension ref="A2:K51"/>
  <sheetViews>
    <sheetView zoomScale="80" zoomScaleNormal="80" workbookViewId="0">
      <selection activeCell="C58" sqref="C58"/>
    </sheetView>
  </sheetViews>
  <sheetFormatPr defaultRowHeight="15" x14ac:dyDescent="0.25"/>
  <cols>
    <col min="1" max="1" width="9.7109375" customWidth="1"/>
    <col min="2" max="2" width="34.28515625" customWidth="1"/>
    <col min="3" max="3" width="82.42578125" customWidth="1"/>
    <col min="4" max="4" width="81.140625" customWidth="1"/>
    <col min="5" max="5" width="19.42578125" customWidth="1"/>
    <col min="6" max="6" width="16.28515625" customWidth="1"/>
    <col min="7" max="7" width="22.5703125" customWidth="1"/>
    <col min="8" max="8" width="77.7109375" style="1" customWidth="1"/>
    <col min="9" max="9" width="104" customWidth="1"/>
  </cols>
  <sheetData>
    <row r="2" spans="1:11" x14ac:dyDescent="0.25">
      <c r="A2" t="s">
        <v>0</v>
      </c>
    </row>
    <row r="3" spans="1:11" ht="30.75" thickBot="1" x14ac:dyDescent="0.3">
      <c r="A3" s="2"/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7</v>
      </c>
    </row>
    <row r="4" spans="1:11" x14ac:dyDescent="0.25">
      <c r="A4" t="s">
        <v>8</v>
      </c>
      <c r="B4" s="1" t="s">
        <v>9</v>
      </c>
      <c r="C4" s="5" t="s">
        <v>10</v>
      </c>
      <c r="D4" t="s">
        <v>11</v>
      </c>
      <c r="E4" s="1">
        <v>13</v>
      </c>
      <c r="F4" s="1">
        <v>6</v>
      </c>
      <c r="G4" s="1" t="s">
        <v>12</v>
      </c>
      <c r="H4" s="1" t="s">
        <v>13</v>
      </c>
    </row>
    <row r="5" spans="1:11" x14ac:dyDescent="0.25">
      <c r="A5" t="s">
        <v>14</v>
      </c>
      <c r="B5" s="1" t="s">
        <v>15</v>
      </c>
      <c r="C5" s="5" t="s">
        <v>10</v>
      </c>
      <c r="D5" t="s">
        <v>16</v>
      </c>
      <c r="E5" s="1">
        <v>0</v>
      </c>
      <c r="F5" s="1">
        <v>0</v>
      </c>
      <c r="G5" s="1" t="s">
        <v>17</v>
      </c>
      <c r="H5" s="1" t="s">
        <v>18</v>
      </c>
    </row>
    <row r="6" spans="1:11" x14ac:dyDescent="0.25">
      <c r="A6" t="s">
        <v>19</v>
      </c>
      <c r="B6" s="1" t="s">
        <v>20</v>
      </c>
      <c r="C6" s="1" t="s">
        <v>21</v>
      </c>
      <c r="D6" t="s">
        <v>22</v>
      </c>
      <c r="E6" s="1" t="s">
        <v>23</v>
      </c>
      <c r="F6" s="1" t="s">
        <v>23</v>
      </c>
      <c r="G6" s="1" t="s">
        <v>23</v>
      </c>
      <c r="H6" s="1" t="s">
        <v>23</v>
      </c>
    </row>
    <row r="7" spans="1:11" x14ac:dyDescent="0.25">
      <c r="A7" t="s">
        <v>24</v>
      </c>
      <c r="B7" s="1" t="s">
        <v>25</v>
      </c>
      <c r="C7" s="5" t="s">
        <v>10</v>
      </c>
      <c r="D7" t="s">
        <v>26</v>
      </c>
      <c r="E7" s="1">
        <v>0</v>
      </c>
      <c r="F7" s="1">
        <v>0</v>
      </c>
      <c r="G7" s="1" t="s">
        <v>27</v>
      </c>
      <c r="H7" s="1" t="s">
        <v>28</v>
      </c>
    </row>
    <row r="8" spans="1:11" x14ac:dyDescent="0.25">
      <c r="A8" t="s">
        <v>29</v>
      </c>
      <c r="B8" s="1" t="s">
        <v>30</v>
      </c>
      <c r="C8" s="5" t="s">
        <v>10</v>
      </c>
      <c r="D8" t="s">
        <v>31</v>
      </c>
      <c r="E8" s="1">
        <v>0</v>
      </c>
      <c r="F8" s="1">
        <v>0</v>
      </c>
      <c r="G8" s="1" t="s">
        <v>32</v>
      </c>
      <c r="H8" s="1" t="s">
        <v>33</v>
      </c>
    </row>
    <row r="9" spans="1:11" x14ac:dyDescent="0.25">
      <c r="A9" t="s">
        <v>34</v>
      </c>
      <c r="B9" s="1" t="s">
        <v>35</v>
      </c>
      <c r="C9" s="6" t="s">
        <v>36</v>
      </c>
      <c r="D9" t="s">
        <v>37</v>
      </c>
      <c r="E9" s="1">
        <v>0</v>
      </c>
      <c r="F9" s="1">
        <v>1</v>
      </c>
      <c r="G9" s="1" t="s">
        <v>38</v>
      </c>
      <c r="H9" s="1" t="s">
        <v>39</v>
      </c>
    </row>
    <row r="10" spans="1:11" x14ac:dyDescent="0.25">
      <c r="A10" t="s">
        <v>40</v>
      </c>
      <c r="B10" s="1" t="s">
        <v>41</v>
      </c>
      <c r="C10" s="7" t="s">
        <v>42</v>
      </c>
      <c r="D10" t="s">
        <v>43</v>
      </c>
      <c r="E10" s="1">
        <v>2</v>
      </c>
      <c r="F10" s="1">
        <v>5</v>
      </c>
      <c r="G10" s="1" t="s">
        <v>44</v>
      </c>
      <c r="H10" s="1" t="s">
        <v>45</v>
      </c>
      <c r="K10" t="s">
        <v>101</v>
      </c>
    </row>
    <row r="11" spans="1:11" x14ac:dyDescent="0.25">
      <c r="A11" t="s">
        <v>46</v>
      </c>
      <c r="B11" s="1" t="s">
        <v>47</v>
      </c>
      <c r="C11" s="1" t="s">
        <v>48</v>
      </c>
      <c r="D11" t="s">
        <v>23</v>
      </c>
      <c r="E11" s="1" t="s">
        <v>23</v>
      </c>
      <c r="F11" s="1" t="s">
        <v>23</v>
      </c>
      <c r="G11" s="1" t="s">
        <v>23</v>
      </c>
      <c r="H11" s="1" t="s">
        <v>23</v>
      </c>
    </row>
    <row r="12" spans="1:11" x14ac:dyDescent="0.25">
      <c r="A12" t="s">
        <v>49</v>
      </c>
      <c r="B12" s="1" t="s">
        <v>50</v>
      </c>
      <c r="C12" s="1" t="s">
        <v>48</v>
      </c>
      <c r="D12" t="s">
        <v>23</v>
      </c>
      <c r="E12" s="1" t="s">
        <v>23</v>
      </c>
      <c r="F12" s="1" t="s">
        <v>23</v>
      </c>
      <c r="G12" s="1" t="s">
        <v>23</v>
      </c>
      <c r="H12" s="1" t="s">
        <v>23</v>
      </c>
    </row>
    <row r="13" spans="1:11" x14ac:dyDescent="0.25">
      <c r="A13" t="s">
        <v>51</v>
      </c>
      <c r="B13" s="1" t="s">
        <v>52</v>
      </c>
      <c r="C13" s="6" t="s">
        <v>36</v>
      </c>
      <c r="D13" t="s">
        <v>53</v>
      </c>
      <c r="E13" s="1">
        <v>0</v>
      </c>
      <c r="F13" s="1">
        <v>2</v>
      </c>
      <c r="G13" s="1" t="s">
        <v>54</v>
      </c>
      <c r="H13" s="1" t="s">
        <v>55</v>
      </c>
    </row>
    <row r="14" spans="1:11" x14ac:dyDescent="0.25">
      <c r="B14" s="1"/>
      <c r="C14" s="1"/>
      <c r="E14" s="1"/>
      <c r="F14" s="1"/>
      <c r="G14" s="1"/>
    </row>
    <row r="15" spans="1:11" x14ac:dyDescent="0.25">
      <c r="A15" t="s">
        <v>56</v>
      </c>
      <c r="B15" s="1"/>
      <c r="C15" s="1"/>
      <c r="E15" s="1"/>
      <c r="F15" s="1"/>
      <c r="G15" s="1"/>
    </row>
    <row r="16" spans="1:11" x14ac:dyDescent="0.25">
      <c r="B16" s="1"/>
      <c r="C16" s="1"/>
      <c r="E16" s="1"/>
      <c r="F16" s="1"/>
      <c r="G16" s="1"/>
    </row>
    <row r="17" spans="1:8" x14ac:dyDescent="0.25">
      <c r="A17" t="s">
        <v>57</v>
      </c>
      <c r="B17" s="1" t="s">
        <v>58</v>
      </c>
      <c r="C17" s="7" t="s">
        <v>42</v>
      </c>
      <c r="D17" t="s">
        <v>59</v>
      </c>
      <c r="E17" s="1">
        <v>0</v>
      </c>
      <c r="F17" s="1">
        <v>0</v>
      </c>
      <c r="G17" s="1" t="s">
        <v>60</v>
      </c>
      <c r="H17" s="1" t="s">
        <v>61</v>
      </c>
    </row>
    <row r="18" spans="1:8" x14ac:dyDescent="0.25">
      <c r="A18" t="s">
        <v>62</v>
      </c>
      <c r="B18" s="1" t="s">
        <v>63</v>
      </c>
      <c r="C18" s="6" t="s">
        <v>36</v>
      </c>
      <c r="D18" t="s">
        <v>64</v>
      </c>
      <c r="E18" s="1">
        <v>3</v>
      </c>
      <c r="F18" s="1">
        <v>10</v>
      </c>
      <c r="G18" s="1" t="s">
        <v>65</v>
      </c>
      <c r="H18" s="1" t="s">
        <v>66</v>
      </c>
    </row>
    <row r="19" spans="1:8" x14ac:dyDescent="0.25">
      <c r="A19" t="s">
        <v>67</v>
      </c>
      <c r="B19" s="1" t="s">
        <v>68</v>
      </c>
      <c r="C19" s="8" t="s">
        <v>69</v>
      </c>
      <c r="D19" t="s">
        <v>70</v>
      </c>
      <c r="E19" s="1">
        <v>4</v>
      </c>
      <c r="F19" s="1">
        <v>2</v>
      </c>
      <c r="G19" s="1" t="s">
        <v>71</v>
      </c>
      <c r="H19" s="1" t="s">
        <v>72</v>
      </c>
    </row>
    <row r="20" spans="1:8" x14ac:dyDescent="0.25">
      <c r="A20" t="s">
        <v>73</v>
      </c>
      <c r="B20" s="1" t="s">
        <v>74</v>
      </c>
      <c r="C20" s="7" t="s">
        <v>42</v>
      </c>
      <c r="D20" t="s">
        <v>75</v>
      </c>
      <c r="E20" s="1">
        <v>2</v>
      </c>
      <c r="F20" s="1">
        <v>3</v>
      </c>
      <c r="G20" s="1" t="s">
        <v>44</v>
      </c>
      <c r="H20" s="1" t="s">
        <v>76</v>
      </c>
    </row>
    <row r="21" spans="1:8" x14ac:dyDescent="0.25">
      <c r="A21" t="s">
        <v>77</v>
      </c>
      <c r="B21" s="1" t="s">
        <v>78</v>
      </c>
      <c r="C21" s="7" t="s">
        <v>42</v>
      </c>
      <c r="D21" t="s">
        <v>79</v>
      </c>
      <c r="E21" s="1">
        <v>1</v>
      </c>
      <c r="F21" s="1">
        <v>1</v>
      </c>
      <c r="G21" s="1" t="s">
        <v>44</v>
      </c>
      <c r="H21" s="1" t="s">
        <v>80</v>
      </c>
    </row>
    <row r="22" spans="1:8" x14ac:dyDescent="0.25">
      <c r="A22" t="s">
        <v>81</v>
      </c>
      <c r="B22" s="1" t="s">
        <v>82</v>
      </c>
      <c r="C22" s="6" t="s">
        <v>36</v>
      </c>
      <c r="D22" t="s">
        <v>83</v>
      </c>
      <c r="E22" s="1">
        <v>4</v>
      </c>
      <c r="F22" s="1">
        <v>3</v>
      </c>
      <c r="G22" s="1" t="s">
        <v>84</v>
      </c>
      <c r="H22" s="1" t="s">
        <v>85</v>
      </c>
    </row>
    <row r="26" spans="1:8" ht="15.75" thickBot="1" x14ac:dyDescent="0.3">
      <c r="A26" s="9" t="s">
        <v>86</v>
      </c>
      <c r="B26" s="9"/>
      <c r="C26" s="3" t="s">
        <v>87</v>
      </c>
    </row>
    <row r="27" spans="1:8" x14ac:dyDescent="0.25">
      <c r="A27" s="10" t="s">
        <v>88</v>
      </c>
      <c r="B27" s="10"/>
      <c r="C27" s="1">
        <v>4</v>
      </c>
    </row>
    <row r="28" spans="1:8" x14ac:dyDescent="0.25">
      <c r="A28" s="10" t="s">
        <v>89</v>
      </c>
      <c r="B28" s="10"/>
      <c r="C28" s="1">
        <v>4</v>
      </c>
    </row>
    <row r="29" spans="1:8" x14ac:dyDescent="0.25">
      <c r="A29" s="10" t="s">
        <v>90</v>
      </c>
      <c r="B29" s="10"/>
      <c r="C29" s="1">
        <v>5</v>
      </c>
    </row>
    <row r="30" spans="1:8" x14ac:dyDescent="0.25">
      <c r="A30" s="10" t="s">
        <v>91</v>
      </c>
      <c r="B30" s="10"/>
      <c r="C30" s="1">
        <v>3</v>
      </c>
    </row>
    <row r="31" spans="1:8" x14ac:dyDescent="0.25">
      <c r="A31" s="11"/>
      <c r="B31" s="11"/>
    </row>
    <row r="32" spans="1:8" x14ac:dyDescent="0.25">
      <c r="C32" s="10" t="s">
        <v>92</v>
      </c>
      <c r="D32" s="10"/>
    </row>
    <row r="33" spans="1:4" ht="15.75" thickBot="1" x14ac:dyDescent="0.3">
      <c r="A33" s="9"/>
      <c r="B33" s="9"/>
      <c r="C33" s="4" t="s">
        <v>93</v>
      </c>
      <c r="D33" s="3" t="s">
        <v>94</v>
      </c>
    </row>
    <row r="34" spans="1:4" x14ac:dyDescent="0.25">
      <c r="A34" s="10" t="s">
        <v>88</v>
      </c>
      <c r="B34" s="10"/>
      <c r="C34" s="12">
        <v>3</v>
      </c>
      <c r="D34" s="12">
        <v>1</v>
      </c>
    </row>
    <row r="35" spans="1:4" x14ac:dyDescent="0.25">
      <c r="A35" s="10" t="s">
        <v>89</v>
      </c>
      <c r="B35" s="10"/>
      <c r="C35" s="1">
        <v>3</v>
      </c>
      <c r="D35" s="1">
        <v>1</v>
      </c>
    </row>
    <row r="36" spans="1:4" ht="15.75" thickBot="1" x14ac:dyDescent="0.3">
      <c r="A36" s="9" t="s">
        <v>90</v>
      </c>
      <c r="B36" s="9"/>
      <c r="C36" s="3">
        <v>0</v>
      </c>
      <c r="D36" s="3">
        <v>5</v>
      </c>
    </row>
    <row r="37" spans="1:4" x14ac:dyDescent="0.25">
      <c r="A37" s="1"/>
      <c r="B37" s="1"/>
      <c r="C37" s="1">
        <v>7</v>
      </c>
      <c r="D37" s="1">
        <v>6</v>
      </c>
    </row>
    <row r="38" spans="1:4" x14ac:dyDescent="0.25">
      <c r="A38" s="1"/>
      <c r="B38" s="1"/>
      <c r="C38" s="13"/>
      <c r="D38" s="13"/>
    </row>
    <row r="39" spans="1:4" x14ac:dyDescent="0.25">
      <c r="C39" s="10" t="s">
        <v>95</v>
      </c>
      <c r="D39" s="10"/>
    </row>
    <row r="40" spans="1:4" ht="15.75" thickBot="1" x14ac:dyDescent="0.3">
      <c r="A40" s="3"/>
      <c r="B40" s="3"/>
      <c r="C40" s="3" t="s">
        <v>96</v>
      </c>
      <c r="D40" s="3" t="s">
        <v>97</v>
      </c>
    </row>
    <row r="41" spans="1:4" x14ac:dyDescent="0.25">
      <c r="A41" s="10" t="s">
        <v>88</v>
      </c>
      <c r="B41" s="10"/>
      <c r="C41" s="12">
        <v>3</v>
      </c>
      <c r="D41" s="12">
        <v>1</v>
      </c>
    </row>
    <row r="42" spans="1:4" x14ac:dyDescent="0.25">
      <c r="A42" s="10" t="s">
        <v>89</v>
      </c>
      <c r="B42" s="10"/>
      <c r="C42" s="1">
        <v>1</v>
      </c>
      <c r="D42" s="1">
        <v>3</v>
      </c>
    </row>
    <row r="43" spans="1:4" ht="15.75" thickBot="1" x14ac:dyDescent="0.3">
      <c r="A43" s="9" t="s">
        <v>90</v>
      </c>
      <c r="B43" s="9"/>
      <c r="C43" s="3">
        <v>2</v>
      </c>
      <c r="D43" s="3">
        <v>3</v>
      </c>
    </row>
    <row r="44" spans="1:4" x14ac:dyDescent="0.25">
      <c r="C44" s="1">
        <v>6</v>
      </c>
      <c r="D44" s="1">
        <v>7</v>
      </c>
    </row>
    <row r="46" spans="1:4" x14ac:dyDescent="0.25">
      <c r="C46" s="10" t="s">
        <v>98</v>
      </c>
      <c r="D46" s="10"/>
    </row>
    <row r="47" spans="1:4" ht="15.75" thickBot="1" x14ac:dyDescent="0.3">
      <c r="A47" s="3"/>
      <c r="B47" s="3"/>
      <c r="C47" s="3" t="s">
        <v>99</v>
      </c>
      <c r="D47" s="3" t="s">
        <v>100</v>
      </c>
    </row>
    <row r="48" spans="1:4" x14ac:dyDescent="0.25">
      <c r="A48" s="10" t="s">
        <v>88</v>
      </c>
      <c r="B48" s="10"/>
      <c r="C48" s="12">
        <v>3</v>
      </c>
      <c r="D48" s="12">
        <v>1</v>
      </c>
    </row>
    <row r="49" spans="1:4" x14ac:dyDescent="0.25">
      <c r="A49" s="10" t="s">
        <v>89</v>
      </c>
      <c r="B49" s="10"/>
      <c r="C49" s="1">
        <v>1</v>
      </c>
      <c r="D49" s="1">
        <v>3</v>
      </c>
    </row>
    <row r="50" spans="1:4" ht="15.75" thickBot="1" x14ac:dyDescent="0.3">
      <c r="A50" s="9" t="s">
        <v>90</v>
      </c>
      <c r="B50" s="9"/>
      <c r="C50" s="3">
        <v>0</v>
      </c>
      <c r="D50" s="3">
        <v>5</v>
      </c>
    </row>
    <row r="51" spans="1:4" x14ac:dyDescent="0.25">
      <c r="C51" s="1">
        <v>4</v>
      </c>
      <c r="D51" s="1">
        <v>9</v>
      </c>
    </row>
  </sheetData>
  <mergeCells count="19">
    <mergeCell ref="A43:B43"/>
    <mergeCell ref="A48:B48"/>
    <mergeCell ref="A49:B49"/>
    <mergeCell ref="C32:D32"/>
    <mergeCell ref="A31:B31"/>
    <mergeCell ref="A33:B33"/>
    <mergeCell ref="A36:B36"/>
    <mergeCell ref="A34:B34"/>
    <mergeCell ref="A50:B50"/>
    <mergeCell ref="C39:D39"/>
    <mergeCell ref="C46:D46"/>
    <mergeCell ref="A41:B41"/>
    <mergeCell ref="A42:B42"/>
    <mergeCell ref="A27:B27"/>
    <mergeCell ref="A28:B28"/>
    <mergeCell ref="A29:B29"/>
    <mergeCell ref="A30:B30"/>
    <mergeCell ref="A26:B26"/>
    <mergeCell ref="A35:B35"/>
  </mergeCells>
  <pageMargins left="0.25" right="0.25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7343-FA30-43A7-8BD1-B252D8ACD1A6}">
  <dimension ref="A1:D176"/>
  <sheetViews>
    <sheetView topLeftCell="A133" workbookViewId="0">
      <selection activeCell="B173" sqref="B173"/>
    </sheetView>
  </sheetViews>
  <sheetFormatPr defaultRowHeight="15" x14ac:dyDescent="0.25"/>
  <cols>
    <col min="1" max="1" width="27.140625" customWidth="1"/>
    <col min="2" max="2" width="82.28515625" customWidth="1"/>
  </cols>
  <sheetData>
    <row r="1" spans="1:4" ht="15.75" thickBot="1" x14ac:dyDescent="0.3">
      <c r="A1" s="2" t="s">
        <v>102</v>
      </c>
      <c r="B1" s="2"/>
      <c r="C1" s="15"/>
      <c r="D1" s="15"/>
    </row>
    <row r="3" spans="1:4" x14ac:dyDescent="0.25">
      <c r="A3" t="s">
        <v>103</v>
      </c>
      <c r="B3" t="s">
        <v>104</v>
      </c>
    </row>
    <row r="4" spans="1:4" x14ac:dyDescent="0.25">
      <c r="A4" s="14" t="s">
        <v>105</v>
      </c>
      <c r="B4" s="14" t="s">
        <v>106</v>
      </c>
    </row>
    <row r="5" spans="1:4" x14ac:dyDescent="0.25">
      <c r="A5" s="14" t="s">
        <v>107</v>
      </c>
      <c r="B5" s="14" t="s">
        <v>108</v>
      </c>
    </row>
    <row r="8" spans="1:4" ht="15.75" thickBot="1" x14ac:dyDescent="0.3">
      <c r="A8" s="2" t="s">
        <v>109</v>
      </c>
      <c r="B8" s="2"/>
    </row>
    <row r="10" spans="1:4" x14ac:dyDescent="0.25">
      <c r="A10" t="s">
        <v>103</v>
      </c>
      <c r="B10" t="s">
        <v>104</v>
      </c>
    </row>
    <row r="11" spans="1:4" x14ac:dyDescent="0.25">
      <c r="A11" t="s">
        <v>110</v>
      </c>
      <c r="B11" t="s">
        <v>111</v>
      </c>
    </row>
    <row r="12" spans="1:4" x14ac:dyDescent="0.25">
      <c r="A12" t="s">
        <v>112</v>
      </c>
      <c r="B12" t="s">
        <v>113</v>
      </c>
    </row>
    <row r="13" spans="1:4" x14ac:dyDescent="0.25">
      <c r="A13" t="s">
        <v>114</v>
      </c>
      <c r="B13" t="s">
        <v>115</v>
      </c>
    </row>
    <row r="14" spans="1:4" x14ac:dyDescent="0.25">
      <c r="A14" t="s">
        <v>116</v>
      </c>
      <c r="B14" t="s">
        <v>117</v>
      </c>
    </row>
    <row r="15" spans="1:4" x14ac:dyDescent="0.25">
      <c r="A15" t="s">
        <v>118</v>
      </c>
      <c r="B15" t="s">
        <v>119</v>
      </c>
    </row>
    <row r="16" spans="1:4" x14ac:dyDescent="0.25">
      <c r="A16" t="s">
        <v>120</v>
      </c>
      <c r="B16" t="s">
        <v>121</v>
      </c>
    </row>
    <row r="19" spans="1:2" ht="15.75" thickBot="1" x14ac:dyDescent="0.3">
      <c r="A19" s="2" t="s">
        <v>124</v>
      </c>
      <c r="B19" s="2"/>
    </row>
    <row r="21" spans="1:2" x14ac:dyDescent="0.25">
      <c r="A21" t="s">
        <v>103</v>
      </c>
      <c r="B21" t="s">
        <v>104</v>
      </c>
    </row>
    <row r="22" spans="1:2" x14ac:dyDescent="0.25">
      <c r="A22" t="s">
        <v>122</v>
      </c>
      <c r="B22" t="s">
        <v>123</v>
      </c>
    </row>
    <row r="25" spans="1:2" ht="15.75" thickBot="1" x14ac:dyDescent="0.3">
      <c r="A25" s="2" t="s">
        <v>125</v>
      </c>
      <c r="B25" s="2"/>
    </row>
    <row r="27" spans="1:2" x14ac:dyDescent="0.25">
      <c r="A27" t="s">
        <v>103</v>
      </c>
      <c r="B27" t="s">
        <v>104</v>
      </c>
    </row>
    <row r="28" spans="1:2" x14ac:dyDescent="0.25">
      <c r="A28" t="s">
        <v>126</v>
      </c>
      <c r="B28" t="s">
        <v>127</v>
      </c>
    </row>
    <row r="29" spans="1:2" x14ac:dyDescent="0.25">
      <c r="A29" t="s">
        <v>128</v>
      </c>
      <c r="B29" t="s">
        <v>129</v>
      </c>
    </row>
    <row r="30" spans="1:2" x14ac:dyDescent="0.25">
      <c r="A30" t="s">
        <v>130</v>
      </c>
      <c r="B30" t="s">
        <v>131</v>
      </c>
    </row>
    <row r="31" spans="1:2" x14ac:dyDescent="0.25">
      <c r="A31" t="s">
        <v>132</v>
      </c>
      <c r="B31" t="s">
        <v>133</v>
      </c>
    </row>
    <row r="32" spans="1:2" x14ac:dyDescent="0.25">
      <c r="A32" t="s">
        <v>134</v>
      </c>
      <c r="B32" t="s">
        <v>135</v>
      </c>
    </row>
    <row r="33" spans="1:2" x14ac:dyDescent="0.25">
      <c r="A33" t="s">
        <v>136</v>
      </c>
      <c r="B33" t="s">
        <v>137</v>
      </c>
    </row>
    <row r="34" spans="1:2" x14ac:dyDescent="0.25">
      <c r="A34" t="s">
        <v>138</v>
      </c>
      <c r="B34" t="s">
        <v>139</v>
      </c>
    </row>
    <row r="35" spans="1:2" x14ac:dyDescent="0.25">
      <c r="A35" t="s">
        <v>140</v>
      </c>
      <c r="B35" t="s">
        <v>141</v>
      </c>
    </row>
    <row r="36" spans="1:2" x14ac:dyDescent="0.25">
      <c r="A36" t="s">
        <v>142</v>
      </c>
      <c r="B36" t="s">
        <v>143</v>
      </c>
    </row>
    <row r="39" spans="1:2" ht="15.75" thickBot="1" x14ac:dyDescent="0.3">
      <c r="A39" s="2" t="s">
        <v>144</v>
      </c>
      <c r="B39" s="2"/>
    </row>
    <row r="41" spans="1:2" x14ac:dyDescent="0.25">
      <c r="A41" t="s">
        <v>145</v>
      </c>
      <c r="B41" t="s">
        <v>104</v>
      </c>
    </row>
    <row r="42" spans="1:2" x14ac:dyDescent="0.25">
      <c r="A42" t="s">
        <v>146</v>
      </c>
      <c r="B42" t="s">
        <v>147</v>
      </c>
    </row>
    <row r="43" spans="1:2" x14ac:dyDescent="0.25">
      <c r="A43" t="s">
        <v>148</v>
      </c>
      <c r="B43" t="s">
        <v>149</v>
      </c>
    </row>
    <row r="44" spans="1:2" x14ac:dyDescent="0.25">
      <c r="A44" t="s">
        <v>150</v>
      </c>
      <c r="B44" t="s">
        <v>151</v>
      </c>
    </row>
    <row r="45" spans="1:2" x14ac:dyDescent="0.25">
      <c r="A45" t="s">
        <v>152</v>
      </c>
      <c r="B45" t="s">
        <v>153</v>
      </c>
    </row>
    <row r="46" spans="1:2" x14ac:dyDescent="0.25">
      <c r="A46" t="s">
        <v>154</v>
      </c>
      <c r="B46" t="s">
        <v>155</v>
      </c>
    </row>
    <row r="47" spans="1:2" x14ac:dyDescent="0.25">
      <c r="A47" t="s">
        <v>156</v>
      </c>
      <c r="B47" t="s">
        <v>157</v>
      </c>
    </row>
    <row r="50" spans="1:2" ht="15.75" thickBot="1" x14ac:dyDescent="0.3">
      <c r="A50" s="2" t="s">
        <v>158</v>
      </c>
      <c r="B50" s="2"/>
    </row>
    <row r="52" spans="1:2" x14ac:dyDescent="0.25">
      <c r="A52" s="16" t="s">
        <v>103</v>
      </c>
      <c r="B52" s="16" t="s">
        <v>104</v>
      </c>
    </row>
    <row r="53" spans="1:2" x14ac:dyDescent="0.25">
      <c r="A53" t="s">
        <v>160</v>
      </c>
      <c r="B53" t="s">
        <v>161</v>
      </c>
    </row>
    <row r="54" spans="1:2" x14ac:dyDescent="0.25">
      <c r="A54" t="s">
        <v>162</v>
      </c>
      <c r="B54" t="s">
        <v>163</v>
      </c>
    </row>
    <row r="55" spans="1:2" x14ac:dyDescent="0.25">
      <c r="A55" t="s">
        <v>164</v>
      </c>
      <c r="B55" t="s">
        <v>165</v>
      </c>
    </row>
    <row r="56" spans="1:2" x14ac:dyDescent="0.25">
      <c r="A56" t="s">
        <v>166</v>
      </c>
      <c r="B56" t="s">
        <v>167</v>
      </c>
    </row>
    <row r="57" spans="1:2" x14ac:dyDescent="0.25">
      <c r="A57" t="s">
        <v>168</v>
      </c>
      <c r="B57" t="s">
        <v>169</v>
      </c>
    </row>
    <row r="58" spans="1:2" x14ac:dyDescent="0.25">
      <c r="A58" t="s">
        <v>170</v>
      </c>
      <c r="B58" t="s">
        <v>171</v>
      </c>
    </row>
    <row r="59" spans="1:2" x14ac:dyDescent="0.25">
      <c r="A59" t="s">
        <v>172</v>
      </c>
      <c r="B59" t="s">
        <v>173</v>
      </c>
    </row>
    <row r="60" spans="1:2" x14ac:dyDescent="0.25">
      <c r="A60" t="s">
        <v>174</v>
      </c>
      <c r="B60" t="s">
        <v>175</v>
      </c>
    </row>
    <row r="61" spans="1:2" x14ac:dyDescent="0.25">
      <c r="A61" t="s">
        <v>176</v>
      </c>
      <c r="B61" t="s">
        <v>177</v>
      </c>
    </row>
    <row r="62" spans="1:2" x14ac:dyDescent="0.25">
      <c r="A62" t="s">
        <v>178</v>
      </c>
      <c r="B62" t="s">
        <v>179</v>
      </c>
    </row>
    <row r="63" spans="1:2" x14ac:dyDescent="0.25">
      <c r="A63" t="s">
        <v>180</v>
      </c>
      <c r="B63" t="s">
        <v>181</v>
      </c>
    </row>
    <row r="64" spans="1:2" x14ac:dyDescent="0.25">
      <c r="A64" t="s">
        <v>182</v>
      </c>
      <c r="B64" t="s">
        <v>183</v>
      </c>
    </row>
    <row r="65" spans="1:2" x14ac:dyDescent="0.25">
      <c r="A65" t="s">
        <v>184</v>
      </c>
      <c r="B65" t="s">
        <v>185</v>
      </c>
    </row>
    <row r="66" spans="1:2" x14ac:dyDescent="0.25">
      <c r="A66" t="s">
        <v>186</v>
      </c>
      <c r="B66" t="s">
        <v>187</v>
      </c>
    </row>
    <row r="67" spans="1:2" x14ac:dyDescent="0.25">
      <c r="A67" t="s">
        <v>188</v>
      </c>
      <c r="B67" t="s">
        <v>189</v>
      </c>
    </row>
    <row r="68" spans="1:2" x14ac:dyDescent="0.25">
      <c r="A68" t="s">
        <v>190</v>
      </c>
      <c r="B68" t="s">
        <v>191</v>
      </c>
    </row>
    <row r="69" spans="1:2" x14ac:dyDescent="0.25">
      <c r="A69" t="s">
        <v>192</v>
      </c>
      <c r="B69" t="s">
        <v>193</v>
      </c>
    </row>
    <row r="70" spans="1:2" x14ac:dyDescent="0.25">
      <c r="A70" t="s">
        <v>194</v>
      </c>
      <c r="B70" t="s">
        <v>195</v>
      </c>
    </row>
    <row r="71" spans="1:2" x14ac:dyDescent="0.25">
      <c r="A71" t="s">
        <v>196</v>
      </c>
      <c r="B71" t="s">
        <v>197</v>
      </c>
    </row>
    <row r="72" spans="1:2" x14ac:dyDescent="0.25">
      <c r="A72" t="s">
        <v>198</v>
      </c>
      <c r="B72" t="s">
        <v>199</v>
      </c>
    </row>
    <row r="73" spans="1:2" x14ac:dyDescent="0.25">
      <c r="A73" t="s">
        <v>200</v>
      </c>
      <c r="B73" t="s">
        <v>201</v>
      </c>
    </row>
    <row r="74" spans="1:2" x14ac:dyDescent="0.25">
      <c r="A74" t="s">
        <v>202</v>
      </c>
      <c r="B74" t="s">
        <v>203</v>
      </c>
    </row>
    <row r="75" spans="1:2" x14ac:dyDescent="0.25">
      <c r="A75" t="s">
        <v>204</v>
      </c>
      <c r="B75" t="s">
        <v>205</v>
      </c>
    </row>
    <row r="76" spans="1:2" x14ac:dyDescent="0.25">
      <c r="A76" t="s">
        <v>206</v>
      </c>
      <c r="B76" t="s">
        <v>207</v>
      </c>
    </row>
    <row r="77" spans="1:2" x14ac:dyDescent="0.25">
      <c r="A77" t="s">
        <v>208</v>
      </c>
      <c r="B77" t="s">
        <v>209</v>
      </c>
    </row>
    <row r="78" spans="1:2" x14ac:dyDescent="0.25">
      <c r="A78" t="s">
        <v>210</v>
      </c>
      <c r="B78" t="s">
        <v>211</v>
      </c>
    </row>
    <row r="79" spans="1:2" x14ac:dyDescent="0.25">
      <c r="A79" t="s">
        <v>212</v>
      </c>
      <c r="B79" t="s">
        <v>213</v>
      </c>
    </row>
    <row r="80" spans="1:2" x14ac:dyDescent="0.25">
      <c r="A80" t="s">
        <v>214</v>
      </c>
      <c r="B80" t="s">
        <v>215</v>
      </c>
    </row>
    <row r="81" spans="1:2" x14ac:dyDescent="0.25">
      <c r="A81" t="s">
        <v>216</v>
      </c>
      <c r="B81" t="s">
        <v>217</v>
      </c>
    </row>
    <row r="82" spans="1:2" x14ac:dyDescent="0.25">
      <c r="A82" t="s">
        <v>218</v>
      </c>
      <c r="B82" t="s">
        <v>219</v>
      </c>
    </row>
    <row r="83" spans="1:2" x14ac:dyDescent="0.25">
      <c r="A83" t="s">
        <v>220</v>
      </c>
      <c r="B83" t="s">
        <v>221</v>
      </c>
    </row>
    <row r="84" spans="1:2" x14ac:dyDescent="0.25">
      <c r="A84" t="s">
        <v>222</v>
      </c>
      <c r="B84" t="s">
        <v>223</v>
      </c>
    </row>
    <row r="85" spans="1:2" x14ac:dyDescent="0.25">
      <c r="A85" t="s">
        <v>224</v>
      </c>
      <c r="B85" t="s">
        <v>225</v>
      </c>
    </row>
    <row r="86" spans="1:2" x14ac:dyDescent="0.25">
      <c r="A86" t="s">
        <v>226</v>
      </c>
      <c r="B86" t="s">
        <v>227</v>
      </c>
    </row>
    <row r="87" spans="1:2" x14ac:dyDescent="0.25">
      <c r="A87" t="s">
        <v>228</v>
      </c>
      <c r="B87" t="s">
        <v>229</v>
      </c>
    </row>
    <row r="88" spans="1:2" x14ac:dyDescent="0.25">
      <c r="A88" t="s">
        <v>230</v>
      </c>
      <c r="B88" t="s">
        <v>231</v>
      </c>
    </row>
    <row r="90" spans="1:2" x14ac:dyDescent="0.25">
      <c r="A90" t="s">
        <v>232</v>
      </c>
      <c r="B90" t="s">
        <v>233</v>
      </c>
    </row>
    <row r="91" spans="1:2" x14ac:dyDescent="0.25">
      <c r="A91" t="s">
        <v>234</v>
      </c>
      <c r="B91" t="s">
        <v>235</v>
      </c>
    </row>
    <row r="92" spans="1:2" x14ac:dyDescent="0.25">
      <c r="A92" t="s">
        <v>236</v>
      </c>
      <c r="B92" t="s">
        <v>237</v>
      </c>
    </row>
    <row r="93" spans="1:2" x14ac:dyDescent="0.25">
      <c r="A93" t="s">
        <v>238</v>
      </c>
      <c r="B93" t="s">
        <v>239</v>
      </c>
    </row>
    <row r="94" spans="1:2" x14ac:dyDescent="0.25">
      <c r="A94" t="s">
        <v>240</v>
      </c>
      <c r="B94" t="s">
        <v>241</v>
      </c>
    </row>
    <row r="95" spans="1:2" x14ac:dyDescent="0.25">
      <c r="A95" t="s">
        <v>242</v>
      </c>
      <c r="B95" t="s">
        <v>243</v>
      </c>
    </row>
    <row r="96" spans="1:2" x14ac:dyDescent="0.25">
      <c r="A96" t="s">
        <v>244</v>
      </c>
      <c r="B96" t="s">
        <v>245</v>
      </c>
    </row>
    <row r="97" spans="1:2" x14ac:dyDescent="0.25">
      <c r="A97" t="s">
        <v>246</v>
      </c>
      <c r="B97" t="s">
        <v>247</v>
      </c>
    </row>
    <row r="98" spans="1:2" x14ac:dyDescent="0.25">
      <c r="A98" t="s">
        <v>248</v>
      </c>
      <c r="B98" t="s">
        <v>249</v>
      </c>
    </row>
    <row r="99" spans="1:2" x14ac:dyDescent="0.25">
      <c r="A99" t="s">
        <v>250</v>
      </c>
      <c r="B99" t="s">
        <v>251</v>
      </c>
    </row>
    <row r="100" spans="1:2" x14ac:dyDescent="0.25">
      <c r="A100" t="s">
        <v>252</v>
      </c>
      <c r="B100" t="s">
        <v>253</v>
      </c>
    </row>
    <row r="101" spans="1:2" x14ac:dyDescent="0.25">
      <c r="A101" t="s">
        <v>254</v>
      </c>
      <c r="B101" t="s">
        <v>255</v>
      </c>
    </row>
    <row r="102" spans="1:2" x14ac:dyDescent="0.25">
      <c r="A102" t="s">
        <v>256</v>
      </c>
      <c r="B102" t="s">
        <v>257</v>
      </c>
    </row>
    <row r="103" spans="1:2" x14ac:dyDescent="0.25">
      <c r="A103" t="s">
        <v>258</v>
      </c>
      <c r="B103" t="s">
        <v>259</v>
      </c>
    </row>
    <row r="104" spans="1:2" x14ac:dyDescent="0.25">
      <c r="A104" t="s">
        <v>260</v>
      </c>
      <c r="B104" t="s">
        <v>261</v>
      </c>
    </row>
    <row r="105" spans="1:2" x14ac:dyDescent="0.25">
      <c r="A105" t="s">
        <v>262</v>
      </c>
      <c r="B105" t="s">
        <v>263</v>
      </c>
    </row>
    <row r="106" spans="1:2" x14ac:dyDescent="0.25">
      <c r="A106" t="s">
        <v>264</v>
      </c>
      <c r="B106" t="s">
        <v>265</v>
      </c>
    </row>
    <row r="107" spans="1:2" x14ac:dyDescent="0.25">
      <c r="A107" t="s">
        <v>266</v>
      </c>
      <c r="B107" t="s">
        <v>267</v>
      </c>
    </row>
    <row r="108" spans="1:2" x14ac:dyDescent="0.25">
      <c r="A108" t="s">
        <v>268</v>
      </c>
      <c r="B108" t="s">
        <v>269</v>
      </c>
    </row>
    <row r="109" spans="1:2" x14ac:dyDescent="0.25">
      <c r="A109" t="s">
        <v>270</v>
      </c>
      <c r="B109" t="s">
        <v>271</v>
      </c>
    </row>
    <row r="110" spans="1:2" x14ac:dyDescent="0.25">
      <c r="A110" t="s">
        <v>272</v>
      </c>
      <c r="B110" t="s">
        <v>273</v>
      </c>
    </row>
    <row r="111" spans="1:2" x14ac:dyDescent="0.25">
      <c r="A111" t="s">
        <v>274</v>
      </c>
      <c r="B111" t="s">
        <v>275</v>
      </c>
    </row>
    <row r="112" spans="1:2" x14ac:dyDescent="0.25">
      <c r="A112" t="s">
        <v>276</v>
      </c>
      <c r="B112" t="s">
        <v>277</v>
      </c>
    </row>
    <row r="113" spans="1:2" x14ac:dyDescent="0.25">
      <c r="A113" t="s">
        <v>278</v>
      </c>
      <c r="B113" t="s">
        <v>279</v>
      </c>
    </row>
    <row r="116" spans="1:2" ht="15.75" thickBot="1" x14ac:dyDescent="0.3">
      <c r="A116" s="2" t="s">
        <v>280</v>
      </c>
      <c r="B116" s="2"/>
    </row>
    <row r="118" spans="1:2" x14ac:dyDescent="0.25">
      <c r="A118" s="16" t="s">
        <v>103</v>
      </c>
      <c r="B118" s="16" t="s">
        <v>104</v>
      </c>
    </row>
    <row r="119" spans="1:2" x14ac:dyDescent="0.25">
      <c r="A119" s="16" t="s">
        <v>281</v>
      </c>
      <c r="B119" s="16" t="s">
        <v>282</v>
      </c>
    </row>
    <row r="120" spans="1:2" x14ac:dyDescent="0.25">
      <c r="A120" s="16" t="s">
        <v>283</v>
      </c>
      <c r="B120" s="16" t="s">
        <v>284</v>
      </c>
    </row>
    <row r="121" spans="1:2" x14ac:dyDescent="0.25">
      <c r="A121" s="16"/>
      <c r="B121" s="16"/>
    </row>
    <row r="122" spans="1:2" x14ac:dyDescent="0.25">
      <c r="A122" s="16" t="s">
        <v>285</v>
      </c>
      <c r="B122" s="16" t="s">
        <v>286</v>
      </c>
    </row>
    <row r="123" spans="1:2" x14ac:dyDescent="0.25">
      <c r="A123" s="16" t="s">
        <v>287</v>
      </c>
      <c r="B123" s="16" t="s">
        <v>288</v>
      </c>
    </row>
    <row r="124" spans="1:2" x14ac:dyDescent="0.25">
      <c r="A124" s="16"/>
      <c r="B124" s="16"/>
    </row>
    <row r="125" spans="1:2" x14ac:dyDescent="0.25">
      <c r="A125" s="16" t="s">
        <v>289</v>
      </c>
      <c r="B125" s="16" t="s">
        <v>290</v>
      </c>
    </row>
    <row r="126" spans="1:2" x14ac:dyDescent="0.25">
      <c r="A126" s="16" t="s">
        <v>291</v>
      </c>
      <c r="B126" s="16" t="s">
        <v>292</v>
      </c>
    </row>
    <row r="127" spans="1:2" x14ac:dyDescent="0.25">
      <c r="A127" s="16"/>
      <c r="B127" s="16"/>
    </row>
    <row r="128" spans="1:2" x14ac:dyDescent="0.25">
      <c r="A128" s="16" t="s">
        <v>293</v>
      </c>
      <c r="B128" s="16" t="s">
        <v>294</v>
      </c>
    </row>
    <row r="129" spans="1:2" x14ac:dyDescent="0.25">
      <c r="A129" s="16" t="s">
        <v>295</v>
      </c>
      <c r="B129" s="16" t="s">
        <v>296</v>
      </c>
    </row>
    <row r="130" spans="1:2" x14ac:dyDescent="0.25">
      <c r="A130" s="16"/>
      <c r="B130" s="16"/>
    </row>
    <row r="131" spans="1:2" x14ac:dyDescent="0.25">
      <c r="A131" s="16" t="s">
        <v>297</v>
      </c>
      <c r="B131" s="16" t="s">
        <v>298</v>
      </c>
    </row>
    <row r="132" spans="1:2" x14ac:dyDescent="0.25">
      <c r="A132" s="16" t="s">
        <v>299</v>
      </c>
      <c r="B132" s="16" t="s">
        <v>300</v>
      </c>
    </row>
    <row r="133" spans="1:2" x14ac:dyDescent="0.25">
      <c r="A133" s="16"/>
      <c r="B133" s="16"/>
    </row>
    <row r="134" spans="1:2" x14ac:dyDescent="0.25">
      <c r="A134" s="16" t="s">
        <v>301</v>
      </c>
      <c r="B134" s="16" t="s">
        <v>302</v>
      </c>
    </row>
    <row r="135" spans="1:2" x14ac:dyDescent="0.25">
      <c r="A135" s="16" t="s">
        <v>303</v>
      </c>
      <c r="B135" s="16" t="s">
        <v>304</v>
      </c>
    </row>
    <row r="136" spans="1:2" x14ac:dyDescent="0.25">
      <c r="A136" s="16"/>
      <c r="B136" s="16"/>
    </row>
    <row r="137" spans="1:2" x14ac:dyDescent="0.25">
      <c r="A137" s="16" t="s">
        <v>305</v>
      </c>
      <c r="B137" s="16" t="s">
        <v>306</v>
      </c>
    </row>
    <row r="138" spans="1:2" x14ac:dyDescent="0.25">
      <c r="A138" s="16" t="s">
        <v>307</v>
      </c>
      <c r="B138" s="16" t="s">
        <v>308</v>
      </c>
    </row>
    <row r="139" spans="1:2" x14ac:dyDescent="0.25">
      <c r="A139" s="16"/>
      <c r="B139" s="16"/>
    </row>
    <row r="140" spans="1:2" x14ac:dyDescent="0.25">
      <c r="A140" s="16" t="s">
        <v>309</v>
      </c>
      <c r="B140" s="16" t="s">
        <v>310</v>
      </c>
    </row>
    <row r="141" spans="1:2" x14ac:dyDescent="0.25">
      <c r="A141" s="16" t="s">
        <v>311</v>
      </c>
      <c r="B141" s="16" t="s">
        <v>312</v>
      </c>
    </row>
    <row r="142" spans="1:2" x14ac:dyDescent="0.25">
      <c r="A142" s="16"/>
      <c r="B142" s="16"/>
    </row>
    <row r="143" spans="1:2" x14ac:dyDescent="0.25">
      <c r="A143" s="16" t="s">
        <v>313</v>
      </c>
      <c r="B143" s="16" t="s">
        <v>314</v>
      </c>
    </row>
    <row r="144" spans="1:2" x14ac:dyDescent="0.25">
      <c r="A144" s="16" t="s">
        <v>315</v>
      </c>
      <c r="B144" s="16" t="s">
        <v>316</v>
      </c>
    </row>
    <row r="145" spans="1:2" x14ac:dyDescent="0.25">
      <c r="A145" s="16"/>
      <c r="B145" s="16"/>
    </row>
    <row r="146" spans="1:2" x14ac:dyDescent="0.25">
      <c r="A146" s="16" t="s">
        <v>317</v>
      </c>
      <c r="B146" s="16" t="s">
        <v>318</v>
      </c>
    </row>
    <row r="147" spans="1:2" x14ac:dyDescent="0.25">
      <c r="A147" s="16" t="s">
        <v>319</v>
      </c>
      <c r="B147" s="16" t="s">
        <v>320</v>
      </c>
    </row>
    <row r="148" spans="1:2" x14ac:dyDescent="0.25">
      <c r="A148" s="16"/>
      <c r="B148" s="16"/>
    </row>
    <row r="149" spans="1:2" x14ac:dyDescent="0.25">
      <c r="A149" s="16" t="s">
        <v>321</v>
      </c>
      <c r="B149" s="16" t="s">
        <v>322</v>
      </c>
    </row>
    <row r="150" spans="1:2" x14ac:dyDescent="0.25">
      <c r="A150" s="16" t="s">
        <v>323</v>
      </c>
      <c r="B150" s="16" t="s">
        <v>324</v>
      </c>
    </row>
    <row r="153" spans="1:2" ht="15.75" thickBot="1" x14ac:dyDescent="0.3">
      <c r="A153" s="2" t="s">
        <v>340</v>
      </c>
      <c r="B153" s="2"/>
    </row>
    <row r="155" spans="1:2" x14ac:dyDescent="0.25">
      <c r="A155" t="s">
        <v>159</v>
      </c>
      <c r="B155" t="s">
        <v>325</v>
      </c>
    </row>
    <row r="156" spans="1:2" x14ac:dyDescent="0.25">
      <c r="A156" t="s">
        <v>326</v>
      </c>
      <c r="B156" t="s">
        <v>327</v>
      </c>
    </row>
    <row r="157" spans="1:2" x14ac:dyDescent="0.25">
      <c r="A157" t="s">
        <v>328</v>
      </c>
      <c r="B157" t="s">
        <v>329</v>
      </c>
    </row>
    <row r="159" spans="1:2" x14ac:dyDescent="0.25">
      <c r="A159" t="s">
        <v>330</v>
      </c>
      <c r="B159" t="s">
        <v>331</v>
      </c>
    </row>
    <row r="160" spans="1:2" x14ac:dyDescent="0.25">
      <c r="A160" t="s">
        <v>332</v>
      </c>
      <c r="B160" t="s">
        <v>333</v>
      </c>
    </row>
    <row r="161" spans="1:2" x14ac:dyDescent="0.25">
      <c r="A161" t="s">
        <v>334</v>
      </c>
      <c r="B161" t="s">
        <v>335</v>
      </c>
    </row>
    <row r="163" spans="1:2" x14ac:dyDescent="0.25">
      <c r="A163" t="s">
        <v>336</v>
      </c>
      <c r="B163" t="s">
        <v>337</v>
      </c>
    </row>
    <row r="164" spans="1:2" x14ac:dyDescent="0.25">
      <c r="A164" t="s">
        <v>338</v>
      </c>
      <c r="B164" t="s">
        <v>339</v>
      </c>
    </row>
    <row r="167" spans="1:2" ht="15.75" thickBot="1" x14ac:dyDescent="0.3">
      <c r="A167" s="2" t="s">
        <v>341</v>
      </c>
      <c r="B167" s="2"/>
    </row>
    <row r="169" spans="1:2" x14ac:dyDescent="0.25">
      <c r="A169" t="s">
        <v>159</v>
      </c>
      <c r="B169" t="s">
        <v>325</v>
      </c>
    </row>
    <row r="170" spans="1:2" x14ac:dyDescent="0.25">
      <c r="A170" t="s">
        <v>342</v>
      </c>
      <c r="B170" t="s">
        <v>343</v>
      </c>
    </row>
    <row r="171" spans="1:2" x14ac:dyDescent="0.25">
      <c r="A171" t="s">
        <v>344</v>
      </c>
      <c r="B171" t="s">
        <v>345</v>
      </c>
    </row>
    <row r="172" spans="1:2" x14ac:dyDescent="0.25">
      <c r="A172" t="s">
        <v>346</v>
      </c>
      <c r="B172" t="s">
        <v>347</v>
      </c>
    </row>
    <row r="173" spans="1:2" x14ac:dyDescent="0.25">
      <c r="A173" t="s">
        <v>348</v>
      </c>
      <c r="B173" t="s">
        <v>349</v>
      </c>
    </row>
    <row r="174" spans="1:2" x14ac:dyDescent="0.25">
      <c r="A174" t="s">
        <v>350</v>
      </c>
      <c r="B174" t="s">
        <v>351</v>
      </c>
    </row>
    <row r="175" spans="1:2" x14ac:dyDescent="0.25">
      <c r="A175" t="s">
        <v>352</v>
      </c>
      <c r="B175" t="s">
        <v>353</v>
      </c>
    </row>
    <row r="176" spans="1:2" x14ac:dyDescent="0.25">
      <c r="A176" t="s">
        <v>354</v>
      </c>
      <c r="B176" t="s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4D94-81EF-4CF8-8AA5-5EFF94EE52B5}">
  <dimension ref="A1:R17"/>
  <sheetViews>
    <sheetView tabSelected="1" zoomScale="90" zoomScaleNormal="90" workbookViewId="0">
      <selection activeCell="E45" sqref="E45"/>
    </sheetView>
  </sheetViews>
  <sheetFormatPr defaultRowHeight="15" x14ac:dyDescent="0.25"/>
  <cols>
    <col min="1" max="1" width="9.5703125" customWidth="1"/>
    <col min="2" max="2" width="6" customWidth="1"/>
    <col min="3" max="3" width="26.7109375" customWidth="1"/>
    <col min="4" max="4" width="32.85546875" customWidth="1"/>
    <col min="5" max="5" width="33.5703125" customWidth="1"/>
    <col min="6" max="6" width="33.42578125" customWidth="1"/>
    <col min="7" max="7" width="39.42578125" customWidth="1"/>
    <col min="8" max="8" width="40.28515625" customWidth="1"/>
    <col min="9" max="9" width="39.42578125" customWidth="1"/>
    <col min="10" max="10" width="21.28515625" customWidth="1"/>
    <col min="11" max="11" width="24.28515625" customWidth="1"/>
    <col min="12" max="12" width="25.85546875" customWidth="1"/>
    <col min="13" max="13" width="37.28515625" customWidth="1"/>
    <col min="14" max="14" width="41.140625" customWidth="1"/>
    <col min="15" max="15" width="20.5703125" customWidth="1"/>
    <col min="16" max="16" width="35.5703125" customWidth="1"/>
    <col min="17" max="17" width="16.85546875" customWidth="1"/>
    <col min="18" max="18" width="19.140625" customWidth="1"/>
    <col min="19" max="19" width="16" customWidth="1"/>
    <col min="20" max="20" width="18.42578125" customWidth="1"/>
  </cols>
  <sheetData>
    <row r="1" spans="1:18" x14ac:dyDescent="0.25">
      <c r="A1" t="s">
        <v>396</v>
      </c>
      <c r="B1" t="s">
        <v>395</v>
      </c>
      <c r="C1" t="s">
        <v>394</v>
      </c>
      <c r="D1" t="s">
        <v>393</v>
      </c>
      <c r="E1" t="s">
        <v>392</v>
      </c>
      <c r="F1" t="s">
        <v>391</v>
      </c>
      <c r="G1" t="s">
        <v>390</v>
      </c>
      <c r="H1" t="s">
        <v>389</v>
      </c>
      <c r="I1" t="s">
        <v>388</v>
      </c>
      <c r="J1" t="s">
        <v>387</v>
      </c>
      <c r="K1" t="s">
        <v>386</v>
      </c>
      <c r="L1" t="s">
        <v>385</v>
      </c>
      <c r="M1" t="s">
        <v>384</v>
      </c>
      <c r="N1" t="s">
        <v>383</v>
      </c>
      <c r="O1" t="s">
        <v>382</v>
      </c>
      <c r="P1" t="s">
        <v>381</v>
      </c>
      <c r="Q1" t="s">
        <v>380</v>
      </c>
      <c r="R1" t="s">
        <v>379</v>
      </c>
    </row>
    <row r="2" spans="1:18" x14ac:dyDescent="0.25">
      <c r="A2">
        <v>1561</v>
      </c>
      <c r="B2" t="s">
        <v>357</v>
      </c>
      <c r="C2" t="s">
        <v>378</v>
      </c>
      <c r="D2" s="18">
        <v>30366198</v>
      </c>
      <c r="E2" s="18">
        <v>108828627</v>
      </c>
      <c r="F2" t="s">
        <v>23</v>
      </c>
      <c r="G2" s="18">
        <v>30366198</v>
      </c>
      <c r="H2" s="18">
        <v>108828627</v>
      </c>
      <c r="I2" t="s">
        <v>23</v>
      </c>
      <c r="J2">
        <f>30366198+108828627</f>
        <v>139194825</v>
      </c>
      <c r="K2">
        <f>75456510+21171623</f>
        <v>96628133</v>
      </c>
      <c r="L2" s="17" t="s">
        <v>377</v>
      </c>
      <c r="M2" s="11">
        <v>261431511</v>
      </c>
      <c r="N2" s="11">
        <v>185835226</v>
      </c>
      <c r="O2" s="11">
        <v>169604428</v>
      </c>
      <c r="P2" s="11">
        <v>167154167</v>
      </c>
      <c r="Q2" s="11">
        <v>142791008</v>
      </c>
      <c r="R2" s="11">
        <v>24363159</v>
      </c>
    </row>
    <row r="3" spans="1:18" x14ac:dyDescent="0.25">
      <c r="A3">
        <v>1564</v>
      </c>
      <c r="B3" t="s">
        <v>357</v>
      </c>
      <c r="C3" t="s">
        <v>376</v>
      </c>
      <c r="D3" s="18">
        <v>25108803</v>
      </c>
      <c r="E3" s="18">
        <v>97127883</v>
      </c>
      <c r="F3" t="s">
        <v>23</v>
      </c>
      <c r="G3" s="18">
        <v>25108803</v>
      </c>
      <c r="H3" s="18">
        <v>97127883</v>
      </c>
      <c r="I3" t="s">
        <v>23</v>
      </c>
      <c r="J3">
        <f>25108803+97127883</f>
        <v>122236686</v>
      </c>
      <c r="K3">
        <f>18435586+70771507</f>
        <v>89207093</v>
      </c>
      <c r="L3" s="17"/>
      <c r="M3" s="11"/>
      <c r="N3" s="11"/>
      <c r="O3" s="11"/>
      <c r="P3" s="11"/>
      <c r="Q3" s="11"/>
      <c r="R3" s="11"/>
    </row>
    <row r="4" spans="1:18" x14ac:dyDescent="0.25">
      <c r="A4">
        <v>1562</v>
      </c>
      <c r="B4" t="s">
        <v>357</v>
      </c>
      <c r="C4" t="s">
        <v>375</v>
      </c>
      <c r="D4" s="18">
        <v>29591970</v>
      </c>
      <c r="E4" s="18">
        <v>102614315</v>
      </c>
      <c r="F4" t="s">
        <v>23</v>
      </c>
      <c r="G4" s="18">
        <v>29591970</v>
      </c>
      <c r="H4" s="18">
        <v>102614315</v>
      </c>
      <c r="I4" t="s">
        <v>23</v>
      </c>
      <c r="J4">
        <f>29591970+102614315</f>
        <v>132206285</v>
      </c>
      <c r="K4">
        <f>73299538+21311929</f>
        <v>94611467</v>
      </c>
      <c r="L4" s="17" t="s">
        <v>0</v>
      </c>
      <c r="M4" s="11">
        <v>247891346</v>
      </c>
      <c r="N4" s="11">
        <v>178376965</v>
      </c>
      <c r="O4" s="11">
        <v>161448929</v>
      </c>
      <c r="P4" s="11">
        <v>159191811</v>
      </c>
      <c r="Q4" s="11">
        <v>137016804</v>
      </c>
      <c r="R4" s="11">
        <v>22175007</v>
      </c>
    </row>
    <row r="5" spans="1:18" x14ac:dyDescent="0.25">
      <c r="A5">
        <v>1565</v>
      </c>
      <c r="B5" t="s">
        <v>357</v>
      </c>
      <c r="C5" t="s">
        <v>374</v>
      </c>
      <c r="D5" s="18">
        <v>22154262</v>
      </c>
      <c r="E5" s="18">
        <v>93530799</v>
      </c>
      <c r="F5" t="s">
        <v>23</v>
      </c>
      <c r="G5" s="18">
        <v>22154262</v>
      </c>
      <c r="H5" s="18">
        <v>93530799</v>
      </c>
      <c r="I5" t="s">
        <v>23</v>
      </c>
      <c r="J5">
        <f>22154262+93530799</f>
        <v>115685061</v>
      </c>
      <c r="K5">
        <f>67657030+16108468</f>
        <v>83765498</v>
      </c>
      <c r="L5" s="17"/>
      <c r="M5" s="11"/>
      <c r="N5" s="11"/>
      <c r="O5" s="11"/>
      <c r="P5" s="11"/>
      <c r="Q5" s="11"/>
      <c r="R5" s="11"/>
    </row>
    <row r="6" spans="1:18" x14ac:dyDescent="0.25">
      <c r="A6">
        <v>1563</v>
      </c>
      <c r="B6" t="s">
        <v>357</v>
      </c>
      <c r="C6" t="s">
        <v>373</v>
      </c>
      <c r="D6" s="18">
        <v>30378446</v>
      </c>
      <c r="E6" s="18">
        <v>105262384</v>
      </c>
      <c r="F6" t="s">
        <v>23</v>
      </c>
      <c r="G6" s="18">
        <v>30378446</v>
      </c>
      <c r="H6" s="18">
        <v>105262384</v>
      </c>
      <c r="I6" t="s">
        <v>23</v>
      </c>
      <c r="J6">
        <f>30378446+105262384</f>
        <v>135640830</v>
      </c>
      <c r="K6">
        <f>21506720+73912571</f>
        <v>95419291</v>
      </c>
      <c r="L6" s="17" t="s">
        <v>56</v>
      </c>
      <c r="M6" s="11">
        <v>261754151</v>
      </c>
      <c r="N6" s="11">
        <v>184419558</v>
      </c>
      <c r="O6" s="11">
        <v>169069685</v>
      </c>
      <c r="P6" s="11">
        <v>166670350</v>
      </c>
      <c r="Q6" s="11">
        <v>138030914</v>
      </c>
      <c r="R6" s="11">
        <v>28639436</v>
      </c>
    </row>
    <row r="7" spans="1:18" x14ac:dyDescent="0.25">
      <c r="A7">
        <v>1566</v>
      </c>
      <c r="B7" t="s">
        <v>357</v>
      </c>
      <c r="C7" t="s">
        <v>372</v>
      </c>
      <c r="D7" s="18">
        <v>26017911</v>
      </c>
      <c r="E7" s="18">
        <v>100095410</v>
      </c>
      <c r="F7" t="s">
        <v>23</v>
      </c>
      <c r="G7" s="18">
        <v>26017911</v>
      </c>
      <c r="H7" s="18">
        <v>100095410</v>
      </c>
      <c r="I7" t="s">
        <v>23</v>
      </c>
      <c r="J7">
        <f>26017911+100095410</f>
        <v>126113321</v>
      </c>
      <c r="K7">
        <f>70525548+18474719</f>
        <v>89000267</v>
      </c>
      <c r="L7" s="17"/>
      <c r="M7" s="11"/>
      <c r="N7" s="11"/>
      <c r="O7" s="11"/>
      <c r="P7" s="11"/>
      <c r="Q7" s="11"/>
      <c r="R7" s="11"/>
    </row>
    <row r="8" spans="1:18" x14ac:dyDescent="0.25">
      <c r="A8">
        <v>2609</v>
      </c>
      <c r="B8" t="s">
        <v>357</v>
      </c>
      <c r="C8" t="s">
        <v>371</v>
      </c>
      <c r="D8" s="18">
        <v>34723600</v>
      </c>
      <c r="E8" s="18">
        <v>20681713</v>
      </c>
      <c r="F8" s="18">
        <v>89620864</v>
      </c>
      <c r="G8" s="18">
        <v>34723600</v>
      </c>
      <c r="H8" s="18">
        <v>20681713</v>
      </c>
      <c r="I8" s="18">
        <v>70000000</v>
      </c>
      <c r="J8">
        <f>34723600+20681713+70000000</f>
        <v>125405313</v>
      </c>
      <c r="K8">
        <f>26080339+15051109+49523222</f>
        <v>90654670</v>
      </c>
      <c r="L8" s="17" t="s">
        <v>370</v>
      </c>
      <c r="M8" s="11">
        <v>250678011</v>
      </c>
      <c r="N8" s="11">
        <v>182871291</v>
      </c>
      <c r="O8" s="11">
        <v>160774393</v>
      </c>
      <c r="P8" s="11">
        <v>159378040</v>
      </c>
      <c r="Q8" s="11">
        <v>136094782</v>
      </c>
      <c r="R8" s="11">
        <v>23283258</v>
      </c>
    </row>
    <row r="9" spans="1:18" x14ac:dyDescent="0.25">
      <c r="A9">
        <v>2610</v>
      </c>
      <c r="B9" t="s">
        <v>357</v>
      </c>
      <c r="C9" t="s">
        <v>369</v>
      </c>
      <c r="D9" s="18">
        <v>38281591</v>
      </c>
      <c r="E9" s="18">
        <v>21991107</v>
      </c>
      <c r="F9" s="18">
        <v>71658742</v>
      </c>
      <c r="G9" s="18">
        <v>38281591</v>
      </c>
      <c r="H9" s="18">
        <v>21991107</v>
      </c>
      <c r="I9" s="18">
        <v>65000000</v>
      </c>
      <c r="J9">
        <f>38281591+21991107+65000000</f>
        <v>125272698</v>
      </c>
      <c r="K9">
        <f>29304093+16355790+46556738</f>
        <v>92216621</v>
      </c>
      <c r="L9" s="17"/>
      <c r="M9" s="11"/>
      <c r="N9" s="11"/>
      <c r="O9" s="11"/>
      <c r="P9" s="11"/>
      <c r="Q9" s="11"/>
      <c r="R9" s="11"/>
    </row>
    <row r="10" spans="1:18" x14ac:dyDescent="0.25">
      <c r="A10">
        <v>2690</v>
      </c>
      <c r="B10" t="s">
        <v>357</v>
      </c>
      <c r="C10" t="s">
        <v>368</v>
      </c>
      <c r="D10" s="18">
        <v>56949030</v>
      </c>
      <c r="E10" s="18">
        <v>86665154</v>
      </c>
      <c r="F10" s="18">
        <v>39325730</v>
      </c>
      <c r="G10" s="18">
        <v>4000000</v>
      </c>
      <c r="H10" s="18">
        <v>86665154</v>
      </c>
      <c r="I10" s="18">
        <v>39325730</v>
      </c>
      <c r="J10">
        <f>4000000+86665154+39325730</f>
        <v>129990884</v>
      </c>
      <c r="K10">
        <f>2980744+64002530+29195509</f>
        <v>96178783</v>
      </c>
      <c r="L10" s="17" t="s">
        <v>367</v>
      </c>
      <c r="M10" s="11">
        <v>258871945</v>
      </c>
      <c r="N10" s="11">
        <v>190771494</v>
      </c>
      <c r="O10" s="11">
        <v>168920452</v>
      </c>
      <c r="P10" s="11">
        <v>165496028</v>
      </c>
      <c r="Q10" s="11">
        <v>139167724</v>
      </c>
      <c r="R10" s="11">
        <v>26328304</v>
      </c>
    </row>
    <row r="11" spans="1:18" x14ac:dyDescent="0.25">
      <c r="A11">
        <v>2691</v>
      </c>
      <c r="B11" t="s">
        <v>357</v>
      </c>
      <c r="C11" t="s">
        <v>366</v>
      </c>
      <c r="D11" s="18">
        <v>72681120</v>
      </c>
      <c r="E11" s="18">
        <v>85804964</v>
      </c>
      <c r="F11" s="19">
        <v>39076097</v>
      </c>
      <c r="G11" s="18">
        <v>4000000</v>
      </c>
      <c r="H11" s="18">
        <v>85804964</v>
      </c>
      <c r="I11" s="19">
        <v>39076097</v>
      </c>
      <c r="J11">
        <f>4000000+85804964+39076097</f>
        <v>128881061</v>
      </c>
      <c r="K11">
        <f>2952809+62863849+28776053</f>
        <v>94592711</v>
      </c>
      <c r="L11" s="17"/>
      <c r="M11" s="11"/>
      <c r="N11" s="11"/>
      <c r="O11" s="11"/>
      <c r="P11" s="11"/>
      <c r="Q11" s="11"/>
      <c r="R11" s="11"/>
    </row>
    <row r="12" spans="1:18" x14ac:dyDescent="0.25">
      <c r="A12">
        <v>2692</v>
      </c>
      <c r="B12" t="s">
        <v>357</v>
      </c>
      <c r="C12" t="s">
        <v>365</v>
      </c>
      <c r="D12" s="18">
        <v>62993490</v>
      </c>
      <c r="E12" s="18">
        <v>85220160</v>
      </c>
      <c r="F12" s="18">
        <v>38931348</v>
      </c>
      <c r="G12" s="18">
        <v>2000000</v>
      </c>
      <c r="H12" s="18">
        <v>85220160</v>
      </c>
      <c r="I12" s="18">
        <v>38931348</v>
      </c>
      <c r="J12">
        <f>85220160+2000000+38931348</f>
        <v>126151508</v>
      </c>
      <c r="K12">
        <f>63179876+1494216+28987825</f>
        <v>93661917</v>
      </c>
      <c r="L12" s="17" t="s">
        <v>364</v>
      </c>
      <c r="M12" s="11">
        <v>251744063</v>
      </c>
      <c r="N12" s="11">
        <v>186514426</v>
      </c>
      <c r="O12" s="11">
        <v>169715660</v>
      </c>
      <c r="P12" s="11">
        <v>166314817</v>
      </c>
      <c r="Q12" s="11">
        <v>138580293</v>
      </c>
      <c r="R12" s="11">
        <v>27734524</v>
      </c>
    </row>
    <row r="13" spans="1:18" x14ac:dyDescent="0.25">
      <c r="A13">
        <v>2693</v>
      </c>
      <c r="B13" t="s">
        <v>357</v>
      </c>
      <c r="C13" t="s">
        <v>363</v>
      </c>
      <c r="D13" s="18">
        <v>76397213</v>
      </c>
      <c r="E13" s="18">
        <v>84825298</v>
      </c>
      <c r="F13" s="18">
        <v>38767257</v>
      </c>
      <c r="G13" s="18">
        <v>2000000</v>
      </c>
      <c r="H13" s="18">
        <v>84825298</v>
      </c>
      <c r="I13" s="18">
        <v>38767257</v>
      </c>
      <c r="J13">
        <f>2000000+84825298+38767257</f>
        <v>125592555</v>
      </c>
      <c r="K13">
        <f>1487138+62640054+28725317</f>
        <v>92852509</v>
      </c>
      <c r="L13" s="17"/>
      <c r="M13" s="11"/>
      <c r="N13" s="11"/>
      <c r="O13" s="11"/>
      <c r="P13" s="11"/>
      <c r="Q13" s="11"/>
      <c r="R13" s="11"/>
    </row>
    <row r="14" spans="1:18" x14ac:dyDescent="0.25">
      <c r="A14">
        <v>2805</v>
      </c>
      <c r="B14" t="s">
        <v>357</v>
      </c>
      <c r="C14" t="s">
        <v>362</v>
      </c>
      <c r="D14" s="18">
        <v>83978063</v>
      </c>
      <c r="E14" s="18">
        <v>79376644</v>
      </c>
      <c r="F14" t="s">
        <v>23</v>
      </c>
      <c r="G14" s="18">
        <v>83978063</v>
      </c>
      <c r="H14" s="18">
        <v>66000000</v>
      </c>
      <c r="I14" t="s">
        <v>23</v>
      </c>
      <c r="J14">
        <f>83978063+66000000</f>
        <v>149978063</v>
      </c>
      <c r="K14">
        <f>48365123+61777880</f>
        <v>110143003</v>
      </c>
      <c r="L14" s="17" t="s">
        <v>361</v>
      </c>
      <c r="M14" s="11">
        <v>295688205</v>
      </c>
      <c r="N14" s="11">
        <v>214914438</v>
      </c>
      <c r="O14" s="11">
        <v>173503011</v>
      </c>
      <c r="P14" s="11">
        <v>169368176</v>
      </c>
      <c r="Q14" s="11">
        <v>145678557</v>
      </c>
      <c r="R14" s="11">
        <v>23689619</v>
      </c>
    </row>
    <row r="15" spans="1:18" x14ac:dyDescent="0.25">
      <c r="A15">
        <v>2806</v>
      </c>
      <c r="B15" t="s">
        <v>357</v>
      </c>
      <c r="C15" t="s">
        <v>360</v>
      </c>
      <c r="D15" s="18">
        <v>84710142</v>
      </c>
      <c r="E15" s="18">
        <v>77815229</v>
      </c>
      <c r="F15" t="s">
        <v>23</v>
      </c>
      <c r="G15" s="18">
        <v>84710142</v>
      </c>
      <c r="H15" s="18">
        <v>61000000</v>
      </c>
      <c r="I15" t="s">
        <v>23</v>
      </c>
      <c r="J15">
        <f>84710142+61000000</f>
        <v>145710142</v>
      </c>
      <c r="K15">
        <f>43740612+61030823</f>
        <v>104771435</v>
      </c>
      <c r="L15" s="17"/>
      <c r="M15" s="11"/>
      <c r="N15" s="11"/>
      <c r="O15" s="11"/>
      <c r="P15" s="11"/>
      <c r="Q15" s="11"/>
      <c r="R15" s="11"/>
    </row>
    <row r="16" spans="1:18" x14ac:dyDescent="0.25">
      <c r="A16">
        <v>2809</v>
      </c>
      <c r="B16" t="s">
        <v>357</v>
      </c>
      <c r="C16" t="s">
        <v>359</v>
      </c>
      <c r="D16" s="18">
        <v>90067025</v>
      </c>
      <c r="E16" s="18">
        <v>97718824</v>
      </c>
      <c r="F16" t="s">
        <v>23</v>
      </c>
      <c r="G16" s="18">
        <v>90067025</v>
      </c>
      <c r="H16" s="18">
        <v>60000000</v>
      </c>
      <c r="I16" t="s">
        <v>23</v>
      </c>
      <c r="J16">
        <f>90067025+60000000</f>
        <v>150067025</v>
      </c>
      <c r="K16">
        <f>45042216+67904394</f>
        <v>112946610</v>
      </c>
      <c r="L16" s="17" t="s">
        <v>358</v>
      </c>
      <c r="M16" s="11">
        <v>299673570</v>
      </c>
      <c r="N16" s="11">
        <v>225767997</v>
      </c>
      <c r="O16" s="11">
        <v>173851302</v>
      </c>
      <c r="P16" s="11">
        <v>169907947</v>
      </c>
      <c r="Q16" s="11">
        <v>149089858</v>
      </c>
      <c r="R16" s="11">
        <v>20818089</v>
      </c>
    </row>
    <row r="17" spans="1:18" x14ac:dyDescent="0.25">
      <c r="A17">
        <v>2810</v>
      </c>
      <c r="B17" t="s">
        <v>357</v>
      </c>
      <c r="C17" t="s">
        <v>356</v>
      </c>
      <c r="D17" s="18">
        <v>91606545</v>
      </c>
      <c r="E17" s="18">
        <v>94948884</v>
      </c>
      <c r="F17" t="s">
        <v>23</v>
      </c>
      <c r="G17" s="18">
        <v>91606545</v>
      </c>
      <c r="H17" s="18">
        <v>58000000</v>
      </c>
      <c r="I17" t="s">
        <v>23</v>
      </c>
      <c r="J17">
        <f>91606545+58000000</f>
        <v>149606545</v>
      </c>
      <c r="K17">
        <f>43610359+69211028</f>
        <v>112821387</v>
      </c>
      <c r="L17" s="17"/>
      <c r="M17" s="11"/>
      <c r="N17" s="11"/>
      <c r="O17" s="11"/>
      <c r="P17" s="11"/>
      <c r="Q17" s="11"/>
      <c r="R17" s="11"/>
    </row>
  </sheetData>
  <mergeCells count="56">
    <mergeCell ref="N2:N3"/>
    <mergeCell ref="N4:N5"/>
    <mergeCell ref="N6:N7"/>
    <mergeCell ref="N8:N9"/>
    <mergeCell ref="N10:N11"/>
    <mergeCell ref="N12:N13"/>
    <mergeCell ref="N14:N15"/>
    <mergeCell ref="N16:N17"/>
    <mergeCell ref="L2:L3"/>
    <mergeCell ref="L4:L5"/>
    <mergeCell ref="L6:L7"/>
    <mergeCell ref="L8:L9"/>
    <mergeCell ref="L10:L11"/>
    <mergeCell ref="L12:L13"/>
    <mergeCell ref="L14:L15"/>
    <mergeCell ref="L16:L17"/>
    <mergeCell ref="O2:O3"/>
    <mergeCell ref="O4:O5"/>
    <mergeCell ref="O6:O7"/>
    <mergeCell ref="O8:O9"/>
    <mergeCell ref="O10:O11"/>
    <mergeCell ref="O12:O13"/>
    <mergeCell ref="O14:O15"/>
    <mergeCell ref="O16:O17"/>
    <mergeCell ref="P2:P3"/>
    <mergeCell ref="P4:P5"/>
    <mergeCell ref="P6:P7"/>
    <mergeCell ref="P8:P9"/>
    <mergeCell ref="P10:P11"/>
    <mergeCell ref="P12:P13"/>
    <mergeCell ref="P14:P15"/>
    <mergeCell ref="P16:P17"/>
    <mergeCell ref="Q2:Q3"/>
    <mergeCell ref="Q4:Q5"/>
    <mergeCell ref="Q6:Q7"/>
    <mergeCell ref="Q8:Q9"/>
    <mergeCell ref="Q10:Q11"/>
    <mergeCell ref="Q12:Q13"/>
    <mergeCell ref="Q14:Q15"/>
    <mergeCell ref="Q16:Q17"/>
    <mergeCell ref="R2:R3"/>
    <mergeCell ref="R4:R5"/>
    <mergeCell ref="R6:R7"/>
    <mergeCell ref="R8:R9"/>
    <mergeCell ref="R10:R11"/>
    <mergeCell ref="R12:R13"/>
    <mergeCell ref="R14:R15"/>
    <mergeCell ref="R16:R17"/>
    <mergeCell ref="M14:M15"/>
    <mergeCell ref="M16:M17"/>
    <mergeCell ref="M2:M3"/>
    <mergeCell ref="M4:M5"/>
    <mergeCell ref="M6:M7"/>
    <mergeCell ref="M8:M9"/>
    <mergeCell ref="M10:M11"/>
    <mergeCell ref="M12:M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6DD7-D277-4A5F-9BFC-189E63084AEC}">
  <dimension ref="A1:I41"/>
  <sheetViews>
    <sheetView workbookViewId="0">
      <pane xSplit="1" topLeftCell="B1" activePane="topRight" state="frozen"/>
      <selection pane="topRight" activeCell="K7" sqref="K7"/>
    </sheetView>
  </sheetViews>
  <sheetFormatPr defaultRowHeight="15" x14ac:dyDescent="0.25"/>
  <cols>
    <col min="3" max="3" width="34.85546875" bestFit="1" customWidth="1"/>
    <col min="4" max="4" width="16" bestFit="1" customWidth="1"/>
    <col min="5" max="5" width="24" bestFit="1" customWidth="1"/>
    <col min="6" max="6" width="25.28515625" customWidth="1"/>
    <col min="7" max="7" width="14.5703125" customWidth="1"/>
    <col min="8" max="8" width="26.28515625" customWidth="1"/>
    <col min="9" max="9" width="17.5703125" customWidth="1"/>
  </cols>
  <sheetData>
    <row r="1" spans="1:9" x14ac:dyDescent="0.25">
      <c r="A1" t="s">
        <v>396</v>
      </c>
      <c r="B1" t="s">
        <v>395</v>
      </c>
      <c r="C1" t="s">
        <v>394</v>
      </c>
      <c r="D1" t="s">
        <v>443</v>
      </c>
      <c r="E1" t="s">
        <v>442</v>
      </c>
      <c r="F1" t="s">
        <v>441</v>
      </c>
      <c r="G1" t="s">
        <v>440</v>
      </c>
      <c r="H1" t="s">
        <v>439</v>
      </c>
      <c r="I1" t="s">
        <v>438</v>
      </c>
    </row>
    <row r="2" spans="1:9" x14ac:dyDescent="0.25">
      <c r="A2">
        <v>1729</v>
      </c>
      <c r="B2" t="s">
        <v>398</v>
      </c>
      <c r="C2" t="s">
        <v>437</v>
      </c>
      <c r="D2" s="20">
        <v>58446681</v>
      </c>
      <c r="E2" s="20">
        <v>54893888</v>
      </c>
      <c r="G2">
        <v>0.23</v>
      </c>
      <c r="H2">
        <v>4.8500000000000001E-2</v>
      </c>
      <c r="I2" s="20">
        <v>53297</v>
      </c>
    </row>
    <row r="3" spans="1:9" x14ac:dyDescent="0.25">
      <c r="A3">
        <v>1730</v>
      </c>
      <c r="B3" t="s">
        <v>398</v>
      </c>
      <c r="C3" t="s">
        <v>436</v>
      </c>
      <c r="D3" s="20">
        <v>55378349</v>
      </c>
      <c r="E3" s="20">
        <v>51577450</v>
      </c>
      <c r="G3">
        <v>0.28599999999999998</v>
      </c>
      <c r="H3">
        <v>3.7100000000000001E-2</v>
      </c>
      <c r="I3" s="20">
        <v>46559</v>
      </c>
    </row>
    <row r="4" spans="1:9" x14ac:dyDescent="0.25">
      <c r="A4">
        <v>1731</v>
      </c>
      <c r="B4" t="s">
        <v>398</v>
      </c>
      <c r="C4" t="s">
        <v>435</v>
      </c>
      <c r="D4" s="20">
        <v>52387926</v>
      </c>
      <c r="E4" s="20">
        <v>48577566</v>
      </c>
      <c r="G4">
        <v>0.27500000000000002</v>
      </c>
      <c r="H4">
        <v>3.5799999999999998E-2</v>
      </c>
      <c r="I4" s="20">
        <v>45375</v>
      </c>
    </row>
    <row r="5" spans="1:9" x14ac:dyDescent="0.25">
      <c r="A5">
        <v>2593</v>
      </c>
      <c r="B5" t="s">
        <v>398</v>
      </c>
      <c r="C5" t="s">
        <v>434</v>
      </c>
      <c r="D5" s="20">
        <v>31870991</v>
      </c>
      <c r="E5" s="20">
        <v>29386539</v>
      </c>
      <c r="F5" s="20">
        <v>29375842</v>
      </c>
      <c r="G5">
        <v>0.38500000000000001</v>
      </c>
      <c r="H5">
        <v>1.2800000000000001E-2</v>
      </c>
      <c r="I5" s="20">
        <v>59043</v>
      </c>
    </row>
    <row r="6" spans="1:9" x14ac:dyDescent="0.25">
      <c r="A6">
        <v>2594</v>
      </c>
      <c r="B6" t="s">
        <v>398</v>
      </c>
      <c r="C6" t="s">
        <v>433</v>
      </c>
      <c r="D6" s="20">
        <v>24612989</v>
      </c>
      <c r="E6" s="20">
        <v>22739126</v>
      </c>
      <c r="F6" s="20">
        <v>22731056</v>
      </c>
      <c r="G6">
        <v>0.23599999999999999</v>
      </c>
      <c r="H6">
        <v>1.2699999999999999E-2</v>
      </c>
      <c r="I6" s="20">
        <v>58272</v>
      </c>
    </row>
    <row r="7" spans="1:9" x14ac:dyDescent="0.25">
      <c r="A7">
        <v>2595</v>
      </c>
      <c r="B7" t="s">
        <v>398</v>
      </c>
      <c r="C7" t="s">
        <v>432</v>
      </c>
      <c r="D7" s="20">
        <v>26272773</v>
      </c>
      <c r="E7" s="20">
        <v>24337310</v>
      </c>
      <c r="F7" s="20">
        <v>24326275</v>
      </c>
      <c r="G7">
        <v>0.34599999999999997</v>
      </c>
      <c r="H7">
        <v>1.2200000000000001E-2</v>
      </c>
      <c r="I7" s="20">
        <v>55247</v>
      </c>
    </row>
    <row r="8" spans="1:9" x14ac:dyDescent="0.25">
      <c r="A8">
        <v>2596</v>
      </c>
      <c r="B8" t="s">
        <v>398</v>
      </c>
      <c r="C8" t="s">
        <v>431</v>
      </c>
      <c r="D8" s="20">
        <v>24709158</v>
      </c>
      <c r="E8" s="20">
        <v>23010352</v>
      </c>
      <c r="F8" s="20">
        <v>23001228</v>
      </c>
      <c r="G8">
        <v>0.24199999999999999</v>
      </c>
      <c r="H8">
        <v>1.4500000000000001E-2</v>
      </c>
      <c r="I8" s="20">
        <v>59023</v>
      </c>
    </row>
    <row r="9" spans="1:9" x14ac:dyDescent="0.25">
      <c r="A9">
        <v>2597</v>
      </c>
      <c r="B9" t="s">
        <v>398</v>
      </c>
      <c r="C9" t="s">
        <v>430</v>
      </c>
      <c r="D9" s="20">
        <v>28255061</v>
      </c>
      <c r="E9" s="20">
        <v>26057754</v>
      </c>
      <c r="F9" s="20">
        <v>26040886</v>
      </c>
      <c r="G9">
        <v>0.252</v>
      </c>
      <c r="H9">
        <v>1.18E-2</v>
      </c>
      <c r="I9" s="20">
        <v>54539</v>
      </c>
    </row>
    <row r="10" spans="1:9" x14ac:dyDescent="0.25">
      <c r="A10">
        <v>2598</v>
      </c>
      <c r="B10" t="s">
        <v>398</v>
      </c>
      <c r="C10" t="s">
        <v>429</v>
      </c>
      <c r="D10" s="20">
        <v>21151456</v>
      </c>
      <c r="E10" s="20">
        <v>19848368</v>
      </c>
      <c r="F10" s="20">
        <v>19844335</v>
      </c>
      <c r="G10">
        <v>0.26300000000000001</v>
      </c>
      <c r="H10">
        <v>1.44E-2</v>
      </c>
      <c r="I10" s="20">
        <v>59524</v>
      </c>
    </row>
    <row r="11" spans="1:9" x14ac:dyDescent="0.25">
      <c r="A11">
        <v>2599</v>
      </c>
      <c r="B11" t="s">
        <v>398</v>
      </c>
      <c r="C11" t="s">
        <v>428</v>
      </c>
      <c r="D11" s="20">
        <v>22306172</v>
      </c>
      <c r="E11" s="20">
        <v>20820670</v>
      </c>
      <c r="F11" s="20">
        <v>20810881</v>
      </c>
      <c r="G11">
        <v>0.28399999999999997</v>
      </c>
      <c r="H11">
        <v>1.32E-2</v>
      </c>
      <c r="I11" s="20">
        <v>53950</v>
      </c>
    </row>
    <row r="12" spans="1:9" x14ac:dyDescent="0.25">
      <c r="A12">
        <v>2600</v>
      </c>
      <c r="B12" t="s">
        <v>398</v>
      </c>
      <c r="C12" t="s">
        <v>427</v>
      </c>
      <c r="D12" s="20">
        <v>28340709</v>
      </c>
      <c r="E12" s="20">
        <v>26548060</v>
      </c>
      <c r="F12" s="20">
        <v>26542767</v>
      </c>
      <c r="G12">
        <v>0.23499999999999999</v>
      </c>
      <c r="H12">
        <v>1.47E-2</v>
      </c>
      <c r="I12" s="20">
        <v>59291</v>
      </c>
    </row>
    <row r="13" spans="1:9" x14ac:dyDescent="0.25">
      <c r="A13">
        <v>2601</v>
      </c>
      <c r="B13" t="s">
        <v>398</v>
      </c>
      <c r="C13" t="s">
        <v>426</v>
      </c>
      <c r="D13" s="20">
        <v>29330220</v>
      </c>
      <c r="E13" s="20">
        <v>27505116</v>
      </c>
      <c r="F13" s="20">
        <v>27462951</v>
      </c>
      <c r="G13">
        <v>0.17699999999999999</v>
      </c>
      <c r="H13">
        <v>8.8999999999999999E-3</v>
      </c>
      <c r="I13" s="20">
        <v>45275</v>
      </c>
    </row>
    <row r="14" spans="1:9" x14ac:dyDescent="0.25">
      <c r="A14">
        <v>2602</v>
      </c>
      <c r="B14" t="s">
        <v>398</v>
      </c>
      <c r="C14" t="s">
        <v>425</v>
      </c>
      <c r="D14" s="20">
        <v>17830861</v>
      </c>
      <c r="E14" s="20">
        <v>16620749</v>
      </c>
      <c r="F14" s="20">
        <v>16607258</v>
      </c>
      <c r="G14">
        <v>0.192</v>
      </c>
      <c r="H14">
        <v>1.18E-2</v>
      </c>
      <c r="I14" s="20">
        <v>46497</v>
      </c>
    </row>
    <row r="15" spans="1:9" x14ac:dyDescent="0.25">
      <c r="A15">
        <v>2603</v>
      </c>
      <c r="B15" t="s">
        <v>398</v>
      </c>
      <c r="C15" t="s">
        <v>424</v>
      </c>
      <c r="D15" s="20">
        <v>29213164</v>
      </c>
      <c r="E15" s="20">
        <v>27042468</v>
      </c>
      <c r="F15" s="20">
        <v>27032992</v>
      </c>
      <c r="G15">
        <v>0.315</v>
      </c>
      <c r="H15">
        <v>1.2800000000000001E-2</v>
      </c>
      <c r="I15" s="20">
        <v>54217</v>
      </c>
    </row>
    <row r="16" spans="1:9" x14ac:dyDescent="0.25">
      <c r="A16">
        <v>2604</v>
      </c>
      <c r="B16" t="s">
        <v>398</v>
      </c>
      <c r="C16" t="s">
        <v>423</v>
      </c>
      <c r="D16" s="20">
        <v>31560396</v>
      </c>
      <c r="E16" s="20">
        <v>29334900</v>
      </c>
      <c r="F16" s="20">
        <v>29291984</v>
      </c>
      <c r="G16">
        <v>8.1000000000000003E-2</v>
      </c>
      <c r="H16">
        <v>8.0000000000000002E-3</v>
      </c>
      <c r="I16" s="20">
        <v>31385</v>
      </c>
    </row>
    <row r="17" spans="1:9" x14ac:dyDescent="0.25">
      <c r="A17">
        <v>2605</v>
      </c>
      <c r="B17" t="s">
        <v>398</v>
      </c>
      <c r="C17" t="s">
        <v>422</v>
      </c>
      <c r="D17" s="20">
        <v>30287886</v>
      </c>
      <c r="E17" s="20">
        <v>28278664</v>
      </c>
      <c r="F17" s="20">
        <v>28268973</v>
      </c>
      <c r="G17">
        <v>0.316</v>
      </c>
      <c r="H17">
        <v>1.3599999999999999E-2</v>
      </c>
      <c r="I17" s="20">
        <v>56672</v>
      </c>
    </row>
    <row r="18" spans="1:9" x14ac:dyDescent="0.25">
      <c r="A18">
        <v>2606</v>
      </c>
      <c r="B18" t="s">
        <v>398</v>
      </c>
      <c r="C18" t="s">
        <v>421</v>
      </c>
      <c r="D18" s="20">
        <v>28697218</v>
      </c>
      <c r="E18" s="20">
        <v>27105182</v>
      </c>
      <c r="F18" s="20">
        <v>27097978</v>
      </c>
      <c r="G18">
        <v>0.309</v>
      </c>
      <c r="H18">
        <v>1.9599999999999999E-2</v>
      </c>
      <c r="I18" s="20">
        <v>67335</v>
      </c>
    </row>
    <row r="19" spans="1:9" x14ac:dyDescent="0.25">
      <c r="A19">
        <v>2607</v>
      </c>
      <c r="B19" t="s">
        <v>398</v>
      </c>
      <c r="C19" t="s">
        <v>420</v>
      </c>
      <c r="D19" s="20">
        <v>20795354</v>
      </c>
      <c r="E19" s="20">
        <v>19669430</v>
      </c>
      <c r="F19" s="20">
        <v>19664027</v>
      </c>
      <c r="G19">
        <v>0.28799999999999998</v>
      </c>
      <c r="H19">
        <v>1.5699999999999999E-2</v>
      </c>
      <c r="I19" s="20">
        <v>60582</v>
      </c>
    </row>
    <row r="20" spans="1:9" x14ac:dyDescent="0.25">
      <c r="A20">
        <v>2608</v>
      </c>
      <c r="B20" t="s">
        <v>398</v>
      </c>
      <c r="C20" t="s">
        <v>419</v>
      </c>
      <c r="D20" s="20">
        <v>24534315</v>
      </c>
      <c r="E20" s="20">
        <v>22841618</v>
      </c>
      <c r="F20" s="20">
        <v>22832004</v>
      </c>
      <c r="G20">
        <v>0.36</v>
      </c>
      <c r="H20">
        <v>1.2E-2</v>
      </c>
      <c r="I20" s="20">
        <v>59080</v>
      </c>
    </row>
    <row r="21" spans="1:9" x14ac:dyDescent="0.25">
      <c r="A21">
        <v>2729</v>
      </c>
      <c r="B21" t="s">
        <v>398</v>
      </c>
      <c r="C21" t="s">
        <v>418</v>
      </c>
      <c r="D21" s="20">
        <v>27998229</v>
      </c>
      <c r="E21" s="20">
        <v>24310375</v>
      </c>
      <c r="F21" s="20">
        <v>24300572</v>
      </c>
      <c r="G21">
        <v>0.38200000000000001</v>
      </c>
      <c r="H21">
        <v>1.46E-2</v>
      </c>
      <c r="I21" s="20">
        <v>60981</v>
      </c>
    </row>
    <row r="22" spans="1:9" x14ac:dyDescent="0.25">
      <c r="A22">
        <v>2730</v>
      </c>
      <c r="B22" t="s">
        <v>398</v>
      </c>
      <c r="C22" t="s">
        <v>417</v>
      </c>
      <c r="D22" s="20">
        <v>30746671</v>
      </c>
      <c r="E22" s="20">
        <v>26961642</v>
      </c>
      <c r="F22" s="20">
        <v>26954750</v>
      </c>
      <c r="G22">
        <v>0.25600000000000001</v>
      </c>
      <c r="H22">
        <v>1.6299999999999999E-2</v>
      </c>
      <c r="I22" s="20">
        <v>60205</v>
      </c>
    </row>
    <row r="23" spans="1:9" x14ac:dyDescent="0.25">
      <c r="A23">
        <v>2731</v>
      </c>
      <c r="B23" t="s">
        <v>398</v>
      </c>
      <c r="C23" t="s">
        <v>416</v>
      </c>
      <c r="D23" s="20">
        <v>50996867</v>
      </c>
      <c r="E23" s="20">
        <v>47289076</v>
      </c>
      <c r="G23">
        <v>0.41199999999999998</v>
      </c>
      <c r="H23">
        <v>4.2999999999999997E-2</v>
      </c>
      <c r="I23" s="20">
        <v>46020</v>
      </c>
    </row>
    <row r="24" spans="1:9" x14ac:dyDescent="0.25">
      <c r="A24">
        <v>2732</v>
      </c>
      <c r="B24" t="s">
        <v>398</v>
      </c>
      <c r="C24" t="s">
        <v>415</v>
      </c>
      <c r="D24" s="20">
        <v>33036709</v>
      </c>
      <c r="E24" s="20">
        <v>28236593</v>
      </c>
      <c r="F24" s="20">
        <v>28222239</v>
      </c>
      <c r="G24">
        <v>0.38700000000000001</v>
      </c>
      <c r="H24">
        <v>1.54E-2</v>
      </c>
      <c r="I24" s="20">
        <v>62470</v>
      </c>
    </row>
    <row r="25" spans="1:9" x14ac:dyDescent="0.25">
      <c r="A25">
        <v>2733</v>
      </c>
      <c r="B25" t="s">
        <v>398</v>
      </c>
      <c r="C25" t="s">
        <v>414</v>
      </c>
      <c r="D25" s="20">
        <v>31819943</v>
      </c>
      <c r="E25" s="20">
        <v>28679926</v>
      </c>
      <c r="F25" s="20">
        <v>28670973</v>
      </c>
      <c r="G25">
        <v>0.307</v>
      </c>
      <c r="H25">
        <v>1.9800000000000002E-2</v>
      </c>
      <c r="I25" s="20">
        <v>66641</v>
      </c>
    </row>
    <row r="26" spans="1:9" x14ac:dyDescent="0.25">
      <c r="A26">
        <v>2734</v>
      </c>
      <c r="B26" t="s">
        <v>398</v>
      </c>
      <c r="C26" t="s">
        <v>413</v>
      </c>
      <c r="D26" s="20">
        <v>31883684</v>
      </c>
      <c r="E26" s="20">
        <v>27588505</v>
      </c>
      <c r="F26" s="20">
        <v>27572350</v>
      </c>
      <c r="G26">
        <v>0.36099999999999999</v>
      </c>
      <c r="H26">
        <v>1.43E-2</v>
      </c>
      <c r="I26" s="20">
        <v>58808</v>
      </c>
    </row>
    <row r="27" spans="1:9" x14ac:dyDescent="0.25">
      <c r="A27">
        <v>2735</v>
      </c>
      <c r="B27" t="s">
        <v>398</v>
      </c>
      <c r="C27" t="s">
        <v>412</v>
      </c>
      <c r="D27" s="20">
        <v>35593909</v>
      </c>
      <c r="E27" s="20">
        <v>32168113</v>
      </c>
      <c r="F27" s="20">
        <v>32149748</v>
      </c>
      <c r="G27">
        <v>0.28899999999999998</v>
      </c>
      <c r="H27">
        <v>2.07E-2</v>
      </c>
      <c r="I27" s="20">
        <v>65047</v>
      </c>
    </row>
    <row r="28" spans="1:9" x14ac:dyDescent="0.25">
      <c r="A28">
        <v>2736</v>
      </c>
      <c r="B28" t="s">
        <v>398</v>
      </c>
      <c r="C28" t="s">
        <v>411</v>
      </c>
      <c r="D28" s="20">
        <v>54064731</v>
      </c>
      <c r="E28" s="20">
        <v>49203142</v>
      </c>
      <c r="G28">
        <v>0.35599999999999998</v>
      </c>
      <c r="H28">
        <v>4.1500000000000002E-2</v>
      </c>
      <c r="I28" s="20">
        <v>47661</v>
      </c>
    </row>
    <row r="29" spans="1:9" x14ac:dyDescent="0.25">
      <c r="A29">
        <v>2737</v>
      </c>
      <c r="B29" t="s">
        <v>398</v>
      </c>
      <c r="C29" t="s">
        <v>410</v>
      </c>
      <c r="D29" s="20">
        <v>32783229</v>
      </c>
      <c r="E29" s="20">
        <v>29311174</v>
      </c>
      <c r="F29" s="20">
        <v>29272372</v>
      </c>
      <c r="G29">
        <v>0.312</v>
      </c>
      <c r="H29">
        <v>1.47E-2</v>
      </c>
      <c r="I29" s="20">
        <v>54655</v>
      </c>
    </row>
    <row r="30" spans="1:9" x14ac:dyDescent="0.25">
      <c r="A30">
        <v>2738</v>
      </c>
      <c r="B30" t="s">
        <v>398</v>
      </c>
      <c r="C30" t="s">
        <v>409</v>
      </c>
      <c r="D30" s="20">
        <v>31562822</v>
      </c>
      <c r="E30" s="20">
        <v>28889572</v>
      </c>
      <c r="F30" s="20">
        <v>28878979</v>
      </c>
      <c r="G30">
        <v>0.33100000000000002</v>
      </c>
      <c r="H30">
        <v>2.1999999999999999E-2</v>
      </c>
      <c r="I30" s="20">
        <v>66390</v>
      </c>
    </row>
    <row r="31" spans="1:9" x14ac:dyDescent="0.25">
      <c r="A31">
        <v>2811</v>
      </c>
      <c r="B31" t="s">
        <v>398</v>
      </c>
      <c r="C31" t="s">
        <v>408</v>
      </c>
      <c r="D31" s="20">
        <v>42833895</v>
      </c>
      <c r="E31" s="20">
        <v>39790548</v>
      </c>
      <c r="F31" s="20">
        <v>39771248</v>
      </c>
      <c r="G31">
        <v>0.25</v>
      </c>
      <c r="H31">
        <v>1.44E-2</v>
      </c>
      <c r="I31" s="20">
        <v>56025</v>
      </c>
    </row>
    <row r="32" spans="1:9" x14ac:dyDescent="0.25">
      <c r="A32">
        <v>2812</v>
      </c>
      <c r="B32" t="s">
        <v>398</v>
      </c>
      <c r="C32" t="s">
        <v>407</v>
      </c>
      <c r="D32" s="20">
        <v>43670731</v>
      </c>
      <c r="E32" s="20">
        <v>41026160</v>
      </c>
      <c r="F32" s="20">
        <v>41008644</v>
      </c>
      <c r="G32">
        <v>0.224</v>
      </c>
      <c r="H32">
        <v>1.8700000000000001E-2</v>
      </c>
      <c r="I32" s="20">
        <v>58124</v>
      </c>
    </row>
    <row r="33" spans="1:9" x14ac:dyDescent="0.25">
      <c r="A33">
        <v>2813</v>
      </c>
      <c r="B33" t="s">
        <v>398</v>
      </c>
      <c r="C33" t="s">
        <v>406</v>
      </c>
      <c r="D33" s="20">
        <v>32402909</v>
      </c>
      <c r="E33" s="20">
        <v>30404223</v>
      </c>
      <c r="F33" s="20">
        <v>30381363</v>
      </c>
      <c r="G33">
        <v>0.25900000000000001</v>
      </c>
      <c r="H33">
        <v>1.34E-2</v>
      </c>
      <c r="I33" s="20">
        <v>55814</v>
      </c>
    </row>
    <row r="34" spans="1:9" x14ac:dyDescent="0.25">
      <c r="A34">
        <v>2814</v>
      </c>
      <c r="B34" t="s">
        <v>398</v>
      </c>
      <c r="C34" t="s">
        <v>405</v>
      </c>
      <c r="D34" s="20">
        <v>42416645</v>
      </c>
      <c r="E34" s="20">
        <v>39785265</v>
      </c>
      <c r="F34" s="20">
        <v>39756988</v>
      </c>
      <c r="G34">
        <v>0.20499999999999999</v>
      </c>
      <c r="H34">
        <v>1.7100000000000001E-2</v>
      </c>
      <c r="I34" s="20">
        <v>55692</v>
      </c>
    </row>
    <row r="35" spans="1:9" x14ac:dyDescent="0.25">
      <c r="A35">
        <v>2815</v>
      </c>
      <c r="B35" t="s">
        <v>398</v>
      </c>
      <c r="C35" t="s">
        <v>404</v>
      </c>
      <c r="D35" s="20">
        <v>59342444</v>
      </c>
      <c r="E35" s="20">
        <v>55877401</v>
      </c>
      <c r="G35">
        <v>0.27</v>
      </c>
      <c r="H35">
        <v>3.09E-2</v>
      </c>
      <c r="I35" s="20">
        <v>38365</v>
      </c>
    </row>
    <row r="36" spans="1:9" x14ac:dyDescent="0.25">
      <c r="A36">
        <v>2821</v>
      </c>
      <c r="B36" t="s">
        <v>398</v>
      </c>
      <c r="C36" t="s">
        <v>403</v>
      </c>
      <c r="D36" s="20">
        <v>40302705</v>
      </c>
      <c r="E36" s="20">
        <v>37081951</v>
      </c>
      <c r="F36" s="20">
        <v>37044337</v>
      </c>
      <c r="G36">
        <v>0.19600000000000001</v>
      </c>
      <c r="H36">
        <v>1.2800000000000001E-2</v>
      </c>
      <c r="I36" s="20">
        <v>50803</v>
      </c>
    </row>
    <row r="37" spans="1:9" x14ac:dyDescent="0.25">
      <c r="A37">
        <v>2822</v>
      </c>
      <c r="B37" t="s">
        <v>398</v>
      </c>
      <c r="C37" t="s">
        <v>402</v>
      </c>
      <c r="D37" s="20">
        <v>39003808</v>
      </c>
      <c r="E37" s="20">
        <v>36724941</v>
      </c>
      <c r="F37" s="20">
        <v>36705342</v>
      </c>
      <c r="G37">
        <v>0.20100000000000001</v>
      </c>
      <c r="H37">
        <v>1.6E-2</v>
      </c>
      <c r="I37" s="20">
        <v>53280</v>
      </c>
    </row>
    <row r="38" spans="1:9" x14ac:dyDescent="0.25">
      <c r="A38">
        <v>2823</v>
      </c>
      <c r="B38" t="s">
        <v>398</v>
      </c>
      <c r="C38" t="s">
        <v>401</v>
      </c>
      <c r="D38" s="20">
        <v>38983534</v>
      </c>
      <c r="E38" s="20">
        <v>36596374</v>
      </c>
      <c r="F38" s="20">
        <v>36548711</v>
      </c>
      <c r="G38">
        <v>0.17299999999999999</v>
      </c>
      <c r="H38">
        <v>1.18E-2</v>
      </c>
      <c r="I38" s="20">
        <v>47814</v>
      </c>
    </row>
    <row r="39" spans="1:9" x14ac:dyDescent="0.25">
      <c r="A39">
        <v>2824</v>
      </c>
      <c r="B39" t="s">
        <v>398</v>
      </c>
      <c r="C39" t="s">
        <v>400</v>
      </c>
      <c r="D39" s="20">
        <v>46192365</v>
      </c>
      <c r="E39" s="20">
        <v>43636809</v>
      </c>
      <c r="F39" s="20">
        <v>43623471</v>
      </c>
      <c r="G39">
        <v>0.253</v>
      </c>
      <c r="H39">
        <v>1.9900000000000001E-2</v>
      </c>
      <c r="I39" s="20">
        <v>63540</v>
      </c>
    </row>
    <row r="40" spans="1:9" x14ac:dyDescent="0.25">
      <c r="A40">
        <v>2825</v>
      </c>
      <c r="B40" t="s">
        <v>398</v>
      </c>
      <c r="C40" t="s">
        <v>399</v>
      </c>
      <c r="D40" s="20">
        <v>72471008</v>
      </c>
      <c r="E40" s="20">
        <v>68757053</v>
      </c>
      <c r="G40">
        <v>0.28399999999999997</v>
      </c>
      <c r="H40">
        <v>3.3799999999999997E-2</v>
      </c>
      <c r="I40" s="20">
        <v>39554</v>
      </c>
    </row>
    <row r="41" spans="1:9" x14ac:dyDescent="0.25">
      <c r="A41">
        <v>2826</v>
      </c>
      <c r="B41" t="s">
        <v>398</v>
      </c>
      <c r="C41" t="s">
        <v>397</v>
      </c>
      <c r="D41" s="20">
        <v>70181378</v>
      </c>
      <c r="E41" s="20">
        <v>67076824</v>
      </c>
      <c r="G41">
        <v>0.379</v>
      </c>
      <c r="H41">
        <v>3.73E-2</v>
      </c>
      <c r="I41" s="20">
        <v>42805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SuppTable1-Summary_of_inserts</vt:lpstr>
      <vt:lpstr>SuppTable2-OligoSequences</vt:lpstr>
      <vt:lpstr>SuppTable3-HiC_Seq_Stats</vt:lpstr>
      <vt:lpstr>SuppTable4-ChIP-seq_Stats</vt:lpstr>
      <vt:lpstr>'SuppTable1-Summary_of_inserts'!Print_Area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</dc:creator>
  <cp:lastModifiedBy>Di</cp:lastModifiedBy>
  <dcterms:created xsi:type="dcterms:W3CDTF">2015-06-05T18:17:20Z</dcterms:created>
  <dcterms:modified xsi:type="dcterms:W3CDTF">2020-07-22T04:50:57Z</dcterms:modified>
</cp:coreProperties>
</file>