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1" sheetId="1" r:id="rId4"/>
    <sheet state="visible" name="ST2" sheetId="2" r:id="rId5"/>
    <sheet state="visible" name="ST3" sheetId="3" r:id="rId6"/>
    <sheet state="visible" name="ST4" sheetId="4" r:id="rId7"/>
    <sheet state="visible" name="ST5" sheetId="5" r:id="rId8"/>
    <sheet state="visible" name="ST6" sheetId="6" r:id="rId9"/>
    <sheet state="visible" name="ST7" sheetId="7" r:id="rId10"/>
    <sheet state="visible" name="ST8" sheetId="8" r:id="rId11"/>
    <sheet state="visible" name="ST9" sheetId="9" r:id="rId12"/>
    <sheet state="visible" name="ST10" sheetId="10" r:id="rId13"/>
    <sheet state="visible" name="ST11" sheetId="11" r:id="rId14"/>
    <sheet state="visible" name="ST12" sheetId="12" r:id="rId15"/>
    <sheet state="visible" name="ST13" sheetId="13" r:id="rId16"/>
    <sheet state="visible" name="ST14" sheetId="14" r:id="rId17"/>
    <sheet state="visible" name="ST15" sheetId="15" r:id="rId18"/>
    <sheet state="visible" name="ST16" sheetId="16" r:id="rId19"/>
    <sheet state="visible" name="ST17" sheetId="17" r:id="rId20"/>
    <sheet state="visible" name="ST18" sheetId="18" r:id="rId21"/>
    <sheet state="visible" name="ST19" sheetId="19" r:id="rId22"/>
    <sheet state="visible" name="ST20" sheetId="20" r:id="rId23"/>
    <sheet state="visible" name="ST21" sheetId="21" r:id="rId24"/>
  </sheets>
  <definedNames/>
  <calcPr/>
</workbook>
</file>

<file path=xl/sharedStrings.xml><?xml version="1.0" encoding="utf-8"?>
<sst xmlns="http://schemas.openxmlformats.org/spreadsheetml/2006/main" count="7343" uniqueCount="2889">
  <si>
    <r>
      <rPr>
        <rFont val="Arial"/>
        <b/>
        <color theme="1"/>
      </rPr>
      <t xml:space="preserve">ST1: </t>
    </r>
    <r>
      <rPr>
        <rFont val="Arial"/>
        <b val="0"/>
        <color theme="1"/>
      </rPr>
      <t>Base assembly statistics and quality metrics. The selected base assembly per strain are highlighed by the bold boxes</t>
    </r>
  </si>
  <si>
    <t>C57BL/6J</t>
  </si>
  <si>
    <t>H - v17.4 (60X PB, UL ONT)</t>
  </si>
  <si>
    <t>H - v17.4 (70X PB, UL ONT)</t>
  </si>
  <si>
    <t>H - v18.0 (HiFi PB, UL ONT)</t>
  </si>
  <si>
    <t>H - v0.19.0 (HiFi PB, all ONT)</t>
  </si>
  <si>
    <t>V - v1.2 (70X PB, UL ONT)</t>
  </si>
  <si>
    <t>V - v1.2 (70X PB, all ONT)</t>
  </si>
  <si>
    <t>V - v1.3.1 (HiFi PB, all ONT)</t>
  </si>
  <si>
    <t>Total Ungapped Length (bp)</t>
  </si>
  <si>
    <t># of Gaps</t>
  </si>
  <si>
    <t>Average QV</t>
  </si>
  <si>
    <t>Switching error rate</t>
  </si>
  <si>
    <t>Hamming error rate</t>
  </si>
  <si>
    <t># of chroms. with at least one telomere</t>
  </si>
  <si>
    <t># of chroms. with telomere on both ends</t>
  </si>
  <si>
    <t>Hybrid SV calls</t>
  </si>
  <si>
    <t>CAST/EiJ</t>
  </si>
  <si>
    <t>Best</t>
  </si>
  <si>
    <t>Second Best</t>
  </si>
  <si>
    <t>Third Best</t>
  </si>
  <si>
    <t>H = Hifiasm, V = Verkko, PB = PacBio, UL = ultra-long (&gt;100Kbp), HiFi = (&gt;Q20, &gt;15Kbp)</t>
  </si>
  <si>
    <r>
      <rPr>
        <rFont val="Arial"/>
        <b/>
        <color theme="1"/>
      </rPr>
      <t xml:space="preserve">ST2: </t>
    </r>
    <r>
      <rPr>
        <rFont val="Arial"/>
        <b val="0"/>
        <color theme="1"/>
      </rPr>
      <t>Read mapping statistics of parental short reads to GRCm39 and T2T C57BL/6J</t>
    </r>
  </si>
  <si>
    <t>GRCm39</t>
  </si>
  <si>
    <t>T2T C57BL/6J</t>
  </si>
  <si>
    <t>Chromsome</t>
  </si>
  <si>
    <t>Reads mapped</t>
  </si>
  <si>
    <t>Properly paired</t>
  </si>
  <si>
    <t>Properly paired (%)</t>
  </si>
  <si>
    <t>Total</t>
  </si>
  <si>
    <r>
      <rPr>
        <rFont val="Arial"/>
        <b/>
        <color theme="1"/>
      </rPr>
      <t xml:space="preserve">ST3: </t>
    </r>
    <r>
      <rPr>
        <rFont val="Arial"/>
        <b val="0"/>
        <color theme="1"/>
      </rPr>
      <t>BUSCO gene statistics for both T2T genomes</t>
    </r>
  </si>
  <si>
    <t>C57BL/6J T2T</t>
  </si>
  <si>
    <t>CAST/EiJ T2T</t>
  </si>
  <si>
    <t>eukaryota_odb10</t>
  </si>
  <si>
    <t>Complete BUSCOs (C)</t>
  </si>
  <si>
    <t>Complete and single-copy BUSCOs (S)</t>
  </si>
  <si>
    <t>Complete and duplicated BUSCOs (D)</t>
  </si>
  <si>
    <t>Fragmented BUSCOs (F)</t>
  </si>
  <si>
    <t>Missing BUSCOs (M)</t>
  </si>
  <si>
    <t>Total BUSCO groups searched</t>
  </si>
  <si>
    <r>
      <rPr>
        <rFont val="Arial"/>
        <b/>
        <color theme="1"/>
      </rPr>
      <t xml:space="preserve">ST4: </t>
    </r>
    <r>
      <rPr>
        <rFont val="Arial"/>
        <color theme="1"/>
      </rPr>
      <t>Structural differences called from alignments of C57BL/6J 'Eve' Pacbio reads onto GRCm39, mhaESC T2T, and C57BL/6J T2T genomes</t>
    </r>
  </si>
  <si>
    <t>mhaESC v1.1.0</t>
  </si>
  <si>
    <t>0-100bp</t>
  </si>
  <si>
    <t>100-1000bp</t>
  </si>
  <si>
    <t>1000-10000bp</t>
  </si>
  <si>
    <t>&gt;10000bp</t>
  </si>
  <si>
    <t>Insertion</t>
  </si>
  <si>
    <t>Deletion</t>
  </si>
  <si>
    <t>Duplication</t>
  </si>
  <si>
    <t>Inversion</t>
  </si>
  <si>
    <t>Total:</t>
  </si>
  <si>
    <t>Notes</t>
  </si>
  <si>
    <t>QUAL&gt;=60</t>
  </si>
  <si>
    <t>ChrX+Y excluded</t>
  </si>
  <si>
    <t>VCF files for the full set of calls in Supplementary files.</t>
  </si>
  <si>
    <r>
      <rPr>
        <rFont val="Arial"/>
        <b/>
        <color theme="1"/>
      </rPr>
      <t xml:space="preserve">ST5: </t>
    </r>
    <r>
      <rPr>
        <rFont val="Arial"/>
        <b val="0"/>
        <color theme="1"/>
      </rPr>
      <t>RepeatMasker breakdown of novel sequences in the T2T mouse assemblies (centromeres, telomeres, gap-filling sequences)</t>
    </r>
  </si>
  <si>
    <t># of elements</t>
  </si>
  <si>
    <t>Total length (bp)</t>
  </si>
  <si>
    <t>% of total sequence</t>
  </si>
  <si>
    <t>SINEs</t>
  </si>
  <si>
    <t>LINEs</t>
  </si>
  <si>
    <t>LTR elements</t>
  </si>
  <si>
    <t>DNA elements</t>
  </si>
  <si>
    <t>Unclassified</t>
  </si>
  <si>
    <t>Total interspersed repeats</t>
  </si>
  <si>
    <t/>
  </si>
  <si>
    <t>Small RNA</t>
  </si>
  <si>
    <t>Satellites</t>
  </si>
  <si>
    <t>Simple repeats</t>
  </si>
  <si>
    <t>Low complexity</t>
  </si>
  <si>
    <r>
      <rPr>
        <rFont val="Arial"/>
        <b/>
        <color theme="1"/>
      </rPr>
      <t>ST6:</t>
    </r>
    <r>
      <rPr>
        <rFont val="Arial"/>
        <color theme="1"/>
      </rPr>
      <t xml:space="preserve"> Differences in the total length of LINE subclasses across the genome between T2T C57BL/6J and T2T CAST/EiJ. Differences have been coloured using a colour gradient from high (green) to low (red)</t>
    </r>
  </si>
  <si>
    <t>LINE subclass</t>
  </si>
  <si>
    <t>Difference (C57BL/6J - CAST/EiJ)</t>
  </si>
  <si>
    <t>L1Lx_I</t>
  </si>
  <si>
    <t>L1Lx_II</t>
  </si>
  <si>
    <t>L1Lx_III</t>
  </si>
  <si>
    <t>L1Lx_IV</t>
  </si>
  <si>
    <t>L1M2</t>
  </si>
  <si>
    <t>L1M2c</t>
  </si>
  <si>
    <t>L1M4</t>
  </si>
  <si>
    <t>L1M4a2</t>
  </si>
  <si>
    <t>L1M4b</t>
  </si>
  <si>
    <t>L1M4c</t>
  </si>
  <si>
    <t>L1M6</t>
  </si>
  <si>
    <t>L1MA4</t>
  </si>
  <si>
    <t>L1MA5</t>
  </si>
  <si>
    <t>L1MA5A</t>
  </si>
  <si>
    <t>L1MA6</t>
  </si>
  <si>
    <t>L1MA7</t>
  </si>
  <si>
    <t>L1MB1</t>
  </si>
  <si>
    <t>L1MB4</t>
  </si>
  <si>
    <t>L1MB5</t>
  </si>
  <si>
    <t>L1MC4</t>
  </si>
  <si>
    <t>L1MC5a</t>
  </si>
  <si>
    <t>L1MCa</t>
  </si>
  <si>
    <t>L1ME1</t>
  </si>
  <si>
    <t>L1ME2</t>
  </si>
  <si>
    <t>L1ME3</t>
  </si>
  <si>
    <t>L1ME3Cz</t>
  </si>
  <si>
    <t>L1ME3D</t>
  </si>
  <si>
    <t>L1ME3G</t>
  </si>
  <si>
    <t>L1ME4b</t>
  </si>
  <si>
    <t>L1ME4c</t>
  </si>
  <si>
    <t>L1ME5</t>
  </si>
  <si>
    <t>L1MEc</t>
  </si>
  <si>
    <t>L1MEd</t>
  </si>
  <si>
    <t>L1MEf</t>
  </si>
  <si>
    <t>L1MEg</t>
  </si>
  <si>
    <t>L1MEi</t>
  </si>
  <si>
    <t>L1MEj</t>
  </si>
  <si>
    <t>L1MdA_I</t>
  </si>
  <si>
    <t>L1MdA_II</t>
  </si>
  <si>
    <t>L1MdA_III</t>
  </si>
  <si>
    <t>L1MdA_IV</t>
  </si>
  <si>
    <t>L1MdA_V</t>
  </si>
  <si>
    <t>L1MdA_VI</t>
  </si>
  <si>
    <t>L1MdA_VII</t>
  </si>
  <si>
    <t>L1MdF_I</t>
  </si>
  <si>
    <t>L1MdF_II</t>
  </si>
  <si>
    <t>L1MdF_III</t>
  </si>
  <si>
    <t>L1MdF_IV</t>
  </si>
  <si>
    <t>L1MdF_V</t>
  </si>
  <si>
    <t>L1MdFanc_I</t>
  </si>
  <si>
    <t>L1MdFanc_II</t>
  </si>
  <si>
    <t>L1MdGf_I</t>
  </si>
  <si>
    <t>L1MdGf_II</t>
  </si>
  <si>
    <t>L1MdMus_I</t>
  </si>
  <si>
    <t>L1MdMus_II</t>
  </si>
  <si>
    <t>L1MdN_I</t>
  </si>
  <si>
    <t>L1MdTf_I</t>
  </si>
  <si>
    <t>L1MdTf_II</t>
  </si>
  <si>
    <t>L1MdTf_III</t>
  </si>
  <si>
    <t>L1MdV_I</t>
  </si>
  <si>
    <t>L1MdV_II</t>
  </si>
  <si>
    <t>L1MdV_III</t>
  </si>
  <si>
    <t>L1PB4</t>
  </si>
  <si>
    <t>L1VL1</t>
  </si>
  <si>
    <t>L1_Mur1</t>
  </si>
  <si>
    <t>L1_Mur2</t>
  </si>
  <si>
    <t>L1_Mur3</t>
  </si>
  <si>
    <t>L1_Mus3</t>
  </si>
  <si>
    <t>L1_Rod</t>
  </si>
  <si>
    <t>Lx</t>
  </si>
  <si>
    <t>Lx2</t>
  </si>
  <si>
    <t>Lx2A</t>
  </si>
  <si>
    <t>Lx2A1</t>
  </si>
  <si>
    <t>Lx2B</t>
  </si>
  <si>
    <t>Lx2B2</t>
  </si>
  <si>
    <t>Lx3A</t>
  </si>
  <si>
    <t>Lx3B</t>
  </si>
  <si>
    <t>Lx3C</t>
  </si>
  <si>
    <t>Lx3_Mus</t>
  </si>
  <si>
    <t>Lx4A</t>
  </si>
  <si>
    <t>Lx4B</t>
  </si>
  <si>
    <t>Lx5</t>
  </si>
  <si>
    <t>Lx5b</t>
  </si>
  <si>
    <t>Lx5c</t>
  </si>
  <si>
    <t>Lx6</t>
  </si>
  <si>
    <t>Lx7</t>
  </si>
  <si>
    <t>Lx8</t>
  </si>
  <si>
    <t>Lx8b</t>
  </si>
  <si>
    <t>Lx9</t>
  </si>
  <si>
    <t>MusHAL1</t>
  </si>
  <si>
    <r>
      <rPr>
        <rFont val="Arial"/>
        <b/>
        <color theme="1"/>
      </rPr>
      <t xml:space="preserve">ST7: </t>
    </r>
    <r>
      <rPr>
        <rFont val="Arial"/>
        <b val="0"/>
        <color theme="1"/>
      </rPr>
      <t>RNA-Seq data used for genome annotation with Breaker</t>
    </r>
  </si>
  <si>
    <t>ENCODE C57BL/6J RNA-Seq</t>
  </si>
  <si>
    <t>CAST/EiJ RNA-Seq</t>
  </si>
  <si>
    <t>Experiment ID</t>
  </si>
  <si>
    <t>Tissue</t>
  </si>
  <si>
    <t>Study</t>
  </si>
  <si>
    <t>ENCFF001RTA</t>
  </si>
  <si>
    <t>Liver</t>
  </si>
  <si>
    <t>PRJEB2997</t>
  </si>
  <si>
    <t>ENCFF001RTN</t>
  </si>
  <si>
    <t>ENCFF010PWY</t>
  </si>
  <si>
    <t>Hematopoietic stem cell</t>
  </si>
  <si>
    <t>PRJNA196894</t>
  </si>
  <si>
    <t>ENCFF016CHX</t>
  </si>
  <si>
    <t>Macrophage</t>
  </si>
  <si>
    <t>PRJNA278453</t>
  </si>
  <si>
    <t>Brain</t>
  </si>
  <si>
    <t>ENCFF027IIP</t>
  </si>
  <si>
    <t>ENCFF048FGD</t>
  </si>
  <si>
    <t>Myeloid progenitor</t>
  </si>
  <si>
    <t>PRJNA227801</t>
  </si>
  <si>
    <t>Lung</t>
  </si>
  <si>
    <t>ENCFF051JGE</t>
  </si>
  <si>
    <t>Monocyte</t>
  </si>
  <si>
    <t>PRJEB2494</t>
  </si>
  <si>
    <t>ENCFF143PHU</t>
  </si>
  <si>
    <t>PRJEB6462</t>
  </si>
  <si>
    <t>Olfactory</t>
  </si>
  <si>
    <t>ENCFF168LJP</t>
  </si>
  <si>
    <t>Megakaryocyte progenitor cell</t>
  </si>
  <si>
    <t>ENCFF190TWD</t>
  </si>
  <si>
    <t>Dendritic cell</t>
  </si>
  <si>
    <t>ENCFF197OUM</t>
  </si>
  <si>
    <t>Megakaryocyte</t>
  </si>
  <si>
    <t>ENCFF270RXO</t>
  </si>
  <si>
    <t>ENCFF273CBP</t>
  </si>
  <si>
    <t>ENCFF273TLO</t>
  </si>
  <si>
    <t>ENCFF327MSM</t>
  </si>
  <si>
    <t>Granulocyte monocyte progenitor cell</t>
  </si>
  <si>
    <t>ENCFF332RWQ</t>
  </si>
  <si>
    <t>ENCFF364CJC</t>
  </si>
  <si>
    <t>ENCFF371ZDG</t>
  </si>
  <si>
    <t>ENCFF400XLQ</t>
  </si>
  <si>
    <t>ENCFF407JTK</t>
  </si>
  <si>
    <t>Neutrophil</t>
  </si>
  <si>
    <t>ENCFF422ATU</t>
  </si>
  <si>
    <t>ENCFF429ZEH</t>
  </si>
  <si>
    <t>ENCFF437AJW</t>
  </si>
  <si>
    <t>Megakaryocte progenitor cell</t>
  </si>
  <si>
    <t>ENCFF450WAV</t>
  </si>
  <si>
    <t>ENCFF538AIM</t>
  </si>
  <si>
    <t>ENCFF598BFX</t>
  </si>
  <si>
    <t>ENCFF641CYW</t>
  </si>
  <si>
    <t>ENCFF644EGG</t>
  </si>
  <si>
    <t>ENCFF696XZL</t>
  </si>
  <si>
    <t>ENCFF775OZV</t>
  </si>
  <si>
    <t>ENCFF789LUC</t>
  </si>
  <si>
    <t>ENCFF792XYG</t>
  </si>
  <si>
    <t>ENCFF836JVX</t>
  </si>
  <si>
    <t>ENCFF866IHG</t>
  </si>
  <si>
    <t>ENCFF877WQI</t>
  </si>
  <si>
    <t xml:space="preserve">Common myleoid progenitor </t>
  </si>
  <si>
    <t>ENCFF880YQH</t>
  </si>
  <si>
    <t>ENCFF885AJK</t>
  </si>
  <si>
    <t>ENCFF894SHM</t>
  </si>
  <si>
    <t>Megakaryocte</t>
  </si>
  <si>
    <t>ENCFF896MQK</t>
  </si>
  <si>
    <t>ENCFF946LMX</t>
  </si>
  <si>
    <r>
      <rPr>
        <rFont val="Arial"/>
        <b/>
        <color theme="1"/>
      </rPr>
      <t xml:space="preserve">ST8: </t>
    </r>
    <r>
      <rPr>
        <rFont val="Arial"/>
        <b val="0"/>
        <color theme="1"/>
      </rPr>
      <t>Novel genes extracted genes from the BRAKER annotation that exhibited no overlap with any gene from the Liftoff annotation</t>
    </r>
  </si>
  <si>
    <t>Gene Name</t>
  </si>
  <si>
    <t>Chromosome</t>
  </si>
  <si>
    <t>Start</t>
  </si>
  <si>
    <t>End</t>
  </si>
  <si>
    <t>Total Gene Size</t>
  </si>
  <si>
    <t>Number of Exons</t>
  </si>
  <si>
    <t>Total CDS Length</t>
  </si>
  <si>
    <t>Top BLAST Hit Ensembl ID (Protein)</t>
  </si>
  <si>
    <t>Top BLAST Hit Ensembl ID (Gene)</t>
  </si>
  <si>
    <t>PANTHER Protein Class</t>
  </si>
  <si>
    <t>g7</t>
  </si>
  <si>
    <t>T2T_C57BL_6J#1#chr1</t>
  </si>
  <si>
    <t>ENSMUSP00000108755</t>
  </si>
  <si>
    <t>Mroh2a</t>
  </si>
  <si>
    <t>-</t>
  </si>
  <si>
    <t>g40</t>
  </si>
  <si>
    <t>T2T_CAST_EiJ#2#chr1</t>
  </si>
  <si>
    <t>ENSMUSP00000067261</t>
  </si>
  <si>
    <t>Sfi1</t>
  </si>
  <si>
    <t>g8</t>
  </si>
  <si>
    <t>g59</t>
  </si>
  <si>
    <t>g10</t>
  </si>
  <si>
    <t>ENSMUSP00000054263</t>
  </si>
  <si>
    <t>Hjurp</t>
  </si>
  <si>
    <t>g64</t>
  </si>
  <si>
    <t>g16</t>
  </si>
  <si>
    <t>g77</t>
  </si>
  <si>
    <t>g17</t>
  </si>
  <si>
    <t>g79</t>
  </si>
  <si>
    <t>g19</t>
  </si>
  <si>
    <t>g80</t>
  </si>
  <si>
    <t>g25</t>
  </si>
  <si>
    <t>g81</t>
  </si>
  <si>
    <t>g26</t>
  </si>
  <si>
    <t>g83</t>
  </si>
  <si>
    <t>g34</t>
  </si>
  <si>
    <t>g105</t>
  </si>
  <si>
    <t>No BLAST Hit</t>
  </si>
  <si>
    <t>g35</t>
  </si>
  <si>
    <t>g137</t>
  </si>
  <si>
    <t>g197</t>
  </si>
  <si>
    <t>ENSMUSP00000045527</t>
  </si>
  <si>
    <t>Cdk10</t>
  </si>
  <si>
    <t>non-receptor serine/threonine protein kinase(PC00167)</t>
  </si>
  <si>
    <t>g206</t>
  </si>
  <si>
    <t>ENSMUSP00000113262</t>
  </si>
  <si>
    <t>Gsta3</t>
  </si>
  <si>
    <t>transferase(PC00220)</t>
  </si>
  <si>
    <t>g518</t>
  </si>
  <si>
    <t>g209</t>
  </si>
  <si>
    <t>g642</t>
  </si>
  <si>
    <t>g244</t>
  </si>
  <si>
    <t>g644</t>
  </si>
  <si>
    <t>ENSMUSP00000091226</t>
  </si>
  <si>
    <t>Sp110</t>
  </si>
  <si>
    <t>g493</t>
  </si>
  <si>
    <t>g648</t>
  </si>
  <si>
    <t>g545</t>
  </si>
  <si>
    <t>g649</t>
  </si>
  <si>
    <t>g668</t>
  </si>
  <si>
    <t>g650</t>
  </si>
  <si>
    <t>g671</t>
  </si>
  <si>
    <t>g655</t>
  </si>
  <si>
    <t>g674</t>
  </si>
  <si>
    <t>g657</t>
  </si>
  <si>
    <t>ENSMUSP00000125160</t>
  </si>
  <si>
    <t>Sp140l2</t>
  </si>
  <si>
    <t>g678</t>
  </si>
  <si>
    <t>ENSMUSP00000091224</t>
  </si>
  <si>
    <t>g663</t>
  </si>
  <si>
    <t>g679</t>
  </si>
  <si>
    <t>g669</t>
  </si>
  <si>
    <t>ENSMUSP00000051705</t>
  </si>
  <si>
    <t>Sp100</t>
  </si>
  <si>
    <t>g681</t>
  </si>
  <si>
    <t>g670</t>
  </si>
  <si>
    <t>g684</t>
  </si>
  <si>
    <t>g672</t>
  </si>
  <si>
    <t>g685</t>
  </si>
  <si>
    <t>g686</t>
  </si>
  <si>
    <t>g680</t>
  </si>
  <si>
    <t>g687</t>
  </si>
  <si>
    <t>g688</t>
  </si>
  <si>
    <t>g692</t>
  </si>
  <si>
    <t>ENSMUSP00000079095</t>
  </si>
  <si>
    <t>Sp140</t>
  </si>
  <si>
    <t>g691</t>
  </si>
  <si>
    <t>g834</t>
  </si>
  <si>
    <t>g919</t>
  </si>
  <si>
    <t>g695</t>
  </si>
  <si>
    <t>g1272</t>
  </si>
  <si>
    <t>g699</t>
  </si>
  <si>
    <t>g2161</t>
  </si>
  <si>
    <t>T2T_C57BL_6J#1#chr10</t>
  </si>
  <si>
    <t>g703</t>
  </si>
  <si>
    <t>g2523</t>
  </si>
  <si>
    <t>g704</t>
  </si>
  <si>
    <t>g2556</t>
  </si>
  <si>
    <t>g709</t>
  </si>
  <si>
    <t>g2892</t>
  </si>
  <si>
    <t>ENSMUSP00000119262</t>
  </si>
  <si>
    <t>Gm14295</t>
  </si>
  <si>
    <t>C2H2 zinc finger transcription factor(PC00248)</t>
  </si>
  <si>
    <t>g710</t>
  </si>
  <si>
    <t>g2895</t>
  </si>
  <si>
    <t>T2T_C57BL_6J#1#chr11</t>
  </si>
  <si>
    <t>ENSMUSP00000080066</t>
  </si>
  <si>
    <t>g730</t>
  </si>
  <si>
    <t>g3040</t>
  </si>
  <si>
    <t>g732</t>
  </si>
  <si>
    <t>g3181</t>
  </si>
  <si>
    <t>g735</t>
  </si>
  <si>
    <t>ENSMUSP00000124435</t>
  </si>
  <si>
    <t>g3695</t>
  </si>
  <si>
    <t>ENSMUSP00000104158</t>
  </si>
  <si>
    <t>Nlrp1a</t>
  </si>
  <si>
    <t>defense/immunity protein(PC00090)</t>
  </si>
  <si>
    <t>g741</t>
  </si>
  <si>
    <t>g3928</t>
  </si>
  <si>
    <t>ENSMUSP00000090515</t>
  </si>
  <si>
    <t>Slfn9</t>
  </si>
  <si>
    <t>endoribonuclease(PC00094)</t>
  </si>
  <si>
    <t>g742</t>
  </si>
  <si>
    <t>g3936</t>
  </si>
  <si>
    <t>ENSMUSP00000132595</t>
  </si>
  <si>
    <t>Slfn4</t>
  </si>
  <si>
    <t>g745</t>
  </si>
  <si>
    <t>g4071</t>
  </si>
  <si>
    <t>ENSMUSP00000125159</t>
  </si>
  <si>
    <t>Tmem92</t>
  </si>
  <si>
    <t>g746</t>
  </si>
  <si>
    <t>g4073</t>
  </si>
  <si>
    <t>g747</t>
  </si>
  <si>
    <t>g4647</t>
  </si>
  <si>
    <t>ENSMUSP00000090395</t>
  </si>
  <si>
    <t>Zfp1007</t>
  </si>
  <si>
    <t>g749</t>
  </si>
  <si>
    <t>g4651</t>
  </si>
  <si>
    <t>T2T_C57BL_6J#1#chr12</t>
  </si>
  <si>
    <t>g753</t>
  </si>
  <si>
    <t>g4659</t>
  </si>
  <si>
    <t>g761</t>
  </si>
  <si>
    <t>g4769</t>
  </si>
  <si>
    <t>ENSMUSP00000158820</t>
  </si>
  <si>
    <t>Zfp997</t>
  </si>
  <si>
    <t>g763</t>
  </si>
  <si>
    <t>g4776</t>
  </si>
  <si>
    <t>ENSMUSP00000135963</t>
  </si>
  <si>
    <t>Gm21863</t>
  </si>
  <si>
    <t>g931</t>
  </si>
  <si>
    <t>g4780</t>
  </si>
  <si>
    <t>g941</t>
  </si>
  <si>
    <t>ENSMUSP00000027567</t>
  </si>
  <si>
    <t>Serpinb3a</t>
  </si>
  <si>
    <t>protease inhibitor(PC00191)</t>
  </si>
  <si>
    <t>g4781</t>
  </si>
  <si>
    <t>g942</t>
  </si>
  <si>
    <t>g4789</t>
  </si>
  <si>
    <t>ENSMUSP00000099077</t>
  </si>
  <si>
    <t>9030624G23Rik</t>
  </si>
  <si>
    <t>g1189</t>
  </si>
  <si>
    <t>g4791</t>
  </si>
  <si>
    <t>g1277</t>
  </si>
  <si>
    <t>g4805</t>
  </si>
  <si>
    <t>g1358</t>
  </si>
  <si>
    <t>ENSMUSP00000039839</t>
  </si>
  <si>
    <t>Gm4847</t>
  </si>
  <si>
    <t>oxygenase(PC00177)</t>
  </si>
  <si>
    <t>g4814</t>
  </si>
  <si>
    <t>g1359</t>
  </si>
  <si>
    <t>ENSMUSP00000123476</t>
  </si>
  <si>
    <t>Gm4846</t>
  </si>
  <si>
    <t>g4827</t>
  </si>
  <si>
    <t>ENSMUSP00000071756</t>
  </si>
  <si>
    <t>Hpcal1</t>
  </si>
  <si>
    <t>calmodulin-related(PC00061)</t>
  </si>
  <si>
    <t>g1419</t>
  </si>
  <si>
    <t>ENSMUSP00000043837</t>
  </si>
  <si>
    <t>Itln1</t>
  </si>
  <si>
    <t>g4832</t>
  </si>
  <si>
    <t>g1466</t>
  </si>
  <si>
    <t>ENSMUSP00000134646</t>
  </si>
  <si>
    <t>Ifi206</t>
  </si>
  <si>
    <t>DNA-binding transcription factor(PC00218)</t>
  </si>
  <si>
    <t>g4838</t>
  </si>
  <si>
    <t>g1507</t>
  </si>
  <si>
    <t>ENSMUSP00000159061</t>
  </si>
  <si>
    <t>Catspere1</t>
  </si>
  <si>
    <t>g4840</t>
  </si>
  <si>
    <t>ENSMUSP00000099112</t>
  </si>
  <si>
    <t>5730507C01Rik</t>
  </si>
  <si>
    <t>g1790</t>
  </si>
  <si>
    <t>T2T_CAST_EiJ#2#chr10</t>
  </si>
  <si>
    <t>g4841</t>
  </si>
  <si>
    <t>g1873</t>
  </si>
  <si>
    <t>ENSMUSP00000090259</t>
  </si>
  <si>
    <t>Sult3a1</t>
  </si>
  <si>
    <t>g4844</t>
  </si>
  <si>
    <t>g1878</t>
  </si>
  <si>
    <t>g4857</t>
  </si>
  <si>
    <t>g1904</t>
  </si>
  <si>
    <t>g4858</t>
  </si>
  <si>
    <t>g2153</t>
  </si>
  <si>
    <t>g4859</t>
  </si>
  <si>
    <t>g2507</t>
  </si>
  <si>
    <t>g5114</t>
  </si>
  <si>
    <t>g2637</t>
  </si>
  <si>
    <t>g5442</t>
  </si>
  <si>
    <t>g3025</t>
  </si>
  <si>
    <t>T2T_CAST_EiJ#2#chr11</t>
  </si>
  <si>
    <t>g5461</t>
  </si>
  <si>
    <t>g3161</t>
  </si>
  <si>
    <t>g5728</t>
  </si>
  <si>
    <t>T2T_C57BL_6J#1#chr13</t>
  </si>
  <si>
    <t>ENSMUSP00000071864</t>
  </si>
  <si>
    <t>Ero1b</t>
  </si>
  <si>
    <t>oxidoreductase(PC00176)</t>
  </si>
  <si>
    <t>g3660</t>
  </si>
  <si>
    <t>ENSMUSP00000091588</t>
  </si>
  <si>
    <t>Nlrp1b</t>
  </si>
  <si>
    <t>g5890</t>
  </si>
  <si>
    <t>g3978</t>
  </si>
  <si>
    <t>g6073</t>
  </si>
  <si>
    <t>ENSMUSP00000097121</t>
  </si>
  <si>
    <t>Spata31e3</t>
  </si>
  <si>
    <t>g4027</t>
  </si>
  <si>
    <t>g6263</t>
  </si>
  <si>
    <t>ENSMUSP00000156671</t>
  </si>
  <si>
    <t>Vmn2r88</t>
  </si>
  <si>
    <t>G-protein coupled receptor(PC00021)</t>
  </si>
  <si>
    <t>g4029</t>
  </si>
  <si>
    <t>g6269</t>
  </si>
  <si>
    <t>ENSMUSP00000134352</t>
  </si>
  <si>
    <t>Zfp998</t>
  </si>
  <si>
    <t>g4280</t>
  </si>
  <si>
    <t>g6347</t>
  </si>
  <si>
    <t>ENSMUSP00000152719</t>
  </si>
  <si>
    <t>Zfp825</t>
  </si>
  <si>
    <t>g4393</t>
  </si>
  <si>
    <t>g6348</t>
  </si>
  <si>
    <t>g4472</t>
  </si>
  <si>
    <t>g6733</t>
  </si>
  <si>
    <t>T2T_C57BL_6J#1#chr14</t>
  </si>
  <si>
    <t>g4589</t>
  </si>
  <si>
    <t>T2T_CAST_EiJ#2#chr12</t>
  </si>
  <si>
    <t>g6828</t>
  </si>
  <si>
    <t>ENSMUSP00000108348</t>
  </si>
  <si>
    <t>Gm10413</t>
  </si>
  <si>
    <t>g4643</t>
  </si>
  <si>
    <t>g6842</t>
  </si>
  <si>
    <t>ENSMUSP00000159737</t>
  </si>
  <si>
    <t>Gm3002</t>
  </si>
  <si>
    <t>g4646</t>
  </si>
  <si>
    <t>ENSMUSP00000151831</t>
  </si>
  <si>
    <t>Susd6</t>
  </si>
  <si>
    <t>g6852</t>
  </si>
  <si>
    <t>g4685</t>
  </si>
  <si>
    <t>g7107</t>
  </si>
  <si>
    <t>ENSMUSP00000159731</t>
  </si>
  <si>
    <t>Gm2832</t>
  </si>
  <si>
    <t>g4702</t>
  </si>
  <si>
    <t>ENSMUSP00000054631</t>
  </si>
  <si>
    <t>Asap2</t>
  </si>
  <si>
    <t>g7141</t>
  </si>
  <si>
    <t>ENSMUSP00000153838</t>
  </si>
  <si>
    <t>Gm8267</t>
  </si>
  <si>
    <t>g4704</t>
  </si>
  <si>
    <t>g7154</t>
  </si>
  <si>
    <t>ENSMUSP00000126820</t>
  </si>
  <si>
    <t>Gm8094</t>
  </si>
  <si>
    <t>g4706</t>
  </si>
  <si>
    <t>g7481</t>
  </si>
  <si>
    <t>ENSMUSP00000097987</t>
  </si>
  <si>
    <t>Loxl2</t>
  </si>
  <si>
    <t>oxidase(PC00175)</t>
  </si>
  <si>
    <t>g4712</t>
  </si>
  <si>
    <t>g7682</t>
  </si>
  <si>
    <t>g4715</t>
  </si>
  <si>
    <t>g7805</t>
  </si>
  <si>
    <t>g4726</t>
  </si>
  <si>
    <t>g7868</t>
  </si>
  <si>
    <t>T2T_C57BL_6J#1#chr15</t>
  </si>
  <si>
    <t>g4737</t>
  </si>
  <si>
    <t>g7929</t>
  </si>
  <si>
    <t>ENSMUSP00000022861</t>
  </si>
  <si>
    <t>Ugt3a2</t>
  </si>
  <si>
    <t>g4750</t>
  </si>
  <si>
    <t>g8179</t>
  </si>
  <si>
    <t>ENSMUSP00000094151</t>
  </si>
  <si>
    <t>A1bg</t>
  </si>
  <si>
    <t>immunoglobulin receptor superfamily(PC00124)</t>
  </si>
  <si>
    <t>g4777</t>
  </si>
  <si>
    <t>g8194</t>
  </si>
  <si>
    <t>ENSMUSP00000103132</t>
  </si>
  <si>
    <t>Gsdma3</t>
  </si>
  <si>
    <t>transporter(PC00227)</t>
  </si>
  <si>
    <t>g4865</t>
  </si>
  <si>
    <t>g8195</t>
  </si>
  <si>
    <t>ENSMUSP00000155802</t>
  </si>
  <si>
    <t>Gsdmd</t>
  </si>
  <si>
    <t>g4868</t>
  </si>
  <si>
    <t>g8196</t>
  </si>
  <si>
    <t>ENSMUSP00000017348</t>
  </si>
  <si>
    <t>Gsdma</t>
  </si>
  <si>
    <t>g4916</t>
  </si>
  <si>
    <t>g8273</t>
  </si>
  <si>
    <t>ENSMUSP00000140173</t>
  </si>
  <si>
    <t>Ly6g</t>
  </si>
  <si>
    <t>g4961</t>
  </si>
  <si>
    <t>g8274</t>
  </si>
  <si>
    <t>ENSMUSP00000129867</t>
  </si>
  <si>
    <t>Ly6i</t>
  </si>
  <si>
    <t>g5026</t>
  </si>
  <si>
    <t>ENSMUSP00000057153</t>
  </si>
  <si>
    <t>Slc38a6</t>
  </si>
  <si>
    <t>amino acid transporter(PC00046)</t>
  </si>
  <si>
    <t>g8455</t>
  </si>
  <si>
    <t>g5224</t>
  </si>
  <si>
    <t>g8492</t>
  </si>
  <si>
    <t>ENSMUSP00000154856</t>
  </si>
  <si>
    <t>Cyp2d12</t>
  </si>
  <si>
    <t>g5238</t>
  </si>
  <si>
    <t>g8753</t>
  </si>
  <si>
    <t>g5562</t>
  </si>
  <si>
    <t>T2T_CAST_EiJ#2#chr13</t>
  </si>
  <si>
    <t>g8840</t>
  </si>
  <si>
    <t>T2T_C57BL_6J#1#chr16</t>
  </si>
  <si>
    <t>g5566</t>
  </si>
  <si>
    <t>g8967</t>
  </si>
  <si>
    <t>ENSMUSP00000144181</t>
  </si>
  <si>
    <t>Potefam3d</t>
  </si>
  <si>
    <t>membrane traffic protein(PC00150)</t>
  </si>
  <si>
    <t>g5590</t>
  </si>
  <si>
    <t>ENSMUSP00000061800</t>
  </si>
  <si>
    <t>Chtop</t>
  </si>
  <si>
    <t>g9134</t>
  </si>
  <si>
    <t>g5599</t>
  </si>
  <si>
    <t>ENSMUSP00000089459</t>
  </si>
  <si>
    <t>Akr1e1</t>
  </si>
  <si>
    <t>g9522</t>
  </si>
  <si>
    <t>ENSMUSP00000109249</t>
  </si>
  <si>
    <t>Cnbp</t>
  </si>
  <si>
    <t>RNA metabolism protein(PC00031)</t>
  </si>
  <si>
    <t>g5663</t>
  </si>
  <si>
    <t>g9524</t>
  </si>
  <si>
    <t>g5931</t>
  </si>
  <si>
    <t>g9607</t>
  </si>
  <si>
    <t>g5976</t>
  </si>
  <si>
    <t>ENSMUSP00000097118</t>
  </si>
  <si>
    <t>Spata31e4</t>
  </si>
  <si>
    <t>g9659</t>
  </si>
  <si>
    <t>T2T_C57BL_6J#1#chr17</t>
  </si>
  <si>
    <t>g6106</t>
  </si>
  <si>
    <t>ENSMUSP00000097050</t>
  </si>
  <si>
    <t>Ctsm</t>
  </si>
  <si>
    <t>g9663</t>
  </si>
  <si>
    <t>g6162</t>
  </si>
  <si>
    <t>g9710</t>
  </si>
  <si>
    <t>ENSMUSP00000086333</t>
  </si>
  <si>
    <t>Tmem181a</t>
  </si>
  <si>
    <t>g6167</t>
  </si>
  <si>
    <t>ENSMUSP00000092067</t>
  </si>
  <si>
    <t>Vmn2r121</t>
  </si>
  <si>
    <t>g9712</t>
  </si>
  <si>
    <t>ENSMUSP00000123218</t>
  </si>
  <si>
    <t>Tulp4</t>
  </si>
  <si>
    <t>scaffold/adaptor protein(PC00226)</t>
  </si>
  <si>
    <t>g6172</t>
  </si>
  <si>
    <t>g9714</t>
  </si>
  <si>
    <t>g6174</t>
  </si>
  <si>
    <t>g9792</t>
  </si>
  <si>
    <t>ENSMUSP00000052202</t>
  </si>
  <si>
    <t>Frmd6</t>
  </si>
  <si>
    <t>g6227</t>
  </si>
  <si>
    <t>g9795</t>
  </si>
  <si>
    <t>g6258</t>
  </si>
  <si>
    <t>ENSMUSP00000140654</t>
  </si>
  <si>
    <t>Zfp1006</t>
  </si>
  <si>
    <t>g9892</t>
  </si>
  <si>
    <t>ENSMUSP00000101365</t>
  </si>
  <si>
    <t>Zfp268</t>
  </si>
  <si>
    <t>g6397</t>
  </si>
  <si>
    <t>ENSMUSP00000092521</t>
  </si>
  <si>
    <t>Ldlrad1</t>
  </si>
  <si>
    <t>g10028</t>
  </si>
  <si>
    <t>ENSMUSP00000090895</t>
  </si>
  <si>
    <t>Hba-a2</t>
  </si>
  <si>
    <t>g6497</t>
  </si>
  <si>
    <t>ENSMUSP00000023897</t>
  </si>
  <si>
    <t>Gzma</t>
  </si>
  <si>
    <t>serine protease(PC00203)</t>
  </si>
  <si>
    <t>g10037</t>
  </si>
  <si>
    <t>ENSMUSP00000132488</t>
  </si>
  <si>
    <t>BC035947</t>
  </si>
  <si>
    <t>viral or transposable element protein(PC00237)</t>
  </si>
  <si>
    <t>g6561</t>
  </si>
  <si>
    <t>T2T_CAST_EiJ#2#chr14</t>
  </si>
  <si>
    <t>g10219</t>
  </si>
  <si>
    <t>ENSMUSP00000025223</t>
  </si>
  <si>
    <t>Cyp21a1</t>
  </si>
  <si>
    <t>hydroxylase(PC00122)</t>
  </si>
  <si>
    <t>g6567</t>
  </si>
  <si>
    <t>ENSMUSP00000092553</t>
  </si>
  <si>
    <t>Speer4a2</t>
  </si>
  <si>
    <t>g10222</t>
  </si>
  <si>
    <t>ENSMUSP00000036265</t>
  </si>
  <si>
    <t>Skic2</t>
  </si>
  <si>
    <t>g6658</t>
  </si>
  <si>
    <t>g10586</t>
  </si>
  <si>
    <t>ENSMUSP00000035663</t>
  </si>
  <si>
    <t>Capsl</t>
  </si>
  <si>
    <t>g6676</t>
  </si>
  <si>
    <t>g10863</t>
  </si>
  <si>
    <t>ENSMUSP00000024851</t>
  </si>
  <si>
    <t>Ndc80</t>
  </si>
  <si>
    <t>transcription cofactor(PC00217)</t>
  </si>
  <si>
    <t>g6702</t>
  </si>
  <si>
    <t>g10864</t>
  </si>
  <si>
    <t>g6706</t>
  </si>
  <si>
    <t>ENSMUSP00000159736</t>
  </si>
  <si>
    <t>g10865</t>
  </si>
  <si>
    <t>g6718</t>
  </si>
  <si>
    <t>g10959</t>
  </si>
  <si>
    <t>T2T_C57BL_6J#1#chr18</t>
  </si>
  <si>
    <t>g6780</t>
  </si>
  <si>
    <t>g11028</t>
  </si>
  <si>
    <t>ENSMUSP00000057253</t>
  </si>
  <si>
    <t>Zfp397</t>
  </si>
  <si>
    <t>g6931</t>
  </si>
  <si>
    <t>ENSMUSP00000140900</t>
  </si>
  <si>
    <t>Cdv3</t>
  </si>
  <si>
    <t>g11188</t>
  </si>
  <si>
    <t>g6949</t>
  </si>
  <si>
    <t>ENSMUSP00000132509</t>
  </si>
  <si>
    <t>Gm8104</t>
  </si>
  <si>
    <t>g11535</t>
  </si>
  <si>
    <t>T2T_C57BL_6J#1#chr19</t>
  </si>
  <si>
    <t>g6950</t>
  </si>
  <si>
    <t>g11547</t>
  </si>
  <si>
    <t>ENSMUSP00000142437</t>
  </si>
  <si>
    <t>Igkv17-127</t>
  </si>
  <si>
    <t>immunoglobulin(PC00123)</t>
  </si>
  <si>
    <t>g6971</t>
  </si>
  <si>
    <t>g11811</t>
  </si>
  <si>
    <t>g6977</t>
  </si>
  <si>
    <t>ENSMUSP00000064211</t>
  </si>
  <si>
    <t>1700024B05Rik</t>
  </si>
  <si>
    <t>g12047</t>
  </si>
  <si>
    <t>g7033</t>
  </si>
  <si>
    <t>g12266</t>
  </si>
  <si>
    <t>g7095</t>
  </si>
  <si>
    <t>g12327</t>
  </si>
  <si>
    <t>T2T_C57BL_6J#1#chr2</t>
  </si>
  <si>
    <t>ENSMUSP00000070419</t>
  </si>
  <si>
    <t>g7192</t>
  </si>
  <si>
    <t>ENSMUSP00000073289</t>
  </si>
  <si>
    <t>Gapdh</t>
  </si>
  <si>
    <t>dehydrogenase(PC00092)</t>
  </si>
  <si>
    <t>g12569</t>
  </si>
  <si>
    <t>ENSMUSP00000028283</t>
  </si>
  <si>
    <t>Lcn4</t>
  </si>
  <si>
    <t>transfer/carrier protein(PC00219)</t>
  </si>
  <si>
    <t>g7323</t>
  </si>
  <si>
    <t>g12570</t>
  </si>
  <si>
    <t>ENSMUSP00000059353</t>
  </si>
  <si>
    <t>Lcn10</t>
  </si>
  <si>
    <t>g7680</t>
  </si>
  <si>
    <t>T2T_CAST_EiJ#2#chr15</t>
  </si>
  <si>
    <t>ENSMUSP00000072236</t>
  </si>
  <si>
    <t>Ugt3a1</t>
  </si>
  <si>
    <t>g13012</t>
  </si>
  <si>
    <t>g7683</t>
  </si>
  <si>
    <t>g14101</t>
  </si>
  <si>
    <t>g7895</t>
  </si>
  <si>
    <t>ENSMUSP00000071616</t>
  </si>
  <si>
    <t>Rpl7</t>
  </si>
  <si>
    <t>ribosomal protein(PC00202)</t>
  </si>
  <si>
    <t>g14151</t>
  </si>
  <si>
    <t>ENSMUSP00000007007</t>
  </si>
  <si>
    <t>Wtap</t>
  </si>
  <si>
    <t>g7906</t>
  </si>
  <si>
    <t>g14209</t>
  </si>
  <si>
    <t>g7913</t>
  </si>
  <si>
    <t>g14212</t>
  </si>
  <si>
    <t>T2T_C57BL_6J#1#chr3</t>
  </si>
  <si>
    <t>g7919</t>
  </si>
  <si>
    <t>g15114</t>
  </si>
  <si>
    <t>g7921</t>
  </si>
  <si>
    <t>g15125</t>
  </si>
  <si>
    <t>ENSMUSP00000078134</t>
  </si>
  <si>
    <t>Chia1</t>
  </si>
  <si>
    <t>glycosidase(PC00110)</t>
  </si>
  <si>
    <t>g7986</t>
  </si>
  <si>
    <t>ENSMUSP00000140722</t>
  </si>
  <si>
    <t>Ly6c1</t>
  </si>
  <si>
    <t>g15193</t>
  </si>
  <si>
    <t>ENSMUSP00000096264</t>
  </si>
  <si>
    <t>Amy2a2</t>
  </si>
  <si>
    <t>g7989</t>
  </si>
  <si>
    <t>ENSMUSP00000134982</t>
  </si>
  <si>
    <t>Ly6l</t>
  </si>
  <si>
    <t>g15317</t>
  </si>
  <si>
    <t>g8212</t>
  </si>
  <si>
    <t>ENSMUSP00000060524</t>
  </si>
  <si>
    <t>Cyp2d40</t>
  </si>
  <si>
    <t>g15377</t>
  </si>
  <si>
    <t>g8213</t>
  </si>
  <si>
    <t>ENSMUSP00000158952</t>
  </si>
  <si>
    <t>Cyp2d13</t>
  </si>
  <si>
    <t>g15380</t>
  </si>
  <si>
    <t>g8340</t>
  </si>
  <si>
    <t>g15384</t>
  </si>
  <si>
    <t>ENSMUSP00000029923</t>
  </si>
  <si>
    <t>Clca4a</t>
  </si>
  <si>
    <t>g8537</t>
  </si>
  <si>
    <t>T2T_CAST_EiJ#2#chr16</t>
  </si>
  <si>
    <t>g15450</t>
  </si>
  <si>
    <t>g8538</t>
  </si>
  <si>
    <t>g15703</t>
  </si>
  <si>
    <t>T2T_C57BL_6J#1#chr4</t>
  </si>
  <si>
    <t>ENSMUSP00000032138</t>
  </si>
  <si>
    <t>g8545</t>
  </si>
  <si>
    <t>g15980</t>
  </si>
  <si>
    <t>ENSMUSP00000073667</t>
  </si>
  <si>
    <t>Mup20</t>
  </si>
  <si>
    <t>g8554</t>
  </si>
  <si>
    <t>g16347</t>
  </si>
  <si>
    <t>ENSMUSP00000135445</t>
  </si>
  <si>
    <t>Ap2b1</t>
  </si>
  <si>
    <t>g8557</t>
  </si>
  <si>
    <t>g16952</t>
  </si>
  <si>
    <t>ENSMUSP00000101360</t>
  </si>
  <si>
    <t>Zfp984</t>
  </si>
  <si>
    <t>g8560</t>
  </si>
  <si>
    <t>g16990</t>
  </si>
  <si>
    <t>g8561</t>
  </si>
  <si>
    <t>g17134</t>
  </si>
  <si>
    <t>ENSMUSP00000008579</t>
  </si>
  <si>
    <t>Rdh13</t>
  </si>
  <si>
    <t>glycosyltransferase(PC00111)</t>
  </si>
  <si>
    <t>g8607</t>
  </si>
  <si>
    <t>g17136</t>
  </si>
  <si>
    <t>ENSMUSP00000157307</t>
  </si>
  <si>
    <t>Vmn2r129</t>
  </si>
  <si>
    <t>g8847</t>
  </si>
  <si>
    <t>g17223</t>
  </si>
  <si>
    <t>T2T_C57BL_6J#1#chr5</t>
  </si>
  <si>
    <t>ENSMUSP00000115668</t>
  </si>
  <si>
    <t>Speer3</t>
  </si>
  <si>
    <t>g9161</t>
  </si>
  <si>
    <t>g17424</t>
  </si>
  <si>
    <t>ENSMUSP00000119905</t>
  </si>
  <si>
    <t>g9184</t>
  </si>
  <si>
    <t>g17619</t>
  </si>
  <si>
    <t>g9256</t>
  </si>
  <si>
    <t>ENSMUSP00000049394</t>
  </si>
  <si>
    <t>Cbr1</t>
  </si>
  <si>
    <t>reductase(PC00198)</t>
  </si>
  <si>
    <t>g18078</t>
  </si>
  <si>
    <t>ENSMUSP00000052977</t>
  </si>
  <si>
    <t>Vmn2r13</t>
  </si>
  <si>
    <t>g9314</t>
  </si>
  <si>
    <t>T2T_CAST_EiJ#2#chr17</t>
  </si>
  <si>
    <t>g18084</t>
  </si>
  <si>
    <t>ENSMUSP00000159447</t>
  </si>
  <si>
    <t>Ppp2r3d</t>
  </si>
  <si>
    <t>protein phosphatase(PC00195)</t>
  </si>
  <si>
    <t>g9318</t>
  </si>
  <si>
    <t>ENSMUSP00000122705</t>
  </si>
  <si>
    <t>Pisd</t>
  </si>
  <si>
    <t>decarboxylase(PC00089)</t>
  </si>
  <si>
    <t>g18089</t>
  </si>
  <si>
    <t>ENSMUSP00000108166</t>
  </si>
  <si>
    <t>4930522L14Rik</t>
  </si>
  <si>
    <t>g9319</t>
  </si>
  <si>
    <t>ENSMUSP00000045077</t>
  </si>
  <si>
    <t>Nlrp2</t>
  </si>
  <si>
    <t>g18908</t>
  </si>
  <si>
    <t>T2T_C57BL_6J#1#chr6</t>
  </si>
  <si>
    <t>ENSMUSP00000159746</t>
  </si>
  <si>
    <t>AB010352</t>
  </si>
  <si>
    <t>g9338</t>
  </si>
  <si>
    <t>g18938</t>
  </si>
  <si>
    <t>g9341</t>
  </si>
  <si>
    <t>g19252</t>
  </si>
  <si>
    <t>g9344</t>
  </si>
  <si>
    <t>g19382</t>
  </si>
  <si>
    <t>ENSMUSP00000125038</t>
  </si>
  <si>
    <t>Gm8113</t>
  </si>
  <si>
    <t>g9345</t>
  </si>
  <si>
    <t>g19491</t>
  </si>
  <si>
    <t>g9346</t>
  </si>
  <si>
    <t>g19606</t>
  </si>
  <si>
    <t>g9349</t>
  </si>
  <si>
    <t>g19753</t>
  </si>
  <si>
    <t>ENSMUSP00000080469</t>
  </si>
  <si>
    <t>Mug2</t>
  </si>
  <si>
    <t>g9357</t>
  </si>
  <si>
    <t>g20030</t>
  </si>
  <si>
    <t>g9358</t>
  </si>
  <si>
    <t>ENSMUSP00000156382</t>
  </si>
  <si>
    <t>g20073</t>
  </si>
  <si>
    <t>T2T_C57BL_6J#1#chr7</t>
  </si>
  <si>
    <t>ENSMUSP00000159851</t>
  </si>
  <si>
    <t>Sts</t>
  </si>
  <si>
    <t>hydrolase(PC00121)</t>
  </si>
  <si>
    <t>g9431</t>
  </si>
  <si>
    <t>g20074</t>
  </si>
  <si>
    <t>g9434</t>
  </si>
  <si>
    <t>g20075</t>
  </si>
  <si>
    <t>g9435</t>
  </si>
  <si>
    <t>g20128</t>
  </si>
  <si>
    <t>ENSMUSP00000077546</t>
  </si>
  <si>
    <t>Pirb</t>
  </si>
  <si>
    <t>g9469</t>
  </si>
  <si>
    <t>g20130</t>
  </si>
  <si>
    <t>ENSMUSP00000074055</t>
  </si>
  <si>
    <t>Zfp772</t>
  </si>
  <si>
    <t>g20216</t>
  </si>
  <si>
    <t>g9624</t>
  </si>
  <si>
    <t>g20223</t>
  </si>
  <si>
    <t>g9768</t>
  </si>
  <si>
    <t>ENSMUSP00000038540</t>
  </si>
  <si>
    <t>Pdxk</t>
  </si>
  <si>
    <t>kinase(PC00137)</t>
  </si>
  <si>
    <t>g20230</t>
  </si>
  <si>
    <t>g9779</t>
  </si>
  <si>
    <t>g20238</t>
  </si>
  <si>
    <t>g9874</t>
  </si>
  <si>
    <t>g20263</t>
  </si>
  <si>
    <t>ENSMUSP00000146450</t>
  </si>
  <si>
    <t>Aurkc</t>
  </si>
  <si>
    <t>g9880</t>
  </si>
  <si>
    <t>g20265</t>
  </si>
  <si>
    <t>g9898</t>
  </si>
  <si>
    <t>g20267</t>
  </si>
  <si>
    <t>ENSMUSP00000118506</t>
  </si>
  <si>
    <t>Zscan4c</t>
  </si>
  <si>
    <t>g9907</t>
  </si>
  <si>
    <t>ENSMUSP00000134004</t>
  </si>
  <si>
    <t>H2-K1</t>
  </si>
  <si>
    <t>major histocompatibility complex protein(PC00149)</t>
  </si>
  <si>
    <t>g20270</t>
  </si>
  <si>
    <t>ENSMUSP00000126979</t>
  </si>
  <si>
    <t>Vmn2r53</t>
  </si>
  <si>
    <t>g9908</t>
  </si>
  <si>
    <t>ENSMUSP00000158220</t>
  </si>
  <si>
    <t>g20306</t>
  </si>
  <si>
    <t>ENSMUSP00000122007</t>
  </si>
  <si>
    <t>Nlrp5</t>
  </si>
  <si>
    <t>g9909</t>
  </si>
  <si>
    <t>ENSMUSP00000134570</t>
  </si>
  <si>
    <t>H2-D1</t>
  </si>
  <si>
    <t>g20310</t>
  </si>
  <si>
    <t>ENSMUSP00000133427</t>
  </si>
  <si>
    <t>Obox3</t>
  </si>
  <si>
    <t>homeodomain transcription factor(PC00119)</t>
  </si>
  <si>
    <t>g9910</t>
  </si>
  <si>
    <t>ENSMUSP00000025181</t>
  </si>
  <si>
    <t>g20325</t>
  </si>
  <si>
    <t>ENSMUSP00000128952</t>
  </si>
  <si>
    <t>Gm9376</t>
  </si>
  <si>
    <t>g9911</t>
  </si>
  <si>
    <t>g20374</t>
  </si>
  <si>
    <t>ENSMUSP00000004657</t>
  </si>
  <si>
    <t>Psg19</t>
  </si>
  <si>
    <t>g9915</t>
  </si>
  <si>
    <t>g20540</t>
  </si>
  <si>
    <t>ENSMUSP00000005669</t>
  </si>
  <si>
    <t>Cyp2b13</t>
  </si>
  <si>
    <t>g9966</t>
  </si>
  <si>
    <t>ENSMUSP00000039908</t>
  </si>
  <si>
    <t>H2-M10.6</t>
  </si>
  <si>
    <t>g20609</t>
  </si>
  <si>
    <t>ENSMUSP00000080384</t>
  </si>
  <si>
    <t>Ifnl2</t>
  </si>
  <si>
    <t>g10143</t>
  </si>
  <si>
    <t>ENSMUSP00000156705</t>
  </si>
  <si>
    <t>Trem5</t>
  </si>
  <si>
    <t>g20644</t>
  </si>
  <si>
    <t>ENSMUSP00000146420</t>
  </si>
  <si>
    <t>Wdr97</t>
  </si>
  <si>
    <t>g10231</t>
  </si>
  <si>
    <t>g20798</t>
  </si>
  <si>
    <t>ENSMUSP00000078695</t>
  </si>
  <si>
    <t>Gm5591</t>
  </si>
  <si>
    <t>g10260</t>
  </si>
  <si>
    <t>g20809</t>
  </si>
  <si>
    <t>g10331</t>
  </si>
  <si>
    <t>g20814</t>
  </si>
  <si>
    <t>g10410</t>
  </si>
  <si>
    <t>g21115</t>
  </si>
  <si>
    <t>g10491</t>
  </si>
  <si>
    <t>g21127</t>
  </si>
  <si>
    <t>g10501</t>
  </si>
  <si>
    <t>ENSMUSP00000077378</t>
  </si>
  <si>
    <t>Zfp781a</t>
  </si>
  <si>
    <t>g21133</t>
  </si>
  <si>
    <t>g10566</t>
  </si>
  <si>
    <t>T2T_CAST_EiJ#2#chr18</t>
  </si>
  <si>
    <t>g21149</t>
  </si>
  <si>
    <t>g10584</t>
  </si>
  <si>
    <t>g21188</t>
  </si>
  <si>
    <t>g10780</t>
  </si>
  <si>
    <t>g21448</t>
  </si>
  <si>
    <t>ENSMUSP00000031617</t>
  </si>
  <si>
    <t>Rpl6</t>
  </si>
  <si>
    <t>g11069</t>
  </si>
  <si>
    <t>g22163</t>
  </si>
  <si>
    <t>g11380</t>
  </si>
  <si>
    <t>T2T_CAST_EiJ#2#chr19</t>
  </si>
  <si>
    <t>g22233</t>
  </si>
  <si>
    <t>T2T_C57BL_6J#1#chr8</t>
  </si>
  <si>
    <t>ENSMUSP00000126070</t>
  </si>
  <si>
    <t>Cd209b</t>
  </si>
  <si>
    <t>g11451</t>
  </si>
  <si>
    <t>g22289</t>
  </si>
  <si>
    <t>g11485</t>
  </si>
  <si>
    <t>g22342</t>
  </si>
  <si>
    <t>ENSMUSP00000074681</t>
  </si>
  <si>
    <t>Cdh11</t>
  </si>
  <si>
    <t>cadherin(PC00057)</t>
  </si>
  <si>
    <t>g11494</t>
  </si>
  <si>
    <t>ENSMUSP00000090803</t>
  </si>
  <si>
    <t>Crk</t>
  </si>
  <si>
    <t>g22343</t>
  </si>
  <si>
    <t>g11530</t>
  </si>
  <si>
    <t>g22346</t>
  </si>
  <si>
    <t>g11782</t>
  </si>
  <si>
    <t>g22349</t>
  </si>
  <si>
    <t>ENSMUSP00000099449</t>
  </si>
  <si>
    <t>Nsfl1c</t>
  </si>
  <si>
    <t>protein-binding activity modulator(PC00095)</t>
  </si>
  <si>
    <t>g11786</t>
  </si>
  <si>
    <t>g22350</t>
  </si>
  <si>
    <t>g11867</t>
  </si>
  <si>
    <t>T2T_CAST_EiJ#2#chr2</t>
  </si>
  <si>
    <t>g22353</t>
  </si>
  <si>
    <t>g11887</t>
  </si>
  <si>
    <t>g22355</t>
  </si>
  <si>
    <t>g11892</t>
  </si>
  <si>
    <t>g22357</t>
  </si>
  <si>
    <t>g12024</t>
  </si>
  <si>
    <t>g22361</t>
  </si>
  <si>
    <t>g12126</t>
  </si>
  <si>
    <t>g22363</t>
  </si>
  <si>
    <t>g12128</t>
  </si>
  <si>
    <t>g22365</t>
  </si>
  <si>
    <t>g12344</t>
  </si>
  <si>
    <t>ENSMUSP00000080374</t>
  </si>
  <si>
    <t>Golga2</t>
  </si>
  <si>
    <t>g22369</t>
  </si>
  <si>
    <t>g12681</t>
  </si>
  <si>
    <t>g22371</t>
  </si>
  <si>
    <t>g12851</t>
  </si>
  <si>
    <t>g22372</t>
  </si>
  <si>
    <t>g12858</t>
  </si>
  <si>
    <t>g22375</t>
  </si>
  <si>
    <t>g12919</t>
  </si>
  <si>
    <t>g22376</t>
  </si>
  <si>
    <t>g13175</t>
  </si>
  <si>
    <t>g22379</t>
  </si>
  <si>
    <t>g13219</t>
  </si>
  <si>
    <t>g22609</t>
  </si>
  <si>
    <t>g13244</t>
  </si>
  <si>
    <t>ENSMUSP00000105564</t>
  </si>
  <si>
    <t>Cst5</t>
  </si>
  <si>
    <t>g22766</t>
  </si>
  <si>
    <t>g13326</t>
  </si>
  <si>
    <t>ENSMUSP00000046080</t>
  </si>
  <si>
    <t>Bpifa2</t>
  </si>
  <si>
    <t>g22814</t>
  </si>
  <si>
    <t>g13328</t>
  </si>
  <si>
    <t>g22903</t>
  </si>
  <si>
    <t>ENSMUSP00000158607</t>
  </si>
  <si>
    <t>Arhgap33os</t>
  </si>
  <si>
    <t>g13574</t>
  </si>
  <si>
    <t>ENSMUSP00000124690</t>
  </si>
  <si>
    <t>Ppp4r1</t>
  </si>
  <si>
    <t>g22936</t>
  </si>
  <si>
    <t>g13613</t>
  </si>
  <si>
    <t>g23165</t>
  </si>
  <si>
    <t>ENSMUSP00000018727</t>
  </si>
  <si>
    <t>G3bp1</t>
  </si>
  <si>
    <t>g13627</t>
  </si>
  <si>
    <t>ENSMUSP00000104575</t>
  </si>
  <si>
    <t>Gm14403</t>
  </si>
  <si>
    <t>g23203</t>
  </si>
  <si>
    <t>ENSMUSP00000034346</t>
  </si>
  <si>
    <t>Ces2a</t>
  </si>
  <si>
    <t>esterase(PC00097)</t>
  </si>
  <si>
    <t>g13936</t>
  </si>
  <si>
    <t>T2T_CAST_EiJ#2#chr3</t>
  </si>
  <si>
    <t>g23205</t>
  </si>
  <si>
    <t>ENSMUSP00000058567</t>
  </si>
  <si>
    <t>Ces2c</t>
  </si>
  <si>
    <t>g13958</t>
  </si>
  <si>
    <t>g23546</t>
  </si>
  <si>
    <t>g13985</t>
  </si>
  <si>
    <t>g23957</t>
  </si>
  <si>
    <t>T2T_C57BL_6J#1#chr9</t>
  </si>
  <si>
    <t>g14251</t>
  </si>
  <si>
    <t>g24036</t>
  </si>
  <si>
    <t>ENSMUSP00000091375</t>
  </si>
  <si>
    <t>Nxpe4</t>
  </si>
  <si>
    <t>g14418</t>
  </si>
  <si>
    <t>ENSMUSP00000102893</t>
  </si>
  <si>
    <t>Cgn</t>
  </si>
  <si>
    <t>g24344</t>
  </si>
  <si>
    <t>ENSMUSP00000046905</t>
  </si>
  <si>
    <t>Leo1</t>
  </si>
  <si>
    <t>DNA-directed RNA polymerase(PC00019)</t>
  </si>
  <si>
    <t>g14608</t>
  </si>
  <si>
    <t>g24403</t>
  </si>
  <si>
    <t>g14612</t>
  </si>
  <si>
    <t>ENSMUSP00000080851</t>
  </si>
  <si>
    <t>Chil4</t>
  </si>
  <si>
    <t>g24440</t>
  </si>
  <si>
    <t>g14613</t>
  </si>
  <si>
    <t>ENSMUSP00000053923</t>
  </si>
  <si>
    <t>Chil3</t>
  </si>
  <si>
    <t>g24872</t>
  </si>
  <si>
    <t>g14614</t>
  </si>
  <si>
    <t>g24874</t>
  </si>
  <si>
    <t>g14615</t>
  </si>
  <si>
    <t>g14694</t>
  </si>
  <si>
    <t>g14741</t>
  </si>
  <si>
    <t>g14882</t>
  </si>
  <si>
    <t>ENSMUSP00000029936</t>
  </si>
  <si>
    <t>Gbp2b</t>
  </si>
  <si>
    <t>g14895</t>
  </si>
  <si>
    <t>ENSMUSP00000159165</t>
  </si>
  <si>
    <t>g14971</t>
  </si>
  <si>
    <t>T2T_CAST_EiJ#2#chr4</t>
  </si>
  <si>
    <t>g15130</t>
  </si>
  <si>
    <t>g15344</t>
  </si>
  <si>
    <t>ENSMUSP00000080256</t>
  </si>
  <si>
    <t>Acnat2</t>
  </si>
  <si>
    <t>g15444</t>
  </si>
  <si>
    <t>ENSMUSP00000030044</t>
  </si>
  <si>
    <t>Orm1</t>
  </si>
  <si>
    <t>g15767</t>
  </si>
  <si>
    <t>g15820</t>
  </si>
  <si>
    <t>ENSMUSP00000020378</t>
  </si>
  <si>
    <t>Best3</t>
  </si>
  <si>
    <t>ion channel(PC00133)</t>
  </si>
  <si>
    <t>g15821</t>
  </si>
  <si>
    <t>ENSMUSP00000147837</t>
  </si>
  <si>
    <t>Best2</t>
  </si>
  <si>
    <t>g16042</t>
  </si>
  <si>
    <t>g16210</t>
  </si>
  <si>
    <t>g16316</t>
  </si>
  <si>
    <t>ENSMUSP00000113561</t>
  </si>
  <si>
    <t>Zfp534</t>
  </si>
  <si>
    <t>g16337</t>
  </si>
  <si>
    <t>g16340</t>
  </si>
  <si>
    <t>g16354</t>
  </si>
  <si>
    <t>g16358</t>
  </si>
  <si>
    <t>ENSMUSP00000068021</t>
  </si>
  <si>
    <t>Zfp982</t>
  </si>
  <si>
    <t>g16368</t>
  </si>
  <si>
    <t>g16374</t>
  </si>
  <si>
    <t>g16378</t>
  </si>
  <si>
    <t>g16394</t>
  </si>
  <si>
    <t>g16413</t>
  </si>
  <si>
    <t>ENSMUSP00000008036</t>
  </si>
  <si>
    <t>Rplp1</t>
  </si>
  <si>
    <t>g16594</t>
  </si>
  <si>
    <t>g16608</t>
  </si>
  <si>
    <t>T2T_CAST_EiJ#2#chr5</t>
  </si>
  <si>
    <t>g16676</t>
  </si>
  <si>
    <t>g16815</t>
  </si>
  <si>
    <t>ENSMUSP00000012734</t>
  </si>
  <si>
    <t>Dnajb6</t>
  </si>
  <si>
    <t>chaperone(PC00072)</t>
  </si>
  <si>
    <t>g16821</t>
  </si>
  <si>
    <t>ENSMUSP00000026846</t>
  </si>
  <si>
    <t>Tyms</t>
  </si>
  <si>
    <t>methyltransferase(PC00155)</t>
  </si>
  <si>
    <t>g17092</t>
  </si>
  <si>
    <t>g17299</t>
  </si>
  <si>
    <t>g17356</t>
  </si>
  <si>
    <t>ENSMUSP00000098521</t>
  </si>
  <si>
    <t>Gbp9</t>
  </si>
  <si>
    <t>heterotrimeric G-protein(PC00117)</t>
  </si>
  <si>
    <t>g17403</t>
  </si>
  <si>
    <t>g17410</t>
  </si>
  <si>
    <t>g17558</t>
  </si>
  <si>
    <t>ENSMUSP00000079198</t>
  </si>
  <si>
    <t>Oas1a</t>
  </si>
  <si>
    <t>g17834</t>
  </si>
  <si>
    <t>ENSMUSP00000123835</t>
  </si>
  <si>
    <t>Nxpe5</t>
  </si>
  <si>
    <t>g17995</t>
  </si>
  <si>
    <t>g18021</t>
  </si>
  <si>
    <t>T2T_CAST_EiJ#2#chr6</t>
  </si>
  <si>
    <t>ENSMUSP00000136649</t>
  </si>
  <si>
    <t>ENSMUSG00000095041</t>
  </si>
  <si>
    <t>g18239</t>
  </si>
  <si>
    <t>g18608</t>
  </si>
  <si>
    <t>ENSMUSP00000143746</t>
  </si>
  <si>
    <t>Igkv6-13</t>
  </si>
  <si>
    <t>g18809</t>
  </si>
  <si>
    <t>g19092</t>
  </si>
  <si>
    <t>g19144</t>
  </si>
  <si>
    <t>ENSMUSP00000032260</t>
  </si>
  <si>
    <t>Clec2d</t>
  </si>
  <si>
    <t>g19164</t>
  </si>
  <si>
    <t>g19182</t>
  </si>
  <si>
    <t>g19243</t>
  </si>
  <si>
    <t>g19329</t>
  </si>
  <si>
    <t>T2T_CAST_EiJ#2#chr7</t>
  </si>
  <si>
    <t>g19444</t>
  </si>
  <si>
    <t>g19457</t>
  </si>
  <si>
    <t>ENSMUSP00000152418</t>
  </si>
  <si>
    <t>Nlrp4f</t>
  </si>
  <si>
    <t>g19458</t>
  </si>
  <si>
    <t>ENSMUSP00000112441</t>
  </si>
  <si>
    <t>Nlrp4a</t>
  </si>
  <si>
    <t>g19468</t>
  </si>
  <si>
    <t>g19470</t>
  </si>
  <si>
    <t>g19498</t>
  </si>
  <si>
    <t>ENSMUSP00000104165</t>
  </si>
  <si>
    <t>Sult2a5</t>
  </si>
  <si>
    <t>g19507</t>
  </si>
  <si>
    <t>ENSMUSP00000104080</t>
  </si>
  <si>
    <t>g19508</t>
  </si>
  <si>
    <t>g19509</t>
  </si>
  <si>
    <t>g19510</t>
  </si>
  <si>
    <t>ENSMUSP00000134618</t>
  </si>
  <si>
    <t>Obox5</t>
  </si>
  <si>
    <t>g19516</t>
  </si>
  <si>
    <t>ENSMUSP00000096400</t>
  </si>
  <si>
    <t>g19523</t>
  </si>
  <si>
    <t>g19541</t>
  </si>
  <si>
    <t>g19542</t>
  </si>
  <si>
    <t>ENSMUSP00000012279</t>
  </si>
  <si>
    <t>Gsc2</t>
  </si>
  <si>
    <t>g19543</t>
  </si>
  <si>
    <t>g19770</t>
  </si>
  <si>
    <t>g19784</t>
  </si>
  <si>
    <t>ENSMUSP00000051496</t>
  </si>
  <si>
    <t>Zfp607a</t>
  </si>
  <si>
    <t>g19833</t>
  </si>
  <si>
    <t>ENSMUSP00000146429</t>
  </si>
  <si>
    <t>Lgals4</t>
  </si>
  <si>
    <t>extracellular matrix protein(PC00102)</t>
  </si>
  <si>
    <t>g19852</t>
  </si>
  <si>
    <t>g19853</t>
  </si>
  <si>
    <t>g19871</t>
  </si>
  <si>
    <t>ENSMUSP00000034740</t>
  </si>
  <si>
    <t>Nedd4</t>
  </si>
  <si>
    <t>ubiquitin-protein ligase(PC00234)</t>
  </si>
  <si>
    <t>g19959</t>
  </si>
  <si>
    <t>ENSMUSP00000103729</t>
  </si>
  <si>
    <t>Scgb1b29</t>
  </si>
  <si>
    <t>g20006</t>
  </si>
  <si>
    <t>g20010</t>
  </si>
  <si>
    <t>g20022</t>
  </si>
  <si>
    <t>g20025</t>
  </si>
  <si>
    <t>ENSMUSP00000083018</t>
  </si>
  <si>
    <t>Zfp157</t>
  </si>
  <si>
    <t>g20026</t>
  </si>
  <si>
    <t>ENSMUSP00000083459</t>
  </si>
  <si>
    <t>Zfp810</t>
  </si>
  <si>
    <t>g20041</t>
  </si>
  <si>
    <t>ENSMUSP00000103652</t>
  </si>
  <si>
    <t>Gm5114</t>
  </si>
  <si>
    <t>g20042</t>
  </si>
  <si>
    <t>g20048</t>
  </si>
  <si>
    <t>g20078</t>
  </si>
  <si>
    <t>g20101</t>
  </si>
  <si>
    <t>ENSMUSP00000077879</t>
  </si>
  <si>
    <t>Klk1b1</t>
  </si>
  <si>
    <t>g20314</t>
  </si>
  <si>
    <t>g20318</t>
  </si>
  <si>
    <t>g20320</t>
  </si>
  <si>
    <t>g20371</t>
  </si>
  <si>
    <t>g20405</t>
  </si>
  <si>
    <t>g20704</t>
  </si>
  <si>
    <t>ENSMUSP00000064865</t>
  </si>
  <si>
    <t>Hbb-bh1</t>
  </si>
  <si>
    <t>globin(PC00107)</t>
  </si>
  <si>
    <t>g20870</t>
  </si>
  <si>
    <t>ENSMUSP00000075637</t>
  </si>
  <si>
    <t>Or5p81</t>
  </si>
  <si>
    <t>g21479</t>
  </si>
  <si>
    <t>T2T_CAST_EiJ#2#chr8</t>
  </si>
  <si>
    <t>g21480</t>
  </si>
  <si>
    <t>g21481</t>
  </si>
  <si>
    <t>g21483</t>
  </si>
  <si>
    <t>g21485</t>
  </si>
  <si>
    <t>g21486</t>
  </si>
  <si>
    <t>g21487</t>
  </si>
  <si>
    <t>g21489</t>
  </si>
  <si>
    <t>g21490</t>
  </si>
  <si>
    <t>g21491</t>
  </si>
  <si>
    <t>g21492</t>
  </si>
  <si>
    <t>g21493</t>
  </si>
  <si>
    <t>g21495</t>
  </si>
  <si>
    <t>g21496</t>
  </si>
  <si>
    <t>g21500</t>
  </si>
  <si>
    <t>g21503</t>
  </si>
  <si>
    <t>g21504</t>
  </si>
  <si>
    <t>g21507</t>
  </si>
  <si>
    <t>g21510</t>
  </si>
  <si>
    <t>g21514</t>
  </si>
  <si>
    <t>g21517</t>
  </si>
  <si>
    <t>g21768</t>
  </si>
  <si>
    <t>g21879</t>
  </si>
  <si>
    <t>g21914</t>
  </si>
  <si>
    <t>g21979</t>
  </si>
  <si>
    <t>g22049</t>
  </si>
  <si>
    <t>g22281</t>
  </si>
  <si>
    <t>g22311</t>
  </si>
  <si>
    <t>g22313</t>
  </si>
  <si>
    <t>g22580</t>
  </si>
  <si>
    <t>g22628</t>
  </si>
  <si>
    <t>T2T_CAST_EiJ#2#chr9</t>
  </si>
  <si>
    <t>g22730</t>
  </si>
  <si>
    <t>g22733</t>
  </si>
  <si>
    <t>ENSMUSP00000090891</t>
  </si>
  <si>
    <t>Npm1</t>
  </si>
  <si>
    <t>g22832</t>
  </si>
  <si>
    <t>ENSMUSP00000089089</t>
  </si>
  <si>
    <t>Zfp872</t>
  </si>
  <si>
    <t>g23012</t>
  </si>
  <si>
    <t>g23025</t>
  </si>
  <si>
    <t>g23103</t>
  </si>
  <si>
    <t>g23389</t>
  </si>
  <si>
    <t>g23404</t>
  </si>
  <si>
    <t>g23451</t>
  </si>
  <si>
    <t>g23626</t>
  </si>
  <si>
    <t>ENSMUSP00000082195</t>
  </si>
  <si>
    <t>Iqcf1</t>
  </si>
  <si>
    <t>g23761</t>
  </si>
  <si>
    <t>g23769</t>
  </si>
  <si>
    <t>g23850</t>
  </si>
  <si>
    <t>ENSMUSP00000083661</t>
  </si>
  <si>
    <t>Zfp92</t>
  </si>
  <si>
    <t>g23887</t>
  </si>
  <si>
    <r>
      <rPr>
        <rFont val="Arial"/>
        <b/>
        <color theme="1"/>
      </rPr>
      <t xml:space="preserve">ST9: </t>
    </r>
    <r>
      <rPr>
        <rFont val="Arial"/>
        <b val="0"/>
        <color theme="1"/>
      </rPr>
      <t>Liftoff annotation genes that have an increased copy number in the T2T genomes compared to GRCm39</t>
    </r>
  </si>
  <si>
    <t>Ensembl Gene ID</t>
  </si>
  <si>
    <t># of Extra Copies</t>
  </si>
  <si>
    <t>Mean Gene Length</t>
  </si>
  <si>
    <t>Mean Exon Count</t>
  </si>
  <si>
    <t>Mean CDS Length</t>
  </si>
  <si>
    <t>C57BL/6J Extra Copies</t>
  </si>
  <si>
    <t>CAST/EiJ Extra Copies</t>
  </si>
  <si>
    <t>Difference (CAST/EiJ - C57BL/6J)</t>
  </si>
  <si>
    <t>ENSMUSG00000075046</t>
  </si>
  <si>
    <t>Duxf3</t>
  </si>
  <si>
    <t>homeodomain transcription factor</t>
  </si>
  <si>
    <t>ENSMUSG00000074449</t>
  </si>
  <si>
    <t>Potefam3a</t>
  </si>
  <si>
    <t>kinase inhibitor</t>
  </si>
  <si>
    <t>+21</t>
  </si>
  <si>
    <t>ENSMUSG00000118607</t>
  </si>
  <si>
    <t>Gm7592</t>
  </si>
  <si>
    <t>G-protein coupled receptor</t>
  </si>
  <si>
    <t>ENSMUSG00000099545</t>
  </si>
  <si>
    <t>Gm13276</t>
  </si>
  <si>
    <t>interferon superfamily</t>
  </si>
  <si>
    <t>+13</t>
  </si>
  <si>
    <t>ENSMUSG00000023764</t>
  </si>
  <si>
    <t>Sp140l1</t>
  </si>
  <si>
    <t>+12</t>
  </si>
  <si>
    <t>ENSMUSG00000095770</t>
  </si>
  <si>
    <t>Spin2j</t>
  </si>
  <si>
    <t>chromatin/chromatin-binding, or -regulatory protein</t>
  </si>
  <si>
    <t>Gm15433</t>
  </si>
  <si>
    <t>+11</t>
  </si>
  <si>
    <t>ENSMUSG00000078664</t>
  </si>
  <si>
    <t>Sprr2a1</t>
  </si>
  <si>
    <t>ENSMUSG00000058537</t>
  </si>
  <si>
    <t>AW822073</t>
  </si>
  <si>
    <t>Gm52955</t>
  </si>
  <si>
    <t>+10</t>
  </si>
  <si>
    <t>ENSMUSG00000118590</t>
  </si>
  <si>
    <t>1700001F09Rik</t>
  </si>
  <si>
    <t>+6</t>
  </si>
  <si>
    <t>ENSMUSG00000070034</t>
  </si>
  <si>
    <t>ENSMUSG00000089960</t>
  </si>
  <si>
    <t>Ugt1a1</t>
  </si>
  <si>
    <t>glycosyltransferase</t>
  </si>
  <si>
    <t>ENSMUSG00000089844</t>
  </si>
  <si>
    <t>Gm10354</t>
  </si>
  <si>
    <t>+5</t>
  </si>
  <si>
    <t>ENSMUSG00000079424</t>
  </si>
  <si>
    <t>Pramel47</t>
  </si>
  <si>
    <t>Gm8126</t>
  </si>
  <si>
    <t>+4</t>
  </si>
  <si>
    <t>ENSMUSG00000089901</t>
  </si>
  <si>
    <t>ENSMUSG00000091792</t>
  </si>
  <si>
    <t>Gm3573</t>
  </si>
  <si>
    <t>ENSMUSG00000099762</t>
  </si>
  <si>
    <t>Gm21149</t>
  </si>
  <si>
    <t>ENSMUSG00000118591</t>
  </si>
  <si>
    <t>+2</t>
  </si>
  <si>
    <t>ENSMUSG00000063905</t>
  </si>
  <si>
    <t>Zfp1000</t>
  </si>
  <si>
    <t>ENSMUSG00000092166</t>
  </si>
  <si>
    <t>Pramel45</t>
  </si>
  <si>
    <t>ENSMUSG00000096468</t>
  </si>
  <si>
    <t>Gm16405</t>
  </si>
  <si>
    <t>Gm8229</t>
  </si>
  <si>
    <t>+1</t>
  </si>
  <si>
    <t>ENSMUSG00000094784</t>
  </si>
  <si>
    <t>Gm8122</t>
  </si>
  <si>
    <t>ENSMUSG00000095384</t>
  </si>
  <si>
    <t>ENSMUSG00000045699</t>
  </si>
  <si>
    <t>Gm21411</t>
  </si>
  <si>
    <t>C2H2 zinc finger transcription factor</t>
  </si>
  <si>
    <t>ENSMUSG00000091494</t>
  </si>
  <si>
    <t>Gm3269</t>
  </si>
  <si>
    <t>ENSMUSG00000095503</t>
  </si>
  <si>
    <t>Pramel43</t>
  </si>
  <si>
    <t>ENSMUSG00000112931</t>
  </si>
  <si>
    <t>Gm4303</t>
  </si>
  <si>
    <t>RNA metabolism protein</t>
  </si>
  <si>
    <t>Gm17175</t>
  </si>
  <si>
    <t>ENSMUSG00000095718</t>
  </si>
  <si>
    <t>Pramel40</t>
  </si>
  <si>
    <t>ENSMUSG00000091122</t>
  </si>
  <si>
    <t>Gm8247</t>
  </si>
  <si>
    <t>Ifit3</t>
  </si>
  <si>
    <t>ENSMUSG00000066007</t>
  </si>
  <si>
    <t>Zfp600</t>
  </si>
  <si>
    <t>Potefam3c</t>
  </si>
  <si>
    <t>ENSMUSG00000068893</t>
  </si>
  <si>
    <t>Sprr2a2</t>
  </si>
  <si>
    <t>ENSMUSG00000096901</t>
  </si>
  <si>
    <t>Gm3029</t>
  </si>
  <si>
    <t>Pramel33</t>
  </si>
  <si>
    <t>ENSMUSG00000096770</t>
  </si>
  <si>
    <t>Amy2a4</t>
  </si>
  <si>
    <t>amylase</t>
  </si>
  <si>
    <t>ENSMUSG00000066772</t>
  </si>
  <si>
    <t>Pramel34</t>
  </si>
  <si>
    <t>ENSMUSG00000070605</t>
  </si>
  <si>
    <t>Zfp992</t>
  </si>
  <si>
    <t>ENSMUSG00000095029</t>
  </si>
  <si>
    <t>Anxa2r2</t>
  </si>
  <si>
    <t>transmembrane signal receptor</t>
  </si>
  <si>
    <t>Pramel41</t>
  </si>
  <si>
    <t>ENSMUSG00000096139</t>
  </si>
  <si>
    <t>Pramel50</t>
  </si>
  <si>
    <t>ENSMUSG00000091101</t>
  </si>
  <si>
    <t>Gm4302</t>
  </si>
  <si>
    <t>Pramel42</t>
  </si>
  <si>
    <t>ENSMUSG00000071311</t>
  </si>
  <si>
    <t>Gpr31b</t>
  </si>
  <si>
    <t>ENSMUSG00000095546</t>
  </si>
  <si>
    <t>Gm10230</t>
  </si>
  <si>
    <t>Pramel53</t>
  </si>
  <si>
    <t>ENSMUSG00000060738</t>
  </si>
  <si>
    <t>Prl7c1</t>
  </si>
  <si>
    <t>peptide hormone</t>
  </si>
  <si>
    <t>ENSMUSG00000072188</t>
  </si>
  <si>
    <t>Pramel55</t>
  </si>
  <si>
    <t>ENSMUSG00000094195</t>
  </si>
  <si>
    <t>Pramel44</t>
  </si>
  <si>
    <t>ENSMUSG00000090634</t>
  </si>
  <si>
    <t>ENSMUSG00000091756</t>
  </si>
  <si>
    <t>Gm3095</t>
  </si>
  <si>
    <t>Vmn1r3</t>
  </si>
  <si>
    <t>ENSMUSG00000095677</t>
  </si>
  <si>
    <t>Dynlt1f</t>
  </si>
  <si>
    <t>microtubule or microtubule-binding cytoskeletal protein</t>
  </si>
  <si>
    <t>Zfp936</t>
  </si>
  <si>
    <t>ENSMUSG00000114582</t>
  </si>
  <si>
    <t>3110040M04Rik</t>
  </si>
  <si>
    <t>ENSMUSG00000090440</t>
  </si>
  <si>
    <t>1700049E17Rik2</t>
  </si>
  <si>
    <t>Zfp979</t>
  </si>
  <si>
    <t>ENSMUSG00000094925</t>
  </si>
  <si>
    <t>Gm5798</t>
  </si>
  <si>
    <t>ENSMUSG00000053742</t>
  </si>
  <si>
    <t>ENSMUSG00000095056</t>
  </si>
  <si>
    <t>Gm3159</t>
  </si>
  <si>
    <t>Zfp985</t>
  </si>
  <si>
    <t>ENSMUSG00000095996</t>
  </si>
  <si>
    <t>Pramel60</t>
  </si>
  <si>
    <t>ENSMUSG00000000579</t>
  </si>
  <si>
    <t>Dynlt1c</t>
  </si>
  <si>
    <t>Zfp986</t>
  </si>
  <si>
    <t>ENSMUSG00000056457</t>
  </si>
  <si>
    <t>Prl2c3</t>
  </si>
  <si>
    <t>ENSMUSG00000095293</t>
  </si>
  <si>
    <t>Gm10058</t>
  </si>
  <si>
    <t>ENSMUSG00000095954</t>
  </si>
  <si>
    <t>Pramel56</t>
  </si>
  <si>
    <t>ENSMUSG00000078869</t>
  </si>
  <si>
    <t>Zfp1010</t>
  </si>
  <si>
    <t>ENSMUSG00000096230</t>
  </si>
  <si>
    <t>Pramel36</t>
  </si>
  <si>
    <t>ENSMUSG00000074417</t>
  </si>
  <si>
    <t>Pira12</t>
  </si>
  <si>
    <t>immunoglobulin receptor superfamily</t>
  </si>
  <si>
    <t>ENSMUSG00000098947</t>
  </si>
  <si>
    <t>V1rg10</t>
  </si>
  <si>
    <t>ENSMUSG00000094601</t>
  </si>
  <si>
    <t>Spin2h</t>
  </si>
  <si>
    <t>ENSMUSG00000094196</t>
  </si>
  <si>
    <t>Magea3</t>
  </si>
  <si>
    <t>scaffold/adaptor protein</t>
  </si>
  <si>
    <t>ENSMUSG00000078673</t>
  </si>
  <si>
    <t>Mup19</t>
  </si>
  <si>
    <t>transfer/carrier protein</t>
  </si>
  <si>
    <t>ENSMUSG00000110469</t>
  </si>
  <si>
    <t>Gapdhrt2</t>
  </si>
  <si>
    <t>dehydrogenase</t>
  </si>
  <si>
    <t>ENSMUSG00000090713</t>
  </si>
  <si>
    <t>Gm8127</t>
  </si>
  <si>
    <t>ENSMUSG00000096629</t>
  </si>
  <si>
    <t>Gm3383</t>
  </si>
  <si>
    <t>ENSMUSG00000073457</t>
  </si>
  <si>
    <t>Smok2b</t>
  </si>
  <si>
    <t>non-receptor serine/threonine protein kinase</t>
  </si>
  <si>
    <t>ENSMUSG00000044783</t>
  </si>
  <si>
    <t>ENSMUSG00000073119</t>
  </si>
  <si>
    <t>Speer4a</t>
  </si>
  <si>
    <t>ENSMUSG00000118459</t>
  </si>
  <si>
    <t>Btbd35f1</t>
  </si>
  <si>
    <t>ENSMUSG00000073458</t>
  </si>
  <si>
    <t>Smok2a</t>
  </si>
  <si>
    <t>ENSMUSG00000095101</t>
  </si>
  <si>
    <t>Gm13285</t>
  </si>
  <si>
    <t>ENSMUSG00000079722</t>
  </si>
  <si>
    <t>Ttll2</t>
  </si>
  <si>
    <t>ENSMUSG00000096265</t>
  </si>
  <si>
    <t>Potefam3e</t>
  </si>
  <si>
    <t>ENSMUSG00000094590</t>
  </si>
  <si>
    <t>Gm3629</t>
  </si>
  <si>
    <t>ENSMUSG00000090379</t>
  </si>
  <si>
    <t>ENSMUSG00000095362</t>
  </si>
  <si>
    <t>Gm14325</t>
  </si>
  <si>
    <t>ENSMUSG00000090716</t>
  </si>
  <si>
    <t>Gm3371</t>
  </si>
  <si>
    <t>ENSMUSG00000096470</t>
  </si>
  <si>
    <t>Gm9603</t>
  </si>
  <si>
    <t>ENSMUSG00000074369</t>
  </si>
  <si>
    <t>Obox2</t>
  </si>
  <si>
    <t>ENSMUSG00000070031</t>
  </si>
  <si>
    <t>ENSMUSG00000095294</t>
  </si>
  <si>
    <t>Potefam3b</t>
  </si>
  <si>
    <t>ENSMUSG00000089951</t>
  </si>
  <si>
    <t>Zfp968-ps</t>
  </si>
  <si>
    <t>ENSMUSG00000063245</t>
  </si>
  <si>
    <t>Zfp993</t>
  </si>
  <si>
    <t>ENSMUSG00000060565</t>
  </si>
  <si>
    <t>ENSMUSG00000066009</t>
  </si>
  <si>
    <t>Zfp987</t>
  </si>
  <si>
    <t>ENSMUSG00000095909</t>
  </si>
  <si>
    <t>ENSMUSG00000100838</t>
  </si>
  <si>
    <t>Gm29094</t>
  </si>
  <si>
    <t>ENSMUSG00000051940</t>
  </si>
  <si>
    <t>5031410I06Rik</t>
  </si>
  <si>
    <t>ENSMUSG00000095557</t>
  </si>
  <si>
    <t>Gm3415</t>
  </si>
  <si>
    <t>ENSMUSG00000040809</t>
  </si>
  <si>
    <t>glycosidase</t>
  </si>
  <si>
    <t>ENSMUSG00000121585</t>
  </si>
  <si>
    <t>Gm38423</t>
  </si>
  <si>
    <t>ENSMUSG00000063779</t>
  </si>
  <si>
    <t>ENSMUSG00000096732</t>
  </si>
  <si>
    <t>Gm8897</t>
  </si>
  <si>
    <t>ENSMUSG00000095975</t>
  </si>
  <si>
    <t>Cphx1</t>
  </si>
  <si>
    <t>ENSMUSG00000072259</t>
  </si>
  <si>
    <t>Gm5592</t>
  </si>
  <si>
    <t>ENSMUSG00000094125</t>
  </si>
  <si>
    <t>Cwc22rt1</t>
  </si>
  <si>
    <t>RNA processing factor</t>
  </si>
  <si>
    <t>ENSMUSG00000075551</t>
  </si>
  <si>
    <t>Cyp3a41a</t>
  </si>
  <si>
    <t>oxygenase</t>
  </si>
  <si>
    <t>ENSMUSG00000048502</t>
  </si>
  <si>
    <t>Duxbl1</t>
  </si>
  <si>
    <t>ENSMUSG00000090364</t>
  </si>
  <si>
    <t>Gm3043</t>
  </si>
  <si>
    <t>ENSMUSG00000079029</t>
  </si>
  <si>
    <t>Eif1ad7</t>
  </si>
  <si>
    <t>translation initiation factor</t>
  </si>
  <si>
    <t>ENSMUSG00000118640</t>
  </si>
  <si>
    <t>Gm7582</t>
  </si>
  <si>
    <t>ENSMUSG00000072605</t>
  </si>
  <si>
    <t>Gm10376</t>
  </si>
  <si>
    <t>ENSMUSG00000091897</t>
  </si>
  <si>
    <t>Gm17019</t>
  </si>
  <si>
    <t>ENSMUSG00000059690</t>
  </si>
  <si>
    <t>1700020N15Rik</t>
  </si>
  <si>
    <t>ENSMUSG00000091142</t>
  </si>
  <si>
    <t>ENSMUSG00000095912</t>
  </si>
  <si>
    <t>Gm3317</t>
  </si>
  <si>
    <t>ENSMUSG00000091049</t>
  </si>
  <si>
    <t>Gm1979</t>
  </si>
  <si>
    <t>ENSMUSG00000096097</t>
  </si>
  <si>
    <t>H2al1c</t>
  </si>
  <si>
    <t>ENSMUSG00000096878</t>
  </si>
  <si>
    <t>Gm21083</t>
  </si>
  <si>
    <t>ENSMUSG00000093805</t>
  </si>
  <si>
    <t>Gal3st2b</t>
  </si>
  <si>
    <t>transferase</t>
  </si>
  <si>
    <t>ENSMUSG00000094811</t>
  </si>
  <si>
    <t>Gm21103</t>
  </si>
  <si>
    <t>ENSMUSG00000089929</t>
  </si>
  <si>
    <t>Bcl2a1b</t>
  </si>
  <si>
    <t>ENSMUSG00000104824</t>
  </si>
  <si>
    <t>Gm21663</t>
  </si>
  <si>
    <t>ENSMUSG00000099711</t>
  </si>
  <si>
    <t>Btbd35f21</t>
  </si>
  <si>
    <t>ubiquitin-protein ligase</t>
  </si>
  <si>
    <t>ENSMUSG00000096045</t>
  </si>
  <si>
    <t>Gm21698</t>
  </si>
  <si>
    <t>ENSMUSG00000054417</t>
  </si>
  <si>
    <t>Cyp3a44</t>
  </si>
  <si>
    <t>ENSMUSG00000090505</t>
  </si>
  <si>
    <t>Gm3486</t>
  </si>
  <si>
    <t>ENSMUSG00000095474</t>
  </si>
  <si>
    <t>Cldn34c2</t>
  </si>
  <si>
    <t>tight junction</t>
  </si>
  <si>
    <t>ENSMUSG00000092167</t>
  </si>
  <si>
    <t>Gm3696</t>
  </si>
  <si>
    <t>ENSMUSG00000079710</t>
  </si>
  <si>
    <t>Dynlt2a2</t>
  </si>
  <si>
    <t>ENSMUSG00000092244</t>
  </si>
  <si>
    <t>Esp34</t>
  </si>
  <si>
    <t>ENSMUSG00000114943</t>
  </si>
  <si>
    <t>Gm8947</t>
  </si>
  <si>
    <t>ENSMUSG00000079350</t>
  </si>
  <si>
    <t>Magea8</t>
  </si>
  <si>
    <t>ENSMUSG00000079339</t>
  </si>
  <si>
    <t>Ifit1bl1</t>
  </si>
  <si>
    <t>defense/immunity protein</t>
  </si>
  <si>
    <t>ENSMUSG00000023132</t>
  </si>
  <si>
    <t>serine protease</t>
  </si>
  <si>
    <t>ENSMUSG00000074896</t>
  </si>
  <si>
    <t>ENSMUSG00000078902</t>
  </si>
  <si>
    <t>Gm14443</t>
  </si>
  <si>
    <t>ENSMUSG00000078674</t>
  </si>
  <si>
    <t>Mup18</t>
  </si>
  <si>
    <t>ENSMUSG00000058523</t>
  </si>
  <si>
    <t>Mup5</t>
  </si>
  <si>
    <t>ENSMUSG00000079566</t>
  </si>
  <si>
    <t>Spin2d</t>
  </si>
  <si>
    <t>ENSMUSG00000095304</t>
  </si>
  <si>
    <t>Plac9</t>
  </si>
  <si>
    <t>ENSMUSG00000066366</t>
  </si>
  <si>
    <t>Serpina1a</t>
  </si>
  <si>
    <t>protease inhibitor</t>
  </si>
  <si>
    <t>ENSMUSG00000107280</t>
  </si>
  <si>
    <t>membrane traffic protein</t>
  </si>
  <si>
    <t>ENSMUSG00000024033</t>
  </si>
  <si>
    <t>Rsph1</t>
  </si>
  <si>
    <t>ENSMUSG00000096044</t>
  </si>
  <si>
    <t>ENSMUSG00000066684</t>
  </si>
  <si>
    <t>Pilrb1</t>
  </si>
  <si>
    <t>ENSMUSG00000070686</t>
  </si>
  <si>
    <t>ENSMUSG00000067768</t>
  </si>
  <si>
    <t>Xlr4b</t>
  </si>
  <si>
    <t>ENSMUSG00000074011</t>
  </si>
  <si>
    <t>ENSMUSG00000072479</t>
  </si>
  <si>
    <t>Xlr5b</t>
  </si>
  <si>
    <t>ENSMUSG00000095074</t>
  </si>
  <si>
    <t>ENSMUSG00000095773</t>
  </si>
  <si>
    <t>Vmn2r38</t>
  </si>
  <si>
    <t>ENSMUSG00000072821</t>
  </si>
  <si>
    <t>ENSMUSG00000079162</t>
  </si>
  <si>
    <t>Trim43b</t>
  </si>
  <si>
    <t>ENSMUSG00000072813</t>
  </si>
  <si>
    <t>ENSMUSG00000090298</t>
  </si>
  <si>
    <t>Sult3a2</t>
  </si>
  <si>
    <t>ENSMUSG00000101232</t>
  </si>
  <si>
    <t>Scgb1b15</t>
  </si>
  <si>
    <t>ENSMUSG00000096399</t>
  </si>
  <si>
    <t>Vmn2r35</t>
  </si>
  <si>
    <t>ENSMUSG00000095788</t>
  </si>
  <si>
    <t>Sirpb1a</t>
  </si>
  <si>
    <t>ENSMUSG00000078193</t>
  </si>
  <si>
    <t>Rpl35rt</t>
  </si>
  <si>
    <t>ribosomal protein</t>
  </si>
  <si>
    <t>ENSMUSG00000078276</t>
  </si>
  <si>
    <t>Gm14190</t>
  </si>
  <si>
    <t>ENSMUSG00000052469</t>
  </si>
  <si>
    <t>Tcp10c</t>
  </si>
  <si>
    <t>ENSMUSG00000072676</t>
  </si>
  <si>
    <t>Tmem254</t>
  </si>
  <si>
    <t>ENSMUSG00000060256</t>
  </si>
  <si>
    <t>Tdpoz4</t>
  </si>
  <si>
    <t>ENSMUSG00000115466</t>
  </si>
  <si>
    <t>ENSMUSG00000064194</t>
  </si>
  <si>
    <t>ENSMUSG00000058005</t>
  </si>
  <si>
    <t>Tdpoz3</t>
  </si>
  <si>
    <t>ENSMUSG00000066000</t>
  </si>
  <si>
    <t>ENSMUSG00000057021</t>
  </si>
  <si>
    <t>ENSMUSG00000078496</t>
  </si>
  <si>
    <t>ENSMUSG00000044248</t>
  </si>
  <si>
    <t>Vmn1r45</t>
  </si>
  <si>
    <t>ENSMUSG00000065999</t>
  </si>
  <si>
    <t>ENSMUSG00000090864</t>
  </si>
  <si>
    <t>Vmn2r40</t>
  </si>
  <si>
    <t>ENSMUSG00000078500</t>
  </si>
  <si>
    <t>ENSMUSG00000121526</t>
  </si>
  <si>
    <t>ENSMUSG00000032894</t>
  </si>
  <si>
    <t>1700031F05Rik</t>
  </si>
  <si>
    <t>ENSMUSG00000057805</t>
  </si>
  <si>
    <t>1700084M14Rik</t>
  </si>
  <si>
    <t>ENSMUSG00000079593</t>
  </si>
  <si>
    <t>4933416I08Rik</t>
  </si>
  <si>
    <t>ENSMUSG00000016327</t>
  </si>
  <si>
    <t>Atp1b4</t>
  </si>
  <si>
    <t>primary active transporter</t>
  </si>
  <si>
    <t>ENSMUSG00000090164</t>
  </si>
  <si>
    <t>BC035044</t>
  </si>
  <si>
    <t>ENSMUSG00000017146</t>
  </si>
  <si>
    <t>Brca1</t>
  </si>
  <si>
    <t>ENSMUSG00000094558</t>
  </si>
  <si>
    <t>Btbd35f11</t>
  </si>
  <si>
    <t>ENSMUSG00000118431</t>
  </si>
  <si>
    <t>Btbd35f25</t>
  </si>
  <si>
    <t>ENSMUSG00000118409</t>
  </si>
  <si>
    <t>Btbd35f5</t>
  </si>
  <si>
    <t>ENSMUSG00000096915</t>
  </si>
  <si>
    <t>Btbd35f6</t>
  </si>
  <si>
    <t>ENSMUSG00000085486</t>
  </si>
  <si>
    <t>Ccdc200</t>
  </si>
  <si>
    <t>ENSMUSG00000078520</t>
  </si>
  <si>
    <t>Cela3a</t>
  </si>
  <si>
    <t>ENSMUSG00000024365</t>
  </si>
  <si>
    <t>ENSMUSG00000025004</t>
  </si>
  <si>
    <t>Cyp2c40</t>
  </si>
  <si>
    <t>ENSMUSG00000096445</t>
  </si>
  <si>
    <t>Dcpp1</t>
  </si>
  <si>
    <t>ENSMUSG00000074444</t>
  </si>
  <si>
    <t>Defa30</t>
  </si>
  <si>
    <t>antimicrobial response protein</t>
  </si>
  <si>
    <t>ENSMUSG00000095799</t>
  </si>
  <si>
    <t>Eif1ad10</t>
  </si>
  <si>
    <t>ENSMUSG00000093847</t>
  </si>
  <si>
    <t>Eif1ad15</t>
  </si>
  <si>
    <t>ENSMUSG00000094973</t>
  </si>
  <si>
    <t>Eif4a3l1</t>
  </si>
  <si>
    <t>RNA helicase</t>
  </si>
  <si>
    <t>ENSMUSG00000116895</t>
  </si>
  <si>
    <t>Ermardl1</t>
  </si>
  <si>
    <t>ENSMUSG00000116953</t>
  </si>
  <si>
    <t>Ermardl2</t>
  </si>
  <si>
    <t>ENSMUSG00000081443</t>
  </si>
  <si>
    <t>Fam236d</t>
  </si>
  <si>
    <t>ENSMUSG00000072249</t>
  </si>
  <si>
    <t>Fthl17f</t>
  </si>
  <si>
    <t>storage protein</t>
  </si>
  <si>
    <t>ENSMUSG00000074619</t>
  </si>
  <si>
    <t>Fundc2b</t>
  </si>
  <si>
    <t>ENSMUSG00000024026</t>
  </si>
  <si>
    <t>Glo1</t>
  </si>
  <si>
    <t>lyase</t>
  </si>
  <si>
    <t>ENSMUSG00000063277</t>
  </si>
  <si>
    <t>Gm10128</t>
  </si>
  <si>
    <t>ENSMUSG00000072739</t>
  </si>
  <si>
    <t>Gm10408</t>
  </si>
  <si>
    <t>ENSMUSG00000072923</t>
  </si>
  <si>
    <t>Gm10439</t>
  </si>
  <si>
    <t>ENSMUSG00000073257</t>
  </si>
  <si>
    <t>Gm10488</t>
  </si>
  <si>
    <t>ENSMUSG00000078868</t>
  </si>
  <si>
    <t>Gm14412</t>
  </si>
  <si>
    <t>ENSMUSG00000079522</t>
  </si>
  <si>
    <t>Gm14744</t>
  </si>
  <si>
    <t>ENSMUSG00000090015</t>
  </si>
  <si>
    <t>Gm15446</t>
  </si>
  <si>
    <t>ENSMUSG00000094714</t>
  </si>
  <si>
    <t>Gm16430</t>
  </si>
  <si>
    <t>ENSMUSG00000083628</t>
  </si>
  <si>
    <t>Gm2030</t>
  </si>
  <si>
    <t>ENSMUSG00000041505</t>
  </si>
  <si>
    <t>Gm3402</t>
  </si>
  <si>
    <t>ENSMUSG00000096685</t>
  </si>
  <si>
    <t>Gm3642</t>
  </si>
  <si>
    <t>ENSMUSG00000114212</t>
  </si>
  <si>
    <t>Gm47985</t>
  </si>
  <si>
    <t>ENSMUSG00000116672</t>
  </si>
  <si>
    <t>Gm49630</t>
  </si>
  <si>
    <t>ENSMUSG00000116563</t>
  </si>
  <si>
    <t>Gm56451</t>
  </si>
  <si>
    <t>ENSMUSG00000068879</t>
  </si>
  <si>
    <t>Gm5773</t>
  </si>
  <si>
    <t>ENSMUSG00000071726</t>
  </si>
  <si>
    <t>Gm5941</t>
  </si>
  <si>
    <t>ENSMUSG00000033219</t>
  </si>
  <si>
    <t>Gm9758</t>
  </si>
  <si>
    <t>ENSMUSG00000073411</t>
  </si>
  <si>
    <t>ENSMUSG00000054128</t>
  </si>
  <si>
    <t>H2-T3</t>
  </si>
  <si>
    <t>ENSMUSG00000100200</t>
  </si>
  <si>
    <t>H2al1m</t>
  </si>
  <si>
    <t>ENSMUSG00000067750</t>
  </si>
  <si>
    <t>Khdc1a</t>
  </si>
  <si>
    <t>ENSMUSG00000053797</t>
  </si>
  <si>
    <t>Krt16</t>
  </si>
  <si>
    <t>intermediate filament</t>
  </si>
  <si>
    <t>ENSMUSG00000096644</t>
  </si>
  <si>
    <t>Magea1</t>
  </si>
  <si>
    <t>ENSMUSG00000094861</t>
  </si>
  <si>
    <t>Mageb6b1</t>
  </si>
  <si>
    <t>ENSMUSG00000096530</t>
  </si>
  <si>
    <t>Msantd5f7</t>
  </si>
  <si>
    <t>ENSMUSG00000017119</t>
  </si>
  <si>
    <t>Nbr1</t>
  </si>
  <si>
    <t>ENSMUSG00000066861</t>
  </si>
  <si>
    <t>Oas1g</t>
  </si>
  <si>
    <t>nucleotidyltransferase</t>
  </si>
  <si>
    <t>ENSMUSG00000062987</t>
  </si>
  <si>
    <t>Or2d2b</t>
  </si>
  <si>
    <t>ENSMUSG00000095706</t>
  </si>
  <si>
    <t>Or5ac25</t>
  </si>
  <si>
    <t>ENSMUSG00000095484</t>
  </si>
  <si>
    <t>Or5b121</t>
  </si>
  <si>
    <t>ENSMUSG00000059134</t>
  </si>
  <si>
    <t>Or6c70</t>
  </si>
  <si>
    <t>ENSMUSG00000095525</t>
  </si>
  <si>
    <t>Or7g12</t>
  </si>
  <si>
    <t>ENSMUSG00000044703</t>
  </si>
  <si>
    <t>Phf11a</t>
  </si>
  <si>
    <t>DNA metabolism protein</t>
  </si>
  <si>
    <t>ENSMUSG00000081665</t>
  </si>
  <si>
    <t>Pira1</t>
  </si>
  <si>
    <t>ENSMUSG00000074419</t>
  </si>
  <si>
    <t>Pira13</t>
  </si>
  <si>
    <t>ENSMUSG00000078512</t>
  </si>
  <si>
    <t>Pramel11</t>
  </si>
  <si>
    <t>ENSMUSG00000070617</t>
  </si>
  <si>
    <t>Pramel23</t>
  </si>
  <si>
    <t>ENSMUSG00000046435</t>
  </si>
  <si>
    <t>Pramel24</t>
  </si>
  <si>
    <t>ENSMUSG00000066031</t>
  </si>
  <si>
    <t>Pramel25</t>
  </si>
  <si>
    <t>ENSMUSG00000059218</t>
  </si>
  <si>
    <t>Pramel26</t>
  </si>
  <si>
    <t>ENSMUSG00000036749</t>
  </si>
  <si>
    <t>Pramel5</t>
  </si>
  <si>
    <t>ENSMUSG00000066027</t>
  </si>
  <si>
    <t>Pramel51</t>
  </si>
  <si>
    <t>ENSMUSG00000070796</t>
  </si>
  <si>
    <t>Psg21</t>
  </si>
  <si>
    <t>ENSMUSG00000095698</t>
  </si>
  <si>
    <t>Rhox2d</t>
  </si>
  <si>
    <t>ENSMUSG00000095741</t>
  </si>
  <si>
    <t>Rhox2f</t>
  </si>
  <si>
    <t>ENSMUSG00000095601</t>
  </si>
  <si>
    <t>Rhox3a2</t>
  </si>
  <si>
    <t>ENSMUSG00000079636</t>
  </si>
  <si>
    <t>Rhox3c</t>
  </si>
  <si>
    <t>ENSMUSG00000059626</t>
  </si>
  <si>
    <t>Rhox3e</t>
  </si>
  <si>
    <t>ENSMUSG00000047222</t>
  </si>
  <si>
    <t>Rnase2a</t>
  </si>
  <si>
    <t>endoribonuclease</t>
  </si>
  <si>
    <t>ENSMUSG00000048185</t>
  </si>
  <si>
    <t>Rnf7l</t>
  </si>
  <si>
    <t>ENSMUSG00000091175</t>
  </si>
  <si>
    <t>S100a7l2</t>
  </si>
  <si>
    <t>ENSMUSG00000074115</t>
  </si>
  <si>
    <t>Saa1</t>
  </si>
  <si>
    <t>calmodulin-related</t>
  </si>
  <si>
    <t>ENSMUSG00000072888</t>
  </si>
  <si>
    <t>Samt2</t>
  </si>
  <si>
    <t>ENSMUSG00000101401</t>
  </si>
  <si>
    <t>Scgb1b18</t>
  </si>
  <si>
    <t>ENSMUSG00000043298</t>
  </si>
  <si>
    <t>Smco3</t>
  </si>
  <si>
    <t>ENSMUSG00000096645</t>
  </si>
  <si>
    <t>Spin2e</t>
  </si>
  <si>
    <t>ENSMUSG00000095754</t>
  </si>
  <si>
    <t>Spin2f</t>
  </si>
  <si>
    <t>ENSMUSG00000023165</t>
  </si>
  <si>
    <t>Ssxb2</t>
  </si>
  <si>
    <t>transcription cofactor</t>
  </si>
  <si>
    <t>ENSMUSG00000095569</t>
  </si>
  <si>
    <t>Taar7d</t>
  </si>
  <si>
    <t>ENSMUSG00000034947</t>
  </si>
  <si>
    <t>Tmem106a</t>
  </si>
  <si>
    <t>ENSMUSG00000089996</t>
  </si>
  <si>
    <t>Tmsb15b2</t>
  </si>
  <si>
    <t>actin or actin-binding cytoskeletal protein</t>
  </si>
  <si>
    <t>ENSMUSG00000067399</t>
  </si>
  <si>
    <t>Trim43c</t>
  </si>
  <si>
    <t>ENSMUSG00000056133</t>
  </si>
  <si>
    <t>Unc93a2</t>
  </si>
  <si>
    <t>membrane-bound signaling molecule</t>
  </si>
  <si>
    <t>ENSMUSG00000115021</t>
  </si>
  <si>
    <t>Vmn1r173</t>
  </si>
  <si>
    <t>ENSMUSG00000061653</t>
  </si>
  <si>
    <t>Vmn1r46</t>
  </si>
  <si>
    <t>ENSMUSG00000060724</t>
  </si>
  <si>
    <t>Vmn1r47</t>
  </si>
  <si>
    <t>ENSMUSG00000057592</t>
  </si>
  <si>
    <t>Vmn1r48</t>
  </si>
  <si>
    <t>ENSMUSG00000095932</t>
  </si>
  <si>
    <t>Vmn1r49</t>
  </si>
  <si>
    <t>ENSMUSG00000094553</t>
  </si>
  <si>
    <t>Vmn1r50</t>
  </si>
  <si>
    <t>ENSMUSG00000062818</t>
  </si>
  <si>
    <t>Vmn1r51</t>
  </si>
  <si>
    <t>ENSMUSG00000117744</t>
  </si>
  <si>
    <t>Vmn1r59</t>
  </si>
  <si>
    <t>ENSMUSG00000093696</t>
  </si>
  <si>
    <t>Vmn1r7</t>
  </si>
  <si>
    <t>ENSMUSG00000066828</t>
  </si>
  <si>
    <t>Vmn2r37</t>
  </si>
  <si>
    <t>ENSMUSG00000094098</t>
  </si>
  <si>
    <t>Vmn2r44</t>
  </si>
  <si>
    <t>ENSMUSG00000068999</t>
  </si>
  <si>
    <t>Vmn2r5</t>
  </si>
  <si>
    <t>ENSMUSG00000055515</t>
  </si>
  <si>
    <t>Vmn2r81</t>
  </si>
  <si>
    <t>ENSMUSG00000069792</t>
  </si>
  <si>
    <t>Wfdc17</t>
  </si>
  <si>
    <t>ENSMUSG00000078861</t>
  </si>
  <si>
    <t>Zfp931</t>
  </si>
  <si>
    <t>ENSMUSG00000078497</t>
  </si>
  <si>
    <t>Zfp978</t>
  </si>
  <si>
    <r>
      <rPr>
        <rFont val="Arial"/>
        <b/>
        <color theme="1"/>
      </rPr>
      <t xml:space="preserve">ST10: </t>
    </r>
    <r>
      <rPr>
        <rFont val="Arial"/>
        <b val="0"/>
        <color theme="1"/>
      </rPr>
      <t>Amount (bp) of major and minor satellite in the T2T genomes per chromosome</t>
    </r>
  </si>
  <si>
    <t>Major satellite</t>
  </si>
  <si>
    <t>Minor satellite</t>
  </si>
  <si>
    <t>X</t>
  </si>
  <si>
    <t>Total (autosomes)</t>
  </si>
  <si>
    <t>Total (incl. chrX)</t>
  </si>
  <si>
    <r>
      <rPr>
        <rFont val="Arial"/>
        <b/>
        <color theme="1"/>
      </rPr>
      <t xml:space="preserve">ST11: </t>
    </r>
    <r>
      <rPr>
        <rFont val="Arial"/>
        <b val="0"/>
        <color theme="1"/>
      </rPr>
      <t>T2T CAST/EiJ centromere regions have mhaESC read coverage</t>
    </r>
  </si>
  <si>
    <t>Size</t>
  </si>
  <si>
    <r>
      <rPr>
        <rFont val="Arial"/>
        <b/>
        <color theme="1"/>
      </rPr>
      <t xml:space="preserve">ST12: </t>
    </r>
    <r>
      <rPr>
        <rFont val="Arial"/>
        <b val="0"/>
        <color theme="1"/>
      </rPr>
      <t xml:space="preserve">Centromere regions have ONT read coverage greater than twice (70x) the ONT sequencing coverage </t>
    </r>
  </si>
  <si>
    <t>C57BL_6J#1#chr4</t>
  </si>
  <si>
    <t>C57BL_6J#1#chr5</t>
  </si>
  <si>
    <t>C57BL_6J#1#chr6</t>
  </si>
  <si>
    <t>C57BL_6J#1#chr7</t>
  </si>
  <si>
    <t>C57BL_6J#1#chr9</t>
  </si>
  <si>
    <t>C57BL_6J#1#chr10</t>
  </si>
  <si>
    <t>C57BL_6J#1#chr11</t>
  </si>
  <si>
    <t>C57BL_6J#1#chr17</t>
  </si>
  <si>
    <t>C57BL_6J#1#chr18</t>
  </si>
  <si>
    <t>C57BL_6J#1#chr19</t>
  </si>
  <si>
    <t>Total (bp)</t>
  </si>
  <si>
    <r>
      <rPr>
        <rFont val="Arial"/>
        <b/>
        <color theme="1"/>
      </rPr>
      <t xml:space="preserve">ST13: </t>
    </r>
    <r>
      <rPr>
        <rFont val="Arial"/>
        <b val="0"/>
        <color theme="1"/>
      </rPr>
      <t>Centromere region start and end coordinates per chromosome</t>
    </r>
  </si>
  <si>
    <t>Centromere Start</t>
  </si>
  <si>
    <t>Centromere End</t>
  </si>
  <si>
    <t xml:space="preserve">Centromere End </t>
  </si>
  <si>
    <t xml:space="preserve">Size </t>
  </si>
  <si>
    <r>
      <rPr>
        <rFont val="Arial"/>
        <b/>
        <color theme="1"/>
      </rPr>
      <t xml:space="preserve">ST14: </t>
    </r>
    <r>
      <rPr>
        <rFont val="Arial"/>
        <b val="0"/>
        <color theme="1"/>
      </rPr>
      <t>Telocentric chromosome ends total repeat sizes</t>
    </r>
  </si>
  <si>
    <t>Telomere</t>
  </si>
  <si>
    <t>LINE</t>
  </si>
  <si>
    <t>TeLoCentric repeat</t>
  </si>
  <si>
    <t>LTR</t>
  </si>
  <si>
    <t>Simple repeat</t>
  </si>
  <si>
    <t>CenSat</t>
  </si>
  <si>
    <t>Chr1</t>
  </si>
  <si>
    <t>Chr2</t>
  </si>
  <si>
    <t>Chr3</t>
  </si>
  <si>
    <t>Chr4</t>
  </si>
  <si>
    <t>Minor satellite array punctuated by various SINEs/LINEs/Simple repeats</t>
  </si>
  <si>
    <t>Chr5</t>
  </si>
  <si>
    <t>Chr6</t>
  </si>
  <si>
    <t>Chr7</t>
  </si>
  <si>
    <t>Chr8</t>
  </si>
  <si>
    <t>Chr9</t>
  </si>
  <si>
    <t>Chr10</t>
  </si>
  <si>
    <t>Chr11</t>
  </si>
  <si>
    <t>Chr12</t>
  </si>
  <si>
    <t>Chr13</t>
  </si>
  <si>
    <t>Chr14</t>
  </si>
  <si>
    <t>Chr15</t>
  </si>
  <si>
    <t>Chr16</t>
  </si>
  <si>
    <t>Chr17</t>
  </si>
  <si>
    <t>Chr18</t>
  </si>
  <si>
    <t>Chr19</t>
  </si>
  <si>
    <t>Minor satellite array punctuated by a simple repeat</t>
  </si>
  <si>
    <t>Minor satellite array punctuated by LTRs</t>
  </si>
  <si>
    <t>ChrX</t>
  </si>
  <si>
    <r>
      <rPr>
        <rFont val="Arial"/>
        <b/>
        <color theme="1"/>
      </rPr>
      <t xml:space="preserve">ST15: </t>
    </r>
    <r>
      <rPr>
        <rFont val="Arial"/>
        <b val="0"/>
        <color theme="1"/>
      </rPr>
      <t>Status of gap regions in GRCm39 in the T2T C57BL/6J assembly</t>
    </r>
  </si>
  <si>
    <t>Position in GRCm39</t>
  </si>
  <si>
    <t>Gap-filling sequence in T2T C57BL/6J</t>
  </si>
  <si>
    <t>Gap ID</t>
  </si>
  <si>
    <t>Gap Status</t>
  </si>
  <si>
    <t>Gap1</t>
  </si>
  <si>
    <t>Completely filled</t>
  </si>
  <si>
    <t>Gap2</t>
  </si>
  <si>
    <t>Gap3</t>
  </si>
  <si>
    <t>Gap4</t>
  </si>
  <si>
    <t>No reliable flanking sequence alignment - sequence between Gap3 and Gap7 contains no gaps</t>
  </si>
  <si>
    <t>Gap5</t>
  </si>
  <si>
    <t>Gap6</t>
  </si>
  <si>
    <t>Gap7</t>
  </si>
  <si>
    <t>Gap8</t>
  </si>
  <si>
    <t>Gap9</t>
  </si>
  <si>
    <t>Gap10</t>
  </si>
  <si>
    <t>Gap11</t>
  </si>
  <si>
    <t>Partially filled</t>
  </si>
  <si>
    <t>Gap-filling sequence contains 200 bp of gaps</t>
  </si>
  <si>
    <t>Gap12</t>
  </si>
  <si>
    <t>Gap13</t>
  </si>
  <si>
    <t>Gap14</t>
  </si>
  <si>
    <t>Gap15</t>
  </si>
  <si>
    <t>Gap16</t>
  </si>
  <si>
    <t>Gap17</t>
  </si>
  <si>
    <t>No reliable flanking sequence alignment - sequence between Gap16 and Gap18 contains 257,383 bp of gaps</t>
  </si>
  <si>
    <t>Gap18</t>
  </si>
  <si>
    <t>Gap19</t>
  </si>
  <si>
    <t>Gap20</t>
  </si>
  <si>
    <t>Gap21</t>
  </si>
  <si>
    <t>Gap22</t>
  </si>
  <si>
    <t>Gap23</t>
  </si>
  <si>
    <t>Gap24</t>
  </si>
  <si>
    <t>Gap25</t>
  </si>
  <si>
    <t>Gap26</t>
  </si>
  <si>
    <t>Gap27</t>
  </si>
  <si>
    <t>No reliable flanking sequence alignment - sequence between Gap26 and Gap28 contains no gaps</t>
  </si>
  <si>
    <t>Gap28</t>
  </si>
  <si>
    <t>Gap29</t>
  </si>
  <si>
    <t>Gap30</t>
  </si>
  <si>
    <t>Gap31</t>
  </si>
  <si>
    <t>Gap32</t>
  </si>
  <si>
    <t>Gap33</t>
  </si>
  <si>
    <t>Gap34</t>
  </si>
  <si>
    <t>Gap35</t>
  </si>
  <si>
    <t>Gap36</t>
  </si>
  <si>
    <t>Gap37</t>
  </si>
  <si>
    <t>This region runs from 171522787 to roughly the end of the chromosome. The gaps are too close together to get reliable flanking sequence alignments. This region in the assembly contains no gaps</t>
  </si>
  <si>
    <t>Gap38</t>
  </si>
  <si>
    <t>Gap39</t>
  </si>
  <si>
    <t>Gap40</t>
  </si>
  <si>
    <t>Gap41</t>
  </si>
  <si>
    <t>Gap42</t>
  </si>
  <si>
    <t>Gap43</t>
  </si>
  <si>
    <t>Gap44</t>
  </si>
  <si>
    <t>Gap45</t>
  </si>
  <si>
    <t>Gap46</t>
  </si>
  <si>
    <t>Gap47</t>
  </si>
  <si>
    <t>Gap-filling sequence contains 35,871 bp of gaps</t>
  </si>
  <si>
    <t>Gap48</t>
  </si>
  <si>
    <t>Gap49</t>
  </si>
  <si>
    <t>Gap50</t>
  </si>
  <si>
    <t>Gap51</t>
  </si>
  <si>
    <t>Gap52</t>
  </si>
  <si>
    <t>Only reliable flanking sequence alignments to the start and end of this region. This region contains no gaps</t>
  </si>
  <si>
    <t>Gap53</t>
  </si>
  <si>
    <t>Gap54</t>
  </si>
  <si>
    <t>Gap55</t>
  </si>
  <si>
    <t>Gap56</t>
  </si>
  <si>
    <t>Gap57</t>
  </si>
  <si>
    <t>Gap58</t>
  </si>
  <si>
    <t>Gap-filling sequence contains 52,602 bp of gaps</t>
  </si>
  <si>
    <t>Gap59</t>
  </si>
  <si>
    <t>Gap60</t>
  </si>
  <si>
    <t>Gap61</t>
  </si>
  <si>
    <t>Gap62</t>
  </si>
  <si>
    <t>Gap63</t>
  </si>
  <si>
    <t>Gap64</t>
  </si>
  <si>
    <t>Gap65</t>
  </si>
  <si>
    <t>Gap66</t>
  </si>
  <si>
    <t>Gap67</t>
  </si>
  <si>
    <t>Gap68</t>
  </si>
  <si>
    <t>Gap69</t>
  </si>
  <si>
    <t>Gap70</t>
  </si>
  <si>
    <t>Gap71</t>
  </si>
  <si>
    <t>Gap72</t>
  </si>
  <si>
    <t>Gap-filling sequence contains 217,784 bp of gaps</t>
  </si>
  <si>
    <t>Gap73</t>
  </si>
  <si>
    <t>Gap74</t>
  </si>
  <si>
    <t>Gap75</t>
  </si>
  <si>
    <t>Gap76</t>
  </si>
  <si>
    <t>Gap77</t>
  </si>
  <si>
    <t>Gap78</t>
  </si>
  <si>
    <t>Gap79</t>
  </si>
  <si>
    <t>Gap80</t>
  </si>
  <si>
    <t>Gap81</t>
  </si>
  <si>
    <t>Gap82</t>
  </si>
  <si>
    <t>No reliable flanking sequence alignment - sequence between Gap81 and Gap 84 contains 4,569 bp of gaps</t>
  </si>
  <si>
    <t>Gap83</t>
  </si>
  <si>
    <t>Gap84</t>
  </si>
  <si>
    <t>Gap85</t>
  </si>
  <si>
    <t>Gap86</t>
  </si>
  <si>
    <t>Gap87</t>
  </si>
  <si>
    <t>Gap-filling sequence in T2T CAST/EiJ</t>
  </si>
  <si>
    <r>
      <rPr>
        <rFont val="Arial"/>
        <b/>
        <color theme="1"/>
      </rPr>
      <t xml:space="preserve">ST16: </t>
    </r>
    <r>
      <rPr>
        <rFont val="Arial"/>
        <b val="0"/>
        <color theme="1"/>
      </rPr>
      <t>Protein-coding genes within novel gap-filling sequences. Status of support from RNA-Seq predictions is provided in the 'Support' column.</t>
    </r>
  </si>
  <si>
    <t>GeneID</t>
  </si>
  <si>
    <t>GeneName</t>
  </si>
  <si>
    <t>GeneSize(bp)</t>
  </si>
  <si>
    <t>ExonCount</t>
  </si>
  <si>
    <t>TotalCDS(bp)</t>
  </si>
  <si>
    <t>Supported</t>
  </si>
  <si>
    <t>NumSupportingGenes</t>
  </si>
  <si>
    <t>MatchingGenes</t>
  </si>
  <si>
    <t>OverlapPercents</t>
  </si>
  <si>
    <t>gene:ENSMUSG00000118607_13</t>
  </si>
  <si>
    <t>Yes</t>
  </si>
  <si>
    <t>g641</t>
  </si>
  <si>
    <t>gene:ENSMUSG00000118607_8</t>
  </si>
  <si>
    <t>No</t>
  </si>
  <si>
    <t>NA</t>
  </si>
  <si>
    <t>gene:ENSMUSG00000118607_12</t>
  </si>
  <si>
    <t>g646</t>
  </si>
  <si>
    <t>gene:ENSMUSG00000106517_27</t>
  </si>
  <si>
    <t>Gm42634</t>
  </si>
  <si>
    <t>gene:ENSMUSG00000094081</t>
  </si>
  <si>
    <t>Gm20826</t>
  </si>
  <si>
    <t>gene:ENSMUSG00000118607</t>
  </si>
  <si>
    <t>g683</t>
  </si>
  <si>
    <t>gene:ENSMUSG00000107635_13</t>
  </si>
  <si>
    <t>Gm44247</t>
  </si>
  <si>
    <t>gene:ENSMUSG00000104303_35</t>
  </si>
  <si>
    <t>Gm36976</t>
  </si>
  <si>
    <t>gene:ENSMUSG00000118607_11</t>
  </si>
  <si>
    <t>gene:ENSMUSG00000107635_25</t>
  </si>
  <si>
    <t>gene:ENSMUSG00000070034_1</t>
  </si>
  <si>
    <t>gene:ENSMUSG00000118607_1</t>
  </si>
  <si>
    <t>gene:ENSMUSG00000118607_4</t>
  </si>
  <si>
    <t>g651</t>
  </si>
  <si>
    <t>gene:ENSMUSG00000107635_17</t>
  </si>
  <si>
    <t>g653</t>
  </si>
  <si>
    <t>gene:ENSMUSG00000118590_17</t>
  </si>
  <si>
    <t>gene:ENSMUSG00000118590_3</t>
  </si>
  <si>
    <t>gene:ENSMUSG00000070034_3</t>
  </si>
  <si>
    <t>gene:ENSMUSG00000089844_15</t>
  </si>
  <si>
    <t>gene:ENSMUSG00000118607_2</t>
  </si>
  <si>
    <t>g654</t>
  </si>
  <si>
    <t>gene:ENSMUSG00000078193</t>
  </si>
  <si>
    <t>g690</t>
  </si>
  <si>
    <t>gene:ENSMUSG00000107635_8</t>
  </si>
  <si>
    <t>gene:ENSMUSG00000107635_29</t>
  </si>
  <si>
    <t>g693</t>
  </si>
  <si>
    <t>gene:ENSMUSG00000118607_9</t>
  </si>
  <si>
    <t>g656</t>
  </si>
  <si>
    <t>gene:ENSMUSG00000089844_14</t>
  </si>
  <si>
    <t>gene:ENSMUSG00000107635_9</t>
  </si>
  <si>
    <t>g658</t>
  </si>
  <si>
    <t>gene:ENSMUSG00000118590_5</t>
  </si>
  <si>
    <t>gene:ENSMUSG00000118607_7</t>
  </si>
  <si>
    <t>g660</t>
  </si>
  <si>
    <t>gene:ENSMUSG00000118591_3</t>
  </si>
  <si>
    <t>gene:ENSMUSG00000070034_5</t>
  </si>
  <si>
    <t>g661,g662</t>
  </si>
  <si>
    <t>53.62,21.64</t>
  </si>
  <si>
    <t>gene:ENSMUSG00000106566_16</t>
  </si>
  <si>
    <t>Gm43836</t>
  </si>
  <si>
    <t>g664</t>
  </si>
  <si>
    <t>gene:ENSMUSG00000118590_12</t>
  </si>
  <si>
    <t>gene:ENSMUSG00000107635_20</t>
  </si>
  <si>
    <t>g665</t>
  </si>
  <si>
    <t>gene:ENSMUSG00000107635_22</t>
  </si>
  <si>
    <t>gene:ENSMUSG00000118607_5</t>
  </si>
  <si>
    <t>gene:ENSMUSG00000089844_10</t>
  </si>
  <si>
    <t>gene:ENSMUSG00000118607_10</t>
  </si>
  <si>
    <t>gene:ENSMUSG00000070034_2</t>
  </si>
  <si>
    <t>gene:ENSMUSG00000118590_13</t>
  </si>
  <si>
    <t>gene:ENSMUSG00000118607_3</t>
  </si>
  <si>
    <t>g675</t>
  </si>
  <si>
    <t>gene:ENSMUSG00000118591_9</t>
  </si>
  <si>
    <t>g677</t>
  </si>
  <si>
    <t>gene:ENSMUSG00000089844_7</t>
  </si>
  <si>
    <t>gene:ENSMUSG00000070034_4</t>
  </si>
  <si>
    <t>gene:ENSMUSG00000118591_5</t>
  </si>
  <si>
    <t>gene:ENSMUSG00000118591_2</t>
  </si>
  <si>
    <t>gene:ENSMUSG00000118591_12</t>
  </si>
  <si>
    <t>gene:ENSMUSG00000118590_6</t>
  </si>
  <si>
    <t>gene:ENSMUSG00000118590_10</t>
  </si>
  <si>
    <t>gene:ENSMUSG00000070034_6</t>
  </si>
  <si>
    <t>gene:ENSMUSG00000089901_11</t>
  </si>
  <si>
    <t>g712</t>
  </si>
  <si>
    <t>gene:ENSMUSG00000118591_6</t>
  </si>
  <si>
    <t>gene:ENSMUSG00000118607_14</t>
  </si>
  <si>
    <t>gene:ENSMUSG00000118590_11</t>
  </si>
  <si>
    <t>gene:ENSMUSG00000089844_4</t>
  </si>
  <si>
    <t>gene:ENSMUSG00000070031_2</t>
  </si>
  <si>
    <t>gene:ENSMUSG00000089844_1</t>
  </si>
  <si>
    <t>gene:ENSMUSG00000118590_7</t>
  </si>
  <si>
    <t>g719</t>
  </si>
  <si>
    <t>gene:ENSMUSG00000105446_16</t>
  </si>
  <si>
    <t>Gm42605</t>
  </si>
  <si>
    <t>gene:ENSMUSG00000108014_18</t>
  </si>
  <si>
    <t>Gm44380</t>
  </si>
  <si>
    <t>g720</t>
  </si>
  <si>
    <t>gene:ENSMUSG00000118590_1</t>
  </si>
  <si>
    <t>gene:ENSMUSG00000089844_13</t>
  </si>
  <si>
    <t>gene:ENSMUSG00000107635_15</t>
  </si>
  <si>
    <t>gene:ENSMUSG00000106714_4</t>
  </si>
  <si>
    <t>Gm42546</t>
  </si>
  <si>
    <t>gene:ENSMUSG00000070031_1</t>
  </si>
  <si>
    <t>gene:ENSMUSG00000118607_6</t>
  </si>
  <si>
    <t>gene:ENSMUSG00000118590_2</t>
  </si>
  <si>
    <t>gene:ENSMUSG00000089844_3</t>
  </si>
  <si>
    <t>gene:ENSMUSG00000070031_3</t>
  </si>
  <si>
    <t>g725</t>
  </si>
  <si>
    <t>gene:ENSMUSG00000112702_24</t>
  </si>
  <si>
    <t>Gm47571</t>
  </si>
  <si>
    <t>gene:ENSMUSG00000105018_3</t>
  </si>
  <si>
    <t>Gm43546</t>
  </si>
  <si>
    <t>gene:ENSMUSG00000089844_11</t>
  </si>
  <si>
    <t>gene:ENSMUSG00000107635_7</t>
  </si>
  <si>
    <t>gene:ENSMUSG00000089844_8</t>
  </si>
  <si>
    <t>gene:ENSMUSG00000089844_2</t>
  </si>
  <si>
    <t>gene:ENSMUSG00000118591_4</t>
  </si>
  <si>
    <t>gene:ENSMUSG00000118591_1</t>
  </si>
  <si>
    <t>gene:ENSMUSG00000089844_9</t>
  </si>
  <si>
    <t>gene:ENSMUSG00000118590_4</t>
  </si>
  <si>
    <t>gene:ENSMUSG00000118590</t>
  </si>
  <si>
    <t>gene:ENSMUSG00000075046_27</t>
  </si>
  <si>
    <t>gene:ENSMUSG00000075046_16</t>
  </si>
  <si>
    <t>g2042</t>
  </si>
  <si>
    <t>gene:ENSMUSG00000075046_20</t>
  </si>
  <si>
    <t>g2043</t>
  </si>
  <si>
    <t>gene:ENSMUSG00000020143</t>
  </si>
  <si>
    <t>Dock2</t>
  </si>
  <si>
    <t>g3129</t>
  </si>
  <si>
    <t>gene:ENSMUSG00000075046_26</t>
  </si>
  <si>
    <t>g2044</t>
  </si>
  <si>
    <t>gene:ENSMUSG00000021728</t>
  </si>
  <si>
    <t>Emb</t>
  </si>
  <si>
    <t>g6524</t>
  </si>
  <si>
    <t>gene:ENSMUSG00000075046_25</t>
  </si>
  <si>
    <t>g2045</t>
  </si>
  <si>
    <t>gene:ENSMUSG00000090379_1</t>
  </si>
  <si>
    <t>g6934</t>
  </si>
  <si>
    <t>gene:ENSMUSG00000075046_17</t>
  </si>
  <si>
    <t>g2046</t>
  </si>
  <si>
    <t>gene:ENSMUSG00000079271</t>
  </si>
  <si>
    <t>1700049E17Rik1</t>
  </si>
  <si>
    <t>g6935</t>
  </si>
  <si>
    <t>gene:ENSMUSG00000075046_13</t>
  </si>
  <si>
    <t>g2047</t>
  </si>
  <si>
    <t>gene:ENSMUSG00000091122_27</t>
  </si>
  <si>
    <t>g6936</t>
  </si>
  <si>
    <t>gene:ENSMUSG00000075046_5</t>
  </si>
  <si>
    <t>g2048</t>
  </si>
  <si>
    <t>gene:ENSMUSG00000072605</t>
  </si>
  <si>
    <t>g3168</t>
  </si>
  <si>
    <t>gene:ENSMUSG00000094954</t>
  </si>
  <si>
    <t>Gm8011</t>
  </si>
  <si>
    <t>gene:ENSMUSG00000079029_1</t>
  </si>
  <si>
    <t>g5297</t>
  </si>
  <si>
    <t>gene:ENSMUSG00000091122_5</t>
  </si>
  <si>
    <t>gene:ENSMUSG00000056457_2</t>
  </si>
  <si>
    <t>g5723</t>
  </si>
  <si>
    <t>gene:ENSMUSG00000091477</t>
  </si>
  <si>
    <t>Gm5799</t>
  </si>
  <si>
    <t>g6938</t>
  </si>
  <si>
    <t>gene:ENSMUSG00000060738_2</t>
  </si>
  <si>
    <t>gene:ENSMUSG00000091122_23</t>
  </si>
  <si>
    <t>g6939</t>
  </si>
  <si>
    <t>gene:ENSMUSG00000056457_1</t>
  </si>
  <si>
    <t>g5724</t>
  </si>
  <si>
    <t>gene:ENSMUSG00000091792_3</t>
  </si>
  <si>
    <t>gene:ENSMUSG00000060738_4</t>
  </si>
  <si>
    <t>gene:ENSMUSG00000091122_2</t>
  </si>
  <si>
    <t>gene:ENSMUSG00000074634</t>
  </si>
  <si>
    <t>Tmem267</t>
  </si>
  <si>
    <t>gene:ENSMUSG00000090634_4</t>
  </si>
  <si>
    <t>g6941</t>
  </si>
  <si>
    <t>gene:ENSMUSG00000092167_1</t>
  </si>
  <si>
    <t>g6867</t>
  </si>
  <si>
    <t>gene:ENSMUSG00000091122_20</t>
  </si>
  <si>
    <t>g6942</t>
  </si>
  <si>
    <t>gene:ENSMUSG00000094811_1</t>
  </si>
  <si>
    <t>g6868</t>
  </si>
  <si>
    <t>gene:ENSMUSG00000091792_13</t>
  </si>
  <si>
    <t>gene:ENSMUSG00000094590_3</t>
  </si>
  <si>
    <t>gene:ENSMUSG00000090440_4</t>
  </si>
  <si>
    <t>g6943</t>
  </si>
  <si>
    <t>gene:ENSMUSG00000094784_14</t>
  </si>
  <si>
    <t>g7092</t>
  </si>
  <si>
    <t>gene:ENSMUSG00000090379_3</t>
  </si>
  <si>
    <t>g6944</t>
  </si>
  <si>
    <t>gene:ENSMUSG00000094925_1</t>
  </si>
  <si>
    <t>g7094</t>
  </si>
  <si>
    <t>g6945</t>
  </si>
  <si>
    <t>gene:ENSMUSG00000094784_8</t>
  </si>
  <si>
    <t>gene:ENSMUSG00000094784_2</t>
  </si>
  <si>
    <t>g6946</t>
  </si>
  <si>
    <t>gene:ENSMUSG00000091122_18</t>
  </si>
  <si>
    <t>gene:ENSMUSG00000091122_19</t>
  </si>
  <si>
    <t>g6948</t>
  </si>
  <si>
    <t>gene:ENSMUSG00000090505_1</t>
  </si>
  <si>
    <t>gene:ENSMUSG00000095384_6</t>
  </si>
  <si>
    <t>gene:ENSMUSG00000091122_11</t>
  </si>
  <si>
    <t>gene:ENSMUSG00000072605_1</t>
  </si>
  <si>
    <t>gene:ENSMUSG00000095384_5</t>
  </si>
  <si>
    <t>gene:ENSMUSG00000094784_13</t>
  </si>
  <si>
    <t>g7115</t>
  </si>
  <si>
    <t>gene:ENSMUSG00000091122_10</t>
  </si>
  <si>
    <t>gene:ENSMUSG00000090634_2</t>
  </si>
  <si>
    <t>g7128</t>
  </si>
  <si>
    <t>gene:ENSMUSG00000091792_6</t>
  </si>
  <si>
    <t>gene:ENSMUSG00000090713_1</t>
  </si>
  <si>
    <t>g7129</t>
  </si>
  <si>
    <t>gene:ENSMUSG00000091122_6</t>
  </si>
  <si>
    <t>gene:ENSMUSG00000095384_1</t>
  </si>
  <si>
    <t>gene:ENSMUSG00000090634_1</t>
  </si>
  <si>
    <t>g6952</t>
  </si>
  <si>
    <t>gene:ENSMUSG00000090716_2</t>
  </si>
  <si>
    <t>gene:ENSMUSG00000091110</t>
  </si>
  <si>
    <t>g7132</t>
  </si>
  <si>
    <t>gene:ENSMUSG00000091122_22</t>
  </si>
  <si>
    <t>g7133</t>
  </si>
  <si>
    <t>gene:ENSMUSG00000095528</t>
  </si>
  <si>
    <t>Gm10375</t>
  </si>
  <si>
    <t>gene:ENSMUSG00000090713_2</t>
  </si>
  <si>
    <t>g7134</t>
  </si>
  <si>
    <t>gene:ENSMUSG00000091792_8</t>
  </si>
  <si>
    <t>gene:ENSMUSG00000095384_2</t>
  </si>
  <si>
    <t>gene:ENSMUSG00000094925_5</t>
  </si>
  <si>
    <t>gene:ENSMUSG00000025716</t>
  </si>
  <si>
    <t>Myo3a</t>
  </si>
  <si>
    <t>gene:ENSMUSG00000091792_10</t>
  </si>
  <si>
    <t>gene:ENSMUSG00000078896</t>
  </si>
  <si>
    <t>Zfp965</t>
  </si>
  <si>
    <t>g14127</t>
  </si>
  <si>
    <t>g6957</t>
  </si>
  <si>
    <t>gene:ENSMUSG00000089951</t>
  </si>
  <si>
    <t>g14139</t>
  </si>
  <si>
    <t>gene:ENSMUSG00000091122_25</t>
  </si>
  <si>
    <t>g6958</t>
  </si>
  <si>
    <t>gene:ENSMUSG00000095788_1</t>
  </si>
  <si>
    <t>g14327</t>
  </si>
  <si>
    <t>gene:ENSMUSG00000091792_11</t>
  </si>
  <si>
    <t>gene:ENSMUSG00000096569</t>
  </si>
  <si>
    <t>gene:ENSMUSG00000090440_6</t>
  </si>
  <si>
    <t>gene:ENSMUSG00000078664_10</t>
  </si>
  <si>
    <t>gene:ENSMUSG00000091122_8</t>
  </si>
  <si>
    <t>gene:ENSMUSG00000068893_2</t>
  </si>
  <si>
    <t>gene:ENSMUSG00000091792_5</t>
  </si>
  <si>
    <t>gene:ENSMUSG00000103385_6</t>
  </si>
  <si>
    <t>Gm37752</t>
  </si>
  <si>
    <t>gene:ENSMUSG00000091122_1</t>
  </si>
  <si>
    <t>gene:ENSMUSG00000078664_3</t>
  </si>
  <si>
    <t>gene:ENSMUSG00000090634_3</t>
  </si>
  <si>
    <t>g6960</t>
  </si>
  <si>
    <t>gene:ENSMUSG00000103187_2</t>
  </si>
  <si>
    <t>Gm37087</t>
  </si>
  <si>
    <t>gene:ENSMUSG00000092152</t>
  </si>
  <si>
    <t>Gm17026</t>
  </si>
  <si>
    <t>g6961</t>
  </si>
  <si>
    <t>gene:ENSMUSG00000078664_6</t>
  </si>
  <si>
    <t>gene:ENSMUSG00000090505</t>
  </si>
  <si>
    <t>gene:ENSMUSG00000068893_1</t>
  </si>
  <si>
    <t>gene:ENSMUSG00000094925_3</t>
  </si>
  <si>
    <t>gene:ENSMUSG00000103385_2</t>
  </si>
  <si>
    <t>gene:ENSMUSG00000091122_12</t>
  </si>
  <si>
    <t>gene:ENSMUSG00000078664_5</t>
  </si>
  <si>
    <t>gene:ENSMUSG00000091792_1</t>
  </si>
  <si>
    <t>gene:ENSMUSG00000096770_1</t>
  </si>
  <si>
    <t>gene:ENSMUSG00000091122_4</t>
  </si>
  <si>
    <t>gene:ENSMUSG00000096770_2</t>
  </si>
  <si>
    <t>gene:ENSMUSG00000090634_5</t>
  </si>
  <si>
    <t>gene:ENSMUSG00000096770_3</t>
  </si>
  <si>
    <t>gene:ENSMUSG00000091122_21</t>
  </si>
  <si>
    <t>g6963</t>
  </si>
  <si>
    <t>gene:ENSMUSG00000078673_2</t>
  </si>
  <si>
    <t>gene:ENSMUSG00000091792</t>
  </si>
  <si>
    <t>gene:ENSMUSG00000078674_1</t>
  </si>
  <si>
    <t>g15961</t>
  </si>
  <si>
    <t>gene:ENSMUSG00000090440_3</t>
  </si>
  <si>
    <t>g6964</t>
  </si>
  <si>
    <t>gene:ENSMUSG00000102307_30</t>
  </si>
  <si>
    <t>Gm38194</t>
  </si>
  <si>
    <t>g15963</t>
  </si>
  <si>
    <t>gene:ENSMUSG00000090379_2</t>
  </si>
  <si>
    <t>g6965</t>
  </si>
  <si>
    <t>gene:ENSMUSG00000078673_1</t>
  </si>
  <si>
    <t>g15964,g15965</t>
  </si>
  <si>
    <t>29.05,70.21</t>
  </si>
  <si>
    <t>gene:ENSMUSG00000094925_2</t>
  </si>
  <si>
    <t>g6966</t>
  </si>
  <si>
    <t>gene:ENSMUSG00000058523_1</t>
  </si>
  <si>
    <t>gene:ENSMUSG00000094784_3</t>
  </si>
  <si>
    <t>g6967</t>
  </si>
  <si>
    <t>gene:ENSMUSG00000078500</t>
  </si>
  <si>
    <t>g6970</t>
  </si>
  <si>
    <t>gene:ENSMUSG00000106628_1</t>
  </si>
  <si>
    <t>Gm43558</t>
  </si>
  <si>
    <t>gene:ENSMUSG00000095384_7</t>
  </si>
  <si>
    <t>gene:ENSMUSG00000106512_37</t>
  </si>
  <si>
    <t>Gm43078</t>
  </si>
  <si>
    <t>gene:ENSMUSG00000091122_13</t>
  </si>
  <si>
    <t>gene:ENSMUSG00000106628_39</t>
  </si>
  <si>
    <t>gene:ENSMUSG00000091792_7</t>
  </si>
  <si>
    <t>gene:ENSMUSG00000089901_13</t>
  </si>
  <si>
    <t>g16884</t>
  </si>
  <si>
    <t>gene:ENSMUSG00000091122_7</t>
  </si>
  <si>
    <t>g6972</t>
  </si>
  <si>
    <t>gene:ENSMUSG00000078500_1</t>
  </si>
  <si>
    <t>g6974</t>
  </si>
  <si>
    <t>gene:ENSMUSG00000106628_5</t>
  </si>
  <si>
    <t>gene:ENSMUSG00000091122_24</t>
  </si>
  <si>
    <t>gene:ENSMUSG00000106512_38</t>
  </si>
  <si>
    <t>gene:ENSMUSG00000095384_8</t>
  </si>
  <si>
    <t>gene:ENSMUSG00000106628_22</t>
  </si>
  <si>
    <t>gene:ENSMUSG00000090440_2</t>
  </si>
  <si>
    <t>g6975</t>
  </si>
  <si>
    <t>gene:ENSMUSG00000063245_3</t>
  </si>
  <si>
    <t>gene:ENSMUSG00000091792_12</t>
  </si>
  <si>
    <t>gene:ENSMUSG00000078496_1</t>
  </si>
  <si>
    <t>gene:ENSMUSG00000094925_4</t>
  </si>
  <si>
    <t>gene:ENSMUSG00000103475_11</t>
  </si>
  <si>
    <t>Gm37697</t>
  </si>
  <si>
    <t>gene:ENSMUSG00000091122_9</t>
  </si>
  <si>
    <t>gene:ENSMUSG00000106628_47</t>
  </si>
  <si>
    <t>gene:ENSMUSG00000114852</t>
  </si>
  <si>
    <t>Gm47189</t>
  </si>
  <si>
    <t>gene:ENSMUSG00000065999_1</t>
  </si>
  <si>
    <t>gene:ENSMUSG00000094784_7</t>
  </si>
  <si>
    <t>gene:ENSMUSG00000066000_1</t>
  </si>
  <si>
    <t>gene:ENSMUSG00000092165</t>
  </si>
  <si>
    <t>Gm5624</t>
  </si>
  <si>
    <t>gene:ENSMUSG00000066007_1</t>
  </si>
  <si>
    <t>gene:ENSMUSG00000091122_15</t>
  </si>
  <si>
    <t>g6979</t>
  </si>
  <si>
    <t>gene:ENSMUSG00000070605_2</t>
  </si>
  <si>
    <t>g16934</t>
  </si>
  <si>
    <t>gene:ENSMUSG00000095384</t>
  </si>
  <si>
    <t>gene:ENSMUSG00000045699_3</t>
  </si>
  <si>
    <t>gene:ENSMUSG00000094925</t>
  </si>
  <si>
    <t>g6980</t>
  </si>
  <si>
    <t>gene:ENSMUSG00000045699_1</t>
  </si>
  <si>
    <t>gene:ENSMUSG00000091122_26</t>
  </si>
  <si>
    <t>g6981</t>
  </si>
  <si>
    <t>gene:ENSMUSG00000070605_3</t>
  </si>
  <si>
    <t>gene:ENSMUSG00000091792_9</t>
  </si>
  <si>
    <t>gene:ENSMUSG00000070605_1</t>
  </si>
  <si>
    <t>gene:ENSMUSG00000023826</t>
  </si>
  <si>
    <t>Prkn</t>
  </si>
  <si>
    <t>g9400</t>
  </si>
  <si>
    <t>gene:ENSMUSG00000045699_2</t>
  </si>
  <si>
    <t>gene:ENSMUSG00000104466</t>
  </si>
  <si>
    <t>Gm10513</t>
  </si>
  <si>
    <t>gene:ENSMUSG00000066007_3</t>
  </si>
  <si>
    <t>gene:ENSMUSG00000023827</t>
  </si>
  <si>
    <t>Agpat4</t>
  </si>
  <si>
    <t>g9401</t>
  </si>
  <si>
    <t>gene:ENSMUSG00000045699_4</t>
  </si>
  <si>
    <t>gene:ENSMUSG00000014426</t>
  </si>
  <si>
    <t>Map3k4</t>
  </si>
  <si>
    <t>g9402</t>
  </si>
  <si>
    <t>gene:ENSMUSG00000103182_4</t>
  </si>
  <si>
    <t>Gm37091</t>
  </si>
  <si>
    <t>gene:ENSMUSG00000066007_2</t>
  </si>
  <si>
    <t>gene:ENSMUSG00000078868_1</t>
  </si>
  <si>
    <t>gene:ENSMUSG00000045699</t>
  </si>
  <si>
    <t>gene:ENSMUSG00000054679</t>
  </si>
  <si>
    <t>Srsf12</t>
  </si>
  <si>
    <t>g15149</t>
  </si>
  <si>
    <t>gene:ENSMUSG00000086147</t>
  </si>
  <si>
    <t>Zfp989</t>
  </si>
  <si>
    <t>gene:ENSMUSG00000040128</t>
  </si>
  <si>
    <t>Pnrc1</t>
  </si>
  <si>
    <t>gene:ENSMUSG00002076083</t>
  </si>
  <si>
    <t>Klhl17</t>
  </si>
  <si>
    <t>g17131</t>
  </si>
  <si>
    <t>gene:ENSMUSG00000038368</t>
  </si>
  <si>
    <t>Focad</t>
  </si>
  <si>
    <t>gene:ENSMUSG00000095567</t>
  </si>
  <si>
    <t>Noc2l</t>
  </si>
  <si>
    <t>g17132</t>
  </si>
  <si>
    <t>gene:ENSMUSG00000029049</t>
  </si>
  <si>
    <t>Morn1</t>
  </si>
  <si>
    <t>g16546</t>
  </si>
  <si>
    <t>gene:ENSMUSG00000096351</t>
  </si>
  <si>
    <t>Samd11</t>
  </si>
  <si>
    <t>g17133</t>
  </si>
  <si>
    <t>gene:ENSMUSG00000029050</t>
  </si>
  <si>
    <t>Ski</t>
  </si>
  <si>
    <t>g16547</t>
  </si>
  <si>
    <t>gene:ENSMUSG00000072188_2</t>
  </si>
  <si>
    <t>g17231</t>
  </si>
  <si>
    <t>gene:ENSMUSG00000029053</t>
  </si>
  <si>
    <t>Prkcz</t>
  </si>
  <si>
    <t>g16549</t>
  </si>
  <si>
    <t>gene:ENSMUSG00000091897_1</t>
  </si>
  <si>
    <t>g17232</t>
  </si>
  <si>
    <t>gene:ENSMUSG00000072188_4</t>
  </si>
  <si>
    <t>g16695</t>
  </si>
  <si>
    <t>gene:ENSMUSG00000108942_20</t>
  </si>
  <si>
    <t>Gm44660</t>
  </si>
  <si>
    <t>gene:ENSMUSG00000091255</t>
  </si>
  <si>
    <t>Speer4e</t>
  </si>
  <si>
    <t>g16696</t>
  </si>
  <si>
    <t>gene:ENSMUSG00000099762_2</t>
  </si>
  <si>
    <t>g17235</t>
  </si>
  <si>
    <t>gene:ENSMUSG00000073208</t>
  </si>
  <si>
    <t>Speer4c</t>
  </si>
  <si>
    <t>g16697</t>
  </si>
  <si>
    <t>gene:ENSMUSG00000096878_1</t>
  </si>
  <si>
    <t>gene:ENSMUSG00000072188_5</t>
  </si>
  <si>
    <t>g16700</t>
  </si>
  <si>
    <t>gene:ENSMUSG00000099762_5</t>
  </si>
  <si>
    <t>g17236</t>
  </si>
  <si>
    <t>gene:ENSMUSG00000029190</t>
  </si>
  <si>
    <t>D5Ertd579e</t>
  </si>
  <si>
    <t>g16928</t>
  </si>
  <si>
    <t>gene:ENSMUSG00000099762_3</t>
  </si>
  <si>
    <t>g17237</t>
  </si>
  <si>
    <t>gene:ENSMUSG00000039419</t>
  </si>
  <si>
    <t>Cntnap2</t>
  </si>
  <si>
    <t>g18358</t>
  </si>
  <si>
    <t>gene:ENSMUSG00000072188_1</t>
  </si>
  <si>
    <t>g17238</t>
  </si>
  <si>
    <t>gene:ENSMUSG00000107442</t>
  </si>
  <si>
    <t>Gm43881</t>
  </si>
  <si>
    <t>gene:ENSMUSG00000099762_1</t>
  </si>
  <si>
    <t>g17239</t>
  </si>
  <si>
    <t>gene:ENSMUSG00000107454</t>
  </si>
  <si>
    <t>Gm43875</t>
  </si>
  <si>
    <t>gene:ENSMUSG00000104660_20</t>
  </si>
  <si>
    <t>Gm43601</t>
  </si>
  <si>
    <t>gene:ENSMUSG00000096152</t>
  </si>
  <si>
    <t>Vmn1r240</t>
  </si>
  <si>
    <t>gene:ENSMUSG00000108774_1</t>
  </si>
  <si>
    <t>Gm45136</t>
  </si>
  <si>
    <t>gene:ENSMUSG00000094085</t>
  </si>
  <si>
    <t>Vmn1r114</t>
  </si>
  <si>
    <t>gene:ENSMUSG00000099762_4</t>
  </si>
  <si>
    <t>g17241</t>
  </si>
  <si>
    <t>gene:ENSMUSG00000095273</t>
  </si>
  <si>
    <t>Vmn1r142</t>
  </si>
  <si>
    <t>g17481</t>
  </si>
  <si>
    <t>gene:ENSMUSG00000094298</t>
  </si>
  <si>
    <t>Vmn1r241</t>
  </si>
  <si>
    <t>gene:ENSMUSG00000030228</t>
  </si>
  <si>
    <t>Pik3c2g</t>
  </si>
  <si>
    <t>gene:ENSMUSG00000094589</t>
  </si>
  <si>
    <t>Vmn1r118</t>
  </si>
  <si>
    <t>gene:ENSMUSG00000053742_8</t>
  </si>
  <si>
    <t>g20802</t>
  </si>
  <si>
    <t>gene:ENSMUSG00000074449_16</t>
  </si>
  <si>
    <t>gene:ENSMUSG00000060565_1</t>
  </si>
  <si>
    <t>g20803</t>
  </si>
  <si>
    <t>gene:ENSMUSG00000074449_12</t>
  </si>
  <si>
    <t>gene:ENSMUSG00000053742_7</t>
  </si>
  <si>
    <t>g20810</t>
  </si>
  <si>
    <t>gene:ENSMUSG00000074449_10</t>
  </si>
  <si>
    <t>gene:ENSMUSG00000096304</t>
  </si>
  <si>
    <t>Gm16451</t>
  </si>
  <si>
    <t>gene:ENSMUSG00000104988_1</t>
  </si>
  <si>
    <t>Gm43622</t>
  </si>
  <si>
    <t>g21488</t>
  </si>
  <si>
    <t>gene:ENSMUSG00000096348</t>
  </si>
  <si>
    <t>Vmn1r250</t>
  </si>
  <si>
    <t>gene:ENSMUSG00000096265_2</t>
  </si>
  <si>
    <t>gene:ENSMUSG00000074449_4</t>
  </si>
  <si>
    <t>gene:ENSMUSG00000096071</t>
  </si>
  <si>
    <t>Vmn1r143</t>
  </si>
  <si>
    <t>gene:ENSMUSG00000074449_2</t>
  </si>
  <si>
    <t>gene:ENSMUSG00000094981</t>
  </si>
  <si>
    <t>Vmn1r251</t>
  </si>
  <si>
    <t>gene:ENSMUSG00000074449_24</t>
  </si>
  <si>
    <t>gene:ENSMUSG00000094149</t>
  </si>
  <si>
    <t>Vmn1r252</t>
  </si>
  <si>
    <t>gene:ENSMUSG00000074449_1</t>
  </si>
  <si>
    <t>gene:ENSMUSG00000109166_1</t>
  </si>
  <si>
    <t>Gm5890</t>
  </si>
  <si>
    <t>g20826</t>
  </si>
  <si>
    <t>gene:ENSMUSG00000074449_21</t>
  </si>
  <si>
    <t>gene:ENSMUSG00000093871</t>
  </si>
  <si>
    <t>Vmn1r253</t>
  </si>
  <si>
    <t>gene:ENSMUSG00000106714_18</t>
  </si>
  <si>
    <t>gene:ENSMUSG00000107632_10</t>
  </si>
  <si>
    <t>Gm44070</t>
  </si>
  <si>
    <t>g20829</t>
  </si>
  <si>
    <t>gene:ENSMUSG00000074449_7</t>
  </si>
  <si>
    <t>gene:ENSMUSG00000104297_14</t>
  </si>
  <si>
    <t>Gm38046</t>
  </si>
  <si>
    <t>gene:ENSMUSG00000074449_5</t>
  </si>
  <si>
    <t>gene:ENSMUSG00000094762_1</t>
  </si>
  <si>
    <t>Gm10670</t>
  </si>
  <si>
    <t>gene:ENSMUSG00000074449_34</t>
  </si>
  <si>
    <t>gene:ENSMUSG00000093917</t>
  </si>
  <si>
    <t>Vmn1r254</t>
  </si>
  <si>
    <t>gene:ENSMUSG00000079235</t>
  </si>
  <si>
    <t>Ccdc13</t>
  </si>
  <si>
    <t>g23845</t>
  </si>
  <si>
    <t>gene:ENSMUSG00000095543</t>
  </si>
  <si>
    <t>Vmn1r148</t>
  </si>
  <si>
    <t>gene:ENSMUSG00000038412</t>
  </si>
  <si>
    <t>Higd1a</t>
  </si>
  <si>
    <t>g23846</t>
  </si>
  <si>
    <t>gene:ENSMUSG00000094542</t>
  </si>
  <si>
    <t>Vmn1r149</t>
  </si>
  <si>
    <t>gene:ENSMUSG00000038145</t>
  </si>
  <si>
    <t>Snrk</t>
  </si>
  <si>
    <t>g23853</t>
  </si>
  <si>
    <t>gene:ENSMUSG00000096871</t>
  </si>
  <si>
    <t>Gm10665</t>
  </si>
  <si>
    <t>gene:ENSMUSG00000111003</t>
  </si>
  <si>
    <t>Gm47122</t>
  </si>
  <si>
    <t>gene:ENSMUSG00000093853</t>
  </si>
  <si>
    <t>Vmn1r151</t>
  </si>
  <si>
    <t>gene:ENSMUSG00000111605</t>
  </si>
  <si>
    <t>4632418H02Rik</t>
  </si>
  <si>
    <t>gene:ENSMUSG00000095383</t>
  </si>
  <si>
    <t>Vmn1r152</t>
  </si>
  <si>
    <t>gene:ENSMUSG00000037949</t>
  </si>
  <si>
    <t>Ano10</t>
  </si>
  <si>
    <t>g23854</t>
  </si>
  <si>
    <t>gene:ENSMUSG00000094748</t>
  </si>
  <si>
    <t>Vmn1r255</t>
  </si>
  <si>
    <t>gene:ENSMUSG00000032540</t>
  </si>
  <si>
    <t>Abhd5</t>
  </si>
  <si>
    <t>g23855</t>
  </si>
  <si>
    <t>gene:ENSMUSG00000094905</t>
  </si>
  <si>
    <t>Vmn1r155</t>
  </si>
  <si>
    <t>gene:ENSMUSG00000094298_1</t>
  </si>
  <si>
    <t>gene:ENSMUSG00000095081</t>
  </si>
  <si>
    <t>Vmn1r257</t>
  </si>
  <si>
    <t>gene:ENSMUSG00000095363</t>
  </si>
  <si>
    <t>Gm4567</t>
  </si>
  <si>
    <t>g20831</t>
  </si>
  <si>
    <t>gene:ENSMUSG00000095619</t>
  </si>
  <si>
    <t>Vmn1r157</t>
  </si>
  <si>
    <t>gene:ENSMUSG00000074322</t>
  </si>
  <si>
    <t>Vmn1r132</t>
  </si>
  <si>
    <t>gene:ENSMUSG00000094700</t>
  </si>
  <si>
    <t>Vmn1r158</t>
  </si>
  <si>
    <t>gene:ENSMUSG00000094680_1</t>
  </si>
  <si>
    <t>Vmn1r121</t>
  </si>
  <si>
    <t>gene:ENSMUSG00000095931</t>
  </si>
  <si>
    <t>Vmn1r159</t>
  </si>
  <si>
    <t>gene:ENSMUSG00000094931</t>
  </si>
  <si>
    <t>Vmn1r160</t>
  </si>
  <si>
    <t>gene:ENSMUSG00000074449_11</t>
  </si>
  <si>
    <t>gene:ENSMUSG00000074449_13</t>
  </si>
  <si>
    <t>gene:ENSMUSG00000106824</t>
  </si>
  <si>
    <t>gene:ENSMUSG00000115318_6</t>
  </si>
  <si>
    <t>Gm49089</t>
  </si>
  <si>
    <t>gene:ENSMUSG00000107633_12</t>
  </si>
  <si>
    <t>Gm44078</t>
  </si>
  <si>
    <t>gene:ENSMUSG00000074449_3</t>
  </si>
  <si>
    <t>g22377</t>
  </si>
  <si>
    <t>gene:ENSMUSG00000115318_5</t>
  </si>
  <si>
    <t>gene:ENSMUSG00000107633_15</t>
  </si>
  <si>
    <t>gene:ENSMUSG00000118664</t>
  </si>
  <si>
    <t>Tusc3</t>
  </si>
  <si>
    <t>g22530</t>
  </si>
  <si>
    <t>gene:ENSMUSG00000074829</t>
  </si>
  <si>
    <t>2010315B03Rik</t>
  </si>
  <si>
    <t>g24873</t>
  </si>
  <si>
    <r>
      <rPr>
        <rFont val="Arial"/>
        <b/>
        <color theme="1"/>
      </rPr>
      <t xml:space="preserve">ST17: </t>
    </r>
    <r>
      <rPr>
        <rFont val="Arial"/>
        <b val="0"/>
        <color theme="1"/>
      </rPr>
      <t>Details of the gene homologs found in the expanded GRcm39 gap region (Chr1:85.32-85.3) in both strains.</t>
    </r>
  </si>
  <si>
    <t>gene    ,</t>
  </si>
  <si>
    <t>chrom              ,</t>
  </si>
  <si>
    <t>start   ,</t>
  </si>
  <si>
    <t>end     ,</t>
  </si>
  <si>
    <t>supported,</t>
  </si>
  <si>
    <t>support_level_percentage,</t>
  </si>
  <si>
    <t>overlap_bases,</t>
  </si>
  <si>
    <t>gene_length</t>
  </si>
  <si>
    <t>start    ,</t>
  </si>
  <si>
    <t>end      ,</t>
  </si>
  <si>
    <t>Sp140.1 ,</t>
  </si>
  <si>
    <t>T2T_C57BL_6J#1#chr1,</t>
  </si>
  <si>
    <t>93618581,</t>
  </si>
  <si>
    <t>93665307,</t>
  </si>
  <si>
    <t>True     ,</t>
  </si>
  <si>
    <t>0.48,</t>
  </si>
  <si>
    <t>225,</t>
  </si>
  <si>
    <t>T2T_CAST_EiJ#2#chr1,</t>
  </si>
  <si>
    <t>104837977,</t>
  </si>
  <si>
    <t>104879927,</t>
  </si>
  <si>
    <t>False    ,</t>
  </si>
  <si>
    <t>0.00,</t>
  </si>
  <si>
    <t>0,</t>
  </si>
  <si>
    <t>Sp140.2 ,</t>
  </si>
  <si>
    <t>93888660,</t>
  </si>
  <si>
    <t>93988508,</t>
  </si>
  <si>
    <t>14.97,</t>
  </si>
  <si>
    <t>14946,</t>
  </si>
  <si>
    <t>104926558,</t>
  </si>
  <si>
    <t>104985319,</t>
  </si>
  <si>
    <t>1.26,</t>
  </si>
  <si>
    <t>738,</t>
  </si>
  <si>
    <t>Sp140.3 ,</t>
  </si>
  <si>
    <t>94040605,</t>
  </si>
  <si>
    <t>94077523,</t>
  </si>
  <si>
    <t>105147047,</t>
  </si>
  <si>
    <t>105245469,</t>
  </si>
  <si>
    <t>Sp140.4 ,</t>
  </si>
  <si>
    <t>94269939,</t>
  </si>
  <si>
    <t>94363356,</t>
  </si>
  <si>
    <t>10.68,</t>
  </si>
  <si>
    <t>9977,</t>
  </si>
  <si>
    <t>105311034,</t>
  </si>
  <si>
    <t>105409159,</t>
  </si>
  <si>
    <t>16.18,</t>
  </si>
  <si>
    <t>15879,</t>
  </si>
  <si>
    <t>Sp140.5 ,</t>
  </si>
  <si>
    <t>94449630,</t>
  </si>
  <si>
    <t>94546905,</t>
  </si>
  <si>
    <t>0.92,</t>
  </si>
  <si>
    <t>891,</t>
  </si>
  <si>
    <t>105496689,</t>
  </si>
  <si>
    <t>105586755,</t>
  </si>
  <si>
    <t>8.64,</t>
  </si>
  <si>
    <t>7780,</t>
  </si>
  <si>
    <t>Sp140.6 ,</t>
  </si>
  <si>
    <t>94736505,</t>
  </si>
  <si>
    <t>94760580,</t>
  </si>
  <si>
    <t>30.11,</t>
  </si>
  <si>
    <t>7250,</t>
  </si>
  <si>
    <t>105734299,</t>
  </si>
  <si>
    <t>105830773,</t>
  </si>
  <si>
    <t>16.17,</t>
  </si>
  <si>
    <t>15598,</t>
  </si>
  <si>
    <t>Sp140.7 ,</t>
  </si>
  <si>
    <t>94987268,</t>
  </si>
  <si>
    <t>95024224,</t>
  </si>
  <si>
    <t>106022086,</t>
  </si>
  <si>
    <t>106132334,</t>
  </si>
  <si>
    <t>16.03,</t>
  </si>
  <si>
    <t>17670,</t>
  </si>
  <si>
    <t>Sp140.8 ,</t>
  </si>
  <si>
    <t>95086769,</t>
  </si>
  <si>
    <t>95206834,</t>
  </si>
  <si>
    <t>1515,</t>
  </si>
  <si>
    <t>106384388,</t>
  </si>
  <si>
    <t>106429106,</t>
  </si>
  <si>
    <t>Sp140.9 ,</t>
  </si>
  <si>
    <t>95400351,</t>
  </si>
  <si>
    <t>95503648,</t>
  </si>
  <si>
    <t>8.55,</t>
  </si>
  <si>
    <t>8833,</t>
  </si>
  <si>
    <t>106686138,</t>
  </si>
  <si>
    <t>106730534,</t>
  </si>
  <si>
    <t>Sp140.10,</t>
  </si>
  <si>
    <t>95583620,</t>
  </si>
  <si>
    <t>95697368,</t>
  </si>
  <si>
    <t>106851944,</t>
  </si>
  <si>
    <t>106879641,</t>
  </si>
  <si>
    <t>Sp140.11,</t>
  </si>
  <si>
    <t>95792325,</t>
  </si>
  <si>
    <t>95890086,</t>
  </si>
  <si>
    <t>0.91,</t>
  </si>
  <si>
    <t>106982860,</t>
  </si>
  <si>
    <t>107067924,</t>
  </si>
  <si>
    <t>1.58,</t>
  </si>
  <si>
    <t>1346,</t>
  </si>
  <si>
    <t>Sp140.12,</t>
  </si>
  <si>
    <t>96139815,</t>
  </si>
  <si>
    <t>96190681,</t>
  </si>
  <si>
    <t>107138892,</t>
  </si>
  <si>
    <t>107169213,</t>
  </si>
  <si>
    <t>82.41,</t>
  </si>
  <si>
    <t>24989,</t>
  </si>
  <si>
    <t>Sp140.13,</t>
  </si>
  <si>
    <t>96268599,</t>
  </si>
  <si>
    <t>96318631,</t>
  </si>
  <si>
    <t>107236656,</t>
  </si>
  <si>
    <t>107273551,</t>
  </si>
  <si>
    <t>0.88,</t>
  </si>
  <si>
    <t>324,</t>
  </si>
  <si>
    <t>Sp140.14,</t>
  </si>
  <si>
    <t>96380788,</t>
  </si>
  <si>
    <t>96432561,</t>
  </si>
  <si>
    <t>3.00,</t>
  </si>
  <si>
    <t>1554,</t>
  </si>
  <si>
    <t>107323589,</t>
  </si>
  <si>
    <t>107360585,</t>
  </si>
  <si>
    <t>Sp140.15,</t>
  </si>
  <si>
    <t>96655450,</t>
  </si>
  <si>
    <t>96711104,</t>
  </si>
  <si>
    <t>107509557,</t>
  </si>
  <si>
    <t>107576703,</t>
  </si>
  <si>
    <t>10.18,</t>
  </si>
  <si>
    <t>6836,</t>
  </si>
  <si>
    <t>Sp140.16,</t>
  </si>
  <si>
    <t>97087609,</t>
  </si>
  <si>
    <t>97131131,</t>
  </si>
  <si>
    <t>100.00,</t>
  </si>
  <si>
    <t>43522,</t>
  </si>
  <si>
    <t>107680880,</t>
  </si>
  <si>
    <t>107710699,</t>
  </si>
  <si>
    <t>Sp110.1 ,</t>
  </si>
  <si>
    <t>94245448,</t>
  </si>
  <si>
    <t>94264417,</t>
  </si>
  <si>
    <t>Sp140.17,</t>
  </si>
  <si>
    <t>107939152,</t>
  </si>
  <si>
    <t>107992019,</t>
  </si>
  <si>
    <t>11.12,</t>
  </si>
  <si>
    <t>5880,</t>
  </si>
  <si>
    <t>Sp110.2 ,</t>
  </si>
  <si>
    <t>95559189,</t>
  </si>
  <si>
    <t>95585700,</t>
  </si>
  <si>
    <t>Sp140.18,</t>
  </si>
  <si>
    <t>108045349,</t>
  </si>
  <si>
    <t>108082107,</t>
  </si>
  <si>
    <t>Sp110.3 ,</t>
  </si>
  <si>
    <t>95758957,</t>
  </si>
  <si>
    <t>95786833,</t>
  </si>
  <si>
    <t>Sp140.19,</t>
  </si>
  <si>
    <t>108138007,</t>
  </si>
  <si>
    <t>108195148,</t>
  </si>
  <si>
    <t>2.19,</t>
  </si>
  <si>
    <t>1250,</t>
  </si>
  <si>
    <t>Sp110.4 ,</t>
  </si>
  <si>
    <t>97063735,</t>
  </si>
  <si>
    <t>97082557,</t>
  </si>
  <si>
    <t>Sp140.20,</t>
  </si>
  <si>
    <t>108289788,</t>
  </si>
  <si>
    <t>108387445,</t>
  </si>
  <si>
    <t>Sp100   ,</t>
  </si>
  <si>
    <t>97136551,</t>
  </si>
  <si>
    <t>97196800,</t>
  </si>
  <si>
    <t>98.36,</t>
  </si>
  <si>
    <t>59258,</t>
  </si>
  <si>
    <t>Sp140.21,</t>
  </si>
  <si>
    <t>108531212,</t>
  </si>
  <si>
    <t>108594139,</t>
  </si>
  <si>
    <t>2.23,</t>
  </si>
  <si>
    <t>1404,</t>
  </si>
  <si>
    <t>Sp140.22,</t>
  </si>
  <si>
    <t>108667281,</t>
  </si>
  <si>
    <t>108717389,</t>
  </si>
  <si>
    <t>13.52,</t>
  </si>
  <si>
    <t>6777,</t>
  </si>
  <si>
    <t>Sp140.23,</t>
  </si>
  <si>
    <t>108779610,</t>
  </si>
  <si>
    <t>108838114,</t>
  </si>
  <si>
    <t>13.42,</t>
  </si>
  <si>
    <t>7850,</t>
  </si>
  <si>
    <t>Sp140.24,</t>
  </si>
  <si>
    <t>109241948,</t>
  </si>
  <si>
    <t>109292392,</t>
  </si>
  <si>
    <t>Sp140.25,</t>
  </si>
  <si>
    <t>109421437,</t>
  </si>
  <si>
    <t>109471976,</t>
  </si>
  <si>
    <t>54.30,</t>
  </si>
  <si>
    <t>27444,</t>
  </si>
  <si>
    <t>Sp140.26,</t>
  </si>
  <si>
    <t>109495562,</t>
  </si>
  <si>
    <t>109520408,</t>
  </si>
  <si>
    <t>Sp140.27,</t>
  </si>
  <si>
    <t>109736687,</t>
  </si>
  <si>
    <t>109832680,</t>
  </si>
  <si>
    <t>7.32,</t>
  </si>
  <si>
    <t>7022,</t>
  </si>
  <si>
    <t>Sp140.28,</t>
  </si>
  <si>
    <t>109995965,</t>
  </si>
  <si>
    <t>110026710,</t>
  </si>
  <si>
    <t>5.28,</t>
  </si>
  <si>
    <t>1623,</t>
  </si>
  <si>
    <t>Sp140.29,</t>
  </si>
  <si>
    <t>110132388,</t>
  </si>
  <si>
    <t>110162266,</t>
  </si>
  <si>
    <t>1.08,</t>
  </si>
  <si>
    <t>Sp140.30,</t>
  </si>
  <si>
    <t>110226190,</t>
  </si>
  <si>
    <t>110256554,</t>
  </si>
  <si>
    <t>Sp140.31,</t>
  </si>
  <si>
    <t>110495103,</t>
  </si>
  <si>
    <t>110529915,</t>
  </si>
  <si>
    <t>Sp140.32,</t>
  </si>
  <si>
    <t>110615794,</t>
  </si>
  <si>
    <t>110646155,</t>
  </si>
  <si>
    <t>Sp140.33,</t>
  </si>
  <si>
    <t>110792503,</t>
  </si>
  <si>
    <t>110846872,</t>
  </si>
  <si>
    <t>14.59,</t>
  </si>
  <si>
    <t>7935,</t>
  </si>
  <si>
    <t>Sp140.34,</t>
  </si>
  <si>
    <t>110897666,</t>
  </si>
  <si>
    <t>110934416,</t>
  </si>
  <si>
    <t>Sp140.35,</t>
  </si>
  <si>
    <t>110989920,</t>
  </si>
  <si>
    <t>111034016,</t>
  </si>
  <si>
    <t>105464422,</t>
  </si>
  <si>
    <t>105491161,</t>
  </si>
  <si>
    <t>106002528,</t>
  </si>
  <si>
    <t>106016598,</t>
  </si>
  <si>
    <t>106188738,</t>
  </si>
  <si>
    <t>106207550,</t>
  </si>
  <si>
    <t>106233592,</t>
  </si>
  <si>
    <t>106242619,</t>
  </si>
  <si>
    <t>31.84,</t>
  </si>
  <si>
    <t>2874,</t>
  </si>
  <si>
    <t>Sp110.5 ,</t>
  </si>
  <si>
    <t>106927953,</t>
  </si>
  <si>
    <t>106937951,</t>
  </si>
  <si>
    <t>Sp110.6 ,</t>
  </si>
  <si>
    <t>107206300,</t>
  </si>
  <si>
    <t>107224422,</t>
  </si>
  <si>
    <t>Sp110.7 ,</t>
  </si>
  <si>
    <t>107839341,</t>
  </si>
  <si>
    <t>107852027,</t>
  </si>
  <si>
    <t>Sp110.8 ,</t>
  </si>
  <si>
    <t>108927652,</t>
  </si>
  <si>
    <t>108975683,</t>
  </si>
  <si>
    <t>3.99,</t>
  </si>
  <si>
    <t>1915,</t>
  </si>
  <si>
    <t>Sp110.9 ,</t>
  </si>
  <si>
    <t>109403787,</t>
  </si>
  <si>
    <t>109416457,</t>
  </si>
  <si>
    <t>Sp110.10,</t>
  </si>
  <si>
    <t>109712492,</t>
  </si>
  <si>
    <t>109731189,</t>
  </si>
  <si>
    <t>Sp110.11,</t>
  </si>
  <si>
    <t>110577825,</t>
  </si>
  <si>
    <t>110588205,</t>
  </si>
  <si>
    <t>Sp110.12,</t>
  </si>
  <si>
    <t>110693947,</t>
  </si>
  <si>
    <t>110704951,</t>
  </si>
  <si>
    <t>Sp110.13,</t>
  </si>
  <si>
    <t>110972348,</t>
  </si>
  <si>
    <t>110984925,</t>
  </si>
  <si>
    <t>111039436,</t>
  </si>
  <si>
    <t>111099166,</t>
  </si>
  <si>
    <t>59730,</t>
  </si>
  <si>
    <r>
      <rPr>
        <rFont val="Arial"/>
        <b/>
        <color theme="1"/>
      </rPr>
      <t xml:space="preserve">ST18: </t>
    </r>
    <r>
      <rPr>
        <rFont val="Arial"/>
        <b val="0"/>
        <color theme="1"/>
      </rPr>
      <t>Ribosomal DNA (rDNA) arrays locations on chromosomes 12, 15, 16, 18, and 19</t>
    </r>
  </si>
  <si>
    <t>chromosome</t>
  </si>
  <si>
    <t>start</t>
  </si>
  <si>
    <t>end</t>
  </si>
  <si>
    <t>length</t>
  </si>
  <si>
    <r>
      <rPr>
        <rFont val="Arial"/>
        <b/>
        <color theme="1"/>
      </rPr>
      <t xml:space="preserve">ST19: </t>
    </r>
    <r>
      <rPr>
        <rFont val="Arial"/>
        <b val="0"/>
        <color theme="1"/>
      </rPr>
      <t>Inversions called between CAST/EiJ T2T vs. C57BL/6J T2T, and mhaESC vs. C57BL/6J T2T</t>
    </r>
  </si>
  <si>
    <t>CAST/EiJ T2T vs. C57BL/6J T2T Inversions</t>
  </si>
  <si>
    <t>mhaESC T2T vs. C57BL/6J T2T Inversions</t>
  </si>
  <si>
    <t>C57BL/6J T2T coordinates</t>
  </si>
  <si>
    <t>chr1</t>
  </si>
  <si>
    <t>chr2</t>
  </si>
  <si>
    <t>chr10</t>
  </si>
  <si>
    <t>chr11</t>
  </si>
  <si>
    <t>chr12</t>
  </si>
  <si>
    <t>chr13</t>
  </si>
  <si>
    <t>chr14</t>
  </si>
  <si>
    <t>chr15</t>
  </si>
  <si>
    <t>chr16</t>
  </si>
  <si>
    <t>chr17</t>
  </si>
  <si>
    <t>chr18</t>
  </si>
  <si>
    <t>chr19</t>
  </si>
  <si>
    <t>chr3</t>
  </si>
  <si>
    <t>chr4</t>
  </si>
  <si>
    <t>chr5</t>
  </si>
  <si>
    <t>chr6</t>
  </si>
  <si>
    <t>chr7</t>
  </si>
  <si>
    <t>chr8</t>
  </si>
  <si>
    <t>chr9</t>
  </si>
  <si>
    <r>
      <rPr>
        <rFont val="Arial"/>
        <b/>
        <color theme="1"/>
      </rPr>
      <t>ST20</t>
    </r>
    <r>
      <rPr>
        <rFont val="Arial"/>
        <color theme="1"/>
      </rPr>
      <t>: Genome statistics for GRCm39, C57BL/6J T2T, and mhaESC T2T</t>
    </r>
  </si>
  <si>
    <t xml:space="preserve">T2T C57BL/6J	</t>
  </si>
  <si>
    <t>T2T mhaESC v1.1</t>
  </si>
  <si>
    <t>Total ungapped length, autosomes (Gbp)</t>
  </si>
  <si>
    <t>N bases (Mbp)</t>
  </si>
  <si>
    <t>Gaps</t>
  </si>
  <si>
    <t>Repetitive Bases (Mbp)</t>
  </si>
  <si>
    <t>Interspersed repeats</t>
  </si>
  <si>
    <t xml:space="preserve">Total repetitve bases </t>
  </si>
  <si>
    <r>
      <rPr>
        <rFont val="Arial"/>
        <b/>
        <color theme="1"/>
      </rPr>
      <t>ST21</t>
    </r>
    <r>
      <rPr>
        <rFont val="Arial"/>
        <color theme="1"/>
      </rPr>
      <t>: Sequences of the primers and probes for the PAR digital PCR</t>
    </r>
  </si>
  <si>
    <t>mMid1Ex5</t>
  </si>
  <si>
    <t>CTCAGCAGATTGCAAACTGTAAACA</t>
  </si>
  <si>
    <t>GGCGTGGTCATTTTCCTTCAG</t>
  </si>
  <si>
    <t>[FAM-]TCTGCATCGCTCATCTCGC</t>
  </si>
  <si>
    <t>mMid1Ex7</t>
  </si>
  <si>
    <t>CTGCACCGCTTCCTACGA</t>
  </si>
  <si>
    <t>GTAGGAGACCACGCTGAACTC</t>
  </si>
  <si>
    <t>[FAM-]CCACTGGACCTCAGAGGAC</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</si>
</sst>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
  </numFmts>
  <fonts count="8">
    <font>
      <sz val="10.0"/>
      <color rgb="FF000000"/>
      <name val="Arial"/>
      <scheme val="minor"/>
    </font>
    <font>
      <b/>
      <color theme="1"/>
      <name val="Arial"/>
      <scheme val="minor"/>
    </font>
    <font>
      <color theme="1"/>
      <name val="Arial"/>
      <scheme val="minor"/>
    </font>
    <font>
      <color theme="1"/>
      <name val="Arial"/>
    </font>
    <font>
      <b/>
      <color theme="1"/>
      <name val="Arial"/>
    </font>
    <font>
      <color rgb="FF000000"/>
      <name val="Arial"/>
    </font>
    <font>
      <color theme="1"/>
      <name val="Helvetica Neue"/>
    </font>
    <font>
      <sz val="10.0"/>
      <color theme="1"/>
      <name val="Arial"/>
      <scheme val="minor"/>
    </font>
  </fonts>
  <fills count="27">
    <fill>
      <patternFill patternType="none"/>
    </fill>
    <fill>
      <patternFill patternType="lightGray"/>
    </fill>
    <fill>
      <patternFill patternType="solid">
        <fgColor rgb="FF93C47D"/>
        <bgColor rgb="FF93C47D"/>
      </patternFill>
    </fill>
    <fill>
      <patternFill patternType="solid">
        <fgColor rgb="FFB6D7A8"/>
        <bgColor rgb="FFB6D7A8"/>
      </patternFill>
    </fill>
    <fill>
      <patternFill patternType="solid">
        <fgColor rgb="FF6AA84F"/>
        <bgColor rgb="FF6AA84F"/>
      </patternFill>
    </fill>
    <fill>
      <patternFill patternType="solid">
        <fgColor rgb="FFFFFFFF"/>
        <bgColor rgb="FFFFFFFF"/>
      </patternFill>
    </fill>
    <fill>
      <patternFill patternType="solid">
        <fgColor rgb="FFFEFBFB"/>
        <bgColor rgb="FFFEFBFB"/>
      </patternFill>
    </fill>
    <fill>
      <patternFill patternType="solid">
        <fgColor rgb="FFFEFFFE"/>
        <bgColor rgb="FFFEFFFE"/>
      </patternFill>
    </fill>
    <fill>
      <patternFill patternType="solid">
        <fgColor rgb="FFFEFEFE"/>
        <bgColor rgb="FFFEFEFE"/>
      </patternFill>
    </fill>
    <fill>
      <patternFill patternType="solid">
        <fgColor rgb="FFB7E2CD"/>
        <bgColor rgb="FFB7E2CD"/>
      </patternFill>
    </fill>
    <fill>
      <patternFill patternType="solid">
        <fgColor rgb="FFD6EFE3"/>
        <bgColor rgb="FFD6EFE3"/>
      </patternFill>
    </fill>
    <fill>
      <patternFill patternType="solid">
        <fgColor rgb="FFEFF9F4"/>
        <bgColor rgb="FFEFF9F4"/>
      </patternFill>
    </fill>
    <fill>
      <patternFill patternType="solid">
        <fgColor rgb="FFFBFEFC"/>
        <bgColor rgb="FFFBFEFC"/>
      </patternFill>
    </fill>
    <fill>
      <patternFill patternType="solid">
        <fgColor rgb="FFFEFFFF"/>
        <bgColor rgb="FFFEFFFF"/>
      </patternFill>
    </fill>
    <fill>
      <patternFill patternType="solid">
        <fgColor rgb="FFFDFEFE"/>
        <bgColor rgb="FFFDFEFE"/>
      </patternFill>
    </fill>
    <fill>
      <patternFill patternType="solid">
        <fgColor rgb="FFFDF8F7"/>
        <bgColor rgb="FFFDF8F7"/>
      </patternFill>
    </fill>
    <fill>
      <patternFill patternType="solid">
        <fgColor rgb="FFFDF6F5"/>
        <bgColor rgb="FFFDF6F5"/>
      </patternFill>
    </fill>
    <fill>
      <patternFill patternType="solid">
        <fgColor rgb="FFFEFDFC"/>
        <bgColor rgb="FFFEFDFC"/>
      </patternFill>
    </fill>
    <fill>
      <patternFill patternType="solid">
        <fgColor rgb="FFFEFBFA"/>
        <bgColor rgb="FFFEFBFA"/>
      </patternFill>
    </fill>
    <fill>
      <patternFill patternType="solid">
        <fgColor rgb="FFF0F9F5"/>
        <bgColor rgb="FFF0F9F5"/>
      </patternFill>
    </fill>
    <fill>
      <patternFill patternType="solid">
        <fgColor rgb="FFFEFAF9"/>
        <bgColor rgb="FFFEFAF9"/>
      </patternFill>
    </fill>
    <fill>
      <patternFill patternType="solid">
        <fgColor rgb="FF6AC397"/>
        <bgColor rgb="FF6AC397"/>
      </patternFill>
    </fill>
    <fill>
      <patternFill patternType="solid">
        <fgColor rgb="FF57BB8A"/>
        <bgColor rgb="FF57BB8A"/>
      </patternFill>
    </fill>
    <fill>
      <patternFill patternType="solid">
        <fgColor rgb="FFE67C73"/>
        <bgColor rgb="FFE67C73"/>
      </patternFill>
    </fill>
    <fill>
      <patternFill patternType="solid">
        <fgColor rgb="FFFDF7F7"/>
        <bgColor rgb="FFFDF7F7"/>
      </patternFill>
    </fill>
    <fill>
      <patternFill patternType="solid">
        <fgColor rgb="FFFEFDFD"/>
        <bgColor rgb="FFFEFDFD"/>
      </patternFill>
    </fill>
    <fill>
      <patternFill patternType="solid">
        <fgColor rgb="FFB7E1CD"/>
        <bgColor rgb="FFB7E1CD"/>
      </patternFill>
    </fill>
  </fills>
  <borders count="4">
    <border/>
    <border>
      <left style="thick">
        <color rgb="FF000000"/>
      </left>
      <right style="thick">
        <color rgb="FF000000"/>
      </right>
      <top style="thick">
        <color rgb="FF000000"/>
      </top>
    </border>
    <border>
      <left style="thick">
        <color rgb="FF000000"/>
      </left>
      <right style="thick">
        <color rgb="FF000000"/>
      </right>
    </border>
    <border>
      <left style="thick">
        <color rgb="FF000000"/>
      </left>
      <right style="thick">
        <color rgb="FF000000"/>
      </right>
      <bottom style="thick">
        <color rgb="FF000000"/>
      </bottom>
    </border>
  </borders>
  <cellStyleXfs count="1">
    <xf borderId="0" fillId="0" fontId="0" numFmtId="0" applyAlignment="1" applyFont="1"/>
  </cellStyleXfs>
  <cellXfs count="82">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Font="1"/>
    <xf borderId="1" fillId="0" fontId="1" numFmtId="0" xfId="0" applyAlignment="1" applyBorder="1" applyFont="1">
      <alignment readingOrder="0"/>
    </xf>
    <xf borderId="0" fillId="0" fontId="2" numFmtId="0" xfId="0" applyAlignment="1" applyFont="1">
      <alignment readingOrder="0"/>
    </xf>
    <xf borderId="0" fillId="0" fontId="2" numFmtId="3" xfId="0" applyAlignment="1" applyFont="1" applyNumberFormat="1">
      <alignment readingOrder="0"/>
    </xf>
    <xf borderId="2" fillId="2" fontId="2" numFmtId="3" xfId="0" applyAlignment="1" applyBorder="1" applyFill="1" applyFont="1" applyNumberFormat="1">
      <alignment readingOrder="0"/>
    </xf>
    <xf borderId="0" fillId="3" fontId="2" numFmtId="3" xfId="0" applyAlignment="1" applyFill="1" applyFont="1" applyNumberFormat="1">
      <alignment readingOrder="0"/>
    </xf>
    <xf borderId="0" fillId="4" fontId="2" numFmtId="3" xfId="0" applyAlignment="1" applyFill="1" applyFont="1" applyNumberFormat="1">
      <alignment readingOrder="0"/>
    </xf>
    <xf borderId="0" fillId="3" fontId="2" numFmtId="0" xfId="0" applyAlignment="1" applyFont="1">
      <alignment readingOrder="0"/>
    </xf>
    <xf borderId="0" fillId="4" fontId="2" numFmtId="0" xfId="0" applyAlignment="1" applyFont="1">
      <alignment readingOrder="0"/>
    </xf>
    <xf borderId="2" fillId="0" fontId="2" numFmtId="0" xfId="0" applyAlignment="1" applyBorder="1" applyFont="1">
      <alignment readingOrder="0"/>
    </xf>
    <xf borderId="0" fillId="2" fontId="2" numFmtId="0" xfId="0" applyAlignment="1" applyFont="1">
      <alignment readingOrder="0"/>
    </xf>
    <xf borderId="2" fillId="4" fontId="2" numFmtId="0" xfId="0" applyAlignment="1" applyBorder="1" applyFont="1">
      <alignment readingOrder="0"/>
    </xf>
    <xf borderId="2" fillId="2" fontId="2" numFmtId="0" xfId="0" applyAlignment="1" applyBorder="1" applyFont="1">
      <alignment readingOrder="0"/>
    </xf>
    <xf borderId="3" fillId="2" fontId="2" numFmtId="0" xfId="0" applyAlignment="1" applyBorder="1" applyFont="1">
      <alignment readingOrder="0"/>
    </xf>
    <xf borderId="0" fillId="2" fontId="2" numFmtId="3" xfId="0" applyAlignment="1" applyFont="1" applyNumberFormat="1">
      <alignment readingOrder="0"/>
    </xf>
    <xf borderId="2" fillId="0" fontId="2" numFmtId="3" xfId="0" applyAlignment="1" applyBorder="1" applyFont="1" applyNumberFormat="1">
      <alignment readingOrder="0"/>
    </xf>
    <xf borderId="2" fillId="3" fontId="2" numFmtId="0" xfId="0" applyAlignment="1" applyBorder="1" applyFont="1">
      <alignment readingOrder="0"/>
    </xf>
    <xf borderId="3" fillId="4" fontId="2" numFmtId="0" xfId="0" applyAlignment="1" applyBorder="1" applyFont="1">
      <alignment readingOrder="0"/>
    </xf>
    <xf borderId="0" fillId="4" fontId="2" numFmtId="0" xfId="0" applyFont="1"/>
    <xf borderId="0" fillId="2" fontId="2" numFmtId="0" xfId="0" applyFont="1"/>
    <xf borderId="0" fillId="3" fontId="2" numFmtId="0" xfId="0" applyFont="1"/>
    <xf borderId="0" fillId="0" fontId="1" numFmtId="0" xfId="0" applyAlignment="1" applyFont="1">
      <alignment horizontal="center" readingOrder="0"/>
    </xf>
    <xf borderId="0" fillId="0" fontId="2" numFmtId="3" xfId="0" applyAlignment="1" applyFont="1" applyNumberFormat="1">
      <alignment readingOrder="0"/>
    </xf>
    <xf borderId="0" fillId="0" fontId="1" numFmtId="3" xfId="0" applyFont="1" applyNumberFormat="1"/>
    <xf borderId="0" fillId="0" fontId="3" numFmtId="0" xfId="0" applyAlignment="1" applyFont="1">
      <alignment readingOrder="0" vertical="bottom"/>
    </xf>
    <xf borderId="0" fillId="0" fontId="3" numFmtId="0" xfId="0" applyAlignment="1" applyFont="1">
      <alignment vertical="bottom"/>
    </xf>
    <xf borderId="0" fillId="0" fontId="2" numFmtId="0" xfId="0" applyFont="1"/>
    <xf borderId="0" fillId="0" fontId="4" numFmtId="0" xfId="0" applyAlignment="1" applyFont="1">
      <alignment readingOrder="0" vertical="bottom"/>
    </xf>
    <xf borderId="0" fillId="0" fontId="4" numFmtId="0" xfId="0" applyAlignment="1" applyFont="1">
      <alignment vertical="bottom"/>
    </xf>
    <xf borderId="0" fillId="0" fontId="3" numFmtId="0" xfId="0" applyAlignment="1" applyFont="1">
      <alignment horizontal="right" vertical="bottom"/>
    </xf>
    <xf borderId="0" fillId="0" fontId="3" numFmtId="10" xfId="0" applyAlignment="1" applyFont="1" applyNumberFormat="1">
      <alignment horizontal="right" vertical="bottom"/>
    </xf>
    <xf borderId="0" fillId="5" fontId="5" numFmtId="3" xfId="0" applyAlignment="1" applyFill="1" applyFont="1" applyNumberFormat="1">
      <alignment horizontal="center" readingOrder="0"/>
    </xf>
    <xf borderId="0" fillId="0" fontId="2" numFmtId="0" xfId="0" applyAlignment="1" applyFont="1">
      <alignment horizontal="center" readingOrder="0"/>
    </xf>
    <xf borderId="0" fillId="5" fontId="5" numFmtId="3" xfId="0" applyAlignment="1" applyFont="1" applyNumberFormat="1">
      <alignment horizontal="right" readingOrder="0"/>
    </xf>
    <xf borderId="0" fillId="0" fontId="2" numFmtId="3" xfId="0" applyAlignment="1" applyFont="1" applyNumberFormat="1">
      <alignment horizontal="right" readingOrder="0"/>
    </xf>
    <xf borderId="0" fillId="0" fontId="2" numFmtId="3" xfId="0" applyFont="1" applyNumberFormat="1"/>
    <xf borderId="0" fillId="0" fontId="2" numFmtId="10" xfId="0" applyAlignment="1" applyFont="1" applyNumberFormat="1">
      <alignment readingOrder="0"/>
    </xf>
    <xf borderId="0" fillId="0" fontId="4" numFmtId="0" xfId="0" applyAlignment="1" applyFont="1">
      <alignment horizontal="center" vertical="bottom"/>
    </xf>
    <xf borderId="0" fillId="6" fontId="3" numFmtId="0" xfId="0" applyAlignment="1" applyFill="1" applyFont="1">
      <alignment horizontal="right" vertical="bottom"/>
    </xf>
    <xf borderId="0" fillId="7" fontId="3" numFmtId="0" xfId="0" applyAlignment="1" applyFill="1" applyFont="1">
      <alignment horizontal="right" vertical="bottom"/>
    </xf>
    <xf borderId="0" fillId="8" fontId="3" numFmtId="0" xfId="0" applyAlignment="1" applyFill="1" applyFont="1">
      <alignment horizontal="right" vertical="bottom"/>
    </xf>
    <xf borderId="0" fillId="5" fontId="3" numFmtId="0" xfId="0" applyAlignment="1" applyFont="1">
      <alignment horizontal="right" vertical="bottom"/>
    </xf>
    <xf borderId="0" fillId="9" fontId="3" numFmtId="0" xfId="0" applyAlignment="1" applyFill="1" applyFont="1">
      <alignment horizontal="right" vertical="bottom"/>
    </xf>
    <xf borderId="0" fillId="10" fontId="3" numFmtId="0" xfId="0" applyAlignment="1" applyFill="1" applyFont="1">
      <alignment horizontal="right" vertical="bottom"/>
    </xf>
    <xf borderId="0" fillId="11" fontId="3" numFmtId="0" xfId="0" applyAlignment="1" applyFill="1" applyFont="1">
      <alignment horizontal="right" vertical="bottom"/>
    </xf>
    <xf borderId="0" fillId="12" fontId="3" numFmtId="0" xfId="0" applyAlignment="1" applyFill="1" applyFont="1">
      <alignment horizontal="right" vertical="bottom"/>
    </xf>
    <xf borderId="0" fillId="13" fontId="3" numFmtId="0" xfId="0" applyAlignment="1" applyFill="1" applyFont="1">
      <alignment horizontal="right" vertical="bottom"/>
    </xf>
    <xf borderId="0" fillId="14" fontId="3" numFmtId="0" xfId="0" applyAlignment="1" applyFill="1" applyFont="1">
      <alignment horizontal="right" vertical="bottom"/>
    </xf>
    <xf borderId="0" fillId="15" fontId="3" numFmtId="0" xfId="0" applyAlignment="1" applyFill="1" applyFont="1">
      <alignment horizontal="right" vertical="bottom"/>
    </xf>
    <xf borderId="0" fillId="16" fontId="3" numFmtId="0" xfId="0" applyAlignment="1" applyFill="1" applyFont="1">
      <alignment horizontal="right" vertical="bottom"/>
    </xf>
    <xf borderId="0" fillId="17" fontId="3" numFmtId="0" xfId="0" applyAlignment="1" applyFill="1" applyFont="1">
      <alignment horizontal="right" vertical="bottom"/>
    </xf>
    <xf borderId="0" fillId="18" fontId="3" numFmtId="0" xfId="0" applyAlignment="1" applyFill="1" applyFont="1">
      <alignment horizontal="right" vertical="bottom"/>
    </xf>
    <xf borderId="0" fillId="19" fontId="3" numFmtId="0" xfId="0" applyAlignment="1" applyFill="1" applyFont="1">
      <alignment horizontal="right" vertical="bottom"/>
    </xf>
    <xf borderId="0" fillId="20" fontId="3" numFmtId="0" xfId="0" applyAlignment="1" applyFill="1" applyFont="1">
      <alignment horizontal="right" vertical="bottom"/>
    </xf>
    <xf borderId="0" fillId="21" fontId="3" numFmtId="0" xfId="0" applyAlignment="1" applyFill="1" applyFont="1">
      <alignment horizontal="right" vertical="bottom"/>
    </xf>
    <xf borderId="0" fillId="22" fontId="3" numFmtId="0" xfId="0" applyAlignment="1" applyFill="1" applyFont="1">
      <alignment horizontal="right" vertical="bottom"/>
    </xf>
    <xf borderId="0" fillId="23" fontId="3" numFmtId="0" xfId="0" applyAlignment="1" applyFill="1" applyFont="1">
      <alignment horizontal="right" vertical="bottom"/>
    </xf>
    <xf borderId="0" fillId="24" fontId="3" numFmtId="0" xfId="0" applyAlignment="1" applyFill="1" applyFont="1">
      <alignment horizontal="right" vertical="bottom"/>
    </xf>
    <xf borderId="0" fillId="25" fontId="3" numFmtId="0" xfId="0" applyAlignment="1" applyFill="1" applyFont="1">
      <alignment horizontal="right" vertical="bottom"/>
    </xf>
    <xf borderId="0" fillId="0" fontId="1" numFmtId="0" xfId="0" applyAlignment="1" applyFont="1">
      <alignment horizontal="left" readingOrder="0"/>
    </xf>
    <xf borderId="0" fillId="0" fontId="3" numFmtId="0" xfId="0" applyAlignment="1" applyFont="1">
      <alignment vertical="bottom"/>
    </xf>
    <xf borderId="0" fillId="0" fontId="4" numFmtId="0" xfId="0" applyAlignment="1" applyFont="1">
      <alignment vertical="bottom"/>
    </xf>
    <xf borderId="0" fillId="0" fontId="3" numFmtId="0" xfId="0" applyAlignment="1" applyFont="1">
      <alignment horizontal="right" vertical="bottom"/>
    </xf>
    <xf borderId="0" fillId="0" fontId="3" numFmtId="0" xfId="0" applyAlignment="1" applyFont="1">
      <alignment vertical="top"/>
    </xf>
    <xf borderId="0" fillId="0" fontId="6" numFmtId="0" xfId="0" applyAlignment="1" applyFont="1">
      <alignment vertical="top"/>
    </xf>
    <xf borderId="0" fillId="0" fontId="2" numFmtId="0" xfId="0" applyAlignment="1" applyFont="1">
      <alignment horizontal="left"/>
    </xf>
    <xf borderId="0" fillId="0" fontId="3" numFmtId="0" xfId="0" applyAlignment="1" applyFont="1">
      <alignment horizontal="right" readingOrder="0" vertical="bottom"/>
    </xf>
    <xf borderId="0" fillId="0" fontId="1" numFmtId="0" xfId="0" applyFont="1"/>
    <xf borderId="0" fillId="0" fontId="4" numFmtId="3" xfId="0" applyAlignment="1" applyFont="1" applyNumberFormat="1">
      <alignment horizontal="left" readingOrder="0" vertical="bottom"/>
    </xf>
    <xf borderId="0" fillId="0" fontId="4" numFmtId="3" xfId="0" applyAlignment="1" applyFont="1" applyNumberFormat="1">
      <alignment horizontal="center" vertical="bottom"/>
    </xf>
    <xf borderId="0" fillId="0" fontId="3" numFmtId="3" xfId="0" applyAlignment="1" applyFont="1" applyNumberFormat="1">
      <alignment vertical="bottom"/>
    </xf>
    <xf borderId="0" fillId="0" fontId="4" numFmtId="3" xfId="0" applyAlignment="1" applyFont="1" applyNumberFormat="1">
      <alignment vertical="bottom"/>
    </xf>
    <xf borderId="0" fillId="0" fontId="3" numFmtId="3" xfId="0" applyAlignment="1" applyFont="1" applyNumberFormat="1">
      <alignment horizontal="right" vertical="bottom"/>
    </xf>
    <xf borderId="0" fillId="0" fontId="4" numFmtId="3" xfId="0" applyAlignment="1" applyFont="1" applyNumberFormat="1">
      <alignment readingOrder="0" vertical="bottom"/>
    </xf>
    <xf borderId="0" fillId="0" fontId="1" numFmtId="3" xfId="0" applyAlignment="1" applyFont="1" applyNumberFormat="1">
      <alignment readingOrder="0"/>
    </xf>
    <xf borderId="0" fillId="0" fontId="3" numFmtId="3" xfId="0" applyAlignment="1" applyFont="1" applyNumberFormat="1">
      <alignment horizontal="right" vertical="bottom"/>
    </xf>
    <xf borderId="0" fillId="26" fontId="3" numFmtId="0" xfId="0" applyAlignment="1" applyFill="1" applyFont="1">
      <alignment vertical="bottom"/>
    </xf>
    <xf borderId="0" fillId="0" fontId="7" numFmtId="0" xfId="0" applyAlignment="1" applyFont="1">
      <alignment vertical="bottom"/>
    </xf>
    <xf borderId="0" fillId="0" fontId="7" numFmtId="0" xfId="0" applyAlignment="1" applyFont="1">
      <alignment horizontal="right" vertical="bottom"/>
    </xf>
    <xf borderId="0" fillId="0" fontId="3" numFmtId="164" xfId="0" applyAlignment="1" applyFont="1" applyNumberFormat="1">
      <alignment horizontal="right" vertical="bottom"/>
    </xf>
  </cellXfs>
  <cellStyles count="1">
    <cellStyle xfId="0" name="Normal" builtinId="0"/>
  </cellStyles>
  <dxfs count="2">
    <dxf>
      <font/>
      <fill>
        <patternFill patternType="solid">
          <fgColor rgb="FFB7E1CD"/>
          <bgColor rgb="FFB7E1CD"/>
        </patternFill>
      </fill>
      <border/>
    </dxf>
    <dxf>
      <font/>
      <fill>
        <patternFill patternType="solid">
          <fgColor rgb="FFFFE599"/>
          <bgColor rgb="FFFFE599"/>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22" Type="http://schemas.openxmlformats.org/officeDocument/2006/relationships/worksheet" Target="worksheets/sheet19.xml"/><Relationship Id="rId10" Type="http://schemas.openxmlformats.org/officeDocument/2006/relationships/worksheet" Target="worksheets/sheet7.xml"/><Relationship Id="rId21" Type="http://schemas.openxmlformats.org/officeDocument/2006/relationships/worksheet" Target="worksheets/sheet18.xml"/><Relationship Id="rId13" Type="http://schemas.openxmlformats.org/officeDocument/2006/relationships/worksheet" Target="worksheets/sheet10.xml"/><Relationship Id="rId24" Type="http://schemas.openxmlformats.org/officeDocument/2006/relationships/worksheet" Target="worksheets/sheet21.xml"/><Relationship Id="rId12" Type="http://schemas.openxmlformats.org/officeDocument/2006/relationships/worksheet" Target="worksheets/sheet9.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63"/>
    <col customWidth="1" min="2" max="3" width="22.25"/>
    <col customWidth="1" min="4" max="4" width="22.5"/>
    <col customWidth="1" min="5" max="5" width="23.5"/>
    <col customWidth="1" min="6" max="6" width="21.5"/>
    <col customWidth="1" min="7" max="7" width="20.88"/>
    <col customWidth="1" min="8" max="8" width="21.88"/>
    <col customWidth="1" min="10" max="10" width="30.63"/>
    <col customWidth="1" min="11" max="13" width="16.38"/>
    <col customWidth="1" min="14" max="14" width="23.0"/>
    <col customWidth="1" min="15" max="15" width="16.25"/>
    <col customWidth="1" min="16" max="16" width="15.88"/>
    <col customWidth="1" min="17" max="17" width="21.88"/>
  </cols>
  <sheetData>
    <row r="1">
      <c r="A1" s="1" t="s">
        <v>0</v>
      </c>
      <c r="F1" s="1"/>
      <c r="G1" s="1"/>
      <c r="H1" s="1"/>
      <c r="I1" s="2"/>
      <c r="J1" s="2"/>
      <c r="K1" s="2"/>
      <c r="L1" s="2"/>
      <c r="M1" s="2"/>
      <c r="N1" s="2"/>
      <c r="O1" s="2"/>
      <c r="P1" s="2"/>
      <c r="Q1" s="2"/>
      <c r="R1" s="2"/>
      <c r="S1" s="2"/>
      <c r="T1" s="2"/>
      <c r="U1" s="2"/>
      <c r="V1" s="2"/>
      <c r="W1" s="2"/>
      <c r="X1" s="2"/>
      <c r="Y1" s="2"/>
      <c r="Z1" s="2"/>
    </row>
    <row r="2">
      <c r="A2" s="1"/>
      <c r="B2" s="1"/>
      <c r="C2" s="1"/>
      <c r="D2" s="1"/>
      <c r="E2" s="1"/>
      <c r="F2" s="1"/>
      <c r="G2" s="1"/>
      <c r="H2" s="1"/>
      <c r="I2" s="2"/>
      <c r="J2" s="2"/>
      <c r="K2" s="2"/>
      <c r="L2" s="2"/>
      <c r="M2" s="2"/>
      <c r="N2" s="2"/>
      <c r="O2" s="2"/>
      <c r="P2" s="2"/>
      <c r="Q2" s="2"/>
      <c r="R2" s="2"/>
      <c r="S2" s="2"/>
      <c r="T2" s="2"/>
      <c r="U2" s="2"/>
      <c r="V2" s="2"/>
      <c r="W2" s="2"/>
      <c r="X2" s="2"/>
      <c r="Y2" s="2"/>
      <c r="Z2" s="2"/>
    </row>
    <row r="3">
      <c r="A3" s="1" t="s">
        <v>1</v>
      </c>
      <c r="B3" s="1" t="s">
        <v>2</v>
      </c>
      <c r="C3" s="1" t="s">
        <v>3</v>
      </c>
      <c r="D3" s="1" t="s">
        <v>4</v>
      </c>
      <c r="E3" s="1" t="s">
        <v>5</v>
      </c>
      <c r="F3" s="3" t="s">
        <v>6</v>
      </c>
      <c r="G3" s="1" t="s">
        <v>7</v>
      </c>
      <c r="H3" s="1" t="s">
        <v>8</v>
      </c>
      <c r="I3" s="2"/>
      <c r="J3" s="2"/>
      <c r="K3" s="2"/>
      <c r="L3" s="2"/>
      <c r="M3" s="2"/>
      <c r="N3" s="2"/>
      <c r="O3" s="2"/>
      <c r="P3" s="2"/>
      <c r="Q3" s="2"/>
      <c r="R3" s="2"/>
      <c r="S3" s="2"/>
      <c r="T3" s="2"/>
      <c r="U3" s="2"/>
      <c r="V3" s="2"/>
      <c r="W3" s="2"/>
      <c r="X3" s="2"/>
      <c r="Y3" s="2"/>
      <c r="Z3" s="2"/>
    </row>
    <row r="4">
      <c r="A4" s="4" t="s">
        <v>9</v>
      </c>
      <c r="B4" s="5">
        <v>2.545189596E9</v>
      </c>
      <c r="C4" s="5">
        <v>2.533464802E9</v>
      </c>
      <c r="D4" s="5">
        <v>2.514747502E9</v>
      </c>
      <c r="E4" s="5">
        <v>2.600529051E9</v>
      </c>
      <c r="F4" s="6">
        <v>2.577341783E9</v>
      </c>
      <c r="G4" s="7">
        <v>2.550842491E9</v>
      </c>
      <c r="H4" s="8">
        <v>2.601171425E9</v>
      </c>
      <c r="K4" s="5"/>
      <c r="L4" s="5"/>
      <c r="M4" s="5"/>
      <c r="N4" s="5"/>
      <c r="O4" s="5"/>
      <c r="P4" s="5"/>
      <c r="Q4" s="5"/>
    </row>
    <row r="5">
      <c r="A5" s="4" t="s">
        <v>10</v>
      </c>
      <c r="B5" s="4">
        <v>82.0</v>
      </c>
      <c r="C5" s="9">
        <v>64.0</v>
      </c>
      <c r="D5" s="9">
        <v>64.0</v>
      </c>
      <c r="E5" s="10">
        <v>40.0</v>
      </c>
      <c r="F5" s="11">
        <v>89.0</v>
      </c>
      <c r="G5" s="12">
        <v>55.0</v>
      </c>
      <c r="H5" s="4">
        <v>71.0</v>
      </c>
    </row>
    <row r="6">
      <c r="A6" s="4" t="s">
        <v>11</v>
      </c>
      <c r="B6" s="4">
        <v>46.14</v>
      </c>
      <c r="C6" s="4">
        <v>46.81</v>
      </c>
      <c r="D6" s="4">
        <v>46.29</v>
      </c>
      <c r="E6" s="4">
        <v>40.3345</v>
      </c>
      <c r="F6" s="13">
        <v>47.7</v>
      </c>
      <c r="G6" s="4">
        <v>47.45</v>
      </c>
      <c r="H6" s="4">
        <v>40.1889</v>
      </c>
    </row>
    <row r="7">
      <c r="A7" s="4" t="s">
        <v>12</v>
      </c>
      <c r="B7" s="4">
        <v>0.001195</v>
      </c>
      <c r="C7" s="10">
        <v>0.00119</v>
      </c>
      <c r="D7" s="4">
        <v>0.001243</v>
      </c>
      <c r="E7" s="4">
        <v>0.001472</v>
      </c>
      <c r="F7" s="14">
        <v>0.001192</v>
      </c>
      <c r="G7" s="9">
        <v>0.001193</v>
      </c>
      <c r="H7" s="4">
        <v>0.001557</v>
      </c>
    </row>
    <row r="8">
      <c r="A8" s="4" t="s">
        <v>13</v>
      </c>
      <c r="B8" s="4">
        <v>0.001691</v>
      </c>
      <c r="C8" s="9">
        <v>0.001344</v>
      </c>
      <c r="D8" s="4">
        <v>0.001663</v>
      </c>
      <c r="E8" s="4">
        <v>0.067915</v>
      </c>
      <c r="F8" s="13">
        <v>0.001098</v>
      </c>
      <c r="G8" s="12">
        <v>0.001099</v>
      </c>
      <c r="H8" s="4">
        <v>0.001469</v>
      </c>
    </row>
    <row r="9">
      <c r="A9" s="4" t="s">
        <v>14</v>
      </c>
      <c r="B9" s="4">
        <v>16.0</v>
      </c>
      <c r="C9" s="4">
        <v>16.0</v>
      </c>
      <c r="D9" s="4">
        <v>16.0</v>
      </c>
      <c r="E9" s="4">
        <v>17.0</v>
      </c>
      <c r="F9" s="13">
        <v>19.0</v>
      </c>
      <c r="G9" s="4">
        <v>18.0</v>
      </c>
      <c r="H9" s="4">
        <v>15.0</v>
      </c>
    </row>
    <row r="10">
      <c r="A10" s="4" t="s">
        <v>15</v>
      </c>
      <c r="B10" s="9">
        <v>0.0</v>
      </c>
      <c r="C10" s="12">
        <v>1.0</v>
      </c>
      <c r="D10" s="12">
        <v>1.0</v>
      </c>
      <c r="E10" s="12">
        <v>1.0</v>
      </c>
      <c r="F10" s="13">
        <v>2.0</v>
      </c>
      <c r="G10" s="12">
        <v>1.0</v>
      </c>
      <c r="H10" s="9">
        <v>0.0</v>
      </c>
    </row>
    <row r="11">
      <c r="A11" s="4" t="s">
        <v>16</v>
      </c>
      <c r="B11" s="4">
        <v>326.0</v>
      </c>
      <c r="C11" s="4">
        <v>285.0</v>
      </c>
      <c r="D11" s="4">
        <v>295.0</v>
      </c>
      <c r="E11" s="9">
        <v>243.0</v>
      </c>
      <c r="F11" s="15">
        <v>202.0</v>
      </c>
      <c r="G11" s="4">
        <v>263.0</v>
      </c>
      <c r="H11" s="10">
        <v>159.0</v>
      </c>
    </row>
    <row r="13">
      <c r="A13" s="1" t="s">
        <v>17</v>
      </c>
      <c r="B13" s="1" t="s">
        <v>2</v>
      </c>
      <c r="C13" s="1" t="s">
        <v>3</v>
      </c>
      <c r="D13" s="1" t="s">
        <v>4</v>
      </c>
      <c r="E13" s="1" t="s">
        <v>5</v>
      </c>
      <c r="F13" s="1" t="s">
        <v>6</v>
      </c>
      <c r="G13" s="1" t="s">
        <v>7</v>
      </c>
      <c r="H13" s="3" t="s">
        <v>8</v>
      </c>
      <c r="I13" s="2"/>
      <c r="J13" s="2"/>
      <c r="K13" s="2"/>
      <c r="L13" s="2"/>
      <c r="M13" s="2"/>
      <c r="N13" s="2"/>
      <c r="O13" s="2"/>
      <c r="P13" s="2"/>
      <c r="Q13" s="2"/>
      <c r="R13" s="2"/>
      <c r="S13" s="2"/>
      <c r="T13" s="2"/>
      <c r="U13" s="2"/>
      <c r="V13" s="2"/>
      <c r="W13" s="2"/>
      <c r="X13" s="2"/>
      <c r="Y13" s="2"/>
      <c r="Z13" s="2"/>
    </row>
    <row r="14">
      <c r="A14" s="4" t="s">
        <v>9</v>
      </c>
      <c r="B14" s="7">
        <v>2.797071789E9</v>
      </c>
      <c r="C14" s="5">
        <v>2.785816495E9</v>
      </c>
      <c r="D14" s="16">
        <v>2.80670827E9</v>
      </c>
      <c r="E14" s="8">
        <v>2.841779833E9</v>
      </c>
      <c r="F14" s="5">
        <v>2.73869173E9</v>
      </c>
      <c r="G14" s="5">
        <v>2.743095023E9</v>
      </c>
      <c r="H14" s="17">
        <v>2.767980856E9</v>
      </c>
    </row>
    <row r="15">
      <c r="A15" s="4" t="s">
        <v>10</v>
      </c>
      <c r="B15" s="12">
        <v>64.0</v>
      </c>
      <c r="C15" s="10">
        <v>57.0</v>
      </c>
      <c r="D15" s="4">
        <v>70.0</v>
      </c>
      <c r="E15" s="10">
        <v>57.0</v>
      </c>
      <c r="F15" s="4">
        <v>110.0</v>
      </c>
      <c r="G15" s="4">
        <v>94.0</v>
      </c>
      <c r="H15" s="18">
        <v>66.0</v>
      </c>
    </row>
    <row r="16">
      <c r="A16" s="4" t="s">
        <v>11</v>
      </c>
      <c r="B16" s="4">
        <v>33.8805</v>
      </c>
      <c r="C16" s="4">
        <v>35.7728</v>
      </c>
      <c r="D16" s="4">
        <v>34.0029</v>
      </c>
      <c r="E16" s="4">
        <v>33.5418</v>
      </c>
      <c r="F16" s="10">
        <v>47.0853</v>
      </c>
      <c r="G16" s="12">
        <v>45.5785</v>
      </c>
      <c r="H16" s="18">
        <v>44.465</v>
      </c>
    </row>
    <row r="17">
      <c r="A17" s="4" t="s">
        <v>12</v>
      </c>
      <c r="B17" s="4">
        <v>0.007669</v>
      </c>
      <c r="C17" s="10">
        <v>0.007378</v>
      </c>
      <c r="D17" s="4">
        <v>0.007439</v>
      </c>
      <c r="E17" s="4">
        <v>0.008045</v>
      </c>
      <c r="F17" s="4">
        <v>0.007471</v>
      </c>
      <c r="G17" s="12">
        <v>0.007429</v>
      </c>
      <c r="H17" s="18">
        <v>0.007435</v>
      </c>
    </row>
    <row r="18">
      <c r="A18" s="4" t="s">
        <v>13</v>
      </c>
      <c r="B18" s="4">
        <v>0.007852</v>
      </c>
      <c r="C18" s="9">
        <v>0.007609</v>
      </c>
      <c r="D18" s="4">
        <v>0.007875</v>
      </c>
      <c r="E18" s="4">
        <v>0.11443</v>
      </c>
      <c r="F18" s="12">
        <v>0.007392</v>
      </c>
      <c r="G18" s="4">
        <v>0.008891</v>
      </c>
      <c r="H18" s="13">
        <v>0.007357</v>
      </c>
    </row>
    <row r="19">
      <c r="A19" s="4" t="s">
        <v>14</v>
      </c>
      <c r="B19" s="4">
        <v>16.0</v>
      </c>
      <c r="C19" s="4">
        <v>14.0</v>
      </c>
      <c r="D19" s="9">
        <v>18.0</v>
      </c>
      <c r="E19" s="12">
        <v>19.0</v>
      </c>
      <c r="F19" s="10">
        <v>20.0</v>
      </c>
      <c r="G19" s="12">
        <v>19.0</v>
      </c>
      <c r="H19" s="13">
        <v>20.0</v>
      </c>
    </row>
    <row r="20">
      <c r="A20" s="4" t="s">
        <v>15</v>
      </c>
      <c r="B20" s="9">
        <v>1.0</v>
      </c>
      <c r="C20" s="12">
        <v>2.0</v>
      </c>
      <c r="D20" s="10">
        <v>4.0</v>
      </c>
      <c r="E20" s="9">
        <v>1.0</v>
      </c>
      <c r="F20" s="4">
        <v>0.0</v>
      </c>
      <c r="G20" s="4">
        <v>0.0</v>
      </c>
      <c r="H20" s="13">
        <v>4.0</v>
      </c>
    </row>
    <row r="21">
      <c r="A21" s="4" t="s">
        <v>16</v>
      </c>
      <c r="B21" s="4">
        <v>287.0</v>
      </c>
      <c r="C21" s="4">
        <v>414.0</v>
      </c>
      <c r="D21" s="4">
        <v>303.0</v>
      </c>
      <c r="E21" s="4">
        <v>232.0</v>
      </c>
      <c r="F21" s="12">
        <v>220.0</v>
      </c>
      <c r="G21" s="9">
        <v>237.0</v>
      </c>
      <c r="H21" s="19">
        <v>76.0</v>
      </c>
    </row>
    <row r="23">
      <c r="A23" s="20"/>
      <c r="B23" s="4" t="s">
        <v>18</v>
      </c>
    </row>
    <row r="24">
      <c r="A24" s="21"/>
      <c r="B24" s="4" t="s">
        <v>19</v>
      </c>
    </row>
    <row r="25">
      <c r="A25" s="22"/>
      <c r="B25" s="4" t="s">
        <v>20</v>
      </c>
    </row>
    <row r="27">
      <c r="A27" s="1" t="s">
        <v>21</v>
      </c>
    </row>
  </sheetData>
  <mergeCells count="1">
    <mergeCell ref="A1:E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75"/>
    <col customWidth="1" min="2" max="2" width="12.88"/>
    <col customWidth="1" min="4" max="4" width="16.25"/>
    <col customWidth="1" min="7" max="7" width="16.25"/>
    <col customWidth="1" min="8" max="8" width="13.25"/>
    <col customWidth="1" min="9" max="9" width="16.25"/>
    <col customWidth="1" min="10" max="10" width="12.88"/>
    <col customWidth="1" min="11" max="11" width="13.25"/>
    <col customWidth="1" min="12" max="12" width="16.25"/>
  </cols>
  <sheetData>
    <row r="1">
      <c r="A1" s="1" t="s">
        <v>22</v>
      </c>
      <c r="B1" s="23"/>
      <c r="C1" s="23"/>
      <c r="D1" s="23"/>
      <c r="E1" s="23"/>
      <c r="F1" s="23"/>
      <c r="G1" s="23"/>
    </row>
    <row r="2">
      <c r="B2" s="23"/>
      <c r="C2" s="23"/>
      <c r="D2" s="23"/>
      <c r="E2" s="23"/>
      <c r="F2" s="23"/>
      <c r="G2" s="23"/>
    </row>
    <row r="3">
      <c r="B3" s="23" t="s">
        <v>23</v>
      </c>
      <c r="E3" s="23" t="s">
        <v>24</v>
      </c>
    </row>
    <row r="4">
      <c r="A4" s="1" t="s">
        <v>25</v>
      </c>
      <c r="B4" s="1" t="s">
        <v>26</v>
      </c>
      <c r="C4" s="1" t="s">
        <v>27</v>
      </c>
      <c r="D4" s="1" t="s">
        <v>28</v>
      </c>
      <c r="E4" s="1" t="s">
        <v>26</v>
      </c>
      <c r="F4" s="1" t="s">
        <v>27</v>
      </c>
      <c r="G4" s="1" t="s">
        <v>28</v>
      </c>
    </row>
    <row r="5">
      <c r="A5" s="4">
        <v>1.0</v>
      </c>
      <c r="B5" s="24">
        <v>5.6193305E7</v>
      </c>
      <c r="C5" s="24">
        <v>5.5845766E7</v>
      </c>
      <c r="D5" s="4">
        <v>99.3</v>
      </c>
      <c r="E5" s="24">
        <v>6.8393837E7</v>
      </c>
      <c r="F5" s="24">
        <v>6.7504374E7</v>
      </c>
      <c r="G5" s="4">
        <v>98.4</v>
      </c>
    </row>
    <row r="6">
      <c r="A6" s="4">
        <v>2.0</v>
      </c>
      <c r="B6" s="24">
        <v>1.2654891E8</v>
      </c>
      <c r="C6" s="24">
        <v>1.2385106E8</v>
      </c>
      <c r="D6" s="4">
        <v>97.8</v>
      </c>
      <c r="E6" s="24">
        <v>6.405828E7</v>
      </c>
      <c r="F6" s="24">
        <v>6.3167834E7</v>
      </c>
      <c r="G6" s="4">
        <v>98.3</v>
      </c>
    </row>
    <row r="7">
      <c r="A7" s="4">
        <v>3.0</v>
      </c>
      <c r="B7" s="24">
        <v>4.4793469E7</v>
      </c>
      <c r="C7" s="24">
        <v>4.4457488E7</v>
      </c>
      <c r="D7" s="4">
        <v>99.1</v>
      </c>
      <c r="E7" s="24">
        <v>5.6787044E7</v>
      </c>
      <c r="F7" s="24">
        <v>5.5987178E7</v>
      </c>
      <c r="G7" s="4">
        <v>98.3</v>
      </c>
    </row>
    <row r="8">
      <c r="A8" s="4">
        <v>4.0</v>
      </c>
      <c r="B8" s="24">
        <v>4.5296387E7</v>
      </c>
      <c r="C8" s="24">
        <v>4.4956816E7</v>
      </c>
      <c r="D8" s="4">
        <v>99.1</v>
      </c>
      <c r="E8" s="24">
        <v>5.6911848E7</v>
      </c>
      <c r="F8" s="24">
        <v>5.6120074E7</v>
      </c>
      <c r="G8" s="4">
        <v>98.3</v>
      </c>
    </row>
    <row r="9">
      <c r="A9" s="4">
        <v>5.0</v>
      </c>
      <c r="B9" s="24">
        <v>4.3846971E7</v>
      </c>
      <c r="C9" s="24">
        <v>4.3566488E7</v>
      </c>
      <c r="D9" s="4">
        <v>99.2</v>
      </c>
      <c r="E9" s="24">
        <v>4.9473993E7</v>
      </c>
      <c r="F9" s="24">
        <v>4.8727218E7</v>
      </c>
      <c r="G9" s="4">
        <v>98.2</v>
      </c>
    </row>
    <row r="10">
      <c r="A10" s="4">
        <v>6.0</v>
      </c>
      <c r="B10" s="24">
        <v>4.4445764E7</v>
      </c>
      <c r="C10" s="24">
        <v>4.4158174E7</v>
      </c>
      <c r="D10" s="4">
        <v>99.2</v>
      </c>
      <c r="E10" s="24">
        <v>4.8675367E7</v>
      </c>
      <c r="F10" s="24">
        <v>4.7981838E7</v>
      </c>
      <c r="G10" s="4">
        <v>98.3</v>
      </c>
    </row>
    <row r="11">
      <c r="A11" s="4">
        <v>7.0</v>
      </c>
      <c r="B11" s="24">
        <v>4.2238115E7</v>
      </c>
      <c r="C11" s="24">
        <v>4.1978252E7</v>
      </c>
      <c r="D11" s="4">
        <v>99.3</v>
      </c>
      <c r="E11" s="24">
        <v>5.0882074E7</v>
      </c>
      <c r="F11" s="24">
        <v>5.0161454E7</v>
      </c>
      <c r="G11" s="4">
        <v>98.3</v>
      </c>
    </row>
    <row r="12">
      <c r="A12" s="4">
        <v>8.0</v>
      </c>
      <c r="B12" s="24">
        <v>3.7741857E7</v>
      </c>
      <c r="C12" s="24">
        <v>3.7508352E7</v>
      </c>
      <c r="D12" s="4">
        <v>99.3</v>
      </c>
      <c r="E12" s="24">
        <v>4.1214245E7</v>
      </c>
      <c r="F12" s="24">
        <v>4.0666584E7</v>
      </c>
      <c r="G12" s="4">
        <v>98.4</v>
      </c>
    </row>
    <row r="13">
      <c r="A13" s="4">
        <v>9.0</v>
      </c>
      <c r="B13" s="24">
        <v>8.4011714E7</v>
      </c>
      <c r="C13" s="24">
        <v>8.2932618E7</v>
      </c>
      <c r="D13" s="4">
        <v>98.6</v>
      </c>
      <c r="E13" s="24">
        <v>4.5862964E7</v>
      </c>
      <c r="F13" s="24">
        <v>4.517055E7</v>
      </c>
      <c r="G13" s="4">
        <v>98.2</v>
      </c>
    </row>
    <row r="14">
      <c r="A14" s="4">
        <v>10.0</v>
      </c>
      <c r="B14" s="24">
        <v>3.663699E7</v>
      </c>
      <c r="C14" s="24">
        <v>3.6392736E7</v>
      </c>
      <c r="D14" s="4">
        <v>99.2</v>
      </c>
      <c r="E14" s="24">
        <v>4.2090384E7</v>
      </c>
      <c r="F14" s="24">
        <v>4.1471246E7</v>
      </c>
      <c r="G14" s="4">
        <v>98.2</v>
      </c>
    </row>
    <row r="15">
      <c r="A15" s="4">
        <v>11.0</v>
      </c>
      <c r="B15" s="24">
        <v>3.5794962E7</v>
      </c>
      <c r="C15" s="24">
        <v>3.5552204E7</v>
      </c>
      <c r="D15" s="4">
        <v>99.2</v>
      </c>
      <c r="E15" s="24">
        <v>4.3472867E7</v>
      </c>
      <c r="F15" s="24">
        <v>4.2860682E7</v>
      </c>
      <c r="G15" s="4">
        <v>98.3</v>
      </c>
    </row>
    <row r="16">
      <c r="A16" s="4">
        <v>12.0</v>
      </c>
      <c r="B16" s="24">
        <v>3.9219258E7</v>
      </c>
      <c r="C16" s="24">
        <v>3.8894772E7</v>
      </c>
      <c r="D16" s="4">
        <v>99.1</v>
      </c>
      <c r="E16" s="24">
        <v>3.7401138E7</v>
      </c>
      <c r="F16" s="24">
        <v>3.6851814E7</v>
      </c>
      <c r="G16" s="4">
        <v>98.2</v>
      </c>
    </row>
    <row r="17">
      <c r="A17" s="4">
        <v>13.0</v>
      </c>
      <c r="B17" s="24">
        <v>3.4138254E7</v>
      </c>
      <c r="C17" s="24">
        <v>3.3918692E7</v>
      </c>
      <c r="D17" s="4">
        <v>99.2</v>
      </c>
      <c r="E17" s="24">
        <v>4.0558158E7</v>
      </c>
      <c r="F17" s="24">
        <v>3.9964356E7</v>
      </c>
      <c r="G17" s="4">
        <v>98.3</v>
      </c>
    </row>
    <row r="18">
      <c r="A18" s="4">
        <v>14.0</v>
      </c>
      <c r="B18" s="24">
        <v>3.7449559E7</v>
      </c>
      <c r="C18" s="24">
        <v>3.7109484E7</v>
      </c>
      <c r="D18" s="4">
        <v>99.0</v>
      </c>
      <c r="E18" s="24">
        <v>3.8443597E7</v>
      </c>
      <c r="F18" s="24">
        <v>3.7921548E7</v>
      </c>
      <c r="G18" s="4">
        <v>98.4</v>
      </c>
    </row>
    <row r="19">
      <c r="A19" s="4">
        <v>15.0</v>
      </c>
      <c r="B19" s="24">
        <v>2.9131385E7</v>
      </c>
      <c r="C19" s="24">
        <v>2.8956896E7</v>
      </c>
      <c r="D19" s="4">
        <v>99.3</v>
      </c>
      <c r="E19" s="24">
        <v>3.611046E7</v>
      </c>
      <c r="F19" s="24">
        <v>3.558028E7</v>
      </c>
      <c r="G19" s="4">
        <v>98.3</v>
      </c>
    </row>
    <row r="20">
      <c r="A20" s="4">
        <v>16.0</v>
      </c>
      <c r="B20" s="24">
        <v>2.7063507E7</v>
      </c>
      <c r="C20" s="24">
        <v>2.687317E7</v>
      </c>
      <c r="D20" s="4">
        <v>99.2</v>
      </c>
      <c r="E20" s="24">
        <v>3.2371417E7</v>
      </c>
      <c r="F20" s="24">
        <v>3.1883498E7</v>
      </c>
      <c r="G20" s="4">
        <v>98.2</v>
      </c>
    </row>
    <row r="21">
      <c r="A21" s="4">
        <v>17.0</v>
      </c>
      <c r="B21" s="24">
        <v>2.9588652E7</v>
      </c>
      <c r="C21" s="24">
        <v>2.9315256E7</v>
      </c>
      <c r="D21" s="4">
        <v>98.9</v>
      </c>
      <c r="E21" s="24">
        <v>3.8680975E7</v>
      </c>
      <c r="F21" s="24">
        <v>3.7995326E7</v>
      </c>
      <c r="G21" s="4">
        <v>98.0</v>
      </c>
    </row>
    <row r="22">
      <c r="A22" s="4">
        <v>18.0</v>
      </c>
      <c r="B22" s="24">
        <v>2.522147E7</v>
      </c>
      <c r="C22" s="24">
        <v>2.506687E7</v>
      </c>
      <c r="D22" s="4">
        <v>99.3</v>
      </c>
      <c r="E22" s="24">
        <v>2.9475742E7</v>
      </c>
      <c r="F22" s="24">
        <v>2.9023446E7</v>
      </c>
      <c r="G22" s="4">
        <v>98.2</v>
      </c>
    </row>
    <row r="23">
      <c r="A23" s="4">
        <v>19.0</v>
      </c>
      <c r="B23" s="24">
        <v>1.7142901E7</v>
      </c>
      <c r="C23" s="24">
        <v>1.702702E7</v>
      </c>
      <c r="D23" s="4">
        <v>99.2</v>
      </c>
      <c r="E23" s="24">
        <v>2.1530434E7</v>
      </c>
      <c r="F23" s="24">
        <v>2.1203574E7</v>
      </c>
      <c r="G23" s="4">
        <v>98.2</v>
      </c>
    </row>
    <row r="24">
      <c r="A24" s="1" t="s">
        <v>29</v>
      </c>
      <c r="B24" s="25">
        <f t="shared" ref="B24:C24" si="1">SUM(B5:B23)</f>
        <v>836503430</v>
      </c>
      <c r="C24" s="25">
        <f t="shared" si="1"/>
        <v>828362114</v>
      </c>
      <c r="D24" s="2"/>
      <c r="E24" s="25">
        <f t="shared" ref="E24:F24" si="2">SUM(E5:E23)</f>
        <v>842394824</v>
      </c>
      <c r="F24" s="25">
        <f t="shared" si="2"/>
        <v>830242874</v>
      </c>
      <c r="G24" s="2"/>
    </row>
    <row r="25">
      <c r="B25" s="26"/>
    </row>
    <row r="26">
      <c r="B26" s="27"/>
    </row>
    <row r="27">
      <c r="B27" s="27"/>
    </row>
    <row r="28">
      <c r="B28" s="26"/>
    </row>
    <row r="29">
      <c r="B29" s="27"/>
    </row>
    <row r="30">
      <c r="B30" s="27"/>
    </row>
    <row r="31">
      <c r="B31" s="26"/>
      <c r="D31" s="28">
        <f t="shared" ref="D31:E31" si="3">((E24-B24)/B24)*100</f>
        <v>0.7042880864</v>
      </c>
      <c r="E31" s="28">
        <f t="shared" si="3"/>
        <v>0.2270456324</v>
      </c>
    </row>
    <row r="32">
      <c r="B32" s="27"/>
    </row>
    <row r="33">
      <c r="B33" s="27"/>
    </row>
    <row r="34">
      <c r="B34" s="26"/>
    </row>
    <row r="35">
      <c r="B35" s="27"/>
    </row>
    <row r="36">
      <c r="B36" s="27"/>
    </row>
    <row r="37">
      <c r="B37" s="26"/>
    </row>
    <row r="38">
      <c r="B38" s="27"/>
    </row>
    <row r="39">
      <c r="B39" s="27"/>
    </row>
    <row r="40">
      <c r="B40" s="26"/>
    </row>
    <row r="41">
      <c r="B41" s="27"/>
    </row>
    <row r="42">
      <c r="B42" s="27"/>
    </row>
    <row r="43">
      <c r="B43" s="26"/>
    </row>
    <row r="44">
      <c r="B44" s="27"/>
    </row>
    <row r="45">
      <c r="B45" s="27"/>
    </row>
    <row r="46">
      <c r="B46" s="26"/>
    </row>
    <row r="47">
      <c r="B47" s="27"/>
    </row>
    <row r="48">
      <c r="B48" s="27"/>
    </row>
    <row r="49">
      <c r="B49" s="26"/>
    </row>
    <row r="50">
      <c r="B50" s="27"/>
    </row>
    <row r="51">
      <c r="B51" s="27"/>
    </row>
    <row r="52">
      <c r="B52" s="26"/>
    </row>
    <row r="53">
      <c r="B53" s="27"/>
    </row>
    <row r="54">
      <c r="B54" s="27"/>
    </row>
    <row r="55">
      <c r="B55" s="26"/>
    </row>
    <row r="56">
      <c r="B56" s="27"/>
    </row>
    <row r="57">
      <c r="B57" s="27"/>
    </row>
    <row r="58">
      <c r="B58" s="26"/>
    </row>
    <row r="59">
      <c r="B59" s="27"/>
    </row>
    <row r="60">
      <c r="B60" s="27"/>
    </row>
    <row r="61">
      <c r="B61" s="26"/>
    </row>
    <row r="62">
      <c r="B62" s="27"/>
    </row>
    <row r="63">
      <c r="B63" s="27"/>
    </row>
    <row r="64">
      <c r="B64" s="26"/>
    </row>
  </sheetData>
  <mergeCells count="2">
    <mergeCell ref="B3:D3"/>
    <mergeCell ref="E3:G3"/>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13"/>
    <col customWidth="1" min="5" max="5" width="30.13"/>
  </cols>
  <sheetData>
    <row r="1">
      <c r="A1" s="29" t="s">
        <v>30</v>
      </c>
      <c r="E1" s="30"/>
      <c r="F1" s="29"/>
      <c r="G1" s="27"/>
    </row>
    <row r="2">
      <c r="A2" s="30"/>
      <c r="B2" s="29"/>
      <c r="C2" s="27"/>
      <c r="E2" s="30"/>
      <c r="F2" s="29"/>
      <c r="G2" s="27"/>
    </row>
    <row r="3">
      <c r="A3" s="30"/>
      <c r="B3" s="29" t="s">
        <v>31</v>
      </c>
      <c r="C3" s="27"/>
      <c r="E3" s="30"/>
      <c r="F3" s="29" t="s">
        <v>32</v>
      </c>
      <c r="G3" s="27"/>
    </row>
    <row r="4">
      <c r="A4" s="30" t="s">
        <v>33</v>
      </c>
      <c r="B4" s="27"/>
      <c r="C4" s="27"/>
      <c r="E4" s="30" t="s">
        <v>33</v>
      </c>
      <c r="F4" s="27"/>
      <c r="G4" s="27"/>
    </row>
    <row r="5">
      <c r="A5" s="27" t="s">
        <v>34</v>
      </c>
      <c r="B5" s="31">
        <v>253.0</v>
      </c>
      <c r="C5" s="32">
        <v>0.992</v>
      </c>
      <c r="E5" s="27" t="s">
        <v>34</v>
      </c>
      <c r="F5" s="31">
        <v>254.0</v>
      </c>
      <c r="G5" s="32">
        <v>0.996</v>
      </c>
    </row>
    <row r="6">
      <c r="A6" s="27" t="s">
        <v>35</v>
      </c>
      <c r="B6" s="31">
        <v>238.0</v>
      </c>
      <c r="C6" s="32">
        <v>0.933</v>
      </c>
      <c r="E6" s="27" t="s">
        <v>35</v>
      </c>
      <c r="F6" s="31">
        <v>230.0</v>
      </c>
      <c r="G6" s="32">
        <v>0.902</v>
      </c>
    </row>
    <row r="7">
      <c r="A7" s="27" t="s">
        <v>36</v>
      </c>
      <c r="B7" s="31">
        <v>15.0</v>
      </c>
      <c r="C7" s="32">
        <v>0.059</v>
      </c>
      <c r="E7" s="27" t="s">
        <v>36</v>
      </c>
      <c r="F7" s="31">
        <v>24.0</v>
      </c>
      <c r="G7" s="32">
        <v>0.094</v>
      </c>
    </row>
    <row r="8">
      <c r="A8" s="27" t="s">
        <v>37</v>
      </c>
      <c r="B8" s="31">
        <v>1.0</v>
      </c>
      <c r="C8" s="32">
        <v>0.004</v>
      </c>
      <c r="E8" s="27" t="s">
        <v>37</v>
      </c>
      <c r="F8" s="31">
        <v>1.0</v>
      </c>
      <c r="G8" s="32">
        <v>0.004</v>
      </c>
    </row>
    <row r="9">
      <c r="A9" s="27" t="s">
        <v>38</v>
      </c>
      <c r="B9" s="31">
        <v>1.0</v>
      </c>
      <c r="C9" s="32">
        <v>0.004</v>
      </c>
      <c r="E9" s="27" t="s">
        <v>38</v>
      </c>
      <c r="F9" s="31">
        <v>0.0</v>
      </c>
      <c r="G9" s="32">
        <v>0.0</v>
      </c>
    </row>
    <row r="10">
      <c r="A10" s="27" t="s">
        <v>39</v>
      </c>
      <c r="B10" s="31">
        <v>255.0</v>
      </c>
      <c r="C10" s="27"/>
      <c r="E10" s="27" t="s">
        <v>39</v>
      </c>
      <c r="F10" s="31">
        <v>255.0</v>
      </c>
      <c r="G10" s="27"/>
    </row>
  </sheetData>
  <mergeCells count="1">
    <mergeCell ref="A1:D1"/>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3.38"/>
    <col customWidth="1" min="16" max="16" width="12.88"/>
  </cols>
  <sheetData>
    <row r="1">
      <c r="A1" s="4" t="s">
        <v>40</v>
      </c>
      <c r="K1" s="1"/>
      <c r="L1" s="1"/>
      <c r="M1" s="1"/>
      <c r="N1" s="1"/>
      <c r="O1" s="1"/>
      <c r="P1" s="1"/>
    </row>
    <row r="2">
      <c r="B2" s="1"/>
      <c r="C2" s="1"/>
      <c r="D2" s="1"/>
      <c r="E2" s="1"/>
      <c r="F2" s="1"/>
      <c r="G2" s="1"/>
      <c r="H2" s="1"/>
      <c r="I2" s="1"/>
      <c r="J2" s="1"/>
      <c r="K2" s="1"/>
      <c r="L2" s="1"/>
      <c r="M2" s="1"/>
      <c r="N2" s="1"/>
      <c r="O2" s="1"/>
      <c r="P2" s="1"/>
    </row>
    <row r="3">
      <c r="B3" s="1" t="s">
        <v>23</v>
      </c>
      <c r="C3" s="1" t="s">
        <v>24</v>
      </c>
      <c r="D3" s="1" t="s">
        <v>41</v>
      </c>
      <c r="E3" s="1" t="s">
        <v>23</v>
      </c>
      <c r="F3" s="1" t="s">
        <v>24</v>
      </c>
      <c r="G3" s="1" t="s">
        <v>41</v>
      </c>
      <c r="H3" s="1" t="s">
        <v>23</v>
      </c>
      <c r="I3" s="1" t="s">
        <v>24</v>
      </c>
      <c r="J3" s="1" t="s">
        <v>41</v>
      </c>
      <c r="K3" s="1" t="s">
        <v>23</v>
      </c>
      <c r="L3" s="1" t="s">
        <v>24</v>
      </c>
      <c r="M3" s="1" t="s">
        <v>41</v>
      </c>
      <c r="N3" s="1" t="s">
        <v>23</v>
      </c>
      <c r="O3" s="1" t="s">
        <v>24</v>
      </c>
      <c r="P3" s="1" t="s">
        <v>41</v>
      </c>
    </row>
    <row r="4">
      <c r="B4" s="33" t="s">
        <v>42</v>
      </c>
      <c r="E4" s="33" t="s">
        <v>43</v>
      </c>
      <c r="H4" s="33" t="s">
        <v>44</v>
      </c>
      <c r="K4" s="33" t="s">
        <v>45</v>
      </c>
      <c r="N4" s="34" t="s">
        <v>29</v>
      </c>
    </row>
    <row r="5">
      <c r="A5" s="4" t="s">
        <v>46</v>
      </c>
      <c r="B5" s="35">
        <v>2401.0</v>
      </c>
      <c r="C5" s="36">
        <v>2115.0</v>
      </c>
      <c r="D5" s="36">
        <v>2182.0</v>
      </c>
      <c r="E5" s="4">
        <v>1090.0</v>
      </c>
      <c r="F5" s="4">
        <v>513.0</v>
      </c>
      <c r="G5" s="4">
        <v>578.0</v>
      </c>
      <c r="H5" s="4">
        <v>1447.0</v>
      </c>
      <c r="I5" s="4">
        <v>1460.0</v>
      </c>
      <c r="J5" s="4">
        <v>1454.0</v>
      </c>
      <c r="K5" s="4">
        <v>58.0</v>
      </c>
      <c r="L5" s="4">
        <v>59.0</v>
      </c>
      <c r="M5" s="4">
        <v>55.0</v>
      </c>
      <c r="N5" s="37">
        <f t="shared" ref="N5:P5" si="1">B5+E5+H5+K5</f>
        <v>4996</v>
      </c>
      <c r="O5" s="37">
        <f t="shared" si="1"/>
        <v>4147</v>
      </c>
      <c r="P5" s="24">
        <f t="shared" si="1"/>
        <v>4269</v>
      </c>
    </row>
    <row r="6">
      <c r="A6" s="4" t="s">
        <v>47</v>
      </c>
      <c r="B6" s="36">
        <v>809.0</v>
      </c>
      <c r="C6" s="36">
        <v>738.0</v>
      </c>
      <c r="D6" s="36">
        <v>819.0</v>
      </c>
      <c r="E6" s="4">
        <v>2118.0</v>
      </c>
      <c r="F6" s="4">
        <v>2083.0</v>
      </c>
      <c r="G6" s="4">
        <v>2160.0</v>
      </c>
      <c r="H6" s="4">
        <v>316.0</v>
      </c>
      <c r="I6" s="4">
        <v>319.0</v>
      </c>
      <c r="J6" s="4">
        <v>329.0</v>
      </c>
      <c r="K6" s="4">
        <v>52.0</v>
      </c>
      <c r="L6" s="4">
        <v>52.0</v>
      </c>
      <c r="M6" s="4">
        <v>53.0</v>
      </c>
      <c r="N6" s="37">
        <f t="shared" ref="N6:P6" si="2">B6+E6+H6+K6</f>
        <v>3295</v>
      </c>
      <c r="O6" s="37">
        <f t="shared" si="2"/>
        <v>3192</v>
      </c>
      <c r="P6" s="24">
        <f t="shared" si="2"/>
        <v>3361</v>
      </c>
    </row>
    <row r="7">
      <c r="A7" s="4" t="s">
        <v>48</v>
      </c>
      <c r="B7" s="36">
        <v>0.0</v>
      </c>
      <c r="C7" s="36">
        <v>0.0</v>
      </c>
      <c r="D7" s="36">
        <v>0.0</v>
      </c>
      <c r="E7" s="4">
        <v>3.0</v>
      </c>
      <c r="F7" s="4">
        <v>0.0</v>
      </c>
      <c r="G7" s="4">
        <v>0.0</v>
      </c>
      <c r="H7" s="4">
        <v>0.0</v>
      </c>
      <c r="I7" s="4">
        <v>0.0</v>
      </c>
      <c r="J7" s="4">
        <v>0.0</v>
      </c>
      <c r="K7" s="4">
        <v>0.0</v>
      </c>
      <c r="L7" s="4">
        <v>0.0</v>
      </c>
      <c r="M7" s="4">
        <v>0.0</v>
      </c>
      <c r="N7" s="37">
        <f t="shared" ref="N7:P7" si="3">B7+E7+H7+K7</f>
        <v>3</v>
      </c>
      <c r="O7" s="37">
        <f t="shared" si="3"/>
        <v>0</v>
      </c>
      <c r="P7" s="24">
        <f t="shared" si="3"/>
        <v>0</v>
      </c>
    </row>
    <row r="8">
      <c r="A8" s="4" t="s">
        <v>49</v>
      </c>
      <c r="B8" s="4">
        <v>248.0</v>
      </c>
      <c r="C8" s="4">
        <v>250.0</v>
      </c>
      <c r="D8" s="4">
        <v>247.0</v>
      </c>
      <c r="E8" s="4">
        <v>400.0</v>
      </c>
      <c r="F8" s="4">
        <v>404.0</v>
      </c>
      <c r="G8" s="4">
        <v>404.0</v>
      </c>
      <c r="H8" s="4">
        <v>6.0</v>
      </c>
      <c r="I8" s="4">
        <v>6.0</v>
      </c>
      <c r="J8" s="4">
        <v>6.0</v>
      </c>
      <c r="K8" s="4">
        <v>0.0</v>
      </c>
      <c r="L8" s="4">
        <v>0.0</v>
      </c>
      <c r="M8" s="4">
        <v>0.0</v>
      </c>
      <c r="N8" s="28">
        <f t="shared" ref="N8:P8" si="4">B8+E8+H8+K8</f>
        <v>654</v>
      </c>
      <c r="O8" s="28">
        <f t="shared" si="4"/>
        <v>660</v>
      </c>
      <c r="P8" s="28">
        <f t="shared" si="4"/>
        <v>657</v>
      </c>
    </row>
    <row r="9">
      <c r="M9" s="4" t="s">
        <v>50</v>
      </c>
      <c r="N9" s="37">
        <f t="shared" ref="N9:P9" si="5">SUM(N5:N8)</f>
        <v>8948</v>
      </c>
      <c r="O9" s="37">
        <f t="shared" si="5"/>
        <v>7999</v>
      </c>
      <c r="P9" s="37">
        <f t="shared" si="5"/>
        <v>8287</v>
      </c>
    </row>
    <row r="11">
      <c r="A11" s="1" t="s">
        <v>51</v>
      </c>
    </row>
    <row r="12">
      <c r="A12" s="4" t="s">
        <v>52</v>
      </c>
    </row>
    <row r="13">
      <c r="A13" s="4" t="s">
        <v>53</v>
      </c>
    </row>
    <row r="14">
      <c r="A14" s="4" t="s">
        <v>54</v>
      </c>
    </row>
  </sheetData>
  <mergeCells count="6">
    <mergeCell ref="A1:J1"/>
    <mergeCell ref="B4:D4"/>
    <mergeCell ref="E4:G4"/>
    <mergeCell ref="H4:J4"/>
    <mergeCell ref="K4:M4"/>
    <mergeCell ref="N4:P4"/>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0"/>
    <col customWidth="1" min="3" max="3" width="13.88"/>
    <col customWidth="1" min="4" max="4" width="16.25"/>
    <col customWidth="1" min="6" max="6" width="21.75"/>
    <col customWidth="1" min="8" max="8" width="14.38"/>
    <col customWidth="1" min="9" max="9" width="17.5"/>
  </cols>
  <sheetData>
    <row r="1">
      <c r="A1" s="1" t="s">
        <v>55</v>
      </c>
    </row>
    <row r="2">
      <c r="A2" s="1"/>
    </row>
    <row r="3">
      <c r="A3" s="1" t="s">
        <v>1</v>
      </c>
      <c r="B3" s="1" t="s">
        <v>56</v>
      </c>
      <c r="C3" s="1" t="s">
        <v>57</v>
      </c>
      <c r="D3" s="1" t="s">
        <v>58</v>
      </c>
      <c r="F3" s="1" t="s">
        <v>17</v>
      </c>
      <c r="G3" s="1" t="s">
        <v>56</v>
      </c>
      <c r="H3" s="1" t="s">
        <v>57</v>
      </c>
      <c r="I3" s="1" t="s">
        <v>58</v>
      </c>
    </row>
    <row r="4">
      <c r="A4" s="4" t="s">
        <v>59</v>
      </c>
      <c r="B4" s="4">
        <v>7996.0</v>
      </c>
      <c r="C4" s="4">
        <v>1067917.0</v>
      </c>
      <c r="D4" s="38">
        <v>0.0052</v>
      </c>
      <c r="E4" s="38"/>
      <c r="F4" s="4" t="s">
        <v>59</v>
      </c>
      <c r="G4" s="4">
        <v>12898.0</v>
      </c>
      <c r="H4" s="4">
        <v>1656311.0</v>
      </c>
      <c r="I4" s="38">
        <v>0.0068</v>
      </c>
      <c r="J4" s="38"/>
    </row>
    <row r="5">
      <c r="A5" s="4" t="s">
        <v>60</v>
      </c>
      <c r="B5" s="4">
        <v>3454.0</v>
      </c>
      <c r="C5" s="4">
        <v>3548015.0</v>
      </c>
      <c r="D5" s="38">
        <v>0.0174</v>
      </c>
      <c r="E5" s="38"/>
      <c r="F5" s="4" t="s">
        <v>60</v>
      </c>
      <c r="G5" s="4">
        <v>3044.0</v>
      </c>
      <c r="H5" s="4">
        <v>2974642.0</v>
      </c>
      <c r="I5" s="38">
        <v>0.0123</v>
      </c>
      <c r="J5" s="38"/>
    </row>
    <row r="6">
      <c r="A6" s="4" t="s">
        <v>61</v>
      </c>
      <c r="B6" s="4">
        <v>6302.0</v>
      </c>
      <c r="C6" s="4">
        <v>3964117.0</v>
      </c>
      <c r="D6" s="38">
        <v>0.0194</v>
      </c>
      <c r="E6" s="38"/>
      <c r="F6" s="4" t="s">
        <v>61</v>
      </c>
      <c r="G6" s="4">
        <v>7733.0</v>
      </c>
      <c r="H6" s="4">
        <v>4570113.0</v>
      </c>
      <c r="I6" s="38">
        <v>0.0188</v>
      </c>
      <c r="J6" s="38"/>
    </row>
    <row r="7">
      <c r="A7" s="4" t="s">
        <v>62</v>
      </c>
      <c r="B7" s="4">
        <v>283.0</v>
      </c>
      <c r="C7" s="4">
        <v>54126.0</v>
      </c>
      <c r="D7" s="38">
        <v>3.0E-4</v>
      </c>
      <c r="E7" s="38"/>
      <c r="F7" s="4" t="s">
        <v>62</v>
      </c>
      <c r="G7" s="4">
        <v>488.0</v>
      </c>
      <c r="H7" s="4">
        <v>87422.0</v>
      </c>
      <c r="I7" s="38">
        <v>4.0E-4</v>
      </c>
      <c r="J7" s="38"/>
    </row>
    <row r="8">
      <c r="A8" s="4" t="s">
        <v>63</v>
      </c>
      <c r="B8" s="4">
        <v>1158.0</v>
      </c>
      <c r="C8" s="4">
        <v>165727.0</v>
      </c>
      <c r="D8" s="38">
        <v>8.0E-4</v>
      </c>
      <c r="E8" s="38"/>
      <c r="F8" s="4" t="s">
        <v>63</v>
      </c>
      <c r="G8" s="4">
        <v>1616.0</v>
      </c>
      <c r="H8" s="4">
        <v>110050.0</v>
      </c>
      <c r="I8" s="38">
        <v>5.0E-4</v>
      </c>
      <c r="J8" s="38"/>
    </row>
    <row r="9">
      <c r="A9" s="4" t="s">
        <v>64</v>
      </c>
      <c r="B9" s="4" t="s">
        <v>65</v>
      </c>
      <c r="C9" s="4">
        <v>8799902.0</v>
      </c>
      <c r="D9" s="38">
        <v>0.043</v>
      </c>
      <c r="E9" s="38"/>
      <c r="F9" s="4" t="s">
        <v>64</v>
      </c>
      <c r="G9" s="4" t="s">
        <v>65</v>
      </c>
      <c r="H9" s="4">
        <v>9398538.0</v>
      </c>
      <c r="I9" s="38">
        <v>0.0387</v>
      </c>
      <c r="J9" s="38"/>
    </row>
    <row r="10">
      <c r="A10" s="4" t="s">
        <v>66</v>
      </c>
      <c r="B10" s="4">
        <v>226.0</v>
      </c>
      <c r="C10" s="4">
        <v>27587.0</v>
      </c>
      <c r="D10" s="38">
        <v>1.0E-4</v>
      </c>
      <c r="E10" s="38"/>
      <c r="F10" s="4" t="s">
        <v>66</v>
      </c>
      <c r="G10" s="4">
        <v>221.0</v>
      </c>
      <c r="H10" s="4">
        <v>86008.0</v>
      </c>
      <c r="I10" s="38">
        <v>4.0E-4</v>
      </c>
      <c r="J10" s="38"/>
    </row>
    <row r="11">
      <c r="A11" s="4" t="s">
        <v>67</v>
      </c>
      <c r="B11" s="4">
        <v>696.0</v>
      </c>
      <c r="C11" s="4">
        <v>1.83920153E8</v>
      </c>
      <c r="D11" s="38">
        <v>0.8997</v>
      </c>
      <c r="E11" s="38"/>
      <c r="F11" s="4" t="s">
        <v>67</v>
      </c>
      <c r="G11" s="4">
        <v>1210.0</v>
      </c>
      <c r="H11" s="4">
        <v>2.20223993E8</v>
      </c>
      <c r="I11" s="38">
        <v>0.9071</v>
      </c>
      <c r="J11" s="38"/>
    </row>
    <row r="12">
      <c r="A12" s="4" t="s">
        <v>68</v>
      </c>
      <c r="B12" s="4">
        <v>8179.0</v>
      </c>
      <c r="C12" s="4">
        <v>782072.0</v>
      </c>
      <c r="D12" s="38">
        <v>0.0038</v>
      </c>
      <c r="E12" s="38"/>
      <c r="F12" s="4" t="s">
        <v>68</v>
      </c>
      <c r="G12" s="4">
        <v>10110.0</v>
      </c>
      <c r="H12" s="4">
        <v>984866.0</v>
      </c>
      <c r="I12" s="38">
        <v>0.0041</v>
      </c>
      <c r="J12" s="38"/>
    </row>
    <row r="13">
      <c r="A13" s="4" t="s">
        <v>69</v>
      </c>
      <c r="B13" s="4">
        <v>677.0</v>
      </c>
      <c r="C13" s="4">
        <v>47422.0</v>
      </c>
      <c r="D13" s="38">
        <v>2.0E-4</v>
      </c>
      <c r="E13" s="38"/>
      <c r="F13" s="4" t="s">
        <v>69</v>
      </c>
      <c r="G13" s="4">
        <v>741.0</v>
      </c>
      <c r="H13" s="4">
        <v>50683.0</v>
      </c>
      <c r="I13" s="38">
        <v>2.0E-4</v>
      </c>
      <c r="J13" s="38"/>
    </row>
  </sheetData>
  <mergeCells count="1">
    <mergeCell ref="A1:H1"/>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3.88"/>
    <col customWidth="1" min="3" max="3" width="8.5"/>
    <col customWidth="1" min="4" max="4" width="27.25"/>
  </cols>
  <sheetData>
    <row r="1">
      <c r="A1" s="4" t="s">
        <v>70</v>
      </c>
    </row>
    <row r="3">
      <c r="A3" s="27"/>
      <c r="B3" s="39" t="s">
        <v>57</v>
      </c>
      <c r="D3" s="27"/>
    </row>
    <row r="4">
      <c r="A4" s="30" t="s">
        <v>71</v>
      </c>
      <c r="B4" s="30" t="s">
        <v>1</v>
      </c>
      <c r="C4" s="30" t="s">
        <v>17</v>
      </c>
      <c r="D4" s="30" t="s">
        <v>72</v>
      </c>
    </row>
    <row r="5">
      <c r="A5" s="27" t="s">
        <v>73</v>
      </c>
      <c r="B5" s="31">
        <v>3904809.0</v>
      </c>
      <c r="C5" s="31">
        <v>4010346.0</v>
      </c>
      <c r="D5" s="40">
        <f t="shared" ref="D5:D94" si="1">B5-C5</f>
        <v>-105537</v>
      </c>
    </row>
    <row r="6">
      <c r="A6" s="27" t="s">
        <v>74</v>
      </c>
      <c r="B6" s="31">
        <v>1233220.0</v>
      </c>
      <c r="C6" s="31">
        <v>1173872.0</v>
      </c>
      <c r="D6" s="41">
        <f t="shared" si="1"/>
        <v>59348</v>
      </c>
    </row>
    <row r="7">
      <c r="A7" s="27" t="s">
        <v>75</v>
      </c>
      <c r="B7" s="31">
        <v>2353356.0</v>
      </c>
      <c r="C7" s="31">
        <v>2280276.0</v>
      </c>
      <c r="D7" s="41">
        <f t="shared" si="1"/>
        <v>73080</v>
      </c>
    </row>
    <row r="8">
      <c r="A8" s="27" t="s">
        <v>76</v>
      </c>
      <c r="B8" s="31">
        <v>2835597.0</v>
      </c>
      <c r="C8" s="31">
        <v>2840970.0</v>
      </c>
      <c r="D8" s="42">
        <f t="shared" si="1"/>
        <v>-5373</v>
      </c>
    </row>
    <row r="9">
      <c r="A9" s="27" t="s">
        <v>77</v>
      </c>
      <c r="B9" s="31">
        <v>11422.0</v>
      </c>
      <c r="C9" s="31">
        <v>2959.0</v>
      </c>
      <c r="D9" s="43">
        <f t="shared" si="1"/>
        <v>8463</v>
      </c>
    </row>
    <row r="10">
      <c r="A10" s="27" t="s">
        <v>78</v>
      </c>
      <c r="B10" s="31">
        <v>0.0</v>
      </c>
      <c r="C10" s="31">
        <v>1999.0</v>
      </c>
      <c r="D10" s="42">
        <f t="shared" si="1"/>
        <v>-1999</v>
      </c>
    </row>
    <row r="11">
      <c r="A11" s="27" t="s">
        <v>79</v>
      </c>
      <c r="B11" s="31">
        <v>0.0</v>
      </c>
      <c r="C11" s="31">
        <v>3619.0</v>
      </c>
      <c r="D11" s="42">
        <f t="shared" si="1"/>
        <v>-3619</v>
      </c>
    </row>
    <row r="12">
      <c r="A12" s="27" t="s">
        <v>80</v>
      </c>
      <c r="B12" s="31">
        <v>2342.0</v>
      </c>
      <c r="C12" s="31">
        <v>2342.0</v>
      </c>
      <c r="D12" s="43">
        <f t="shared" si="1"/>
        <v>0</v>
      </c>
    </row>
    <row r="13">
      <c r="A13" s="27" t="s">
        <v>81</v>
      </c>
      <c r="B13" s="31">
        <v>0.0</v>
      </c>
      <c r="C13" s="31">
        <v>4761.0</v>
      </c>
      <c r="D13" s="42">
        <f t="shared" si="1"/>
        <v>-4761</v>
      </c>
    </row>
    <row r="14">
      <c r="A14" s="27" t="s">
        <v>82</v>
      </c>
      <c r="B14" s="31">
        <v>3606.0</v>
      </c>
      <c r="C14" s="31">
        <v>5055.0</v>
      </c>
      <c r="D14" s="42">
        <f t="shared" si="1"/>
        <v>-1449</v>
      </c>
    </row>
    <row r="15">
      <c r="A15" s="27" t="s">
        <v>83</v>
      </c>
      <c r="B15" s="31">
        <v>1611.0</v>
      </c>
      <c r="C15" s="31">
        <v>1613.0</v>
      </c>
      <c r="D15" s="43">
        <f t="shared" si="1"/>
        <v>-2</v>
      </c>
    </row>
    <row r="16">
      <c r="A16" s="27" t="s">
        <v>84</v>
      </c>
      <c r="B16" s="31">
        <v>0.0</v>
      </c>
      <c r="C16" s="31">
        <v>1648.0</v>
      </c>
      <c r="D16" s="42">
        <f t="shared" si="1"/>
        <v>-1648</v>
      </c>
    </row>
    <row r="17">
      <c r="A17" s="27" t="s">
        <v>85</v>
      </c>
      <c r="B17" s="31">
        <v>10735.0</v>
      </c>
      <c r="C17" s="31">
        <v>0.0</v>
      </c>
      <c r="D17" s="43">
        <f t="shared" si="1"/>
        <v>10735</v>
      </c>
    </row>
    <row r="18">
      <c r="A18" s="27" t="s">
        <v>86</v>
      </c>
      <c r="B18" s="31">
        <v>2035.0</v>
      </c>
      <c r="C18" s="31">
        <v>2035.0</v>
      </c>
      <c r="D18" s="43">
        <f t="shared" si="1"/>
        <v>0</v>
      </c>
    </row>
    <row r="19">
      <c r="A19" s="27" t="s">
        <v>87</v>
      </c>
      <c r="B19" s="31">
        <v>4914.0</v>
      </c>
      <c r="C19" s="31">
        <v>2583.0</v>
      </c>
      <c r="D19" s="43">
        <f t="shared" si="1"/>
        <v>2331</v>
      </c>
    </row>
    <row r="20">
      <c r="A20" s="27" t="s">
        <v>88</v>
      </c>
      <c r="B20" s="31">
        <v>0.0</v>
      </c>
      <c r="C20" s="31">
        <v>7745.0</v>
      </c>
      <c r="D20" s="42">
        <f t="shared" si="1"/>
        <v>-7745</v>
      </c>
    </row>
    <row r="21">
      <c r="A21" s="27" t="s">
        <v>89</v>
      </c>
      <c r="B21" s="31">
        <v>1444.0</v>
      </c>
      <c r="C21" s="31">
        <v>0.0</v>
      </c>
      <c r="D21" s="43">
        <f t="shared" si="1"/>
        <v>1444</v>
      </c>
    </row>
    <row r="22">
      <c r="A22" s="27" t="s">
        <v>90</v>
      </c>
      <c r="B22" s="31">
        <v>5502.0</v>
      </c>
      <c r="C22" s="31">
        <v>6764.0</v>
      </c>
      <c r="D22" s="42">
        <f t="shared" si="1"/>
        <v>-1262</v>
      </c>
    </row>
    <row r="23">
      <c r="A23" s="27" t="s">
        <v>91</v>
      </c>
      <c r="B23" s="31">
        <v>0.0</v>
      </c>
      <c r="C23" s="31">
        <v>7315.0</v>
      </c>
      <c r="D23" s="42">
        <f t="shared" si="1"/>
        <v>-7315</v>
      </c>
    </row>
    <row r="24">
      <c r="A24" s="27" t="s">
        <v>92</v>
      </c>
      <c r="B24" s="31">
        <v>3785.0</v>
      </c>
      <c r="C24" s="31">
        <v>0.0</v>
      </c>
      <c r="D24" s="43">
        <f t="shared" si="1"/>
        <v>3785</v>
      </c>
    </row>
    <row r="25">
      <c r="A25" s="27" t="s">
        <v>93</v>
      </c>
      <c r="B25" s="31">
        <v>5494.0</v>
      </c>
      <c r="C25" s="31">
        <v>5472.0</v>
      </c>
      <c r="D25" s="43">
        <f t="shared" si="1"/>
        <v>22</v>
      </c>
    </row>
    <row r="26">
      <c r="A26" s="27" t="s">
        <v>94</v>
      </c>
      <c r="B26" s="31">
        <v>1709.0</v>
      </c>
      <c r="C26" s="31">
        <v>0.0</v>
      </c>
      <c r="D26" s="43">
        <f t="shared" si="1"/>
        <v>1709</v>
      </c>
    </row>
    <row r="27">
      <c r="A27" s="27" t="s">
        <v>95</v>
      </c>
      <c r="B27" s="31">
        <v>1959.0</v>
      </c>
      <c r="C27" s="31">
        <v>0.0</v>
      </c>
      <c r="D27" s="43">
        <f t="shared" si="1"/>
        <v>1959</v>
      </c>
    </row>
    <row r="28">
      <c r="A28" s="27" t="s">
        <v>96</v>
      </c>
      <c r="B28" s="31">
        <v>2527.0</v>
      </c>
      <c r="C28" s="31">
        <v>0.0</v>
      </c>
      <c r="D28" s="43">
        <f t="shared" si="1"/>
        <v>2527</v>
      </c>
    </row>
    <row r="29">
      <c r="A29" s="27" t="s">
        <v>97</v>
      </c>
      <c r="B29" s="31">
        <v>0.0</v>
      </c>
      <c r="C29" s="31">
        <v>4907.0</v>
      </c>
      <c r="D29" s="42">
        <f t="shared" si="1"/>
        <v>-4907</v>
      </c>
    </row>
    <row r="30">
      <c r="A30" s="27" t="s">
        <v>98</v>
      </c>
      <c r="B30" s="31">
        <v>2644.0</v>
      </c>
      <c r="C30" s="31">
        <v>2008.0</v>
      </c>
      <c r="D30" s="43">
        <f t="shared" si="1"/>
        <v>636</v>
      </c>
    </row>
    <row r="31">
      <c r="A31" s="27" t="s">
        <v>99</v>
      </c>
      <c r="B31" s="31">
        <v>0.0</v>
      </c>
      <c r="C31" s="31">
        <v>1633.0</v>
      </c>
      <c r="D31" s="42">
        <f t="shared" si="1"/>
        <v>-1633</v>
      </c>
    </row>
    <row r="32">
      <c r="A32" s="27" t="s">
        <v>100</v>
      </c>
      <c r="B32" s="31">
        <v>4063.0</v>
      </c>
      <c r="C32" s="31">
        <v>1822.0</v>
      </c>
      <c r="D32" s="43">
        <f t="shared" si="1"/>
        <v>2241</v>
      </c>
    </row>
    <row r="33">
      <c r="A33" s="27" t="s">
        <v>101</v>
      </c>
      <c r="B33" s="31">
        <v>9098.0</v>
      </c>
      <c r="C33" s="31">
        <v>6866.0</v>
      </c>
      <c r="D33" s="43">
        <f t="shared" si="1"/>
        <v>2232</v>
      </c>
    </row>
    <row r="34">
      <c r="A34" s="27" t="s">
        <v>102</v>
      </c>
      <c r="B34" s="31">
        <v>0.0</v>
      </c>
      <c r="C34" s="31">
        <v>1593.0</v>
      </c>
      <c r="D34" s="42">
        <f t="shared" si="1"/>
        <v>-1593</v>
      </c>
    </row>
    <row r="35">
      <c r="A35" s="27" t="s">
        <v>103</v>
      </c>
      <c r="B35" s="31">
        <v>0.0</v>
      </c>
      <c r="C35" s="31">
        <v>5408.0</v>
      </c>
      <c r="D35" s="42">
        <f t="shared" si="1"/>
        <v>-5408</v>
      </c>
    </row>
    <row r="36">
      <c r="A36" s="27" t="s">
        <v>104</v>
      </c>
      <c r="B36" s="31">
        <v>1591.0</v>
      </c>
      <c r="C36" s="31">
        <v>1591.0</v>
      </c>
      <c r="D36" s="43">
        <f t="shared" si="1"/>
        <v>0</v>
      </c>
    </row>
    <row r="37">
      <c r="A37" s="27" t="s">
        <v>105</v>
      </c>
      <c r="B37" s="31">
        <v>6043.0</v>
      </c>
      <c r="C37" s="31">
        <v>7433.0</v>
      </c>
      <c r="D37" s="42">
        <f t="shared" si="1"/>
        <v>-1390</v>
      </c>
    </row>
    <row r="38">
      <c r="A38" s="27" t="s">
        <v>106</v>
      </c>
      <c r="B38" s="31">
        <v>0.0</v>
      </c>
      <c r="C38" s="31">
        <v>6921.0</v>
      </c>
      <c r="D38" s="42">
        <f t="shared" si="1"/>
        <v>-6921</v>
      </c>
    </row>
    <row r="39">
      <c r="A39" s="27" t="s">
        <v>107</v>
      </c>
      <c r="B39" s="31">
        <v>3355.0</v>
      </c>
      <c r="C39" s="31">
        <v>4132.0</v>
      </c>
      <c r="D39" s="42">
        <f t="shared" si="1"/>
        <v>-777</v>
      </c>
    </row>
    <row r="40">
      <c r="A40" s="27" t="s">
        <v>108</v>
      </c>
      <c r="B40" s="31">
        <v>0.0</v>
      </c>
      <c r="C40" s="31">
        <v>7216.0</v>
      </c>
      <c r="D40" s="42">
        <f t="shared" si="1"/>
        <v>-7216</v>
      </c>
    </row>
    <row r="41">
      <c r="A41" s="27" t="s">
        <v>109</v>
      </c>
      <c r="B41" s="31">
        <v>3407.0</v>
      </c>
      <c r="C41" s="31">
        <v>0.0</v>
      </c>
      <c r="D41" s="43">
        <f t="shared" si="1"/>
        <v>3407</v>
      </c>
    </row>
    <row r="42">
      <c r="A42" s="27" t="s">
        <v>110</v>
      </c>
      <c r="B42" s="31">
        <v>9005901.0</v>
      </c>
      <c r="C42" s="31">
        <v>6289110.0</v>
      </c>
      <c r="D42" s="44">
        <f t="shared" si="1"/>
        <v>2716791</v>
      </c>
    </row>
    <row r="43">
      <c r="A43" s="27" t="s">
        <v>111</v>
      </c>
      <c r="B43" s="31">
        <v>8728595.0</v>
      </c>
      <c r="C43" s="31">
        <v>7191184.0</v>
      </c>
      <c r="D43" s="45">
        <f t="shared" si="1"/>
        <v>1537411</v>
      </c>
    </row>
    <row r="44">
      <c r="A44" s="27" t="s">
        <v>112</v>
      </c>
      <c r="B44" s="31">
        <v>9823741.0</v>
      </c>
      <c r="C44" s="31">
        <v>9193023.0</v>
      </c>
      <c r="D44" s="46">
        <f t="shared" si="1"/>
        <v>630718</v>
      </c>
    </row>
    <row r="45">
      <c r="A45" s="27" t="s">
        <v>113</v>
      </c>
      <c r="B45" s="31">
        <v>2595384.0</v>
      </c>
      <c r="C45" s="31">
        <v>2431442.0</v>
      </c>
      <c r="D45" s="47">
        <f t="shared" si="1"/>
        <v>163942</v>
      </c>
    </row>
    <row r="46">
      <c r="A46" s="27" t="s">
        <v>114</v>
      </c>
      <c r="B46" s="31">
        <v>2048240.0</v>
      </c>
      <c r="C46" s="31">
        <v>2023496.0</v>
      </c>
      <c r="D46" s="43">
        <f t="shared" si="1"/>
        <v>24744</v>
      </c>
    </row>
    <row r="47">
      <c r="A47" s="27" t="s">
        <v>115</v>
      </c>
      <c r="B47" s="31">
        <v>4667621.0</v>
      </c>
      <c r="C47" s="31">
        <v>4766298.0</v>
      </c>
      <c r="D47" s="40">
        <f t="shared" si="1"/>
        <v>-98677</v>
      </c>
    </row>
    <row r="48">
      <c r="A48" s="27" t="s">
        <v>116</v>
      </c>
      <c r="B48" s="31">
        <v>4426263.0</v>
      </c>
      <c r="C48" s="31">
        <v>4379096.0</v>
      </c>
      <c r="D48" s="48">
        <f t="shared" si="1"/>
        <v>47167</v>
      </c>
    </row>
    <row r="49">
      <c r="A49" s="27" t="s">
        <v>117</v>
      </c>
      <c r="B49" s="31">
        <v>6217202.0</v>
      </c>
      <c r="C49" s="31">
        <v>6197439.0</v>
      </c>
      <c r="D49" s="43">
        <f t="shared" si="1"/>
        <v>19763</v>
      </c>
    </row>
    <row r="50">
      <c r="A50" s="27" t="s">
        <v>118</v>
      </c>
      <c r="B50" s="31">
        <v>2790815.0</v>
      </c>
      <c r="C50" s="31">
        <v>2697261.0</v>
      </c>
      <c r="D50" s="49">
        <f t="shared" si="1"/>
        <v>93554</v>
      </c>
    </row>
    <row r="51">
      <c r="A51" s="27" t="s">
        <v>119</v>
      </c>
      <c r="B51" s="31">
        <v>8512865.0</v>
      </c>
      <c r="C51" s="31">
        <v>8703091.0</v>
      </c>
      <c r="D51" s="50">
        <f t="shared" si="1"/>
        <v>-190226</v>
      </c>
    </row>
    <row r="52">
      <c r="A52" s="27" t="s">
        <v>120</v>
      </c>
      <c r="B52" s="31">
        <v>1.0095013E7</v>
      </c>
      <c r="C52" s="31">
        <v>1.0344875E7</v>
      </c>
      <c r="D52" s="51">
        <f t="shared" si="1"/>
        <v>-249862</v>
      </c>
    </row>
    <row r="53">
      <c r="A53" s="27" t="s">
        <v>121</v>
      </c>
      <c r="B53" s="31">
        <v>7096274.0</v>
      </c>
      <c r="C53" s="31">
        <v>7055296.0</v>
      </c>
      <c r="D53" s="48">
        <f t="shared" si="1"/>
        <v>40978</v>
      </c>
    </row>
    <row r="54">
      <c r="A54" s="27" t="s">
        <v>122</v>
      </c>
      <c r="B54" s="31">
        <v>3688935.0</v>
      </c>
      <c r="C54" s="31">
        <v>3745320.0</v>
      </c>
      <c r="D54" s="52">
        <f t="shared" si="1"/>
        <v>-56385</v>
      </c>
    </row>
    <row r="55">
      <c r="A55" s="27" t="s">
        <v>123</v>
      </c>
      <c r="B55" s="31">
        <v>3769519.0</v>
      </c>
      <c r="C55" s="31">
        <v>4023856.0</v>
      </c>
      <c r="D55" s="51">
        <f t="shared" si="1"/>
        <v>-254337</v>
      </c>
    </row>
    <row r="56">
      <c r="A56" s="27" t="s">
        <v>124</v>
      </c>
      <c r="B56" s="31">
        <v>4652717.0</v>
      </c>
      <c r="C56" s="31">
        <v>4766208.0</v>
      </c>
      <c r="D56" s="53">
        <f t="shared" si="1"/>
        <v>-113491</v>
      </c>
    </row>
    <row r="57">
      <c r="A57" s="27" t="s">
        <v>125</v>
      </c>
      <c r="B57" s="31">
        <v>7462947.0</v>
      </c>
      <c r="C57" s="31">
        <v>6885770.0</v>
      </c>
      <c r="D57" s="54">
        <f t="shared" si="1"/>
        <v>577177</v>
      </c>
    </row>
    <row r="58">
      <c r="A58" s="27" t="s">
        <v>126</v>
      </c>
      <c r="B58" s="31">
        <v>3716609.0</v>
      </c>
      <c r="C58" s="31">
        <v>3700222.0</v>
      </c>
      <c r="D58" s="43">
        <f t="shared" si="1"/>
        <v>16387</v>
      </c>
    </row>
    <row r="59">
      <c r="A59" s="27" t="s">
        <v>127</v>
      </c>
      <c r="B59" s="31">
        <v>2181040.0</v>
      </c>
      <c r="C59" s="31">
        <v>2322262.0</v>
      </c>
      <c r="D59" s="55">
        <f t="shared" si="1"/>
        <v>-141222</v>
      </c>
    </row>
    <row r="60">
      <c r="A60" s="27" t="s">
        <v>128</v>
      </c>
      <c r="B60" s="31">
        <v>1188564.0</v>
      </c>
      <c r="C60" s="31">
        <v>1191508.0</v>
      </c>
      <c r="D60" s="42">
        <f t="shared" si="1"/>
        <v>-2944</v>
      </c>
    </row>
    <row r="61">
      <c r="A61" s="27" t="s">
        <v>129</v>
      </c>
      <c r="B61" s="31">
        <v>6310574.0</v>
      </c>
      <c r="C61" s="31">
        <v>725523.0</v>
      </c>
      <c r="D61" s="56">
        <f t="shared" si="1"/>
        <v>5585051</v>
      </c>
    </row>
    <row r="62">
      <c r="A62" s="27" t="s">
        <v>130</v>
      </c>
      <c r="B62" s="31">
        <v>7112637.0</v>
      </c>
      <c r="C62" s="31">
        <v>841674.0</v>
      </c>
      <c r="D62" s="57">
        <f t="shared" si="1"/>
        <v>6270963</v>
      </c>
    </row>
    <row r="63">
      <c r="A63" s="27" t="s">
        <v>131</v>
      </c>
      <c r="B63" s="31">
        <v>8133572.0</v>
      </c>
      <c r="C63" s="31">
        <v>1.1863775E7</v>
      </c>
      <c r="D63" s="58">
        <f t="shared" si="1"/>
        <v>-3730203</v>
      </c>
    </row>
    <row r="64">
      <c r="A64" s="27" t="s">
        <v>132</v>
      </c>
      <c r="B64" s="31">
        <v>2689847.0</v>
      </c>
      <c r="C64" s="31">
        <v>2900377.0</v>
      </c>
      <c r="D64" s="59">
        <f t="shared" si="1"/>
        <v>-210530</v>
      </c>
    </row>
    <row r="65">
      <c r="A65" s="27" t="s">
        <v>133</v>
      </c>
      <c r="B65" s="31">
        <v>2211980.0</v>
      </c>
      <c r="C65" s="31">
        <v>2197878.0</v>
      </c>
      <c r="D65" s="43">
        <f t="shared" si="1"/>
        <v>14102</v>
      </c>
    </row>
    <row r="66">
      <c r="A66" s="27" t="s">
        <v>134</v>
      </c>
      <c r="B66" s="31">
        <v>2629536.0</v>
      </c>
      <c r="C66" s="31">
        <v>2673067.0</v>
      </c>
      <c r="D66" s="60">
        <f t="shared" si="1"/>
        <v>-43531</v>
      </c>
    </row>
    <row r="67">
      <c r="A67" s="27" t="s">
        <v>135</v>
      </c>
      <c r="B67" s="31">
        <v>3958.0</v>
      </c>
      <c r="C67" s="31">
        <v>4361.0</v>
      </c>
      <c r="D67" s="42">
        <f t="shared" si="1"/>
        <v>-403</v>
      </c>
    </row>
    <row r="68">
      <c r="A68" s="27" t="s">
        <v>136</v>
      </c>
      <c r="B68" s="31">
        <v>389273.0</v>
      </c>
      <c r="C68" s="31">
        <v>414089.0</v>
      </c>
      <c r="D68" s="42">
        <f t="shared" si="1"/>
        <v>-24816</v>
      </c>
    </row>
    <row r="69">
      <c r="A69" s="27" t="s">
        <v>137</v>
      </c>
      <c r="B69" s="31">
        <v>1058851.0</v>
      </c>
      <c r="C69" s="31">
        <v>1069114.0</v>
      </c>
      <c r="D69" s="42">
        <f t="shared" si="1"/>
        <v>-10263</v>
      </c>
    </row>
    <row r="70">
      <c r="A70" s="27" t="s">
        <v>138</v>
      </c>
      <c r="B70" s="31">
        <v>1075799.0</v>
      </c>
      <c r="C70" s="31">
        <v>1086970.0</v>
      </c>
      <c r="D70" s="42">
        <f t="shared" si="1"/>
        <v>-11171</v>
      </c>
    </row>
    <row r="71">
      <c r="A71" s="27" t="s">
        <v>139</v>
      </c>
      <c r="B71" s="31">
        <v>347175.0</v>
      </c>
      <c r="C71" s="31">
        <v>354921.0</v>
      </c>
      <c r="D71" s="42">
        <f t="shared" si="1"/>
        <v>-7746</v>
      </c>
    </row>
    <row r="72">
      <c r="A72" s="27" t="s">
        <v>140</v>
      </c>
      <c r="B72" s="31">
        <v>30160.0</v>
      </c>
      <c r="C72" s="31">
        <v>51512.0</v>
      </c>
      <c r="D72" s="42">
        <f t="shared" si="1"/>
        <v>-21352</v>
      </c>
    </row>
    <row r="73">
      <c r="A73" s="27" t="s">
        <v>141</v>
      </c>
      <c r="B73" s="31">
        <v>11726.0</v>
      </c>
      <c r="C73" s="31">
        <v>10619.0</v>
      </c>
      <c r="D73" s="43">
        <f t="shared" si="1"/>
        <v>1107</v>
      </c>
    </row>
    <row r="74">
      <c r="A74" s="27" t="s">
        <v>142</v>
      </c>
      <c r="B74" s="31">
        <v>1593140.0</v>
      </c>
      <c r="C74" s="31">
        <v>1641104.0</v>
      </c>
      <c r="D74" s="60">
        <f t="shared" si="1"/>
        <v>-47964</v>
      </c>
    </row>
    <row r="75">
      <c r="A75" s="27" t="s">
        <v>143</v>
      </c>
      <c r="B75" s="31">
        <v>1225693.0</v>
      </c>
      <c r="C75" s="31">
        <v>1319448.0</v>
      </c>
      <c r="D75" s="40">
        <f t="shared" si="1"/>
        <v>-93755</v>
      </c>
    </row>
    <row r="76">
      <c r="A76" s="27" t="s">
        <v>144</v>
      </c>
      <c r="B76" s="31">
        <v>139211.0</v>
      </c>
      <c r="C76" s="31">
        <v>136547.0</v>
      </c>
      <c r="D76" s="43">
        <f t="shared" si="1"/>
        <v>2664</v>
      </c>
    </row>
    <row r="77">
      <c r="A77" s="27" t="s">
        <v>145</v>
      </c>
      <c r="B77" s="31">
        <v>122022.0</v>
      </c>
      <c r="C77" s="31">
        <v>127315.0</v>
      </c>
      <c r="D77" s="42">
        <f t="shared" si="1"/>
        <v>-5293</v>
      </c>
    </row>
    <row r="78">
      <c r="A78" s="27" t="s">
        <v>146</v>
      </c>
      <c r="B78" s="31">
        <v>558391.0</v>
      </c>
      <c r="C78" s="31">
        <v>569847.0</v>
      </c>
      <c r="D78" s="42">
        <f t="shared" si="1"/>
        <v>-11456</v>
      </c>
    </row>
    <row r="79">
      <c r="A79" s="27" t="s">
        <v>147</v>
      </c>
      <c r="B79" s="31">
        <v>473974.0</v>
      </c>
      <c r="C79" s="31">
        <v>463002.0</v>
      </c>
      <c r="D79" s="43">
        <f t="shared" si="1"/>
        <v>10972</v>
      </c>
    </row>
    <row r="80">
      <c r="A80" s="27" t="s">
        <v>148</v>
      </c>
      <c r="B80" s="31">
        <v>605305.0</v>
      </c>
      <c r="C80" s="31">
        <v>619307.0</v>
      </c>
      <c r="D80" s="42">
        <f t="shared" si="1"/>
        <v>-14002</v>
      </c>
    </row>
    <row r="81">
      <c r="A81" s="27" t="s">
        <v>149</v>
      </c>
      <c r="B81" s="31">
        <v>248610.0</v>
      </c>
      <c r="C81" s="31">
        <v>278330.0</v>
      </c>
      <c r="D81" s="60">
        <f t="shared" si="1"/>
        <v>-29720</v>
      </c>
    </row>
    <row r="82">
      <c r="A82" s="27" t="s">
        <v>150</v>
      </c>
      <c r="B82" s="31">
        <v>322074.0</v>
      </c>
      <c r="C82" s="31">
        <v>365298.0</v>
      </c>
      <c r="D82" s="60">
        <f t="shared" si="1"/>
        <v>-43224</v>
      </c>
    </row>
    <row r="83">
      <c r="A83" s="27" t="s">
        <v>151</v>
      </c>
      <c r="B83" s="31">
        <v>1534410.0</v>
      </c>
      <c r="C83" s="31">
        <v>1549594.0</v>
      </c>
      <c r="D83" s="42">
        <f t="shared" si="1"/>
        <v>-15184</v>
      </c>
    </row>
    <row r="84">
      <c r="A84" s="27" t="s">
        <v>152</v>
      </c>
      <c r="B84" s="31">
        <v>422466.0</v>
      </c>
      <c r="C84" s="31">
        <v>382830.0</v>
      </c>
      <c r="D84" s="48">
        <f t="shared" si="1"/>
        <v>39636</v>
      </c>
    </row>
    <row r="85">
      <c r="A85" s="27" t="s">
        <v>153</v>
      </c>
      <c r="B85" s="31">
        <v>193441.0</v>
      </c>
      <c r="C85" s="31">
        <v>189750.0</v>
      </c>
      <c r="D85" s="43">
        <f t="shared" si="1"/>
        <v>3691</v>
      </c>
    </row>
    <row r="86">
      <c r="A86" s="27" t="s">
        <v>154</v>
      </c>
      <c r="B86" s="31">
        <v>632865.0</v>
      </c>
      <c r="C86" s="31">
        <v>628525.0</v>
      </c>
      <c r="D86" s="43">
        <f t="shared" si="1"/>
        <v>4340</v>
      </c>
    </row>
    <row r="87">
      <c r="A87" s="27" t="s">
        <v>155</v>
      </c>
      <c r="B87" s="31">
        <v>345059.0</v>
      </c>
      <c r="C87" s="31">
        <v>278425.0</v>
      </c>
      <c r="D87" s="41">
        <f t="shared" si="1"/>
        <v>66634</v>
      </c>
    </row>
    <row r="88">
      <c r="A88" s="27" t="s">
        <v>156</v>
      </c>
      <c r="B88" s="31">
        <v>288426.0</v>
      </c>
      <c r="C88" s="31">
        <v>258346.0</v>
      </c>
      <c r="D88" s="43">
        <f t="shared" si="1"/>
        <v>30080</v>
      </c>
    </row>
    <row r="89">
      <c r="A89" s="27" t="s">
        <v>157</v>
      </c>
      <c r="B89" s="31">
        <v>295028.0</v>
      </c>
      <c r="C89" s="31">
        <v>317578.0</v>
      </c>
      <c r="D89" s="42">
        <f t="shared" si="1"/>
        <v>-22550</v>
      </c>
    </row>
    <row r="90">
      <c r="A90" s="27" t="s">
        <v>158</v>
      </c>
      <c r="B90" s="31">
        <v>262551.0</v>
      </c>
      <c r="C90" s="31">
        <v>255006.0</v>
      </c>
      <c r="D90" s="43">
        <f t="shared" si="1"/>
        <v>7545</v>
      </c>
    </row>
    <row r="91">
      <c r="A91" s="27" t="s">
        <v>159</v>
      </c>
      <c r="B91" s="31">
        <v>17505.0</v>
      </c>
      <c r="C91" s="31">
        <v>9901.0</v>
      </c>
      <c r="D91" s="43">
        <f t="shared" si="1"/>
        <v>7604</v>
      </c>
    </row>
    <row r="92">
      <c r="A92" s="27" t="s">
        <v>160</v>
      </c>
      <c r="B92" s="31">
        <v>41056.0</v>
      </c>
      <c r="C92" s="31">
        <v>27684.0</v>
      </c>
      <c r="D92" s="43">
        <f t="shared" si="1"/>
        <v>13372</v>
      </c>
    </row>
    <row r="93">
      <c r="A93" s="27" t="s">
        <v>161</v>
      </c>
      <c r="B93" s="31">
        <v>24930.0</v>
      </c>
      <c r="C93" s="31">
        <v>15814.0</v>
      </c>
      <c r="D93" s="43">
        <f t="shared" si="1"/>
        <v>9116</v>
      </c>
    </row>
    <row r="94">
      <c r="A94" s="27" t="s">
        <v>162</v>
      </c>
      <c r="B94" s="31">
        <v>305315.0</v>
      </c>
      <c r="C94" s="31">
        <v>323388.0</v>
      </c>
      <c r="D94" s="42">
        <f t="shared" si="1"/>
        <v>-18073</v>
      </c>
    </row>
  </sheetData>
  <mergeCells count="1">
    <mergeCell ref="B3:C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8.25"/>
    <col customWidth="1" min="5" max="5" width="14.0"/>
  </cols>
  <sheetData>
    <row r="1">
      <c r="A1" s="61" t="s">
        <v>163</v>
      </c>
      <c r="F1" s="23"/>
    </row>
    <row r="2">
      <c r="A2" s="23"/>
      <c r="B2" s="23"/>
      <c r="D2" s="23"/>
      <c r="E2" s="23"/>
      <c r="F2" s="23"/>
    </row>
    <row r="3">
      <c r="A3" s="23" t="s">
        <v>164</v>
      </c>
      <c r="D3" s="23" t="s">
        <v>165</v>
      </c>
      <c r="F3" s="23"/>
    </row>
    <row r="4">
      <c r="A4" s="1" t="s">
        <v>166</v>
      </c>
      <c r="B4" s="1" t="s">
        <v>167</v>
      </c>
      <c r="D4" s="1" t="s">
        <v>168</v>
      </c>
      <c r="E4" s="1" t="s">
        <v>167</v>
      </c>
    </row>
    <row r="5">
      <c r="A5" s="4" t="s">
        <v>169</v>
      </c>
      <c r="B5" s="4" t="s">
        <v>170</v>
      </c>
      <c r="D5" s="4" t="s">
        <v>171</v>
      </c>
      <c r="E5" s="4" t="s">
        <v>170</v>
      </c>
    </row>
    <row r="6">
      <c r="A6" s="4" t="s">
        <v>172</v>
      </c>
      <c r="B6" s="4" t="s">
        <v>170</v>
      </c>
      <c r="D6" s="4" t="s">
        <v>171</v>
      </c>
      <c r="E6" s="4" t="s">
        <v>170</v>
      </c>
    </row>
    <row r="7">
      <c r="A7" s="4" t="s">
        <v>173</v>
      </c>
      <c r="B7" s="4" t="s">
        <v>174</v>
      </c>
      <c r="D7" s="4" t="s">
        <v>175</v>
      </c>
      <c r="E7" s="4" t="s">
        <v>170</v>
      </c>
    </row>
    <row r="8">
      <c r="A8" s="4" t="s">
        <v>176</v>
      </c>
      <c r="B8" s="4" t="s">
        <v>177</v>
      </c>
      <c r="D8" s="4" t="s">
        <v>178</v>
      </c>
      <c r="E8" s="4" t="s">
        <v>179</v>
      </c>
    </row>
    <row r="9">
      <c r="A9" s="4" t="s">
        <v>180</v>
      </c>
      <c r="B9" s="4" t="s">
        <v>177</v>
      </c>
      <c r="D9" s="4" t="s">
        <v>178</v>
      </c>
      <c r="E9" s="4" t="s">
        <v>179</v>
      </c>
    </row>
    <row r="10">
      <c r="A10" s="4" t="s">
        <v>181</v>
      </c>
      <c r="B10" s="4" t="s">
        <v>182</v>
      </c>
      <c r="D10" s="4" t="s">
        <v>183</v>
      </c>
      <c r="E10" s="4" t="s">
        <v>184</v>
      </c>
    </row>
    <row r="11">
      <c r="A11" s="4" t="s">
        <v>185</v>
      </c>
      <c r="B11" s="4" t="s">
        <v>186</v>
      </c>
      <c r="D11" s="4" t="s">
        <v>187</v>
      </c>
      <c r="E11" s="4" t="s">
        <v>179</v>
      </c>
    </row>
    <row r="12">
      <c r="A12" s="4" t="s">
        <v>188</v>
      </c>
      <c r="B12" s="4" t="s">
        <v>186</v>
      </c>
      <c r="D12" s="4" t="s">
        <v>189</v>
      </c>
      <c r="E12" s="4" t="s">
        <v>190</v>
      </c>
    </row>
    <row r="13">
      <c r="A13" s="4" t="s">
        <v>191</v>
      </c>
      <c r="B13" s="4" t="s">
        <v>192</v>
      </c>
    </row>
    <row r="14">
      <c r="A14" s="4" t="s">
        <v>193</v>
      </c>
      <c r="B14" s="4" t="s">
        <v>194</v>
      </c>
    </row>
    <row r="15">
      <c r="A15" s="4" t="s">
        <v>195</v>
      </c>
      <c r="B15" s="4" t="s">
        <v>196</v>
      </c>
    </row>
    <row r="16">
      <c r="A16" s="4" t="s">
        <v>197</v>
      </c>
      <c r="B16" s="4" t="s">
        <v>192</v>
      </c>
    </row>
    <row r="17">
      <c r="A17" s="4" t="s">
        <v>198</v>
      </c>
      <c r="B17" s="4" t="s">
        <v>177</v>
      </c>
    </row>
    <row r="18">
      <c r="A18" s="4" t="s">
        <v>199</v>
      </c>
      <c r="B18" s="4" t="s">
        <v>177</v>
      </c>
    </row>
    <row r="19">
      <c r="A19" s="4" t="s">
        <v>200</v>
      </c>
      <c r="B19" s="4" t="s">
        <v>201</v>
      </c>
    </row>
    <row r="20">
      <c r="A20" s="4" t="s">
        <v>202</v>
      </c>
      <c r="B20" s="4" t="s">
        <v>177</v>
      </c>
    </row>
    <row r="21">
      <c r="A21" s="4" t="s">
        <v>203</v>
      </c>
      <c r="B21" s="4" t="s">
        <v>186</v>
      </c>
    </row>
    <row r="22">
      <c r="A22" s="4" t="s">
        <v>204</v>
      </c>
      <c r="B22" s="4" t="s">
        <v>177</v>
      </c>
    </row>
    <row r="23">
      <c r="A23" s="4" t="s">
        <v>205</v>
      </c>
      <c r="B23" s="4" t="s">
        <v>177</v>
      </c>
    </row>
    <row r="24">
      <c r="A24" s="4" t="s">
        <v>206</v>
      </c>
      <c r="B24" s="4" t="s">
        <v>207</v>
      </c>
    </row>
    <row r="25">
      <c r="A25" s="4" t="s">
        <v>208</v>
      </c>
      <c r="B25" s="4" t="s">
        <v>177</v>
      </c>
    </row>
    <row r="26">
      <c r="A26" s="4" t="s">
        <v>209</v>
      </c>
      <c r="B26" s="4" t="s">
        <v>177</v>
      </c>
    </row>
    <row r="27">
      <c r="A27" s="4" t="s">
        <v>210</v>
      </c>
      <c r="B27" s="4" t="s">
        <v>211</v>
      </c>
    </row>
    <row r="28">
      <c r="A28" s="4" t="s">
        <v>212</v>
      </c>
      <c r="B28" s="4" t="s">
        <v>211</v>
      </c>
    </row>
    <row r="29">
      <c r="A29" s="4" t="s">
        <v>213</v>
      </c>
      <c r="B29" s="4" t="s">
        <v>207</v>
      </c>
    </row>
    <row r="30">
      <c r="A30" s="4" t="s">
        <v>214</v>
      </c>
      <c r="B30" s="4" t="s">
        <v>177</v>
      </c>
    </row>
    <row r="31">
      <c r="A31" s="4" t="s">
        <v>215</v>
      </c>
      <c r="B31" s="4" t="s">
        <v>177</v>
      </c>
    </row>
    <row r="32">
      <c r="A32" s="4" t="s">
        <v>216</v>
      </c>
      <c r="B32" s="4" t="s">
        <v>177</v>
      </c>
    </row>
    <row r="33">
      <c r="A33" s="4" t="s">
        <v>217</v>
      </c>
      <c r="B33" s="4" t="s">
        <v>177</v>
      </c>
    </row>
    <row r="34">
      <c r="A34" s="4" t="s">
        <v>218</v>
      </c>
      <c r="B34" s="4" t="s">
        <v>177</v>
      </c>
    </row>
    <row r="35">
      <c r="A35" s="4" t="s">
        <v>219</v>
      </c>
      <c r="B35" s="4" t="s">
        <v>177</v>
      </c>
    </row>
    <row r="36">
      <c r="A36" s="4" t="s">
        <v>220</v>
      </c>
      <c r="B36" s="4" t="s">
        <v>177</v>
      </c>
    </row>
    <row r="37">
      <c r="A37" s="4" t="s">
        <v>221</v>
      </c>
      <c r="B37" s="4" t="s">
        <v>201</v>
      </c>
    </row>
    <row r="38">
      <c r="A38" s="4" t="s">
        <v>222</v>
      </c>
      <c r="B38" s="4" t="s">
        <v>177</v>
      </c>
    </row>
    <row r="39">
      <c r="A39" s="4" t="s">
        <v>223</v>
      </c>
      <c r="B39" s="4" t="s">
        <v>224</v>
      </c>
    </row>
    <row r="40">
      <c r="A40" s="4" t="s">
        <v>225</v>
      </c>
      <c r="B40" s="4" t="s">
        <v>194</v>
      </c>
    </row>
    <row r="41">
      <c r="A41" s="4" t="s">
        <v>226</v>
      </c>
      <c r="B41" s="4" t="s">
        <v>174</v>
      </c>
    </row>
    <row r="42">
      <c r="A42" s="4" t="s">
        <v>227</v>
      </c>
      <c r="B42" s="4" t="s">
        <v>228</v>
      </c>
    </row>
    <row r="43">
      <c r="A43" s="4" t="s">
        <v>229</v>
      </c>
      <c r="B43" s="4" t="s">
        <v>177</v>
      </c>
    </row>
    <row r="44">
      <c r="A44" s="4" t="s">
        <v>230</v>
      </c>
      <c r="B44" s="4" t="s">
        <v>177</v>
      </c>
    </row>
    <row r="45">
      <c r="A45" s="4" t="s">
        <v>169</v>
      </c>
      <c r="B45" s="4" t="s">
        <v>170</v>
      </c>
    </row>
  </sheetData>
  <mergeCells count="3">
    <mergeCell ref="A1:E1"/>
    <mergeCell ref="A3:B3"/>
    <mergeCell ref="D3:E3"/>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9.63"/>
    <col customWidth="1" min="5" max="5" width="13.25"/>
    <col customWidth="1" min="6" max="6" width="14.75"/>
    <col customWidth="1" min="7" max="7" width="14.88"/>
    <col customWidth="1" min="8" max="8" width="29.5"/>
    <col customWidth="1" min="9" max="9" width="27.88"/>
    <col customWidth="1" min="10" max="10" width="41.75"/>
    <col customWidth="1" min="11" max="11" width="19.5"/>
    <col customWidth="1" min="12" max="12" width="10.13"/>
    <col customWidth="1" min="13" max="13" width="19.5"/>
    <col customWidth="1" min="14" max="15" width="9.38"/>
    <col customWidth="1" min="16" max="16" width="13.25"/>
    <col customWidth="1" min="17" max="17" width="14.75"/>
    <col customWidth="1" min="18" max="18" width="14.88"/>
    <col customWidth="1" min="19" max="19" width="29.5"/>
    <col customWidth="1" min="20" max="20" width="27.88"/>
    <col customWidth="1" min="21" max="21" width="41.75"/>
  </cols>
  <sheetData>
    <row r="1">
      <c r="A1" s="29" t="s">
        <v>231</v>
      </c>
      <c r="J1" s="62"/>
      <c r="K1" s="27"/>
      <c r="L1" s="30"/>
      <c r="M1" s="27"/>
      <c r="N1" s="27"/>
      <c r="O1" s="27"/>
      <c r="P1" s="27"/>
      <c r="Q1" s="27"/>
      <c r="R1" s="27"/>
      <c r="S1" s="27"/>
      <c r="T1" s="27"/>
      <c r="U1" s="27"/>
    </row>
    <row r="2">
      <c r="A2" s="63"/>
      <c r="B2" s="62"/>
      <c r="C2" s="62"/>
      <c r="D2" s="62"/>
      <c r="E2" s="62"/>
      <c r="F2" s="62"/>
      <c r="G2" s="62"/>
      <c r="H2" s="27"/>
      <c r="I2" s="27"/>
      <c r="J2" s="62"/>
      <c r="K2" s="27"/>
      <c r="L2" s="30"/>
      <c r="M2" s="27"/>
      <c r="N2" s="27"/>
      <c r="O2" s="27"/>
      <c r="P2" s="27"/>
      <c r="Q2" s="27"/>
      <c r="R2" s="27"/>
      <c r="S2" s="27"/>
      <c r="T2" s="27"/>
      <c r="U2" s="27"/>
    </row>
    <row r="3">
      <c r="A3" s="63" t="s">
        <v>1</v>
      </c>
      <c r="B3" s="62"/>
      <c r="C3" s="62"/>
      <c r="D3" s="62"/>
      <c r="E3" s="62"/>
      <c r="F3" s="62"/>
      <c r="G3" s="62"/>
      <c r="H3" s="27"/>
      <c r="I3" s="27"/>
      <c r="J3" s="62"/>
      <c r="K3" s="27"/>
      <c r="L3" s="30" t="s">
        <v>17</v>
      </c>
      <c r="M3" s="27"/>
      <c r="N3" s="27"/>
      <c r="O3" s="27"/>
      <c r="P3" s="27"/>
      <c r="Q3" s="27"/>
      <c r="R3" s="27"/>
      <c r="S3" s="27"/>
      <c r="T3" s="27"/>
      <c r="U3" s="27"/>
    </row>
    <row r="4">
      <c r="A4" s="63" t="s">
        <v>232</v>
      </c>
      <c r="B4" s="63" t="s">
        <v>233</v>
      </c>
      <c r="C4" s="63" t="s">
        <v>234</v>
      </c>
      <c r="D4" s="63" t="s">
        <v>235</v>
      </c>
      <c r="E4" s="63" t="s">
        <v>236</v>
      </c>
      <c r="F4" s="63" t="s">
        <v>237</v>
      </c>
      <c r="G4" s="63" t="s">
        <v>238</v>
      </c>
      <c r="H4" s="30" t="s">
        <v>239</v>
      </c>
      <c r="I4" s="30" t="s">
        <v>240</v>
      </c>
      <c r="J4" s="63" t="s">
        <v>241</v>
      </c>
      <c r="K4" s="27"/>
      <c r="L4" s="30" t="s">
        <v>232</v>
      </c>
      <c r="M4" s="30" t="s">
        <v>233</v>
      </c>
      <c r="N4" s="30" t="s">
        <v>234</v>
      </c>
      <c r="O4" s="30" t="s">
        <v>235</v>
      </c>
      <c r="P4" s="30" t="s">
        <v>236</v>
      </c>
      <c r="Q4" s="30" t="s">
        <v>237</v>
      </c>
      <c r="R4" s="30" t="s">
        <v>238</v>
      </c>
      <c r="S4" s="30" t="s">
        <v>239</v>
      </c>
      <c r="T4" s="30" t="s">
        <v>240</v>
      </c>
      <c r="U4" s="30" t="s">
        <v>241</v>
      </c>
    </row>
    <row r="5">
      <c r="A5" s="62" t="s">
        <v>242</v>
      </c>
      <c r="B5" s="62" t="s">
        <v>243</v>
      </c>
      <c r="C5" s="64">
        <v>8813731.0</v>
      </c>
      <c r="D5" s="64">
        <v>8815527.0</v>
      </c>
      <c r="E5" s="64">
        <v>1797.0</v>
      </c>
      <c r="F5" s="64">
        <v>6.0</v>
      </c>
      <c r="G5" s="64">
        <v>753.0</v>
      </c>
      <c r="H5" s="27" t="s">
        <v>244</v>
      </c>
      <c r="I5" s="27" t="s">
        <v>245</v>
      </c>
      <c r="J5" s="62" t="s">
        <v>246</v>
      </c>
      <c r="K5" s="27"/>
      <c r="L5" s="27" t="s">
        <v>247</v>
      </c>
      <c r="M5" s="27" t="s">
        <v>248</v>
      </c>
      <c r="N5" s="31">
        <v>6503309.0</v>
      </c>
      <c r="O5" s="31">
        <v>6507092.0</v>
      </c>
      <c r="P5" s="31">
        <v>3784.0</v>
      </c>
      <c r="Q5" s="31">
        <v>8.0</v>
      </c>
      <c r="R5" s="31">
        <v>1092.0</v>
      </c>
      <c r="S5" s="27" t="s">
        <v>249</v>
      </c>
      <c r="T5" s="27" t="s">
        <v>250</v>
      </c>
      <c r="U5" s="65" t="s">
        <v>246</v>
      </c>
    </row>
    <row r="6">
      <c r="A6" s="62" t="s">
        <v>251</v>
      </c>
      <c r="B6" s="62" t="s">
        <v>243</v>
      </c>
      <c r="C6" s="64">
        <v>8815555.0</v>
      </c>
      <c r="D6" s="64">
        <v>8818846.0</v>
      </c>
      <c r="E6" s="64">
        <v>3292.0</v>
      </c>
      <c r="F6" s="64">
        <v>6.0</v>
      </c>
      <c r="G6" s="64">
        <v>678.0</v>
      </c>
      <c r="H6" s="62" t="s">
        <v>244</v>
      </c>
      <c r="I6" s="27" t="s">
        <v>245</v>
      </c>
      <c r="J6" s="62" t="s">
        <v>246</v>
      </c>
      <c r="K6" s="62"/>
      <c r="L6" s="62" t="s">
        <v>252</v>
      </c>
      <c r="M6" s="62" t="s">
        <v>248</v>
      </c>
      <c r="N6" s="64">
        <v>1.3002691E7</v>
      </c>
      <c r="O6" s="64">
        <v>1.3021986E7</v>
      </c>
      <c r="P6" s="64">
        <v>19296.0</v>
      </c>
      <c r="Q6" s="64">
        <v>25.0</v>
      </c>
      <c r="R6" s="31">
        <v>3099.0</v>
      </c>
      <c r="S6" s="27" t="s">
        <v>244</v>
      </c>
      <c r="T6" s="27" t="s">
        <v>245</v>
      </c>
      <c r="U6" s="65" t="s">
        <v>246</v>
      </c>
    </row>
    <row r="7">
      <c r="A7" s="62" t="s">
        <v>253</v>
      </c>
      <c r="B7" s="62" t="s">
        <v>243</v>
      </c>
      <c r="C7" s="64">
        <v>8825265.0</v>
      </c>
      <c r="D7" s="64">
        <v>8835304.0</v>
      </c>
      <c r="E7" s="64">
        <v>10040.0</v>
      </c>
      <c r="F7" s="64">
        <v>8.0</v>
      </c>
      <c r="G7" s="64">
        <v>702.0</v>
      </c>
      <c r="H7" s="62" t="s">
        <v>254</v>
      </c>
      <c r="I7" s="27" t="s">
        <v>255</v>
      </c>
      <c r="J7" s="62" t="s">
        <v>246</v>
      </c>
      <c r="K7" s="62"/>
      <c r="L7" s="62" t="s">
        <v>256</v>
      </c>
      <c r="M7" s="62" t="s">
        <v>248</v>
      </c>
      <c r="N7" s="64">
        <v>1.5729705E7</v>
      </c>
      <c r="O7" s="64">
        <v>1.5749002E7</v>
      </c>
      <c r="P7" s="64">
        <v>19298.0</v>
      </c>
      <c r="Q7" s="64">
        <v>25.0</v>
      </c>
      <c r="R7" s="31">
        <v>3099.0</v>
      </c>
      <c r="S7" s="27" t="s">
        <v>244</v>
      </c>
      <c r="T7" s="27" t="s">
        <v>245</v>
      </c>
      <c r="U7" s="65" t="s">
        <v>246</v>
      </c>
    </row>
    <row r="8">
      <c r="A8" s="62" t="s">
        <v>257</v>
      </c>
      <c r="B8" s="62" t="s">
        <v>243</v>
      </c>
      <c r="C8" s="64">
        <v>9543336.0</v>
      </c>
      <c r="D8" s="64">
        <v>9545132.0</v>
      </c>
      <c r="E8" s="64">
        <v>1797.0</v>
      </c>
      <c r="F8" s="64">
        <v>6.0</v>
      </c>
      <c r="G8" s="64">
        <v>753.0</v>
      </c>
      <c r="H8" s="62" t="s">
        <v>244</v>
      </c>
      <c r="I8" s="27" t="s">
        <v>245</v>
      </c>
      <c r="J8" s="62" t="s">
        <v>246</v>
      </c>
      <c r="K8" s="62"/>
      <c r="L8" s="62" t="s">
        <v>258</v>
      </c>
      <c r="M8" s="62" t="s">
        <v>248</v>
      </c>
      <c r="N8" s="64">
        <v>1.880862E7</v>
      </c>
      <c r="O8" s="64">
        <v>1.8812399E7</v>
      </c>
      <c r="P8" s="64">
        <v>3780.0</v>
      </c>
      <c r="Q8" s="64">
        <v>8.0</v>
      </c>
      <c r="R8" s="31">
        <v>1092.0</v>
      </c>
      <c r="S8" s="27" t="s">
        <v>249</v>
      </c>
      <c r="T8" s="27" t="s">
        <v>250</v>
      </c>
      <c r="U8" s="65" t="s">
        <v>246</v>
      </c>
    </row>
    <row r="9">
      <c r="A9" s="62" t="s">
        <v>259</v>
      </c>
      <c r="B9" s="62" t="s">
        <v>243</v>
      </c>
      <c r="C9" s="64">
        <v>9545160.0</v>
      </c>
      <c r="D9" s="64">
        <v>9548449.0</v>
      </c>
      <c r="E9" s="64">
        <v>3290.0</v>
      </c>
      <c r="F9" s="64">
        <v>6.0</v>
      </c>
      <c r="G9" s="64">
        <v>678.0</v>
      </c>
      <c r="H9" s="62" t="s">
        <v>244</v>
      </c>
      <c r="I9" s="27" t="s">
        <v>245</v>
      </c>
      <c r="J9" s="62" t="s">
        <v>246</v>
      </c>
      <c r="K9" s="62"/>
      <c r="L9" s="62" t="s">
        <v>260</v>
      </c>
      <c r="M9" s="62" t="s">
        <v>248</v>
      </c>
      <c r="N9" s="64">
        <v>2.1983903E7</v>
      </c>
      <c r="O9" s="64">
        <v>2.1990984E7</v>
      </c>
      <c r="P9" s="64">
        <v>7082.0</v>
      </c>
      <c r="Q9" s="64">
        <v>9.0</v>
      </c>
      <c r="R9" s="31">
        <v>1071.0</v>
      </c>
      <c r="S9" s="27" t="s">
        <v>244</v>
      </c>
      <c r="T9" s="27" t="s">
        <v>245</v>
      </c>
      <c r="U9" s="65" t="s">
        <v>246</v>
      </c>
    </row>
    <row r="10">
      <c r="A10" s="62" t="s">
        <v>261</v>
      </c>
      <c r="B10" s="62" t="s">
        <v>243</v>
      </c>
      <c r="C10" s="64">
        <v>9554868.0</v>
      </c>
      <c r="D10" s="64">
        <v>9564907.0</v>
      </c>
      <c r="E10" s="64">
        <v>10040.0</v>
      </c>
      <c r="F10" s="64">
        <v>8.0</v>
      </c>
      <c r="G10" s="64">
        <v>702.0</v>
      </c>
      <c r="H10" s="62" t="s">
        <v>254</v>
      </c>
      <c r="I10" s="27" t="s">
        <v>255</v>
      </c>
      <c r="J10" s="62" t="s">
        <v>246</v>
      </c>
      <c r="K10" s="62"/>
      <c r="L10" s="62" t="s">
        <v>262</v>
      </c>
      <c r="M10" s="62" t="s">
        <v>248</v>
      </c>
      <c r="N10" s="64">
        <v>2.2016891E7</v>
      </c>
      <c r="O10" s="64">
        <v>2.2021653E7</v>
      </c>
      <c r="P10" s="64">
        <v>4763.0</v>
      </c>
      <c r="Q10" s="64">
        <v>10.0</v>
      </c>
      <c r="R10" s="31">
        <v>1179.0</v>
      </c>
      <c r="S10" s="27" t="s">
        <v>244</v>
      </c>
      <c r="T10" s="27" t="s">
        <v>245</v>
      </c>
      <c r="U10" s="65" t="s">
        <v>246</v>
      </c>
    </row>
    <row r="11">
      <c r="A11" s="62" t="s">
        <v>263</v>
      </c>
      <c r="B11" s="62" t="s">
        <v>243</v>
      </c>
      <c r="C11" s="64">
        <v>1.0292872E7</v>
      </c>
      <c r="D11" s="64">
        <v>1.0307203E7</v>
      </c>
      <c r="E11" s="64">
        <v>14332.0</v>
      </c>
      <c r="F11" s="64">
        <v>16.0</v>
      </c>
      <c r="G11" s="64">
        <v>2103.0</v>
      </c>
      <c r="H11" s="62" t="s">
        <v>244</v>
      </c>
      <c r="I11" s="27" t="s">
        <v>245</v>
      </c>
      <c r="J11" s="62" t="s">
        <v>246</v>
      </c>
      <c r="K11" s="62"/>
      <c r="L11" s="62" t="s">
        <v>264</v>
      </c>
      <c r="M11" s="62" t="s">
        <v>248</v>
      </c>
      <c r="N11" s="64">
        <v>2.2026816E7</v>
      </c>
      <c r="O11" s="64">
        <v>2.2038208E7</v>
      </c>
      <c r="P11" s="64">
        <v>11393.0</v>
      </c>
      <c r="Q11" s="64">
        <v>8.0</v>
      </c>
      <c r="R11" s="31">
        <v>1953.0</v>
      </c>
      <c r="S11" s="27" t="s">
        <v>254</v>
      </c>
      <c r="T11" s="27" t="s">
        <v>255</v>
      </c>
      <c r="U11" s="65" t="s">
        <v>246</v>
      </c>
    </row>
    <row r="12">
      <c r="A12" s="62" t="s">
        <v>265</v>
      </c>
      <c r="B12" s="62" t="s">
        <v>243</v>
      </c>
      <c r="C12" s="64">
        <v>1.0312307E7</v>
      </c>
      <c r="D12" s="64">
        <v>1.0323586E7</v>
      </c>
      <c r="E12" s="64">
        <v>11280.0</v>
      </c>
      <c r="F12" s="64">
        <v>8.0</v>
      </c>
      <c r="G12" s="64">
        <v>1953.0</v>
      </c>
      <c r="H12" s="62" t="s">
        <v>254</v>
      </c>
      <c r="I12" s="27" t="s">
        <v>255</v>
      </c>
      <c r="J12" s="62" t="s">
        <v>246</v>
      </c>
      <c r="K12" s="62"/>
      <c r="L12" s="62" t="s">
        <v>266</v>
      </c>
      <c r="M12" s="62" t="s">
        <v>248</v>
      </c>
      <c r="N12" s="64">
        <v>2.2950864E7</v>
      </c>
      <c r="O12" s="64">
        <v>2.296223E7</v>
      </c>
      <c r="P12" s="64">
        <v>11367.0</v>
      </c>
      <c r="Q12" s="64">
        <v>8.0</v>
      </c>
      <c r="R12" s="31">
        <v>1953.0</v>
      </c>
      <c r="S12" s="27" t="s">
        <v>254</v>
      </c>
      <c r="T12" s="27" t="s">
        <v>255</v>
      </c>
      <c r="U12" s="65" t="s">
        <v>246</v>
      </c>
    </row>
    <row r="13">
      <c r="A13" s="62" t="s">
        <v>267</v>
      </c>
      <c r="B13" s="62" t="s">
        <v>243</v>
      </c>
      <c r="C13" s="64">
        <v>1.1243453E7</v>
      </c>
      <c r="D13" s="64">
        <v>1.1248555E7</v>
      </c>
      <c r="E13" s="64">
        <v>5103.0</v>
      </c>
      <c r="F13" s="64">
        <v>11.0</v>
      </c>
      <c r="G13" s="64">
        <v>1464.0</v>
      </c>
      <c r="H13" s="62" t="s">
        <v>244</v>
      </c>
      <c r="I13" s="27" t="s">
        <v>245</v>
      </c>
      <c r="J13" s="62" t="s">
        <v>246</v>
      </c>
      <c r="K13" s="62"/>
      <c r="L13" s="62" t="s">
        <v>268</v>
      </c>
      <c r="M13" s="62" t="s">
        <v>248</v>
      </c>
      <c r="N13" s="64">
        <v>2.6413189E7</v>
      </c>
      <c r="O13" s="64">
        <v>2.6457499E7</v>
      </c>
      <c r="P13" s="64">
        <v>44311.0</v>
      </c>
      <c r="Q13" s="64">
        <v>5.0</v>
      </c>
      <c r="R13" s="31">
        <v>345.0</v>
      </c>
      <c r="S13" s="27" t="s">
        <v>269</v>
      </c>
      <c r="T13" s="27" t="s">
        <v>269</v>
      </c>
      <c r="U13" s="65" t="s">
        <v>246</v>
      </c>
    </row>
    <row r="14">
      <c r="A14" s="62" t="s">
        <v>270</v>
      </c>
      <c r="B14" s="62" t="s">
        <v>243</v>
      </c>
      <c r="C14" s="64">
        <v>1.1253717E7</v>
      </c>
      <c r="D14" s="64">
        <v>1.1265218E7</v>
      </c>
      <c r="E14" s="64">
        <v>11502.0</v>
      </c>
      <c r="F14" s="64">
        <v>8.0</v>
      </c>
      <c r="G14" s="64">
        <v>1953.0</v>
      </c>
      <c r="H14" s="62" t="s">
        <v>254</v>
      </c>
      <c r="I14" s="27" t="s">
        <v>255</v>
      </c>
      <c r="J14" s="62" t="s">
        <v>246</v>
      </c>
      <c r="K14" s="62"/>
      <c r="L14" s="62" t="s">
        <v>271</v>
      </c>
      <c r="M14" s="62" t="s">
        <v>248</v>
      </c>
      <c r="N14" s="64">
        <v>3.0600653E7</v>
      </c>
      <c r="O14" s="64">
        <v>3.0607107E7</v>
      </c>
      <c r="P14" s="64">
        <v>6455.0</v>
      </c>
      <c r="Q14" s="64">
        <v>3.0</v>
      </c>
      <c r="R14" s="31">
        <v>486.0</v>
      </c>
      <c r="S14" s="27" t="s">
        <v>269</v>
      </c>
      <c r="T14" s="27" t="s">
        <v>269</v>
      </c>
      <c r="U14" s="65" t="s">
        <v>246</v>
      </c>
    </row>
    <row r="15">
      <c r="A15" s="62" t="s">
        <v>272</v>
      </c>
      <c r="B15" s="62" t="s">
        <v>243</v>
      </c>
      <c r="C15" s="64">
        <v>3.9338098E7</v>
      </c>
      <c r="D15" s="64">
        <v>3.9339843E7</v>
      </c>
      <c r="E15" s="64">
        <v>1746.0</v>
      </c>
      <c r="F15" s="64">
        <v>5.0</v>
      </c>
      <c r="G15" s="64">
        <v>756.0</v>
      </c>
      <c r="H15" s="62" t="s">
        <v>273</v>
      </c>
      <c r="I15" s="27" t="s">
        <v>274</v>
      </c>
      <c r="J15" s="62" t="s">
        <v>275</v>
      </c>
      <c r="K15" s="62"/>
      <c r="L15" s="62" t="s">
        <v>276</v>
      </c>
      <c r="M15" s="62" t="s">
        <v>248</v>
      </c>
      <c r="N15" s="64">
        <v>4.1313713E7</v>
      </c>
      <c r="O15" s="64">
        <v>4.1317398E7</v>
      </c>
      <c r="P15" s="64">
        <v>3686.0</v>
      </c>
      <c r="Q15" s="64">
        <v>3.0</v>
      </c>
      <c r="R15" s="31">
        <v>309.0</v>
      </c>
      <c r="S15" s="27" t="s">
        <v>277</v>
      </c>
      <c r="T15" s="27" t="s">
        <v>278</v>
      </c>
      <c r="U15" s="66" t="s">
        <v>279</v>
      </c>
    </row>
    <row r="16">
      <c r="A16" s="62" t="s">
        <v>280</v>
      </c>
      <c r="B16" s="62" t="s">
        <v>243</v>
      </c>
      <c r="C16" s="64">
        <v>8.0492956E7</v>
      </c>
      <c r="D16" s="64">
        <v>8.0495022E7</v>
      </c>
      <c r="E16" s="64">
        <v>2067.0</v>
      </c>
      <c r="F16" s="64">
        <v>3.0</v>
      </c>
      <c r="G16" s="64">
        <v>381.0</v>
      </c>
      <c r="H16" s="62" t="s">
        <v>269</v>
      </c>
      <c r="I16" s="27" t="s">
        <v>269</v>
      </c>
      <c r="J16" s="62" t="s">
        <v>246</v>
      </c>
      <c r="K16" s="62"/>
      <c r="L16" s="62" t="s">
        <v>281</v>
      </c>
      <c r="M16" s="62" t="s">
        <v>248</v>
      </c>
      <c r="N16" s="64">
        <v>4.1422928E7</v>
      </c>
      <c r="O16" s="64">
        <v>4.1437502E7</v>
      </c>
      <c r="P16" s="64">
        <v>14575.0</v>
      </c>
      <c r="Q16" s="64">
        <v>5.0</v>
      </c>
      <c r="R16" s="31">
        <v>504.0</v>
      </c>
      <c r="S16" s="27" t="s">
        <v>277</v>
      </c>
      <c r="T16" s="27" t="s">
        <v>278</v>
      </c>
      <c r="U16" s="66" t="s">
        <v>279</v>
      </c>
    </row>
    <row r="17">
      <c r="A17" s="62" t="s">
        <v>282</v>
      </c>
      <c r="B17" s="62" t="s">
        <v>243</v>
      </c>
      <c r="C17" s="64">
        <v>9.3966627E7</v>
      </c>
      <c r="D17" s="64">
        <v>9.3980681E7</v>
      </c>
      <c r="E17" s="64">
        <v>14055.0</v>
      </c>
      <c r="F17" s="64">
        <v>6.0</v>
      </c>
      <c r="G17" s="64">
        <v>837.0</v>
      </c>
      <c r="H17" s="62" t="s">
        <v>269</v>
      </c>
      <c r="I17" s="27" t="s">
        <v>269</v>
      </c>
      <c r="J17" s="62" t="s">
        <v>246</v>
      </c>
      <c r="K17" s="62"/>
      <c r="L17" s="62" t="s">
        <v>283</v>
      </c>
      <c r="M17" s="62" t="s">
        <v>248</v>
      </c>
      <c r="N17" s="64">
        <v>5.0788776E7</v>
      </c>
      <c r="O17" s="64">
        <v>5.0790521E7</v>
      </c>
      <c r="P17" s="64">
        <v>1746.0</v>
      </c>
      <c r="Q17" s="64">
        <v>5.0</v>
      </c>
      <c r="R17" s="31">
        <v>756.0</v>
      </c>
      <c r="S17" s="27" t="s">
        <v>273</v>
      </c>
      <c r="T17" s="27" t="s">
        <v>274</v>
      </c>
      <c r="U17" s="66" t="s">
        <v>275</v>
      </c>
    </row>
    <row r="18">
      <c r="A18" s="62" t="s">
        <v>284</v>
      </c>
      <c r="B18" s="62" t="s">
        <v>243</v>
      </c>
      <c r="C18" s="64">
        <v>9.4002626E7</v>
      </c>
      <c r="D18" s="64">
        <v>9.400686E7</v>
      </c>
      <c r="E18" s="64">
        <v>4235.0</v>
      </c>
      <c r="F18" s="64">
        <v>9.0</v>
      </c>
      <c r="G18" s="64">
        <v>762.0</v>
      </c>
      <c r="H18" s="62" t="s">
        <v>285</v>
      </c>
      <c r="I18" s="27" t="s">
        <v>286</v>
      </c>
      <c r="J18" s="62" t="s">
        <v>246</v>
      </c>
      <c r="K18" s="62"/>
      <c r="L18" s="62" t="s">
        <v>287</v>
      </c>
      <c r="M18" s="62" t="s">
        <v>248</v>
      </c>
      <c r="N18" s="64">
        <v>8.1230436E7</v>
      </c>
      <c r="O18" s="64">
        <v>8.1232334E7</v>
      </c>
      <c r="P18" s="64">
        <v>1899.0</v>
      </c>
      <c r="Q18" s="64">
        <v>5.0</v>
      </c>
      <c r="R18" s="31">
        <v>5535.0</v>
      </c>
      <c r="S18" s="27" t="s">
        <v>269</v>
      </c>
      <c r="T18" s="27" t="s">
        <v>269</v>
      </c>
      <c r="U18" s="65" t="s">
        <v>246</v>
      </c>
    </row>
    <row r="19">
      <c r="A19" s="62" t="s">
        <v>288</v>
      </c>
      <c r="B19" s="62" t="s">
        <v>243</v>
      </c>
      <c r="C19" s="64">
        <v>9.4149268E7</v>
      </c>
      <c r="D19" s="64">
        <v>9.4156265E7</v>
      </c>
      <c r="E19" s="64">
        <v>6998.0</v>
      </c>
      <c r="F19" s="64">
        <v>4.0</v>
      </c>
      <c r="G19" s="64">
        <v>549.0</v>
      </c>
      <c r="H19" s="62" t="s">
        <v>269</v>
      </c>
      <c r="I19" s="27" t="s">
        <v>269</v>
      </c>
      <c r="J19" s="62" t="s">
        <v>246</v>
      </c>
      <c r="K19" s="62"/>
      <c r="L19" s="62" t="s">
        <v>289</v>
      </c>
      <c r="M19" s="62" t="s">
        <v>248</v>
      </c>
      <c r="N19" s="64">
        <v>9.1762746E7</v>
      </c>
      <c r="O19" s="64">
        <v>9.1771059E7</v>
      </c>
      <c r="P19" s="64">
        <v>8314.0</v>
      </c>
      <c r="Q19" s="64">
        <v>4.0</v>
      </c>
      <c r="R19" s="31">
        <v>423.0</v>
      </c>
      <c r="S19" s="27" t="s">
        <v>269</v>
      </c>
      <c r="T19" s="27" t="s">
        <v>269</v>
      </c>
      <c r="U19" s="65" t="s">
        <v>246</v>
      </c>
    </row>
    <row r="20">
      <c r="A20" s="62" t="s">
        <v>290</v>
      </c>
      <c r="B20" s="62" t="s">
        <v>243</v>
      </c>
      <c r="C20" s="64">
        <v>9.4160073E7</v>
      </c>
      <c r="D20" s="64">
        <v>9.4162356E7</v>
      </c>
      <c r="E20" s="64">
        <v>2284.0</v>
      </c>
      <c r="F20" s="64">
        <v>3.0</v>
      </c>
      <c r="G20" s="64">
        <v>459.0</v>
      </c>
      <c r="H20" s="62" t="s">
        <v>269</v>
      </c>
      <c r="I20" s="27" t="s">
        <v>269</v>
      </c>
      <c r="J20" s="62" t="s">
        <v>246</v>
      </c>
      <c r="K20" s="62"/>
      <c r="L20" s="62" t="s">
        <v>291</v>
      </c>
      <c r="M20" s="62" t="s">
        <v>248</v>
      </c>
      <c r="N20" s="64">
        <v>1.05311034E8</v>
      </c>
      <c r="O20" s="64">
        <v>1.05326022E8</v>
      </c>
      <c r="P20" s="64">
        <v>14989.0</v>
      </c>
      <c r="Q20" s="64">
        <v>6.0</v>
      </c>
      <c r="R20" s="31">
        <v>648.0</v>
      </c>
      <c r="S20" s="27" t="s">
        <v>269</v>
      </c>
      <c r="T20" s="27" t="s">
        <v>269</v>
      </c>
      <c r="U20" s="65" t="s">
        <v>246</v>
      </c>
    </row>
    <row r="21">
      <c r="A21" s="62" t="s">
        <v>292</v>
      </c>
      <c r="B21" s="62" t="s">
        <v>243</v>
      </c>
      <c r="C21" s="64">
        <v>9.427797E7</v>
      </c>
      <c r="D21" s="64">
        <v>9.4284927E7</v>
      </c>
      <c r="E21" s="64">
        <v>6958.0</v>
      </c>
      <c r="F21" s="64">
        <v>4.0</v>
      </c>
      <c r="G21" s="64">
        <v>606.0</v>
      </c>
      <c r="H21" s="62" t="s">
        <v>269</v>
      </c>
      <c r="I21" s="27" t="s">
        <v>269</v>
      </c>
      <c r="J21" s="62" t="s">
        <v>246</v>
      </c>
      <c r="K21" s="62"/>
      <c r="L21" s="62" t="s">
        <v>293</v>
      </c>
      <c r="M21" s="62" t="s">
        <v>248</v>
      </c>
      <c r="N21" s="64">
        <v>1.05504534E8</v>
      </c>
      <c r="O21" s="64">
        <v>1.05511422E8</v>
      </c>
      <c r="P21" s="64">
        <v>6889.0</v>
      </c>
      <c r="Q21" s="64">
        <v>4.0</v>
      </c>
      <c r="R21" s="31">
        <v>561.0</v>
      </c>
      <c r="S21" s="27" t="s">
        <v>269</v>
      </c>
      <c r="T21" s="27" t="s">
        <v>269</v>
      </c>
      <c r="U21" s="65" t="s">
        <v>246</v>
      </c>
    </row>
    <row r="22">
      <c r="A22" s="62" t="s">
        <v>294</v>
      </c>
      <c r="B22" s="62" t="s">
        <v>243</v>
      </c>
      <c r="C22" s="64">
        <v>9.4568592E7</v>
      </c>
      <c r="D22" s="64">
        <v>9.4577162E7</v>
      </c>
      <c r="E22" s="64">
        <v>8571.0</v>
      </c>
      <c r="F22" s="64">
        <v>3.0</v>
      </c>
      <c r="G22" s="64">
        <v>405.0</v>
      </c>
      <c r="H22" s="62" t="s">
        <v>269</v>
      </c>
      <c r="I22" s="27" t="s">
        <v>269</v>
      </c>
      <c r="J22" s="62" t="s">
        <v>246</v>
      </c>
      <c r="K22" s="62"/>
      <c r="L22" s="62" t="s">
        <v>295</v>
      </c>
      <c r="M22" s="62" t="s">
        <v>248</v>
      </c>
      <c r="N22" s="64">
        <v>1.05742173E8</v>
      </c>
      <c r="O22" s="64">
        <v>1.05749055E8</v>
      </c>
      <c r="P22" s="64">
        <v>6883.0</v>
      </c>
      <c r="Q22" s="64">
        <v>4.0</v>
      </c>
      <c r="R22" s="31">
        <v>561.0</v>
      </c>
      <c r="S22" s="27" t="s">
        <v>269</v>
      </c>
      <c r="T22" s="27" t="s">
        <v>269</v>
      </c>
      <c r="U22" s="65" t="s">
        <v>246</v>
      </c>
    </row>
    <row r="23">
      <c r="A23" s="62" t="s">
        <v>296</v>
      </c>
      <c r="B23" s="62" t="s">
        <v>243</v>
      </c>
      <c r="C23" s="64">
        <v>9.4736498E7</v>
      </c>
      <c r="D23" s="64">
        <v>9.4743755E7</v>
      </c>
      <c r="E23" s="64">
        <v>7258.0</v>
      </c>
      <c r="F23" s="64">
        <v>4.0</v>
      </c>
      <c r="G23" s="64">
        <v>549.0</v>
      </c>
      <c r="H23" s="62" t="s">
        <v>297</v>
      </c>
      <c r="I23" s="27" t="s">
        <v>298</v>
      </c>
      <c r="J23" s="62" t="s">
        <v>246</v>
      </c>
      <c r="K23" s="62"/>
      <c r="L23" s="62" t="s">
        <v>299</v>
      </c>
      <c r="M23" s="62" t="s">
        <v>248</v>
      </c>
      <c r="N23" s="64">
        <v>1.05893379E8</v>
      </c>
      <c r="O23" s="64">
        <v>1.05909442E8</v>
      </c>
      <c r="P23" s="64">
        <v>16064.0</v>
      </c>
      <c r="Q23" s="64">
        <v>6.0</v>
      </c>
      <c r="R23" s="31">
        <v>591.0</v>
      </c>
      <c r="S23" s="27" t="s">
        <v>300</v>
      </c>
      <c r="T23" s="27" t="s">
        <v>298</v>
      </c>
      <c r="U23" s="65" t="s">
        <v>246</v>
      </c>
    </row>
    <row r="24">
      <c r="A24" s="62" t="s">
        <v>301</v>
      </c>
      <c r="B24" s="62" t="s">
        <v>243</v>
      </c>
      <c r="C24" s="64">
        <v>9.4934178E7</v>
      </c>
      <c r="D24" s="64">
        <v>9.4948267E7</v>
      </c>
      <c r="E24" s="64">
        <v>14090.0</v>
      </c>
      <c r="F24" s="64">
        <v>6.0</v>
      </c>
      <c r="G24" s="64">
        <v>837.0</v>
      </c>
      <c r="H24" s="62" t="s">
        <v>269</v>
      </c>
      <c r="I24" s="27" t="s">
        <v>269</v>
      </c>
      <c r="J24" s="62" t="s">
        <v>246</v>
      </c>
      <c r="K24" s="62"/>
      <c r="L24" s="62" t="s">
        <v>302</v>
      </c>
      <c r="M24" s="62" t="s">
        <v>248</v>
      </c>
      <c r="N24" s="64">
        <v>1.05913248E8</v>
      </c>
      <c r="O24" s="64">
        <v>1.05915506E8</v>
      </c>
      <c r="P24" s="64">
        <v>2259.0</v>
      </c>
      <c r="Q24" s="64">
        <v>3.0</v>
      </c>
      <c r="R24" s="31">
        <v>459.0</v>
      </c>
      <c r="S24" s="27" t="s">
        <v>269</v>
      </c>
      <c r="T24" s="27" t="s">
        <v>269</v>
      </c>
      <c r="U24" s="65" t="s">
        <v>246</v>
      </c>
    </row>
    <row r="25">
      <c r="A25" s="62" t="s">
        <v>303</v>
      </c>
      <c r="B25" s="62" t="s">
        <v>243</v>
      </c>
      <c r="C25" s="64">
        <v>9.5212267E7</v>
      </c>
      <c r="D25" s="64">
        <v>9.5225193E7</v>
      </c>
      <c r="E25" s="64">
        <v>12927.0</v>
      </c>
      <c r="F25" s="64">
        <v>3.0</v>
      </c>
      <c r="G25" s="64">
        <v>381.0</v>
      </c>
      <c r="H25" s="62" t="s">
        <v>304</v>
      </c>
      <c r="I25" s="27" t="s">
        <v>305</v>
      </c>
      <c r="J25" s="62" t="s">
        <v>246</v>
      </c>
      <c r="K25" s="62"/>
      <c r="L25" s="62" t="s">
        <v>306</v>
      </c>
      <c r="M25" s="62" t="s">
        <v>248</v>
      </c>
      <c r="N25" s="64">
        <v>1.06022086E8</v>
      </c>
      <c r="O25" s="64">
        <v>1.0603699E8</v>
      </c>
      <c r="P25" s="64">
        <v>14905.0</v>
      </c>
      <c r="Q25" s="64">
        <v>6.0</v>
      </c>
      <c r="R25" s="31">
        <v>648.0</v>
      </c>
      <c r="S25" s="27" t="s">
        <v>269</v>
      </c>
      <c r="T25" s="27" t="s">
        <v>269</v>
      </c>
      <c r="U25" s="65" t="s">
        <v>246</v>
      </c>
    </row>
    <row r="26">
      <c r="A26" s="62" t="s">
        <v>307</v>
      </c>
      <c r="B26" s="62" t="s">
        <v>243</v>
      </c>
      <c r="C26" s="64">
        <v>9.5253845E7</v>
      </c>
      <c r="D26" s="64">
        <v>9.5256617E7</v>
      </c>
      <c r="E26" s="64">
        <v>2773.0</v>
      </c>
      <c r="F26" s="64">
        <v>3.0</v>
      </c>
      <c r="G26" s="64">
        <v>297.0</v>
      </c>
      <c r="H26" s="62" t="s">
        <v>285</v>
      </c>
      <c r="I26" s="27" t="s">
        <v>286</v>
      </c>
      <c r="J26" s="62" t="s">
        <v>246</v>
      </c>
      <c r="K26" s="62"/>
      <c r="L26" s="62" t="s">
        <v>308</v>
      </c>
      <c r="M26" s="62" t="s">
        <v>248</v>
      </c>
      <c r="N26" s="64">
        <v>1.0622093E8</v>
      </c>
      <c r="O26" s="64">
        <v>1.06236466E8</v>
      </c>
      <c r="P26" s="64">
        <v>15537.0</v>
      </c>
      <c r="Q26" s="64">
        <v>8.0</v>
      </c>
      <c r="R26" s="31">
        <v>1011.0</v>
      </c>
      <c r="S26" s="27" t="s">
        <v>269</v>
      </c>
      <c r="T26" s="27" t="s">
        <v>269</v>
      </c>
      <c r="U26" s="65" t="s">
        <v>246</v>
      </c>
    </row>
    <row r="27">
      <c r="A27" s="62" t="s">
        <v>309</v>
      </c>
      <c r="B27" s="62" t="s">
        <v>243</v>
      </c>
      <c r="C27" s="64">
        <v>9.5289038E7</v>
      </c>
      <c r="D27" s="64">
        <v>9.5291313E7</v>
      </c>
      <c r="E27" s="64">
        <v>2276.0</v>
      </c>
      <c r="F27" s="64">
        <v>3.0</v>
      </c>
      <c r="G27" s="64">
        <v>459.0</v>
      </c>
      <c r="H27" s="62" t="s">
        <v>269</v>
      </c>
      <c r="I27" s="27" t="s">
        <v>269</v>
      </c>
      <c r="J27" s="62" t="s">
        <v>246</v>
      </c>
      <c r="K27" s="62"/>
      <c r="L27" s="62" t="s">
        <v>310</v>
      </c>
      <c r="M27" s="62" t="s">
        <v>248</v>
      </c>
      <c r="N27" s="64">
        <v>1.06370257E8</v>
      </c>
      <c r="O27" s="64">
        <v>1.06379266E8</v>
      </c>
      <c r="P27" s="64">
        <v>9010.0</v>
      </c>
      <c r="Q27" s="64">
        <v>6.0</v>
      </c>
      <c r="R27" s="31">
        <v>525.0</v>
      </c>
      <c r="S27" s="27" t="s">
        <v>285</v>
      </c>
      <c r="T27" s="27" t="s">
        <v>286</v>
      </c>
      <c r="U27" s="65" t="s">
        <v>246</v>
      </c>
    </row>
    <row r="28">
      <c r="A28" s="62" t="s">
        <v>295</v>
      </c>
      <c r="B28" s="62" t="s">
        <v>243</v>
      </c>
      <c r="C28" s="64">
        <v>9.5408406E7</v>
      </c>
      <c r="D28" s="64">
        <v>9.5415363E7</v>
      </c>
      <c r="E28" s="64">
        <v>6958.0</v>
      </c>
      <c r="F28" s="64">
        <v>4.0</v>
      </c>
      <c r="G28" s="64">
        <v>606.0</v>
      </c>
      <c r="H28" s="62" t="s">
        <v>269</v>
      </c>
      <c r="I28" s="27" t="s">
        <v>269</v>
      </c>
      <c r="J28" s="62" t="s">
        <v>246</v>
      </c>
      <c r="K28" s="62"/>
      <c r="L28" s="62" t="s">
        <v>311</v>
      </c>
      <c r="M28" s="62" t="s">
        <v>248</v>
      </c>
      <c r="N28" s="64">
        <v>1.06434556E8</v>
      </c>
      <c r="O28" s="64">
        <v>1.06447633E8</v>
      </c>
      <c r="P28" s="64">
        <v>13078.0</v>
      </c>
      <c r="Q28" s="64">
        <v>3.0</v>
      </c>
      <c r="R28" s="31">
        <v>381.0</v>
      </c>
      <c r="S28" s="27" t="s">
        <v>304</v>
      </c>
      <c r="T28" s="27" t="s">
        <v>305</v>
      </c>
      <c r="U28" s="65" t="s">
        <v>246</v>
      </c>
    </row>
    <row r="29">
      <c r="A29" s="62" t="s">
        <v>312</v>
      </c>
      <c r="B29" s="62" t="s">
        <v>243</v>
      </c>
      <c r="C29" s="64">
        <v>9.6031641E7</v>
      </c>
      <c r="D29" s="64">
        <v>9.6037365E7</v>
      </c>
      <c r="E29" s="64">
        <v>5725.0</v>
      </c>
      <c r="F29" s="64">
        <v>17.0</v>
      </c>
      <c r="G29" s="64">
        <v>1620.0</v>
      </c>
      <c r="H29" s="62" t="s">
        <v>285</v>
      </c>
      <c r="I29" s="27" t="s">
        <v>286</v>
      </c>
      <c r="J29" s="62" t="s">
        <v>246</v>
      </c>
      <c r="K29" s="62"/>
      <c r="L29" s="62" t="s">
        <v>313</v>
      </c>
      <c r="M29" s="62" t="s">
        <v>248</v>
      </c>
      <c r="N29" s="64">
        <v>1.06472776E8</v>
      </c>
      <c r="O29" s="64">
        <v>1.06479227E8</v>
      </c>
      <c r="P29" s="64">
        <v>6452.0</v>
      </c>
      <c r="Q29" s="64">
        <v>4.0</v>
      </c>
      <c r="R29" s="31">
        <v>243.0</v>
      </c>
      <c r="S29" s="27" t="s">
        <v>285</v>
      </c>
      <c r="T29" s="27" t="s">
        <v>286</v>
      </c>
      <c r="U29" s="65" t="s">
        <v>246</v>
      </c>
    </row>
    <row r="30">
      <c r="A30" s="62" t="s">
        <v>310</v>
      </c>
      <c r="B30" s="62" t="s">
        <v>243</v>
      </c>
      <c r="C30" s="64">
        <v>9.6495513E7</v>
      </c>
      <c r="D30" s="64">
        <v>9.6515753E7</v>
      </c>
      <c r="E30" s="64">
        <v>20241.0</v>
      </c>
      <c r="F30" s="64">
        <v>6.0</v>
      </c>
      <c r="G30" s="64">
        <v>618.0</v>
      </c>
      <c r="H30" s="62" t="s">
        <v>269</v>
      </c>
      <c r="I30" s="27" t="s">
        <v>269</v>
      </c>
      <c r="J30" s="62" t="s">
        <v>246</v>
      </c>
      <c r="K30" s="62"/>
      <c r="L30" s="62" t="s">
        <v>314</v>
      </c>
      <c r="M30" s="62" t="s">
        <v>248</v>
      </c>
      <c r="N30" s="64">
        <v>1.06501252E8</v>
      </c>
      <c r="O30" s="64">
        <v>1.06508133E8</v>
      </c>
      <c r="P30" s="64">
        <v>6882.0</v>
      </c>
      <c r="Q30" s="64">
        <v>5.0</v>
      </c>
      <c r="R30" s="31">
        <v>633.0</v>
      </c>
      <c r="S30" s="27" t="s">
        <v>269</v>
      </c>
      <c r="T30" s="27" t="s">
        <v>269</v>
      </c>
      <c r="U30" s="65" t="s">
        <v>246</v>
      </c>
    </row>
    <row r="31">
      <c r="A31" s="62" t="s">
        <v>315</v>
      </c>
      <c r="B31" s="62" t="s">
        <v>243</v>
      </c>
      <c r="C31" s="64">
        <v>9.674982E7</v>
      </c>
      <c r="D31" s="64">
        <v>9.6764147E7</v>
      </c>
      <c r="E31" s="64">
        <v>14328.0</v>
      </c>
      <c r="F31" s="64">
        <v>9.0</v>
      </c>
      <c r="G31" s="64">
        <v>972.0</v>
      </c>
      <c r="H31" s="62" t="s">
        <v>316</v>
      </c>
      <c r="I31" s="27" t="s">
        <v>317</v>
      </c>
      <c r="J31" s="62" t="s">
        <v>246</v>
      </c>
      <c r="K31" s="62"/>
      <c r="L31" s="62" t="s">
        <v>318</v>
      </c>
      <c r="M31" s="62" t="s">
        <v>248</v>
      </c>
      <c r="N31" s="64">
        <v>1.06588055E8</v>
      </c>
      <c r="O31" s="64">
        <v>1.06590034E8</v>
      </c>
      <c r="P31" s="64">
        <v>1980.0</v>
      </c>
      <c r="Q31" s="64">
        <v>4.0</v>
      </c>
      <c r="R31" s="31">
        <v>801.0</v>
      </c>
      <c r="S31" s="27" t="s">
        <v>285</v>
      </c>
      <c r="T31" s="27" t="s">
        <v>286</v>
      </c>
      <c r="U31" s="65" t="s">
        <v>246</v>
      </c>
    </row>
    <row r="32">
      <c r="A32" s="62" t="s">
        <v>319</v>
      </c>
      <c r="B32" s="62" t="s">
        <v>243</v>
      </c>
      <c r="C32" s="64">
        <v>1.08665508E8</v>
      </c>
      <c r="D32" s="64">
        <v>1.08667391E8</v>
      </c>
      <c r="E32" s="64">
        <v>1884.0</v>
      </c>
      <c r="F32" s="64">
        <v>3.0</v>
      </c>
      <c r="G32" s="64">
        <v>3699.0</v>
      </c>
      <c r="H32" s="62" t="s">
        <v>269</v>
      </c>
      <c r="I32" s="27" t="s">
        <v>269</v>
      </c>
      <c r="J32" s="62" t="s">
        <v>246</v>
      </c>
      <c r="K32" s="62"/>
      <c r="L32" s="62" t="s">
        <v>315</v>
      </c>
      <c r="M32" s="62" t="s">
        <v>248</v>
      </c>
      <c r="N32" s="64">
        <v>1.06601071E8</v>
      </c>
      <c r="O32" s="64">
        <v>1.06604237E8</v>
      </c>
      <c r="P32" s="64">
        <v>3167.0</v>
      </c>
      <c r="Q32" s="64">
        <v>3.0</v>
      </c>
      <c r="R32" s="31">
        <v>591.0</v>
      </c>
      <c r="S32" s="27" t="s">
        <v>269</v>
      </c>
      <c r="T32" s="27" t="s">
        <v>269</v>
      </c>
      <c r="U32" s="65" t="s">
        <v>246</v>
      </c>
    </row>
    <row r="33">
      <c r="A33" s="62" t="s">
        <v>320</v>
      </c>
      <c r="B33" s="62" t="s">
        <v>243</v>
      </c>
      <c r="C33" s="64">
        <v>1.2444265E8</v>
      </c>
      <c r="D33" s="64">
        <v>1.24444572E8</v>
      </c>
      <c r="E33" s="64">
        <v>1923.0</v>
      </c>
      <c r="F33" s="64">
        <v>3.0</v>
      </c>
      <c r="G33" s="64">
        <v>3762.0</v>
      </c>
      <c r="H33" s="62" t="s">
        <v>269</v>
      </c>
      <c r="I33" s="27" t="s">
        <v>269</v>
      </c>
      <c r="J33" s="62" t="s">
        <v>246</v>
      </c>
      <c r="K33" s="62"/>
      <c r="L33" s="62" t="s">
        <v>321</v>
      </c>
      <c r="M33" s="62" t="s">
        <v>248</v>
      </c>
      <c r="N33" s="64">
        <v>1.0690762E8</v>
      </c>
      <c r="O33" s="64">
        <v>1.06922402E8</v>
      </c>
      <c r="P33" s="64">
        <v>14783.0</v>
      </c>
      <c r="Q33" s="64">
        <v>6.0</v>
      </c>
      <c r="R33" s="31">
        <v>591.0</v>
      </c>
      <c r="S33" s="27" t="s">
        <v>269</v>
      </c>
      <c r="T33" s="27" t="s">
        <v>269</v>
      </c>
      <c r="U33" s="65" t="s">
        <v>246</v>
      </c>
    </row>
    <row r="34">
      <c r="A34" s="62" t="s">
        <v>322</v>
      </c>
      <c r="B34" s="62" t="s">
        <v>243</v>
      </c>
      <c r="C34" s="64">
        <v>1.68903273E8</v>
      </c>
      <c r="D34" s="64">
        <v>1.68910317E8</v>
      </c>
      <c r="E34" s="64">
        <v>7045.0</v>
      </c>
      <c r="F34" s="64">
        <v>3.0</v>
      </c>
      <c r="G34" s="64">
        <v>354.0</v>
      </c>
      <c r="H34" s="62" t="s">
        <v>269</v>
      </c>
      <c r="I34" s="27" t="s">
        <v>269</v>
      </c>
      <c r="J34" s="62" t="s">
        <v>246</v>
      </c>
      <c r="K34" s="62"/>
      <c r="L34" s="62" t="s">
        <v>323</v>
      </c>
      <c r="M34" s="62" t="s">
        <v>248</v>
      </c>
      <c r="N34" s="64">
        <v>1.07138892E8</v>
      </c>
      <c r="O34" s="64">
        <v>1.07163881E8</v>
      </c>
      <c r="P34" s="64">
        <v>24990.0</v>
      </c>
      <c r="Q34" s="64">
        <v>12.0</v>
      </c>
      <c r="R34" s="31">
        <v>1020.0</v>
      </c>
      <c r="S34" s="27" t="s">
        <v>316</v>
      </c>
      <c r="T34" s="27" t="s">
        <v>317</v>
      </c>
      <c r="U34" s="65" t="s">
        <v>246</v>
      </c>
    </row>
    <row r="35">
      <c r="A35" s="62" t="s">
        <v>324</v>
      </c>
      <c r="B35" s="62" t="s">
        <v>325</v>
      </c>
      <c r="C35" s="64">
        <v>7.4079314E7</v>
      </c>
      <c r="D35" s="64">
        <v>7.4081064E7</v>
      </c>
      <c r="E35" s="64">
        <v>1751.0</v>
      </c>
      <c r="F35" s="64">
        <v>3.0</v>
      </c>
      <c r="G35" s="64">
        <v>240.0</v>
      </c>
      <c r="H35" s="62" t="s">
        <v>269</v>
      </c>
      <c r="I35" s="27" t="s">
        <v>269</v>
      </c>
      <c r="J35" s="62" t="s">
        <v>246</v>
      </c>
      <c r="K35" s="62"/>
      <c r="L35" s="62" t="s">
        <v>326</v>
      </c>
      <c r="M35" s="62" t="s">
        <v>248</v>
      </c>
      <c r="N35" s="64">
        <v>1.07509485E8</v>
      </c>
      <c r="O35" s="64">
        <v>1.07516393E8</v>
      </c>
      <c r="P35" s="64">
        <v>6909.0</v>
      </c>
      <c r="Q35" s="64">
        <v>5.0</v>
      </c>
      <c r="R35" s="31">
        <v>645.0</v>
      </c>
      <c r="S35" s="27" t="s">
        <v>269</v>
      </c>
      <c r="T35" s="27" t="s">
        <v>269</v>
      </c>
      <c r="U35" s="65" t="s">
        <v>246</v>
      </c>
    </row>
    <row r="36">
      <c r="A36" s="62" t="s">
        <v>327</v>
      </c>
      <c r="B36" s="62" t="s">
        <v>325</v>
      </c>
      <c r="C36" s="64">
        <v>9.8637635E7</v>
      </c>
      <c r="D36" s="64">
        <v>9.8639118E7</v>
      </c>
      <c r="E36" s="64">
        <v>1484.0</v>
      </c>
      <c r="F36" s="64">
        <v>6.0</v>
      </c>
      <c r="G36" s="64">
        <v>426.0</v>
      </c>
      <c r="H36" s="62" t="s">
        <v>269</v>
      </c>
      <c r="I36" s="27" t="s">
        <v>269</v>
      </c>
      <c r="J36" s="62" t="s">
        <v>246</v>
      </c>
      <c r="K36" s="62"/>
      <c r="L36" s="62" t="s">
        <v>328</v>
      </c>
      <c r="M36" s="62" t="s">
        <v>248</v>
      </c>
      <c r="N36" s="64">
        <v>1.07645605E8</v>
      </c>
      <c r="O36" s="64">
        <v>1.0765247E8</v>
      </c>
      <c r="P36" s="64">
        <v>6866.0</v>
      </c>
      <c r="Q36" s="64">
        <v>4.0</v>
      </c>
      <c r="R36" s="31">
        <v>549.0</v>
      </c>
      <c r="S36" s="27" t="s">
        <v>269</v>
      </c>
      <c r="T36" s="27" t="s">
        <v>269</v>
      </c>
      <c r="U36" s="65" t="s">
        <v>246</v>
      </c>
    </row>
    <row r="37">
      <c r="A37" s="62" t="s">
        <v>329</v>
      </c>
      <c r="B37" s="62" t="s">
        <v>325</v>
      </c>
      <c r="C37" s="64">
        <v>1.0233247E8</v>
      </c>
      <c r="D37" s="64">
        <v>1.0235014E8</v>
      </c>
      <c r="E37" s="64">
        <v>17671.0</v>
      </c>
      <c r="F37" s="64">
        <v>4.0</v>
      </c>
      <c r="G37" s="64">
        <v>270.0</v>
      </c>
      <c r="H37" s="62"/>
      <c r="I37" s="27"/>
      <c r="J37" s="62" t="s">
        <v>246</v>
      </c>
      <c r="K37" s="62"/>
      <c r="L37" s="62" t="s">
        <v>330</v>
      </c>
      <c r="M37" s="62" t="s">
        <v>248</v>
      </c>
      <c r="N37" s="64">
        <v>1.07789542E8</v>
      </c>
      <c r="O37" s="64">
        <v>1.07801837E8</v>
      </c>
      <c r="P37" s="64">
        <v>12296.0</v>
      </c>
      <c r="Q37" s="64">
        <v>7.0</v>
      </c>
      <c r="R37" s="31">
        <v>792.0</v>
      </c>
      <c r="S37" s="27" t="s">
        <v>316</v>
      </c>
      <c r="T37" s="27" t="s">
        <v>317</v>
      </c>
      <c r="U37" s="65" t="s">
        <v>246</v>
      </c>
    </row>
    <row r="38">
      <c r="A38" s="62" t="s">
        <v>331</v>
      </c>
      <c r="B38" s="62" t="s">
        <v>325</v>
      </c>
      <c r="C38" s="64">
        <v>1.37054582E8</v>
      </c>
      <c r="D38" s="64">
        <v>1.37087371E8</v>
      </c>
      <c r="E38" s="64">
        <v>32790.0</v>
      </c>
      <c r="F38" s="64">
        <v>4.0</v>
      </c>
      <c r="G38" s="64">
        <v>2670.0</v>
      </c>
      <c r="H38" s="62" t="s">
        <v>332</v>
      </c>
      <c r="I38" s="27" t="s">
        <v>333</v>
      </c>
      <c r="J38" s="62" t="s">
        <v>334</v>
      </c>
      <c r="K38" s="62"/>
      <c r="L38" s="62" t="s">
        <v>335</v>
      </c>
      <c r="M38" s="62" t="s">
        <v>248</v>
      </c>
      <c r="N38" s="64">
        <v>1.07861321E8</v>
      </c>
      <c r="O38" s="64">
        <v>1.07875439E8</v>
      </c>
      <c r="P38" s="64">
        <v>14119.0</v>
      </c>
      <c r="Q38" s="64">
        <v>6.0</v>
      </c>
      <c r="R38" s="31">
        <v>834.0</v>
      </c>
      <c r="S38" s="27" t="s">
        <v>269</v>
      </c>
      <c r="T38" s="27" t="s">
        <v>269</v>
      </c>
      <c r="U38" s="65" t="s">
        <v>246</v>
      </c>
    </row>
    <row r="39">
      <c r="A39" s="62" t="s">
        <v>336</v>
      </c>
      <c r="B39" s="62" t="s">
        <v>337</v>
      </c>
      <c r="C39" s="64">
        <v>5624997.0</v>
      </c>
      <c r="D39" s="64">
        <v>5628737.0</v>
      </c>
      <c r="E39" s="64">
        <v>3741.0</v>
      </c>
      <c r="F39" s="64">
        <v>8.0</v>
      </c>
      <c r="G39" s="64">
        <v>1092.0</v>
      </c>
      <c r="H39" s="62" t="s">
        <v>338</v>
      </c>
      <c r="I39" s="27" t="s">
        <v>250</v>
      </c>
      <c r="J39" s="62" t="s">
        <v>246</v>
      </c>
      <c r="K39" s="62"/>
      <c r="L39" s="62" t="s">
        <v>339</v>
      </c>
      <c r="M39" s="62" t="s">
        <v>248</v>
      </c>
      <c r="N39" s="64">
        <v>1.08909007E8</v>
      </c>
      <c r="O39" s="64">
        <v>1.08915912E8</v>
      </c>
      <c r="P39" s="64">
        <v>6906.0</v>
      </c>
      <c r="Q39" s="64">
        <v>4.0</v>
      </c>
      <c r="R39" s="31">
        <v>549.0</v>
      </c>
      <c r="S39" s="27" t="s">
        <v>269</v>
      </c>
      <c r="T39" s="27" t="s">
        <v>269</v>
      </c>
      <c r="U39" s="65" t="s">
        <v>246</v>
      </c>
    </row>
    <row r="40">
      <c r="A40" s="62" t="s">
        <v>340</v>
      </c>
      <c r="B40" s="62" t="s">
        <v>337</v>
      </c>
      <c r="C40" s="64">
        <v>2.7594493E7</v>
      </c>
      <c r="D40" s="64">
        <v>2.7596165E7</v>
      </c>
      <c r="E40" s="64">
        <v>1673.0</v>
      </c>
      <c r="F40" s="64">
        <v>3.0</v>
      </c>
      <c r="G40" s="64">
        <v>252.0</v>
      </c>
      <c r="H40" s="62" t="s">
        <v>269</v>
      </c>
      <c r="I40" s="27" t="s">
        <v>269</v>
      </c>
      <c r="J40" s="62" t="s">
        <v>246</v>
      </c>
      <c r="K40" s="62"/>
      <c r="L40" s="62" t="s">
        <v>341</v>
      </c>
      <c r="M40" s="62" t="s">
        <v>248</v>
      </c>
      <c r="N40" s="64">
        <v>1.08927583E8</v>
      </c>
      <c r="O40" s="64">
        <v>1.08929567E8</v>
      </c>
      <c r="P40" s="64">
        <v>1985.0</v>
      </c>
      <c r="Q40" s="64">
        <v>4.0</v>
      </c>
      <c r="R40" s="31">
        <v>801.0</v>
      </c>
      <c r="S40" s="27" t="s">
        <v>269</v>
      </c>
      <c r="T40" s="27" t="s">
        <v>269</v>
      </c>
      <c r="U40" s="65" t="s">
        <v>246</v>
      </c>
    </row>
    <row r="41">
      <c r="A41" s="62" t="s">
        <v>342</v>
      </c>
      <c r="B41" s="62" t="s">
        <v>337</v>
      </c>
      <c r="C41" s="64">
        <v>5.0704273E7</v>
      </c>
      <c r="D41" s="64">
        <v>5.0706099E7</v>
      </c>
      <c r="E41" s="64">
        <v>1827.0</v>
      </c>
      <c r="F41" s="64">
        <v>3.0</v>
      </c>
      <c r="G41" s="64">
        <v>3579.0</v>
      </c>
      <c r="H41" s="62" t="s">
        <v>269</v>
      </c>
      <c r="I41" s="27" t="s">
        <v>269</v>
      </c>
      <c r="J41" s="62" t="s">
        <v>246</v>
      </c>
      <c r="K41" s="62"/>
      <c r="L41" s="62" t="s">
        <v>343</v>
      </c>
      <c r="M41" s="62" t="s">
        <v>248</v>
      </c>
      <c r="N41" s="64">
        <v>1.09177138E8</v>
      </c>
      <c r="O41" s="64">
        <v>1.09178422E8</v>
      </c>
      <c r="P41" s="64">
        <v>1285.0</v>
      </c>
      <c r="Q41" s="64">
        <v>3.0</v>
      </c>
      <c r="R41" s="31">
        <v>726.0</v>
      </c>
      <c r="S41" s="27" t="s">
        <v>344</v>
      </c>
      <c r="T41" s="27" t="s">
        <v>298</v>
      </c>
      <c r="U41" s="65" t="s">
        <v>246</v>
      </c>
    </row>
    <row r="42">
      <c r="A42" s="62" t="s">
        <v>345</v>
      </c>
      <c r="B42" s="62" t="s">
        <v>337</v>
      </c>
      <c r="C42" s="64">
        <v>8.1893614E7</v>
      </c>
      <c r="D42" s="64">
        <v>8.1899036E7</v>
      </c>
      <c r="E42" s="64">
        <v>5423.0</v>
      </c>
      <c r="F42" s="64">
        <v>5.0</v>
      </c>
      <c r="G42" s="64">
        <v>525.0</v>
      </c>
      <c r="H42" s="62" t="s">
        <v>346</v>
      </c>
      <c r="I42" s="27" t="s">
        <v>347</v>
      </c>
      <c r="J42" s="62" t="s">
        <v>348</v>
      </c>
      <c r="K42" s="62"/>
      <c r="L42" s="62" t="s">
        <v>349</v>
      </c>
      <c r="M42" s="62" t="s">
        <v>248</v>
      </c>
      <c r="N42" s="64">
        <v>1.09592614E8</v>
      </c>
      <c r="O42" s="64">
        <v>1.09599578E8</v>
      </c>
      <c r="P42" s="64">
        <v>6965.0</v>
      </c>
      <c r="Q42" s="64">
        <v>9.0</v>
      </c>
      <c r="R42" s="31">
        <v>1182.0</v>
      </c>
      <c r="S42" s="27" t="s">
        <v>297</v>
      </c>
      <c r="T42" s="27" t="s">
        <v>298</v>
      </c>
      <c r="U42" s="65" t="s">
        <v>246</v>
      </c>
    </row>
    <row r="43">
      <c r="A43" s="62" t="s">
        <v>350</v>
      </c>
      <c r="B43" s="62" t="s">
        <v>337</v>
      </c>
      <c r="C43" s="64">
        <v>9.368744E7</v>
      </c>
      <c r="D43" s="64">
        <v>9.3694622E7</v>
      </c>
      <c r="E43" s="64">
        <v>7183.0</v>
      </c>
      <c r="F43" s="64">
        <v>4.0</v>
      </c>
      <c r="G43" s="64">
        <v>2544.0</v>
      </c>
      <c r="H43" s="62" t="s">
        <v>351</v>
      </c>
      <c r="I43" s="27" t="s">
        <v>352</v>
      </c>
      <c r="J43" s="62" t="s">
        <v>353</v>
      </c>
      <c r="K43" s="62"/>
      <c r="L43" s="62" t="s">
        <v>354</v>
      </c>
      <c r="M43" s="62" t="s">
        <v>248</v>
      </c>
      <c r="N43" s="64">
        <v>1.09603384E8</v>
      </c>
      <c r="O43" s="64">
        <v>1.09611297E8</v>
      </c>
      <c r="P43" s="64">
        <v>7914.0</v>
      </c>
      <c r="Q43" s="64">
        <v>4.0</v>
      </c>
      <c r="R43" s="31">
        <v>417.0</v>
      </c>
      <c r="S43" s="27" t="s">
        <v>269</v>
      </c>
      <c r="T43" s="27" t="s">
        <v>269</v>
      </c>
      <c r="U43" s="65" t="s">
        <v>246</v>
      </c>
    </row>
    <row r="44">
      <c r="A44" s="62" t="s">
        <v>355</v>
      </c>
      <c r="B44" s="62" t="s">
        <v>337</v>
      </c>
      <c r="C44" s="64">
        <v>9.3902505E7</v>
      </c>
      <c r="D44" s="64">
        <v>9.3919209E7</v>
      </c>
      <c r="E44" s="64">
        <v>16705.0</v>
      </c>
      <c r="F44" s="64">
        <v>4.0</v>
      </c>
      <c r="G44" s="64">
        <v>1812.0</v>
      </c>
      <c r="H44" s="62" t="s">
        <v>356</v>
      </c>
      <c r="I44" s="27" t="s">
        <v>357</v>
      </c>
      <c r="J44" s="62" t="s">
        <v>353</v>
      </c>
      <c r="K44" s="62"/>
      <c r="L44" s="62" t="s">
        <v>358</v>
      </c>
      <c r="M44" s="62" t="s">
        <v>248</v>
      </c>
      <c r="N44" s="64">
        <v>1.09825659E8</v>
      </c>
      <c r="O44" s="64">
        <v>1.0983268E8</v>
      </c>
      <c r="P44" s="64">
        <v>7022.0</v>
      </c>
      <c r="Q44" s="64">
        <v>3.0</v>
      </c>
      <c r="R44" s="31">
        <v>261.0</v>
      </c>
      <c r="S44" s="27" t="s">
        <v>316</v>
      </c>
      <c r="T44" s="27" t="s">
        <v>317</v>
      </c>
      <c r="U44" s="65" t="s">
        <v>246</v>
      </c>
    </row>
    <row r="45">
      <c r="A45" s="62" t="s">
        <v>359</v>
      </c>
      <c r="B45" s="62" t="s">
        <v>337</v>
      </c>
      <c r="C45" s="64">
        <v>1.05456643E8</v>
      </c>
      <c r="D45" s="64">
        <v>1.054605E8</v>
      </c>
      <c r="E45" s="64">
        <v>3858.0</v>
      </c>
      <c r="F45" s="64">
        <v>5.0</v>
      </c>
      <c r="G45" s="64">
        <v>504.0</v>
      </c>
      <c r="H45" s="62" t="s">
        <v>360</v>
      </c>
      <c r="I45" s="27" t="s">
        <v>361</v>
      </c>
      <c r="J45" s="62" t="s">
        <v>246</v>
      </c>
      <c r="K45" s="62"/>
      <c r="L45" s="62" t="s">
        <v>362</v>
      </c>
      <c r="M45" s="62" t="s">
        <v>248</v>
      </c>
      <c r="N45" s="64">
        <v>1.09848168E8</v>
      </c>
      <c r="O45" s="64">
        <v>1.09856739E8</v>
      </c>
      <c r="P45" s="64">
        <v>8572.0</v>
      </c>
      <c r="Q45" s="64">
        <v>3.0</v>
      </c>
      <c r="R45" s="31">
        <v>405.0</v>
      </c>
      <c r="S45" s="27" t="s">
        <v>269</v>
      </c>
      <c r="T45" s="27" t="s">
        <v>269</v>
      </c>
      <c r="U45" s="65" t="s">
        <v>246</v>
      </c>
    </row>
    <row r="46">
      <c r="A46" s="62" t="s">
        <v>363</v>
      </c>
      <c r="B46" s="62" t="s">
        <v>337</v>
      </c>
      <c r="C46" s="64">
        <v>1.0554503E8</v>
      </c>
      <c r="D46" s="64">
        <v>1.05548918E8</v>
      </c>
      <c r="E46" s="64">
        <v>3889.0</v>
      </c>
      <c r="F46" s="64">
        <v>5.0</v>
      </c>
      <c r="G46" s="64">
        <v>483.0</v>
      </c>
      <c r="H46" s="62" t="s">
        <v>360</v>
      </c>
      <c r="I46" s="27" t="s">
        <v>361</v>
      </c>
      <c r="J46" s="62" t="s">
        <v>246</v>
      </c>
      <c r="K46" s="62"/>
      <c r="L46" s="62" t="s">
        <v>364</v>
      </c>
      <c r="M46" s="62" t="s">
        <v>248</v>
      </c>
      <c r="N46" s="64">
        <v>1.09903483E8</v>
      </c>
      <c r="O46" s="64">
        <v>1.09910381E8</v>
      </c>
      <c r="P46" s="64">
        <v>6899.0</v>
      </c>
      <c r="Q46" s="64">
        <v>6.0</v>
      </c>
      <c r="R46" s="31">
        <v>957.0</v>
      </c>
      <c r="S46" s="27" t="s">
        <v>297</v>
      </c>
      <c r="T46" s="27" t="s">
        <v>298</v>
      </c>
      <c r="U46" s="65" t="s">
        <v>246</v>
      </c>
    </row>
    <row r="47">
      <c r="A47" s="62" t="s">
        <v>365</v>
      </c>
      <c r="B47" s="62" t="s">
        <v>337</v>
      </c>
      <c r="C47" s="64">
        <v>1.3261995E8</v>
      </c>
      <c r="D47" s="64">
        <v>1.32670818E8</v>
      </c>
      <c r="E47" s="64">
        <v>50869.0</v>
      </c>
      <c r="F47" s="64">
        <v>4.0</v>
      </c>
      <c r="G47" s="64">
        <v>1260.0</v>
      </c>
      <c r="H47" s="62" t="s">
        <v>366</v>
      </c>
      <c r="I47" s="27" t="s">
        <v>367</v>
      </c>
      <c r="J47" s="62" t="s">
        <v>246</v>
      </c>
      <c r="K47" s="62"/>
      <c r="L47" s="62" t="s">
        <v>368</v>
      </c>
      <c r="M47" s="62" t="s">
        <v>248</v>
      </c>
      <c r="N47" s="64">
        <v>1.09927494E8</v>
      </c>
      <c r="O47" s="64">
        <v>1.09929478E8</v>
      </c>
      <c r="P47" s="64">
        <v>1985.0</v>
      </c>
      <c r="Q47" s="64">
        <v>4.0</v>
      </c>
      <c r="R47" s="31">
        <v>801.0</v>
      </c>
      <c r="S47" s="27" t="s">
        <v>269</v>
      </c>
      <c r="T47" s="27" t="s">
        <v>269</v>
      </c>
      <c r="U47" s="65" t="s">
        <v>246</v>
      </c>
    </row>
    <row r="48">
      <c r="A48" s="62" t="s">
        <v>369</v>
      </c>
      <c r="B48" s="62" t="s">
        <v>370</v>
      </c>
      <c r="C48" s="64">
        <v>2464379.0</v>
      </c>
      <c r="D48" s="64">
        <v>2466453.0</v>
      </c>
      <c r="E48" s="64">
        <v>2075.0</v>
      </c>
      <c r="F48" s="64">
        <v>3.0</v>
      </c>
      <c r="G48" s="64">
        <v>1458.0</v>
      </c>
      <c r="H48" s="62" t="s">
        <v>269</v>
      </c>
      <c r="I48" s="27" t="s">
        <v>269</v>
      </c>
      <c r="J48" s="62" t="s">
        <v>246</v>
      </c>
      <c r="K48" s="62"/>
      <c r="L48" s="62" t="s">
        <v>371</v>
      </c>
      <c r="M48" s="62" t="s">
        <v>248</v>
      </c>
      <c r="N48" s="64">
        <v>1.10097888E8</v>
      </c>
      <c r="O48" s="64">
        <v>1.10104769E8</v>
      </c>
      <c r="P48" s="64">
        <v>6882.0</v>
      </c>
      <c r="Q48" s="64">
        <v>5.0</v>
      </c>
      <c r="R48" s="31">
        <v>633.0</v>
      </c>
      <c r="S48" s="27" t="s">
        <v>269</v>
      </c>
      <c r="T48" s="27" t="s">
        <v>269</v>
      </c>
      <c r="U48" s="65" t="s">
        <v>246</v>
      </c>
    </row>
    <row r="49">
      <c r="A49" s="62" t="s">
        <v>372</v>
      </c>
      <c r="B49" s="62" t="s">
        <v>370</v>
      </c>
      <c r="C49" s="64">
        <v>5176585.0</v>
      </c>
      <c r="D49" s="64">
        <v>5185085.0</v>
      </c>
      <c r="E49" s="64">
        <v>8501.0</v>
      </c>
      <c r="F49" s="64">
        <v>3.0</v>
      </c>
      <c r="G49" s="64">
        <v>216.0</v>
      </c>
      <c r="H49" s="62" t="s">
        <v>269</v>
      </c>
      <c r="I49" s="27" t="s">
        <v>269</v>
      </c>
      <c r="J49" s="62" t="s">
        <v>246</v>
      </c>
      <c r="K49" s="62"/>
      <c r="L49" s="62" t="s">
        <v>373</v>
      </c>
      <c r="M49" s="62" t="s">
        <v>248</v>
      </c>
      <c r="N49" s="64">
        <v>1.10557601E8</v>
      </c>
      <c r="O49" s="64">
        <v>1.10564497E8</v>
      </c>
      <c r="P49" s="64">
        <v>6897.0</v>
      </c>
      <c r="Q49" s="64">
        <v>5.0</v>
      </c>
      <c r="R49" s="31">
        <v>633.0</v>
      </c>
      <c r="S49" s="27" t="s">
        <v>269</v>
      </c>
      <c r="T49" s="27" t="s">
        <v>269</v>
      </c>
      <c r="U49" s="65" t="s">
        <v>246</v>
      </c>
    </row>
    <row r="50">
      <c r="A50" s="62" t="s">
        <v>374</v>
      </c>
      <c r="B50" s="62" t="s">
        <v>370</v>
      </c>
      <c r="C50" s="64">
        <v>1.9863032E7</v>
      </c>
      <c r="D50" s="64">
        <v>1.9865712E7</v>
      </c>
      <c r="E50" s="64">
        <v>2681.0</v>
      </c>
      <c r="F50" s="64">
        <v>3.0</v>
      </c>
      <c r="G50" s="64">
        <v>1140.0</v>
      </c>
      <c r="H50" s="62" t="s">
        <v>375</v>
      </c>
      <c r="I50" s="27" t="s">
        <v>376</v>
      </c>
      <c r="J50" s="62" t="s">
        <v>246</v>
      </c>
      <c r="K50" s="62"/>
      <c r="L50" s="62" t="s">
        <v>377</v>
      </c>
      <c r="M50" s="62" t="s">
        <v>248</v>
      </c>
      <c r="N50" s="64">
        <v>1.10714966E8</v>
      </c>
      <c r="O50" s="64">
        <v>1.10729104E8</v>
      </c>
      <c r="P50" s="64">
        <v>14139.0</v>
      </c>
      <c r="Q50" s="64">
        <v>6.0</v>
      </c>
      <c r="R50" s="31">
        <v>837.0</v>
      </c>
      <c r="S50" s="27" t="s">
        <v>269</v>
      </c>
      <c r="T50" s="27" t="s">
        <v>269</v>
      </c>
      <c r="U50" s="65" t="s">
        <v>246</v>
      </c>
    </row>
    <row r="51">
      <c r="A51" s="62" t="s">
        <v>378</v>
      </c>
      <c r="B51" s="62" t="s">
        <v>370</v>
      </c>
      <c r="C51" s="64">
        <v>2.0350063E7</v>
      </c>
      <c r="D51" s="64">
        <v>2.0368491E7</v>
      </c>
      <c r="E51" s="64">
        <v>18429.0</v>
      </c>
      <c r="F51" s="64">
        <v>5.0</v>
      </c>
      <c r="G51" s="64">
        <v>2100.0</v>
      </c>
      <c r="H51" s="62" t="s">
        <v>379</v>
      </c>
      <c r="I51" s="27" t="s">
        <v>380</v>
      </c>
      <c r="J51" s="62" t="s">
        <v>246</v>
      </c>
      <c r="K51" s="62"/>
      <c r="L51" s="62" t="s">
        <v>381</v>
      </c>
      <c r="M51" s="62" t="s">
        <v>248</v>
      </c>
      <c r="N51" s="64">
        <v>1.31155541E8</v>
      </c>
      <c r="O51" s="64">
        <v>1.31166321E8</v>
      </c>
      <c r="P51" s="64">
        <v>10781.0</v>
      </c>
      <c r="Q51" s="64">
        <v>3.0</v>
      </c>
      <c r="R51" s="31">
        <v>324.0</v>
      </c>
      <c r="S51" s="27" t="s">
        <v>269</v>
      </c>
      <c r="T51" s="27" t="s">
        <v>269</v>
      </c>
      <c r="U51" s="65" t="s">
        <v>246</v>
      </c>
    </row>
    <row r="52">
      <c r="A52" s="62" t="s">
        <v>382</v>
      </c>
      <c r="B52" s="62" t="s">
        <v>370</v>
      </c>
      <c r="C52" s="64">
        <v>2.0611924E7</v>
      </c>
      <c r="D52" s="64">
        <v>2.0615347E7</v>
      </c>
      <c r="E52" s="64">
        <v>3424.0</v>
      </c>
      <c r="F52" s="64">
        <v>3.0</v>
      </c>
      <c r="G52" s="64">
        <v>1890.0</v>
      </c>
      <c r="H52" s="62" t="s">
        <v>332</v>
      </c>
      <c r="I52" s="27" t="s">
        <v>333</v>
      </c>
      <c r="J52" s="62" t="s">
        <v>334</v>
      </c>
      <c r="K52" s="62"/>
      <c r="L52" s="62" t="s">
        <v>383</v>
      </c>
      <c r="M52" s="62" t="s">
        <v>248</v>
      </c>
      <c r="N52" s="64">
        <v>1.32191315E8</v>
      </c>
      <c r="O52" s="64">
        <v>1.32192853E8</v>
      </c>
      <c r="P52" s="64">
        <v>1539.0</v>
      </c>
      <c r="Q52" s="64">
        <v>3.0</v>
      </c>
      <c r="R52" s="31">
        <v>636.0</v>
      </c>
      <c r="S52" s="27" t="s">
        <v>384</v>
      </c>
      <c r="T52" s="27" t="s">
        <v>385</v>
      </c>
      <c r="U52" s="66" t="s">
        <v>386</v>
      </c>
    </row>
    <row r="53">
      <c r="A53" s="62" t="s">
        <v>387</v>
      </c>
      <c r="B53" s="62" t="s">
        <v>370</v>
      </c>
      <c r="C53" s="64">
        <v>2.0693344E7</v>
      </c>
      <c r="D53" s="64">
        <v>2.0705392E7</v>
      </c>
      <c r="E53" s="64">
        <v>12049.0</v>
      </c>
      <c r="F53" s="64">
        <v>4.0</v>
      </c>
      <c r="G53" s="64">
        <v>1734.0</v>
      </c>
      <c r="H53" s="62" t="s">
        <v>375</v>
      </c>
      <c r="I53" s="27" t="s">
        <v>376</v>
      </c>
      <c r="J53" s="62" t="s">
        <v>246</v>
      </c>
      <c r="K53" s="62"/>
      <c r="L53" s="62" t="s">
        <v>388</v>
      </c>
      <c r="M53" s="62" t="s">
        <v>248</v>
      </c>
      <c r="N53" s="64">
        <v>1.32193737E8</v>
      </c>
      <c r="O53" s="64">
        <v>1.32196502E8</v>
      </c>
      <c r="P53" s="64">
        <v>2766.0</v>
      </c>
      <c r="Q53" s="64">
        <v>4.0</v>
      </c>
      <c r="R53" s="31">
        <v>372.0</v>
      </c>
      <c r="S53" s="27" t="s">
        <v>384</v>
      </c>
      <c r="T53" s="27" t="s">
        <v>385</v>
      </c>
      <c r="U53" s="66" t="s">
        <v>386</v>
      </c>
    </row>
    <row r="54">
      <c r="A54" s="62" t="s">
        <v>389</v>
      </c>
      <c r="B54" s="62" t="s">
        <v>370</v>
      </c>
      <c r="C54" s="64">
        <v>2.1354737E7</v>
      </c>
      <c r="D54" s="64">
        <v>2.1371357E7</v>
      </c>
      <c r="E54" s="64">
        <v>16621.0</v>
      </c>
      <c r="F54" s="64">
        <v>3.0</v>
      </c>
      <c r="G54" s="64">
        <v>318.0</v>
      </c>
      <c r="H54" s="62" t="s">
        <v>390</v>
      </c>
      <c r="I54" s="27" t="s">
        <v>391</v>
      </c>
      <c r="J54" s="62" t="s">
        <v>246</v>
      </c>
      <c r="K54" s="62"/>
      <c r="L54" s="62" t="s">
        <v>392</v>
      </c>
      <c r="M54" s="62" t="s">
        <v>248</v>
      </c>
      <c r="N54" s="64">
        <v>1.73968813E8</v>
      </c>
      <c r="O54" s="64">
        <v>1.73970726E8</v>
      </c>
      <c r="P54" s="64">
        <v>1914.0</v>
      </c>
      <c r="Q54" s="64">
        <v>3.0</v>
      </c>
      <c r="R54" s="31">
        <v>3753.0</v>
      </c>
      <c r="S54" s="27" t="s">
        <v>269</v>
      </c>
      <c r="T54" s="27" t="s">
        <v>269</v>
      </c>
      <c r="U54" s="65" t="s">
        <v>246</v>
      </c>
    </row>
    <row r="55">
      <c r="A55" s="62" t="s">
        <v>393</v>
      </c>
      <c r="B55" s="62" t="s">
        <v>370</v>
      </c>
      <c r="C55" s="64">
        <v>2.146431E7</v>
      </c>
      <c r="D55" s="64">
        <v>2.1468073E7</v>
      </c>
      <c r="E55" s="64">
        <v>3764.0</v>
      </c>
      <c r="F55" s="64">
        <v>3.0</v>
      </c>
      <c r="G55" s="64">
        <v>2226.0</v>
      </c>
      <c r="H55" s="62" t="s">
        <v>332</v>
      </c>
      <c r="I55" s="27" t="s">
        <v>333</v>
      </c>
      <c r="J55" s="62" t="s">
        <v>334</v>
      </c>
      <c r="K55" s="62"/>
      <c r="L55" s="62" t="s">
        <v>394</v>
      </c>
      <c r="M55" s="62" t="s">
        <v>248</v>
      </c>
      <c r="N55" s="64">
        <v>1.82040345E8</v>
      </c>
      <c r="O55" s="64">
        <v>1.82047354E8</v>
      </c>
      <c r="P55" s="64">
        <v>7010.0</v>
      </c>
      <c r="Q55" s="64">
        <v>3.0</v>
      </c>
      <c r="R55" s="31">
        <v>354.0</v>
      </c>
      <c r="S55" s="27" t="s">
        <v>269</v>
      </c>
      <c r="T55" s="27" t="s">
        <v>269</v>
      </c>
      <c r="U55" s="65" t="s">
        <v>246</v>
      </c>
    </row>
    <row r="56">
      <c r="A56" s="62" t="s">
        <v>395</v>
      </c>
      <c r="B56" s="62" t="s">
        <v>370</v>
      </c>
      <c r="C56" s="64">
        <v>2.2208464E7</v>
      </c>
      <c r="D56" s="64">
        <v>2.2211884E7</v>
      </c>
      <c r="E56" s="64">
        <v>3421.0</v>
      </c>
      <c r="F56" s="64">
        <v>3.0</v>
      </c>
      <c r="G56" s="64">
        <v>1890.0</v>
      </c>
      <c r="H56" s="62" t="s">
        <v>332</v>
      </c>
      <c r="I56" s="27" t="s">
        <v>333</v>
      </c>
      <c r="J56" s="62" t="s">
        <v>334</v>
      </c>
      <c r="K56" s="62"/>
      <c r="L56" s="62" t="s">
        <v>396</v>
      </c>
      <c r="M56" s="62" t="s">
        <v>248</v>
      </c>
      <c r="N56" s="64">
        <v>1.91108474E8</v>
      </c>
      <c r="O56" s="64">
        <v>1.91117362E8</v>
      </c>
      <c r="P56" s="64">
        <v>8889.0</v>
      </c>
      <c r="Q56" s="64">
        <v>5.0</v>
      </c>
      <c r="R56" s="31">
        <v>825.0</v>
      </c>
      <c r="S56" s="27" t="s">
        <v>397</v>
      </c>
      <c r="T56" s="27" t="s">
        <v>398</v>
      </c>
      <c r="U56" s="66" t="s">
        <v>399</v>
      </c>
    </row>
    <row r="57">
      <c r="A57" s="62" t="s">
        <v>400</v>
      </c>
      <c r="B57" s="62" t="s">
        <v>370</v>
      </c>
      <c r="C57" s="64">
        <v>2.286758E7</v>
      </c>
      <c r="D57" s="64">
        <v>2.2882616E7</v>
      </c>
      <c r="E57" s="64">
        <v>15037.0</v>
      </c>
      <c r="F57" s="64">
        <v>4.0</v>
      </c>
      <c r="G57" s="64">
        <v>1401.0</v>
      </c>
      <c r="H57" s="62" t="s">
        <v>375</v>
      </c>
      <c r="I57" s="27" t="s">
        <v>376</v>
      </c>
      <c r="J57" s="62" t="s">
        <v>246</v>
      </c>
      <c r="K57" s="62"/>
      <c r="L57" s="62" t="s">
        <v>401</v>
      </c>
      <c r="M57" s="62" t="s">
        <v>248</v>
      </c>
      <c r="N57" s="64">
        <v>1.91117439E8</v>
      </c>
      <c r="O57" s="64">
        <v>1.91119574E8</v>
      </c>
      <c r="P57" s="64">
        <v>2136.0</v>
      </c>
      <c r="Q57" s="64">
        <v>3.0</v>
      </c>
      <c r="R57" s="31">
        <v>354.0</v>
      </c>
      <c r="S57" s="27" t="s">
        <v>402</v>
      </c>
      <c r="T57" s="27" t="s">
        <v>403</v>
      </c>
      <c r="U57" s="66" t="s">
        <v>399</v>
      </c>
    </row>
    <row r="58">
      <c r="A58" s="62" t="s">
        <v>404</v>
      </c>
      <c r="B58" s="62" t="s">
        <v>370</v>
      </c>
      <c r="C58" s="64">
        <v>2.3592444E7</v>
      </c>
      <c r="D58" s="64">
        <v>2.3597982E7</v>
      </c>
      <c r="E58" s="64">
        <v>5539.0</v>
      </c>
      <c r="F58" s="64">
        <v>3.0</v>
      </c>
      <c r="G58" s="64">
        <v>468.0</v>
      </c>
      <c r="H58" s="62" t="s">
        <v>405</v>
      </c>
      <c r="I58" s="27" t="s">
        <v>406</v>
      </c>
      <c r="J58" s="62" t="s">
        <v>407</v>
      </c>
      <c r="K58" s="62"/>
      <c r="L58" s="62" t="s">
        <v>408</v>
      </c>
      <c r="M58" s="62" t="s">
        <v>248</v>
      </c>
      <c r="N58" s="64">
        <v>1.96015333E8</v>
      </c>
      <c r="O58" s="64">
        <v>1.96061567E8</v>
      </c>
      <c r="P58" s="64">
        <v>46235.0</v>
      </c>
      <c r="Q58" s="64">
        <v>13.0</v>
      </c>
      <c r="R58" s="31">
        <v>1950.0</v>
      </c>
      <c r="S58" s="27" t="s">
        <v>409</v>
      </c>
      <c r="T58" s="27" t="s">
        <v>410</v>
      </c>
      <c r="U58" s="65" t="s">
        <v>246</v>
      </c>
    </row>
    <row r="59">
      <c r="A59" s="62" t="s">
        <v>411</v>
      </c>
      <c r="B59" s="62" t="s">
        <v>370</v>
      </c>
      <c r="C59" s="64">
        <v>2.3848246E7</v>
      </c>
      <c r="D59" s="64">
        <v>2.3851843E7</v>
      </c>
      <c r="E59" s="64">
        <v>3598.0</v>
      </c>
      <c r="F59" s="64">
        <v>3.0</v>
      </c>
      <c r="G59" s="64">
        <v>2061.0</v>
      </c>
      <c r="H59" s="62" t="s">
        <v>332</v>
      </c>
      <c r="I59" s="27" t="s">
        <v>333</v>
      </c>
      <c r="J59" s="62" t="s">
        <v>334</v>
      </c>
      <c r="K59" s="62"/>
      <c r="L59" s="62" t="s">
        <v>412</v>
      </c>
      <c r="M59" s="62" t="s">
        <v>248</v>
      </c>
      <c r="N59" s="64">
        <v>1.98290564E8</v>
      </c>
      <c r="O59" s="64">
        <v>1.98293137E8</v>
      </c>
      <c r="P59" s="64">
        <v>2574.0</v>
      </c>
      <c r="Q59" s="64">
        <v>4.0</v>
      </c>
      <c r="R59" s="31">
        <v>954.0</v>
      </c>
      <c r="S59" s="27" t="s">
        <v>413</v>
      </c>
      <c r="T59" s="27" t="s">
        <v>414</v>
      </c>
      <c r="U59" s="66" t="s">
        <v>415</v>
      </c>
    </row>
    <row r="60">
      <c r="A60" s="62" t="s">
        <v>416</v>
      </c>
      <c r="B60" s="62" t="s">
        <v>370</v>
      </c>
      <c r="C60" s="64">
        <v>2.4552833E7</v>
      </c>
      <c r="D60" s="64">
        <v>2.4591833E7</v>
      </c>
      <c r="E60" s="64">
        <v>39001.0</v>
      </c>
      <c r="F60" s="64">
        <v>4.0</v>
      </c>
      <c r="G60" s="64">
        <v>2139.0</v>
      </c>
      <c r="H60" s="62" t="s">
        <v>332</v>
      </c>
      <c r="I60" s="27" t="s">
        <v>333</v>
      </c>
      <c r="J60" s="62" t="s">
        <v>334</v>
      </c>
      <c r="K60" s="62"/>
      <c r="L60" s="62" t="s">
        <v>417</v>
      </c>
      <c r="M60" s="62" t="s">
        <v>248</v>
      </c>
      <c r="N60" s="64">
        <v>2.02648991E8</v>
      </c>
      <c r="O60" s="64">
        <v>2.02663686E8</v>
      </c>
      <c r="P60" s="64">
        <v>14696.0</v>
      </c>
      <c r="Q60" s="64">
        <v>4.0</v>
      </c>
      <c r="R60" s="31">
        <v>417.0</v>
      </c>
      <c r="S60" s="27" t="s">
        <v>418</v>
      </c>
      <c r="T60" s="27" t="s">
        <v>419</v>
      </c>
      <c r="U60" s="65" t="s">
        <v>246</v>
      </c>
    </row>
    <row r="61">
      <c r="A61" s="62" t="s">
        <v>420</v>
      </c>
      <c r="B61" s="62" t="s">
        <v>370</v>
      </c>
      <c r="C61" s="64">
        <v>2.4836837E7</v>
      </c>
      <c r="D61" s="64">
        <v>2.4849496E7</v>
      </c>
      <c r="E61" s="64">
        <v>12660.0</v>
      </c>
      <c r="F61" s="64">
        <v>4.0</v>
      </c>
      <c r="G61" s="64">
        <v>2250.0</v>
      </c>
      <c r="H61" s="62" t="s">
        <v>421</v>
      </c>
      <c r="I61" s="27" t="s">
        <v>422</v>
      </c>
      <c r="J61" s="62" t="s">
        <v>334</v>
      </c>
      <c r="K61" s="62"/>
      <c r="L61" s="62" t="s">
        <v>423</v>
      </c>
      <c r="M61" s="62" t="s">
        <v>424</v>
      </c>
      <c r="N61" s="64">
        <v>2.6319035E7</v>
      </c>
      <c r="O61" s="64">
        <v>2.632238E7</v>
      </c>
      <c r="P61" s="64">
        <v>3346.0</v>
      </c>
      <c r="Q61" s="64">
        <v>3.0</v>
      </c>
      <c r="R61" s="31">
        <v>258.0</v>
      </c>
      <c r="S61" s="27" t="s">
        <v>269</v>
      </c>
      <c r="T61" s="27" t="s">
        <v>269</v>
      </c>
      <c r="U61" s="65" t="s">
        <v>246</v>
      </c>
    </row>
    <row r="62">
      <c r="A62" s="62" t="s">
        <v>425</v>
      </c>
      <c r="B62" s="62" t="s">
        <v>370</v>
      </c>
      <c r="C62" s="64">
        <v>2.4958437E7</v>
      </c>
      <c r="D62" s="64">
        <v>2.4961957E7</v>
      </c>
      <c r="E62" s="64">
        <v>3521.0</v>
      </c>
      <c r="F62" s="64">
        <v>3.0</v>
      </c>
      <c r="G62" s="64">
        <v>1977.0</v>
      </c>
      <c r="H62" s="62" t="s">
        <v>332</v>
      </c>
      <c r="I62" s="27" t="s">
        <v>333</v>
      </c>
      <c r="J62" s="62" t="s">
        <v>334</v>
      </c>
      <c r="K62" s="62"/>
      <c r="L62" s="62" t="s">
        <v>426</v>
      </c>
      <c r="M62" s="62" t="s">
        <v>424</v>
      </c>
      <c r="N62" s="64">
        <v>3.7908635E7</v>
      </c>
      <c r="O62" s="64">
        <v>3.7915444E7</v>
      </c>
      <c r="P62" s="64">
        <v>6810.0</v>
      </c>
      <c r="Q62" s="64">
        <v>14.0</v>
      </c>
      <c r="R62" s="31">
        <v>1821.0</v>
      </c>
      <c r="S62" s="27" t="s">
        <v>427</v>
      </c>
      <c r="T62" s="27" t="s">
        <v>428</v>
      </c>
      <c r="U62" s="65" t="s">
        <v>246</v>
      </c>
    </row>
    <row r="63">
      <c r="A63" s="62" t="s">
        <v>429</v>
      </c>
      <c r="B63" s="62" t="s">
        <v>370</v>
      </c>
      <c r="C63" s="64">
        <v>2.511571E7</v>
      </c>
      <c r="D63" s="64">
        <v>2.5119301E7</v>
      </c>
      <c r="E63" s="64">
        <v>3592.0</v>
      </c>
      <c r="F63" s="64">
        <v>3.0</v>
      </c>
      <c r="G63" s="64">
        <v>2058.0</v>
      </c>
      <c r="H63" s="62" t="s">
        <v>332</v>
      </c>
      <c r="I63" s="27" t="s">
        <v>333</v>
      </c>
      <c r="J63" s="62" t="s">
        <v>334</v>
      </c>
      <c r="K63" s="62"/>
      <c r="L63" s="62" t="s">
        <v>430</v>
      </c>
      <c r="M63" s="62" t="s">
        <v>424</v>
      </c>
      <c r="N63" s="64">
        <v>3.8223962E7</v>
      </c>
      <c r="O63" s="64">
        <v>3.8230769E7</v>
      </c>
      <c r="P63" s="64">
        <v>6808.0</v>
      </c>
      <c r="Q63" s="64">
        <v>10.0</v>
      </c>
      <c r="R63" s="31">
        <v>1239.0</v>
      </c>
      <c r="S63" s="27" t="s">
        <v>427</v>
      </c>
      <c r="T63" s="27" t="s">
        <v>428</v>
      </c>
      <c r="U63" s="65" t="s">
        <v>246</v>
      </c>
    </row>
    <row r="64">
      <c r="A64" s="62" t="s">
        <v>431</v>
      </c>
      <c r="B64" s="62" t="s">
        <v>370</v>
      </c>
      <c r="C64" s="64">
        <v>2.6145337E7</v>
      </c>
      <c r="D64" s="64">
        <v>2.6147898E7</v>
      </c>
      <c r="E64" s="64">
        <v>2562.0</v>
      </c>
      <c r="F64" s="64">
        <v>3.0</v>
      </c>
      <c r="G64" s="64">
        <v>222.0</v>
      </c>
      <c r="H64" s="62" t="s">
        <v>405</v>
      </c>
      <c r="I64" s="27" t="s">
        <v>406</v>
      </c>
      <c r="J64" s="62" t="s">
        <v>407</v>
      </c>
      <c r="K64" s="62"/>
      <c r="L64" s="62" t="s">
        <v>432</v>
      </c>
      <c r="M64" s="62" t="s">
        <v>424</v>
      </c>
      <c r="N64" s="64">
        <v>4.0958371E7</v>
      </c>
      <c r="O64" s="64">
        <v>4.0960257E7</v>
      </c>
      <c r="P64" s="64">
        <v>1887.0</v>
      </c>
      <c r="Q64" s="64">
        <v>3.0</v>
      </c>
      <c r="R64" s="31">
        <v>3678.0</v>
      </c>
      <c r="S64" s="27" t="s">
        <v>269</v>
      </c>
      <c r="T64" s="27" t="s">
        <v>269</v>
      </c>
      <c r="U64" s="65" t="s">
        <v>246</v>
      </c>
    </row>
    <row r="65">
      <c r="A65" s="62" t="s">
        <v>433</v>
      </c>
      <c r="B65" s="62" t="s">
        <v>370</v>
      </c>
      <c r="C65" s="64">
        <v>2.6182872E7</v>
      </c>
      <c r="D65" s="64">
        <v>2.6186547E7</v>
      </c>
      <c r="E65" s="64">
        <v>3676.0</v>
      </c>
      <c r="F65" s="64">
        <v>3.0</v>
      </c>
      <c r="G65" s="64">
        <v>2142.0</v>
      </c>
      <c r="H65" s="62" t="s">
        <v>332</v>
      </c>
      <c r="I65" s="27" t="s">
        <v>333</v>
      </c>
      <c r="J65" s="62" t="s">
        <v>334</v>
      </c>
      <c r="K65" s="62"/>
      <c r="L65" s="62" t="s">
        <v>434</v>
      </c>
      <c r="M65" s="62" t="s">
        <v>424</v>
      </c>
      <c r="N65" s="64">
        <v>7.0855956E7</v>
      </c>
      <c r="O65" s="64">
        <v>7.0857887E7</v>
      </c>
      <c r="P65" s="64">
        <v>1932.0</v>
      </c>
      <c r="Q65" s="64">
        <v>3.0</v>
      </c>
      <c r="R65" s="31">
        <v>3726.0</v>
      </c>
      <c r="S65" s="27" t="s">
        <v>269</v>
      </c>
      <c r="T65" s="27" t="s">
        <v>269</v>
      </c>
      <c r="U65" s="65" t="s">
        <v>246</v>
      </c>
    </row>
    <row r="66">
      <c r="A66" s="62" t="s">
        <v>435</v>
      </c>
      <c r="B66" s="62" t="s">
        <v>370</v>
      </c>
      <c r="C66" s="64">
        <v>2.6306473E7</v>
      </c>
      <c r="D66" s="64">
        <v>2.630965E7</v>
      </c>
      <c r="E66" s="64">
        <v>3178.0</v>
      </c>
      <c r="F66" s="64">
        <v>3.0</v>
      </c>
      <c r="G66" s="64">
        <v>1641.0</v>
      </c>
      <c r="H66" s="62" t="s">
        <v>375</v>
      </c>
      <c r="I66" s="27" t="s">
        <v>376</v>
      </c>
      <c r="J66" s="62" t="s">
        <v>246</v>
      </c>
      <c r="K66" s="62"/>
      <c r="L66" s="62" t="s">
        <v>436</v>
      </c>
      <c r="M66" s="62" t="s">
        <v>424</v>
      </c>
      <c r="N66" s="64">
        <v>9.7042684E7</v>
      </c>
      <c r="O66" s="64">
        <v>9.7044172E7</v>
      </c>
      <c r="P66" s="64">
        <v>1489.0</v>
      </c>
      <c r="Q66" s="64">
        <v>3.0</v>
      </c>
      <c r="R66" s="31">
        <v>228.0</v>
      </c>
      <c r="S66" s="27" t="s">
        <v>269</v>
      </c>
      <c r="T66" s="27" t="s">
        <v>269</v>
      </c>
      <c r="U66" s="65" t="s">
        <v>246</v>
      </c>
    </row>
    <row r="67">
      <c r="A67" s="62" t="s">
        <v>437</v>
      </c>
      <c r="B67" s="62" t="s">
        <v>370</v>
      </c>
      <c r="C67" s="64">
        <v>7.355418E7</v>
      </c>
      <c r="D67" s="64">
        <v>7.3563347E7</v>
      </c>
      <c r="E67" s="64">
        <v>9168.0</v>
      </c>
      <c r="F67" s="64">
        <v>3.0</v>
      </c>
      <c r="G67" s="64">
        <v>366.0</v>
      </c>
      <c r="H67" s="62" t="s">
        <v>269</v>
      </c>
      <c r="I67" s="27" t="s">
        <v>269</v>
      </c>
      <c r="J67" s="62" t="s">
        <v>246</v>
      </c>
      <c r="K67" s="62"/>
      <c r="L67" s="62" t="s">
        <v>438</v>
      </c>
      <c r="M67" s="62" t="s">
        <v>424</v>
      </c>
      <c r="N67" s="64">
        <v>1.16325115E8</v>
      </c>
      <c r="O67" s="64">
        <v>1.16328417E8</v>
      </c>
      <c r="P67" s="64">
        <v>3303.0</v>
      </c>
      <c r="Q67" s="64">
        <v>3.0</v>
      </c>
      <c r="R67" s="31">
        <v>282.0</v>
      </c>
      <c r="S67" s="27" t="s">
        <v>269</v>
      </c>
      <c r="T67" s="27" t="s">
        <v>269</v>
      </c>
      <c r="U67" s="65" t="s">
        <v>246</v>
      </c>
    </row>
    <row r="68">
      <c r="A68" s="62" t="s">
        <v>439</v>
      </c>
      <c r="B68" s="62" t="s">
        <v>370</v>
      </c>
      <c r="C68" s="64">
        <v>1.08485025E8</v>
      </c>
      <c r="D68" s="64">
        <v>1.08496475E8</v>
      </c>
      <c r="E68" s="64">
        <v>11451.0</v>
      </c>
      <c r="F68" s="64">
        <v>3.0</v>
      </c>
      <c r="G68" s="64">
        <v>261.0</v>
      </c>
      <c r="H68" s="62" t="s">
        <v>269</v>
      </c>
      <c r="I68" s="27" t="s">
        <v>269</v>
      </c>
      <c r="J68" s="62" t="s">
        <v>246</v>
      </c>
      <c r="K68" s="62"/>
      <c r="L68" s="62" t="s">
        <v>440</v>
      </c>
      <c r="M68" s="62" t="s">
        <v>441</v>
      </c>
      <c r="N68" s="64">
        <v>2.6524946E7</v>
      </c>
      <c r="O68" s="64">
        <v>2.652682E7</v>
      </c>
      <c r="P68" s="64">
        <v>1875.0</v>
      </c>
      <c r="Q68" s="64">
        <v>5.0</v>
      </c>
      <c r="R68" s="31">
        <v>5484.0</v>
      </c>
      <c r="S68" s="27" t="s">
        <v>269</v>
      </c>
      <c r="T68" s="27" t="s">
        <v>269</v>
      </c>
      <c r="U68" s="65" t="s">
        <v>246</v>
      </c>
    </row>
    <row r="69">
      <c r="A69" s="62" t="s">
        <v>442</v>
      </c>
      <c r="B69" s="62" t="s">
        <v>370</v>
      </c>
      <c r="C69" s="64">
        <v>1.11551288E8</v>
      </c>
      <c r="D69" s="64">
        <v>1.11565491E8</v>
      </c>
      <c r="E69" s="64">
        <v>14204.0</v>
      </c>
      <c r="F69" s="64">
        <v>11.0</v>
      </c>
      <c r="G69" s="64">
        <v>1077.0</v>
      </c>
      <c r="H69" s="62" t="s">
        <v>269</v>
      </c>
      <c r="I69" s="27" t="s">
        <v>269</v>
      </c>
      <c r="J69" s="62" t="s">
        <v>246</v>
      </c>
      <c r="K69" s="62"/>
      <c r="L69" s="62" t="s">
        <v>443</v>
      </c>
      <c r="M69" s="62" t="s">
        <v>441</v>
      </c>
      <c r="N69" s="64">
        <v>5.2617734E7</v>
      </c>
      <c r="O69" s="64">
        <v>5.2670933E7</v>
      </c>
      <c r="P69" s="64">
        <v>53200.0</v>
      </c>
      <c r="Q69" s="64">
        <v>5.0</v>
      </c>
      <c r="R69" s="31">
        <v>234.0</v>
      </c>
      <c r="S69" s="27" t="s">
        <v>269</v>
      </c>
      <c r="T69" s="27" t="s">
        <v>269</v>
      </c>
      <c r="U69" s="65" t="s">
        <v>246</v>
      </c>
    </row>
    <row r="70">
      <c r="A70" s="62" t="s">
        <v>444</v>
      </c>
      <c r="B70" s="62" t="s">
        <v>445</v>
      </c>
      <c r="C70" s="64">
        <v>2.200614E7</v>
      </c>
      <c r="D70" s="64">
        <v>2.2016216E7</v>
      </c>
      <c r="E70" s="64">
        <v>10077.0</v>
      </c>
      <c r="F70" s="64">
        <v>4.0</v>
      </c>
      <c r="G70" s="64">
        <v>255.0</v>
      </c>
      <c r="H70" s="62" t="s">
        <v>446</v>
      </c>
      <c r="I70" s="27" t="s">
        <v>447</v>
      </c>
      <c r="J70" s="62" t="s">
        <v>448</v>
      </c>
      <c r="K70" s="62"/>
      <c r="L70" s="62" t="s">
        <v>449</v>
      </c>
      <c r="M70" s="62" t="s">
        <v>441</v>
      </c>
      <c r="N70" s="64">
        <v>7.8088304E7</v>
      </c>
      <c r="O70" s="64">
        <v>7.8147133E7</v>
      </c>
      <c r="P70" s="64">
        <v>58830.0</v>
      </c>
      <c r="Q70" s="64">
        <v>13.0</v>
      </c>
      <c r="R70" s="31">
        <v>3564.0</v>
      </c>
      <c r="S70" s="27" t="s">
        <v>450</v>
      </c>
      <c r="T70" s="27" t="s">
        <v>451</v>
      </c>
      <c r="U70" s="66" t="s">
        <v>348</v>
      </c>
    </row>
    <row r="71">
      <c r="A71" s="62" t="s">
        <v>452</v>
      </c>
      <c r="B71" s="62" t="s">
        <v>445</v>
      </c>
      <c r="C71" s="64">
        <v>3.5075087E7</v>
      </c>
      <c r="D71" s="64">
        <v>3.5076973E7</v>
      </c>
      <c r="E71" s="64">
        <v>1887.0</v>
      </c>
      <c r="F71" s="64">
        <v>3.0</v>
      </c>
      <c r="G71" s="64">
        <v>3717.0</v>
      </c>
      <c r="H71" s="62" t="s">
        <v>269</v>
      </c>
      <c r="I71" s="27" t="s">
        <v>269</v>
      </c>
      <c r="J71" s="62" t="s">
        <v>246</v>
      </c>
      <c r="K71" s="62"/>
      <c r="L71" s="62" t="s">
        <v>453</v>
      </c>
      <c r="M71" s="62" t="s">
        <v>441</v>
      </c>
      <c r="N71" s="64">
        <v>9.5709564E7</v>
      </c>
      <c r="O71" s="64">
        <v>9.5713724E7</v>
      </c>
      <c r="P71" s="64">
        <v>4161.0</v>
      </c>
      <c r="Q71" s="64">
        <v>3.0</v>
      </c>
      <c r="R71" s="31">
        <v>282.0</v>
      </c>
      <c r="S71" s="27" t="s">
        <v>269</v>
      </c>
      <c r="T71" s="27" t="s">
        <v>269</v>
      </c>
      <c r="U71" s="65" t="s">
        <v>246</v>
      </c>
    </row>
    <row r="72">
      <c r="A72" s="62" t="s">
        <v>454</v>
      </c>
      <c r="B72" s="62" t="s">
        <v>445</v>
      </c>
      <c r="C72" s="64">
        <v>5.9311014E7</v>
      </c>
      <c r="D72" s="64">
        <v>5.9313314E7</v>
      </c>
      <c r="E72" s="64">
        <v>2301.0</v>
      </c>
      <c r="F72" s="64">
        <v>4.0</v>
      </c>
      <c r="G72" s="64">
        <v>333.0</v>
      </c>
      <c r="H72" s="62" t="s">
        <v>455</v>
      </c>
      <c r="I72" s="27" t="s">
        <v>456</v>
      </c>
      <c r="J72" s="62" t="s">
        <v>246</v>
      </c>
      <c r="K72" s="62"/>
      <c r="L72" s="62" t="s">
        <v>457</v>
      </c>
      <c r="M72" s="62" t="s">
        <v>441</v>
      </c>
      <c r="N72" s="64">
        <v>1.01723337E8</v>
      </c>
      <c r="O72" s="64">
        <v>1.01727193E8</v>
      </c>
      <c r="P72" s="64">
        <v>3857.0</v>
      </c>
      <c r="Q72" s="64">
        <v>5.0</v>
      </c>
      <c r="R72" s="31">
        <v>504.0</v>
      </c>
      <c r="S72" s="27" t="s">
        <v>360</v>
      </c>
      <c r="T72" s="27" t="s">
        <v>361</v>
      </c>
      <c r="U72" s="65" t="s">
        <v>246</v>
      </c>
    </row>
    <row r="73">
      <c r="A73" s="62" t="s">
        <v>458</v>
      </c>
      <c r="B73" s="62" t="s">
        <v>445</v>
      </c>
      <c r="C73" s="64">
        <v>7.4898622E7</v>
      </c>
      <c r="D73" s="64">
        <v>7.4900344E7</v>
      </c>
      <c r="E73" s="64">
        <v>1723.0</v>
      </c>
      <c r="F73" s="64">
        <v>4.0</v>
      </c>
      <c r="G73" s="64">
        <v>1155.0</v>
      </c>
      <c r="H73" s="62" t="s">
        <v>459</v>
      </c>
      <c r="I73" s="27" t="s">
        <v>460</v>
      </c>
      <c r="J73" s="62" t="s">
        <v>461</v>
      </c>
      <c r="K73" s="62"/>
      <c r="L73" s="62" t="s">
        <v>462</v>
      </c>
      <c r="M73" s="62" t="s">
        <v>441</v>
      </c>
      <c r="N73" s="64">
        <v>1.01811752E8</v>
      </c>
      <c r="O73" s="64">
        <v>1.0181564E8</v>
      </c>
      <c r="P73" s="64">
        <v>3889.0</v>
      </c>
      <c r="Q73" s="64">
        <v>5.0</v>
      </c>
      <c r="R73" s="31">
        <v>483.0</v>
      </c>
      <c r="S73" s="27" t="s">
        <v>360</v>
      </c>
      <c r="T73" s="27" t="s">
        <v>361</v>
      </c>
      <c r="U73" s="65" t="s">
        <v>246</v>
      </c>
    </row>
    <row r="74">
      <c r="A74" s="62" t="s">
        <v>463</v>
      </c>
      <c r="B74" s="62" t="s">
        <v>445</v>
      </c>
      <c r="C74" s="64">
        <v>7.5275786E7</v>
      </c>
      <c r="D74" s="64">
        <v>7.5278111E7</v>
      </c>
      <c r="E74" s="64">
        <v>2326.0</v>
      </c>
      <c r="F74" s="64">
        <v>3.0</v>
      </c>
      <c r="G74" s="64">
        <v>984.0</v>
      </c>
      <c r="H74" s="62" t="s">
        <v>464</v>
      </c>
      <c r="I74" s="27" t="s">
        <v>465</v>
      </c>
      <c r="J74" s="62" t="s">
        <v>334</v>
      </c>
      <c r="K74" s="62"/>
      <c r="L74" s="62" t="s">
        <v>466</v>
      </c>
      <c r="M74" s="62" t="s">
        <v>441</v>
      </c>
      <c r="N74" s="64">
        <v>1.1017602E8</v>
      </c>
      <c r="O74" s="64">
        <v>1.10182279E8</v>
      </c>
      <c r="P74" s="64">
        <v>6260.0</v>
      </c>
      <c r="Q74" s="64">
        <v>3.0</v>
      </c>
      <c r="R74" s="31">
        <v>453.0</v>
      </c>
      <c r="S74" s="27" t="s">
        <v>269</v>
      </c>
      <c r="T74" s="27" t="s">
        <v>269</v>
      </c>
      <c r="U74" s="65" t="s">
        <v>246</v>
      </c>
    </row>
    <row r="75">
      <c r="A75" s="62" t="s">
        <v>467</v>
      </c>
      <c r="B75" s="62" t="s">
        <v>445</v>
      </c>
      <c r="C75" s="64">
        <v>8.3216679E7</v>
      </c>
      <c r="D75" s="64">
        <v>8.3220177E7</v>
      </c>
      <c r="E75" s="64">
        <v>3499.0</v>
      </c>
      <c r="F75" s="64">
        <v>4.0</v>
      </c>
      <c r="G75" s="64">
        <v>951.0</v>
      </c>
      <c r="H75" s="62" t="s">
        <v>468</v>
      </c>
      <c r="I75" s="27" t="s">
        <v>469</v>
      </c>
      <c r="J75" s="62" t="s">
        <v>334</v>
      </c>
      <c r="K75" s="62"/>
      <c r="L75" s="62" t="s">
        <v>470</v>
      </c>
      <c r="M75" s="62" t="s">
        <v>441</v>
      </c>
      <c r="N75" s="64">
        <v>1.21634115E8</v>
      </c>
      <c r="O75" s="64">
        <v>1.21639294E8</v>
      </c>
      <c r="P75" s="64">
        <v>5180.0</v>
      </c>
      <c r="Q75" s="64">
        <v>3.0</v>
      </c>
      <c r="R75" s="31">
        <v>354.0</v>
      </c>
      <c r="S75" s="27" t="s">
        <v>269</v>
      </c>
      <c r="T75" s="27" t="s">
        <v>269</v>
      </c>
      <c r="U75" s="65" t="s">
        <v>246</v>
      </c>
    </row>
    <row r="76">
      <c r="A76" s="62" t="s">
        <v>471</v>
      </c>
      <c r="B76" s="62" t="s">
        <v>445</v>
      </c>
      <c r="C76" s="64">
        <v>8.3314467E7</v>
      </c>
      <c r="D76" s="64">
        <v>8.3319009E7</v>
      </c>
      <c r="E76" s="64">
        <v>4543.0</v>
      </c>
      <c r="F76" s="64">
        <v>4.0</v>
      </c>
      <c r="G76" s="64">
        <v>1203.0</v>
      </c>
      <c r="H76" s="62" t="s">
        <v>375</v>
      </c>
      <c r="I76" s="27" t="s">
        <v>376</v>
      </c>
      <c r="J76" s="62" t="s">
        <v>246</v>
      </c>
      <c r="K76" s="62"/>
      <c r="L76" s="62" t="s">
        <v>472</v>
      </c>
      <c r="M76" s="62" t="s">
        <v>441</v>
      </c>
      <c r="N76" s="64">
        <v>1.23841954E8</v>
      </c>
      <c r="O76" s="64">
        <v>1.23843995E8</v>
      </c>
      <c r="P76" s="64">
        <v>2042.0</v>
      </c>
      <c r="Q76" s="64">
        <v>4.0</v>
      </c>
      <c r="R76" s="31">
        <v>306.0</v>
      </c>
      <c r="S76" s="27" t="s">
        <v>269</v>
      </c>
      <c r="T76" s="27" t="s">
        <v>269</v>
      </c>
      <c r="U76" s="65" t="s">
        <v>246</v>
      </c>
    </row>
    <row r="77">
      <c r="A77" s="62" t="s">
        <v>473</v>
      </c>
      <c r="B77" s="62" t="s">
        <v>474</v>
      </c>
      <c r="C77" s="64">
        <v>9747116.0</v>
      </c>
      <c r="D77" s="64">
        <v>9751974.0</v>
      </c>
      <c r="E77" s="64">
        <v>4859.0</v>
      </c>
      <c r="F77" s="64">
        <v>3.0</v>
      </c>
      <c r="G77" s="64">
        <v>228.0</v>
      </c>
      <c r="H77" s="62" t="s">
        <v>269</v>
      </c>
      <c r="I77" s="27" t="s">
        <v>269</v>
      </c>
      <c r="J77" s="62" t="s">
        <v>246</v>
      </c>
      <c r="K77" s="62"/>
      <c r="L77" s="62" t="s">
        <v>475</v>
      </c>
      <c r="M77" s="62" t="s">
        <v>476</v>
      </c>
      <c r="N77" s="64">
        <v>1022079.0</v>
      </c>
      <c r="O77" s="64">
        <v>1025853.0</v>
      </c>
      <c r="P77" s="64">
        <v>3775.0</v>
      </c>
      <c r="Q77" s="64">
        <v>8.0</v>
      </c>
      <c r="R77" s="31">
        <v>1092.0</v>
      </c>
      <c r="S77" s="27" t="s">
        <v>249</v>
      </c>
      <c r="T77" s="27" t="s">
        <v>250</v>
      </c>
      <c r="U77" s="65" t="s">
        <v>246</v>
      </c>
    </row>
    <row r="78">
      <c r="A78" s="62" t="s">
        <v>477</v>
      </c>
      <c r="B78" s="62" t="s">
        <v>474</v>
      </c>
      <c r="C78" s="64">
        <v>2.0072989E7</v>
      </c>
      <c r="D78" s="64">
        <v>2.0075072E7</v>
      </c>
      <c r="E78" s="64">
        <v>2084.0</v>
      </c>
      <c r="F78" s="64">
        <v>3.0</v>
      </c>
      <c r="G78" s="64">
        <v>453.0</v>
      </c>
      <c r="H78" s="62" t="s">
        <v>478</v>
      </c>
      <c r="I78" s="27" t="s">
        <v>479</v>
      </c>
      <c r="J78" s="62" t="s">
        <v>246</v>
      </c>
      <c r="K78" s="62"/>
      <c r="L78" s="62" t="s">
        <v>480</v>
      </c>
      <c r="M78" s="62" t="s">
        <v>476</v>
      </c>
      <c r="N78" s="64">
        <v>1.6757483E7</v>
      </c>
      <c r="O78" s="64">
        <v>1.6759336E7</v>
      </c>
      <c r="P78" s="64">
        <v>1854.0</v>
      </c>
      <c r="Q78" s="64">
        <v>3.0</v>
      </c>
      <c r="R78" s="31">
        <v>3651.0</v>
      </c>
      <c r="S78" s="27" t="s">
        <v>269</v>
      </c>
      <c r="T78" s="27" t="s">
        <v>269</v>
      </c>
      <c r="U78" s="65" t="s">
        <v>246</v>
      </c>
    </row>
    <row r="79">
      <c r="A79" s="62" t="s">
        <v>481</v>
      </c>
      <c r="B79" s="62" t="s">
        <v>474</v>
      </c>
      <c r="C79" s="64">
        <v>2.0903699E7</v>
      </c>
      <c r="D79" s="64">
        <v>2.0909332E7</v>
      </c>
      <c r="E79" s="64">
        <v>5634.0</v>
      </c>
      <c r="F79" s="64">
        <v>3.0</v>
      </c>
      <c r="G79" s="64">
        <v>330.0</v>
      </c>
      <c r="H79" s="62" t="s">
        <v>482</v>
      </c>
      <c r="I79" s="27" t="s">
        <v>483</v>
      </c>
      <c r="J79" s="62" t="s">
        <v>246</v>
      </c>
      <c r="K79" s="62"/>
      <c r="L79" s="62" t="s">
        <v>484</v>
      </c>
      <c r="M79" s="62" t="s">
        <v>476</v>
      </c>
      <c r="N79" s="64">
        <v>1.7556057E7</v>
      </c>
      <c r="O79" s="64">
        <v>1.7577457E7</v>
      </c>
      <c r="P79" s="64">
        <v>21401.0</v>
      </c>
      <c r="Q79" s="64">
        <v>3.0</v>
      </c>
      <c r="R79" s="31">
        <v>201.0</v>
      </c>
      <c r="S79" s="27" t="s">
        <v>485</v>
      </c>
      <c r="T79" s="27" t="s">
        <v>486</v>
      </c>
      <c r="U79" s="65" t="s">
        <v>246</v>
      </c>
    </row>
    <row r="80">
      <c r="A80" s="62" t="s">
        <v>487</v>
      </c>
      <c r="B80" s="62" t="s">
        <v>474</v>
      </c>
      <c r="C80" s="64">
        <v>2.160638E7</v>
      </c>
      <c r="D80" s="64">
        <v>2.1612014E7</v>
      </c>
      <c r="E80" s="64">
        <v>5635.0</v>
      </c>
      <c r="F80" s="64">
        <v>3.0</v>
      </c>
      <c r="G80" s="64">
        <v>330.0</v>
      </c>
      <c r="H80" s="62" t="s">
        <v>482</v>
      </c>
      <c r="I80" s="27" t="s">
        <v>483</v>
      </c>
      <c r="J80" s="62" t="s">
        <v>246</v>
      </c>
      <c r="K80" s="62"/>
      <c r="L80" s="62" t="s">
        <v>488</v>
      </c>
      <c r="M80" s="62" t="s">
        <v>476</v>
      </c>
      <c r="N80" s="64">
        <v>2.4731768E7</v>
      </c>
      <c r="O80" s="64">
        <v>2.4733669E7</v>
      </c>
      <c r="P80" s="64">
        <v>1902.0</v>
      </c>
      <c r="Q80" s="64">
        <v>5.0</v>
      </c>
      <c r="R80" s="31">
        <v>5487.0</v>
      </c>
      <c r="S80" s="27" t="s">
        <v>269</v>
      </c>
      <c r="T80" s="27" t="s">
        <v>269</v>
      </c>
      <c r="U80" s="65" t="s">
        <v>246</v>
      </c>
    </row>
    <row r="81">
      <c r="A81" s="62" t="s">
        <v>489</v>
      </c>
      <c r="B81" s="62" t="s">
        <v>474</v>
      </c>
      <c r="C81" s="64">
        <v>4.5651184E7</v>
      </c>
      <c r="D81" s="64">
        <v>4.5654178E7</v>
      </c>
      <c r="E81" s="64">
        <v>2995.0</v>
      </c>
      <c r="F81" s="64">
        <v>4.0</v>
      </c>
      <c r="G81" s="64">
        <v>615.0</v>
      </c>
      <c r="H81" s="62" t="s">
        <v>490</v>
      </c>
      <c r="I81" s="27" t="s">
        <v>491</v>
      </c>
      <c r="J81" s="62" t="s">
        <v>246</v>
      </c>
      <c r="K81" s="62"/>
      <c r="L81" s="62" t="s">
        <v>492</v>
      </c>
      <c r="M81" s="62" t="s">
        <v>476</v>
      </c>
      <c r="N81" s="64">
        <v>2.7359928E7</v>
      </c>
      <c r="O81" s="64">
        <v>2.7381573E7</v>
      </c>
      <c r="P81" s="64">
        <v>21646.0</v>
      </c>
      <c r="Q81" s="64">
        <v>5.0</v>
      </c>
      <c r="R81" s="31">
        <v>1695.0</v>
      </c>
      <c r="S81" s="27" t="s">
        <v>493</v>
      </c>
      <c r="T81" s="27" t="s">
        <v>494</v>
      </c>
      <c r="U81" s="65" t="s">
        <v>246</v>
      </c>
    </row>
    <row r="82">
      <c r="A82" s="62" t="s">
        <v>495</v>
      </c>
      <c r="B82" s="62" t="s">
        <v>474</v>
      </c>
      <c r="C82" s="64">
        <v>4.7028338E7</v>
      </c>
      <c r="D82" s="64">
        <v>4.7031323E7</v>
      </c>
      <c r="E82" s="64">
        <v>2986.0</v>
      </c>
      <c r="F82" s="64">
        <v>4.0</v>
      </c>
      <c r="G82" s="64">
        <v>495.0</v>
      </c>
      <c r="H82" s="62" t="s">
        <v>496</v>
      </c>
      <c r="I82" s="27" t="s">
        <v>497</v>
      </c>
      <c r="J82" s="62" t="s">
        <v>246</v>
      </c>
      <c r="K82" s="62"/>
      <c r="L82" s="62" t="s">
        <v>498</v>
      </c>
      <c r="M82" s="62" t="s">
        <v>476</v>
      </c>
      <c r="N82" s="64">
        <v>2.7621593E7</v>
      </c>
      <c r="O82" s="64">
        <v>2.7624764E7</v>
      </c>
      <c r="P82" s="64">
        <v>3172.0</v>
      </c>
      <c r="Q82" s="64">
        <v>3.0</v>
      </c>
      <c r="R82" s="31">
        <v>1638.0</v>
      </c>
      <c r="S82" s="27" t="s">
        <v>375</v>
      </c>
      <c r="T82" s="27" t="s">
        <v>376</v>
      </c>
      <c r="U82" s="65" t="s">
        <v>246</v>
      </c>
    </row>
    <row r="83">
      <c r="A83" s="62" t="s">
        <v>499</v>
      </c>
      <c r="B83" s="62" t="s">
        <v>474</v>
      </c>
      <c r="C83" s="64">
        <v>4.7516537E7</v>
      </c>
      <c r="D83" s="64">
        <v>4.751988E7</v>
      </c>
      <c r="E83" s="64">
        <v>3344.0</v>
      </c>
      <c r="F83" s="64">
        <v>4.0</v>
      </c>
      <c r="G83" s="64">
        <v>639.0</v>
      </c>
      <c r="H83" s="62" t="s">
        <v>500</v>
      </c>
      <c r="I83" s="27" t="s">
        <v>501</v>
      </c>
      <c r="J83" s="62" t="s">
        <v>246</v>
      </c>
      <c r="K83" s="62"/>
      <c r="L83" s="62" t="s">
        <v>502</v>
      </c>
      <c r="M83" s="62" t="s">
        <v>476</v>
      </c>
      <c r="N83" s="64">
        <v>2.779823E7</v>
      </c>
      <c r="O83" s="64">
        <v>2.7800874E7</v>
      </c>
      <c r="P83" s="64">
        <v>2645.0</v>
      </c>
      <c r="Q83" s="64">
        <v>6.0</v>
      </c>
      <c r="R83" s="31">
        <v>486.0</v>
      </c>
      <c r="S83" s="27" t="s">
        <v>405</v>
      </c>
      <c r="T83" s="27" t="s">
        <v>406</v>
      </c>
      <c r="U83" s="66" t="s">
        <v>407</v>
      </c>
    </row>
    <row r="84">
      <c r="A84" s="62" t="s">
        <v>503</v>
      </c>
      <c r="B84" s="62" t="s">
        <v>474</v>
      </c>
      <c r="C84" s="64">
        <v>6.6719282E7</v>
      </c>
      <c r="D84" s="64">
        <v>6.672413E7</v>
      </c>
      <c r="E84" s="64">
        <v>4849.0</v>
      </c>
      <c r="F84" s="64">
        <v>3.0</v>
      </c>
      <c r="G84" s="64">
        <v>327.0</v>
      </c>
      <c r="H84" s="62" t="s">
        <v>504</v>
      </c>
      <c r="I84" s="27" t="s">
        <v>505</v>
      </c>
      <c r="J84" s="62" t="s">
        <v>506</v>
      </c>
      <c r="K84" s="62"/>
      <c r="L84" s="62" t="s">
        <v>507</v>
      </c>
      <c r="M84" s="62" t="s">
        <v>476</v>
      </c>
      <c r="N84" s="64">
        <v>2.8297805E7</v>
      </c>
      <c r="O84" s="64">
        <v>2.8334647E7</v>
      </c>
      <c r="P84" s="64">
        <v>36843.0</v>
      </c>
      <c r="Q84" s="64">
        <v>3.0</v>
      </c>
      <c r="R84" s="31">
        <v>318.0</v>
      </c>
      <c r="S84" s="27" t="s">
        <v>421</v>
      </c>
      <c r="T84" s="27" t="s">
        <v>422</v>
      </c>
      <c r="U84" s="65" t="s">
        <v>246</v>
      </c>
    </row>
    <row r="85">
      <c r="A85" s="62" t="s">
        <v>508</v>
      </c>
      <c r="B85" s="62" t="s">
        <v>474</v>
      </c>
      <c r="C85" s="64">
        <v>9.3723666E7</v>
      </c>
      <c r="D85" s="64">
        <v>9.3725477E7</v>
      </c>
      <c r="E85" s="64">
        <v>1812.0</v>
      </c>
      <c r="F85" s="64">
        <v>4.0</v>
      </c>
      <c r="G85" s="64">
        <v>5325.0</v>
      </c>
      <c r="H85" s="62" t="s">
        <v>269</v>
      </c>
      <c r="I85" s="27" t="s">
        <v>269</v>
      </c>
      <c r="J85" s="62" t="s">
        <v>246</v>
      </c>
      <c r="K85" s="62"/>
      <c r="L85" s="62" t="s">
        <v>509</v>
      </c>
      <c r="M85" s="62" t="s">
        <v>476</v>
      </c>
      <c r="N85" s="64">
        <v>2.858136E7</v>
      </c>
      <c r="O85" s="64">
        <v>2.8586873E7</v>
      </c>
      <c r="P85" s="64">
        <v>5514.0</v>
      </c>
      <c r="Q85" s="64">
        <v>3.0</v>
      </c>
      <c r="R85" s="31">
        <v>468.0</v>
      </c>
      <c r="S85" s="27" t="s">
        <v>405</v>
      </c>
      <c r="T85" s="27" t="s">
        <v>406</v>
      </c>
      <c r="U85" s="66" t="s">
        <v>407</v>
      </c>
    </row>
    <row r="86">
      <c r="A86" s="62" t="s">
        <v>510</v>
      </c>
      <c r="B86" s="62" t="s">
        <v>474</v>
      </c>
      <c r="C86" s="64">
        <v>1.1795078E8</v>
      </c>
      <c r="D86" s="64">
        <v>1.17952675E8</v>
      </c>
      <c r="E86" s="64">
        <v>1896.0</v>
      </c>
      <c r="F86" s="64">
        <v>3.0</v>
      </c>
      <c r="G86" s="64">
        <v>3735.0</v>
      </c>
      <c r="H86" s="62" t="s">
        <v>269</v>
      </c>
      <c r="I86" s="27" t="s">
        <v>269</v>
      </c>
      <c r="J86" s="62" t="s">
        <v>246</v>
      </c>
      <c r="K86" s="62"/>
      <c r="L86" s="62" t="s">
        <v>511</v>
      </c>
      <c r="M86" s="62" t="s">
        <v>476</v>
      </c>
      <c r="N86" s="64">
        <v>2.9674022E7</v>
      </c>
      <c r="O86" s="64">
        <v>2.967661E7</v>
      </c>
      <c r="P86" s="64">
        <v>2589.0</v>
      </c>
      <c r="Q86" s="64">
        <v>3.0</v>
      </c>
      <c r="R86" s="31">
        <v>222.0</v>
      </c>
      <c r="S86" s="27" t="s">
        <v>405</v>
      </c>
      <c r="T86" s="27" t="s">
        <v>406</v>
      </c>
      <c r="U86" s="66" t="s">
        <v>407</v>
      </c>
    </row>
    <row r="87">
      <c r="A87" s="62" t="s">
        <v>512</v>
      </c>
      <c r="B87" s="62" t="s">
        <v>513</v>
      </c>
      <c r="C87" s="64">
        <v>1693044.0</v>
      </c>
      <c r="D87" s="64">
        <v>1694936.0</v>
      </c>
      <c r="E87" s="64">
        <v>1893.0</v>
      </c>
      <c r="F87" s="64">
        <v>3.0</v>
      </c>
      <c r="G87" s="64">
        <v>3729.0</v>
      </c>
      <c r="H87" s="62" t="s">
        <v>269</v>
      </c>
      <c r="I87" s="27" t="s">
        <v>269</v>
      </c>
      <c r="J87" s="62" t="s">
        <v>246</v>
      </c>
      <c r="K87" s="62"/>
      <c r="L87" s="62" t="s">
        <v>514</v>
      </c>
      <c r="M87" s="62" t="s">
        <v>476</v>
      </c>
      <c r="N87" s="64">
        <v>3.0268046E7</v>
      </c>
      <c r="O87" s="64">
        <v>3.0270703E7</v>
      </c>
      <c r="P87" s="64">
        <v>2658.0</v>
      </c>
      <c r="Q87" s="64">
        <v>3.0</v>
      </c>
      <c r="R87" s="31">
        <v>285.0</v>
      </c>
      <c r="S87" s="27" t="s">
        <v>405</v>
      </c>
      <c r="T87" s="27" t="s">
        <v>406</v>
      </c>
      <c r="U87" s="66" t="s">
        <v>407</v>
      </c>
    </row>
    <row r="88">
      <c r="A88" s="62" t="s">
        <v>515</v>
      </c>
      <c r="B88" s="62" t="s">
        <v>513</v>
      </c>
      <c r="C88" s="64">
        <v>2.2030426E7</v>
      </c>
      <c r="D88" s="64">
        <v>2.2036076E7</v>
      </c>
      <c r="E88" s="64">
        <v>5651.0</v>
      </c>
      <c r="F88" s="64">
        <v>3.0</v>
      </c>
      <c r="G88" s="64">
        <v>744.0</v>
      </c>
      <c r="H88" s="62" t="s">
        <v>516</v>
      </c>
      <c r="I88" s="27" t="s">
        <v>517</v>
      </c>
      <c r="J88" s="62" t="s">
        <v>246</v>
      </c>
      <c r="K88" s="62"/>
      <c r="L88" s="62" t="s">
        <v>518</v>
      </c>
      <c r="M88" s="62" t="s">
        <v>476</v>
      </c>
      <c r="N88" s="64">
        <v>3.1160045E7</v>
      </c>
      <c r="O88" s="64">
        <v>3.1162602E7</v>
      </c>
      <c r="P88" s="64">
        <v>2558.0</v>
      </c>
      <c r="Q88" s="64">
        <v>3.0</v>
      </c>
      <c r="R88" s="31">
        <v>222.0</v>
      </c>
      <c r="S88" s="27" t="s">
        <v>405</v>
      </c>
      <c r="T88" s="27" t="s">
        <v>406</v>
      </c>
      <c r="U88" s="66" t="s">
        <v>407</v>
      </c>
    </row>
    <row r="89">
      <c r="A89" s="62" t="s">
        <v>519</v>
      </c>
      <c r="B89" s="62" t="s">
        <v>513</v>
      </c>
      <c r="C89" s="64">
        <v>7.3367173E7</v>
      </c>
      <c r="D89" s="64">
        <v>7.337071E7</v>
      </c>
      <c r="E89" s="64">
        <v>3538.0</v>
      </c>
      <c r="F89" s="64">
        <v>12.0</v>
      </c>
      <c r="G89" s="64">
        <v>2076.0</v>
      </c>
      <c r="H89" s="62" t="s">
        <v>520</v>
      </c>
      <c r="I89" s="27" t="s">
        <v>521</v>
      </c>
      <c r="J89" s="62" t="s">
        <v>522</v>
      </c>
      <c r="K89" s="62"/>
      <c r="L89" s="62" t="s">
        <v>523</v>
      </c>
      <c r="M89" s="62" t="s">
        <v>476</v>
      </c>
      <c r="N89" s="64">
        <v>3.608012E7</v>
      </c>
      <c r="O89" s="64">
        <v>3.6089735E7</v>
      </c>
      <c r="P89" s="64">
        <v>9616.0</v>
      </c>
      <c r="Q89" s="64">
        <v>3.0</v>
      </c>
      <c r="R89" s="31">
        <v>201.0</v>
      </c>
      <c r="S89" s="27" t="s">
        <v>269</v>
      </c>
      <c r="T89" s="27" t="s">
        <v>269</v>
      </c>
      <c r="U89" s="65" t="s">
        <v>246</v>
      </c>
    </row>
    <row r="90">
      <c r="A90" s="62" t="s">
        <v>524</v>
      </c>
      <c r="B90" s="62" t="s">
        <v>513</v>
      </c>
      <c r="C90" s="64">
        <v>7.6477978E7</v>
      </c>
      <c r="D90" s="64">
        <v>7.647983E7</v>
      </c>
      <c r="E90" s="64">
        <v>1853.0</v>
      </c>
      <c r="F90" s="64">
        <v>3.0</v>
      </c>
      <c r="G90" s="64">
        <v>483.0</v>
      </c>
      <c r="H90" s="62" t="s">
        <v>525</v>
      </c>
      <c r="I90" s="27" t="s">
        <v>526</v>
      </c>
      <c r="J90" s="62" t="s">
        <v>527</v>
      </c>
      <c r="K90" s="62"/>
      <c r="L90" s="62" t="s">
        <v>528</v>
      </c>
      <c r="M90" s="62" t="s">
        <v>476</v>
      </c>
      <c r="N90" s="64">
        <v>5.3274861E7</v>
      </c>
      <c r="O90" s="64">
        <v>5.3276732E7</v>
      </c>
      <c r="P90" s="64">
        <v>1872.0</v>
      </c>
      <c r="Q90" s="64">
        <v>3.0</v>
      </c>
      <c r="R90" s="31">
        <v>3678.0</v>
      </c>
      <c r="S90" s="27" t="s">
        <v>269</v>
      </c>
      <c r="T90" s="27" t="s">
        <v>269</v>
      </c>
      <c r="U90" s="65" t="s">
        <v>246</v>
      </c>
    </row>
    <row r="91">
      <c r="A91" s="62" t="s">
        <v>529</v>
      </c>
      <c r="B91" s="62" t="s">
        <v>513</v>
      </c>
      <c r="C91" s="64">
        <v>7.647986E7</v>
      </c>
      <c r="D91" s="64">
        <v>7.6484479E7</v>
      </c>
      <c r="E91" s="64">
        <v>4620.0</v>
      </c>
      <c r="F91" s="64">
        <v>3.0</v>
      </c>
      <c r="G91" s="64">
        <v>231.0</v>
      </c>
      <c r="H91" s="62" t="s">
        <v>530</v>
      </c>
      <c r="I91" s="27" t="s">
        <v>531</v>
      </c>
      <c r="J91" s="62" t="s">
        <v>527</v>
      </c>
      <c r="K91" s="62"/>
      <c r="L91" s="62" t="s">
        <v>532</v>
      </c>
      <c r="M91" s="62" t="s">
        <v>476</v>
      </c>
      <c r="N91" s="64">
        <v>5.392407E7</v>
      </c>
      <c r="O91" s="64">
        <v>5.3925836E7</v>
      </c>
      <c r="P91" s="64">
        <v>1767.0</v>
      </c>
      <c r="Q91" s="64">
        <v>4.0</v>
      </c>
      <c r="R91" s="31">
        <v>3369.0</v>
      </c>
      <c r="S91" s="27" t="s">
        <v>269</v>
      </c>
      <c r="T91" s="27" t="s">
        <v>269</v>
      </c>
      <c r="U91" s="65" t="s">
        <v>246</v>
      </c>
    </row>
    <row r="92">
      <c r="A92" s="62" t="s">
        <v>533</v>
      </c>
      <c r="B92" s="62" t="s">
        <v>513</v>
      </c>
      <c r="C92" s="64">
        <v>7.6511367E7</v>
      </c>
      <c r="D92" s="64">
        <v>7.6513581E7</v>
      </c>
      <c r="E92" s="64">
        <v>2215.0</v>
      </c>
      <c r="F92" s="64">
        <v>3.0</v>
      </c>
      <c r="G92" s="64">
        <v>621.0</v>
      </c>
      <c r="H92" s="62" t="s">
        <v>534</v>
      </c>
      <c r="I92" s="27" t="s">
        <v>535</v>
      </c>
      <c r="J92" s="62" t="s">
        <v>527</v>
      </c>
      <c r="K92" s="62"/>
      <c r="L92" s="62" t="s">
        <v>536</v>
      </c>
      <c r="M92" s="62" t="s">
        <v>476</v>
      </c>
      <c r="N92" s="64">
        <v>6.3120489E7</v>
      </c>
      <c r="O92" s="64">
        <v>6.3127716E7</v>
      </c>
      <c r="P92" s="64">
        <v>7228.0</v>
      </c>
      <c r="Q92" s="64">
        <v>3.0</v>
      </c>
      <c r="R92" s="31">
        <v>243.0</v>
      </c>
      <c r="S92" s="27" t="s">
        <v>269</v>
      </c>
      <c r="T92" s="27" t="s">
        <v>269</v>
      </c>
      <c r="U92" s="65" t="s">
        <v>246</v>
      </c>
    </row>
    <row r="93">
      <c r="A93" s="62" t="s">
        <v>537</v>
      </c>
      <c r="B93" s="62" t="s">
        <v>513</v>
      </c>
      <c r="C93" s="64">
        <v>8.7717433E7</v>
      </c>
      <c r="D93" s="64">
        <v>8.7721051E7</v>
      </c>
      <c r="E93" s="64">
        <v>3619.0</v>
      </c>
      <c r="F93" s="64">
        <v>3.0</v>
      </c>
      <c r="G93" s="64">
        <v>498.0</v>
      </c>
      <c r="H93" s="62" t="s">
        <v>538</v>
      </c>
      <c r="I93" s="27" t="s">
        <v>539</v>
      </c>
      <c r="J93" s="62" t="s">
        <v>246</v>
      </c>
      <c r="K93" s="62"/>
      <c r="L93" s="62" t="s">
        <v>540</v>
      </c>
      <c r="M93" s="62" t="s">
        <v>476</v>
      </c>
      <c r="N93" s="64">
        <v>7.1528639E7</v>
      </c>
      <c r="O93" s="64">
        <v>7.1530522E7</v>
      </c>
      <c r="P93" s="64">
        <v>1884.0</v>
      </c>
      <c r="Q93" s="64">
        <v>5.0</v>
      </c>
      <c r="R93" s="31">
        <v>5520.0</v>
      </c>
      <c r="S93" s="27" t="s">
        <v>269</v>
      </c>
      <c r="T93" s="27" t="s">
        <v>269</v>
      </c>
      <c r="U93" s="65" t="s">
        <v>246</v>
      </c>
    </row>
    <row r="94">
      <c r="A94" s="62" t="s">
        <v>541</v>
      </c>
      <c r="B94" s="62" t="s">
        <v>513</v>
      </c>
      <c r="C94" s="64">
        <v>8.7777999E7</v>
      </c>
      <c r="D94" s="64">
        <v>8.7781148E7</v>
      </c>
      <c r="E94" s="64">
        <v>3150.0</v>
      </c>
      <c r="F94" s="64">
        <v>3.0</v>
      </c>
      <c r="G94" s="64">
        <v>405.0</v>
      </c>
      <c r="H94" s="62" t="s">
        <v>542</v>
      </c>
      <c r="I94" s="27" t="s">
        <v>543</v>
      </c>
      <c r="J94" s="62" t="s">
        <v>246</v>
      </c>
      <c r="K94" s="62"/>
      <c r="L94" s="62" t="s">
        <v>544</v>
      </c>
      <c r="M94" s="62" t="s">
        <v>476</v>
      </c>
      <c r="N94" s="64">
        <v>7.9891338E7</v>
      </c>
      <c r="O94" s="64">
        <v>7.9898058E7</v>
      </c>
      <c r="P94" s="64">
        <v>6721.0</v>
      </c>
      <c r="Q94" s="64">
        <v>4.0</v>
      </c>
      <c r="R94" s="31">
        <v>396.0</v>
      </c>
      <c r="S94" s="27" t="s">
        <v>545</v>
      </c>
      <c r="T94" s="27" t="s">
        <v>546</v>
      </c>
      <c r="U94" s="66" t="s">
        <v>547</v>
      </c>
    </row>
    <row r="95">
      <c r="A95" s="62" t="s">
        <v>548</v>
      </c>
      <c r="B95" s="62" t="s">
        <v>513</v>
      </c>
      <c r="C95" s="64">
        <v>9.4504449E7</v>
      </c>
      <c r="D95" s="64">
        <v>9.4505344E7</v>
      </c>
      <c r="E95" s="64">
        <v>896.0</v>
      </c>
      <c r="F95" s="64">
        <v>3.0</v>
      </c>
      <c r="G95" s="64">
        <v>447.0</v>
      </c>
      <c r="H95" s="62" t="s">
        <v>269</v>
      </c>
      <c r="I95" s="27" t="s">
        <v>269</v>
      </c>
      <c r="J95" s="62" t="s">
        <v>246</v>
      </c>
      <c r="K95" s="62"/>
      <c r="L95" s="62" t="s">
        <v>549</v>
      </c>
      <c r="M95" s="62" t="s">
        <v>476</v>
      </c>
      <c r="N95" s="64">
        <v>1.00094315E8</v>
      </c>
      <c r="O95" s="64">
        <v>1.00096246E8</v>
      </c>
      <c r="P95" s="64">
        <v>1932.0</v>
      </c>
      <c r="Q95" s="64">
        <v>3.0</v>
      </c>
      <c r="R95" s="31">
        <v>3726.0</v>
      </c>
      <c r="S95" s="27" t="s">
        <v>269</v>
      </c>
      <c r="T95" s="27" t="s">
        <v>269</v>
      </c>
      <c r="U95" s="65" t="s">
        <v>246</v>
      </c>
    </row>
    <row r="96">
      <c r="A96" s="62" t="s">
        <v>550</v>
      </c>
      <c r="B96" s="62" t="s">
        <v>513</v>
      </c>
      <c r="C96" s="64">
        <v>9.544702E7</v>
      </c>
      <c r="D96" s="64">
        <v>9.5451199E7</v>
      </c>
      <c r="E96" s="64">
        <v>4180.0</v>
      </c>
      <c r="F96" s="64">
        <v>8.0</v>
      </c>
      <c r="G96" s="64">
        <v>1359.0</v>
      </c>
      <c r="H96" s="62" t="s">
        <v>551</v>
      </c>
      <c r="I96" s="27" t="s">
        <v>552</v>
      </c>
      <c r="J96" s="62" t="s">
        <v>399</v>
      </c>
      <c r="K96" s="62"/>
      <c r="L96" s="62" t="s">
        <v>553</v>
      </c>
      <c r="M96" s="62" t="s">
        <v>476</v>
      </c>
      <c r="N96" s="64">
        <v>1.04396695E8</v>
      </c>
      <c r="O96" s="64">
        <v>1.04399523E8</v>
      </c>
      <c r="P96" s="64">
        <v>2829.0</v>
      </c>
      <c r="Q96" s="64">
        <v>3.0</v>
      </c>
      <c r="R96" s="31">
        <v>204.0</v>
      </c>
      <c r="S96" s="27" t="s">
        <v>269</v>
      </c>
      <c r="T96" s="27" t="s">
        <v>269</v>
      </c>
      <c r="U96" s="65" t="s">
        <v>246</v>
      </c>
    </row>
    <row r="97">
      <c r="A97" s="62" t="s">
        <v>554</v>
      </c>
      <c r="B97" s="62" t="s">
        <v>513</v>
      </c>
      <c r="C97" s="64">
        <v>1.14321467E8</v>
      </c>
      <c r="D97" s="64">
        <v>1.14322249E8</v>
      </c>
      <c r="E97" s="64">
        <v>783.0</v>
      </c>
      <c r="F97" s="64">
        <v>3.0</v>
      </c>
      <c r="G97" s="64">
        <v>258.0</v>
      </c>
      <c r="H97" s="62" t="s">
        <v>269</v>
      </c>
      <c r="I97" s="27" t="s">
        <v>269</v>
      </c>
      <c r="J97" s="62" t="s">
        <v>246</v>
      </c>
      <c r="K97" s="62"/>
      <c r="L97" s="62" t="s">
        <v>555</v>
      </c>
      <c r="M97" s="62" t="s">
        <v>556</v>
      </c>
      <c r="N97" s="64">
        <v>5131040.0</v>
      </c>
      <c r="O97" s="64">
        <v>5134813.0</v>
      </c>
      <c r="P97" s="64">
        <v>3774.0</v>
      </c>
      <c r="Q97" s="64">
        <v>8.0</v>
      </c>
      <c r="R97" s="31">
        <v>1092.0</v>
      </c>
      <c r="S97" s="27" t="s">
        <v>249</v>
      </c>
      <c r="T97" s="27" t="s">
        <v>250</v>
      </c>
      <c r="U97" s="65" t="s">
        <v>246</v>
      </c>
    </row>
    <row r="98">
      <c r="A98" s="62" t="s">
        <v>557</v>
      </c>
      <c r="B98" s="62" t="s">
        <v>558</v>
      </c>
      <c r="C98" s="64">
        <v>7491104.0</v>
      </c>
      <c r="D98" s="64">
        <v>7494862.0</v>
      </c>
      <c r="E98" s="64">
        <v>3759.0</v>
      </c>
      <c r="F98" s="64">
        <v>8.0</v>
      </c>
      <c r="G98" s="64">
        <v>1092.0</v>
      </c>
      <c r="H98" s="62" t="s">
        <v>249</v>
      </c>
      <c r="I98" s="27" t="s">
        <v>250</v>
      </c>
      <c r="J98" s="62" t="s">
        <v>246</v>
      </c>
      <c r="K98" s="62"/>
      <c r="L98" s="62" t="s">
        <v>559</v>
      </c>
      <c r="M98" s="62" t="s">
        <v>556</v>
      </c>
      <c r="N98" s="64">
        <v>1.1494911E7</v>
      </c>
      <c r="O98" s="64">
        <v>1.1498684E7</v>
      </c>
      <c r="P98" s="64">
        <v>3774.0</v>
      </c>
      <c r="Q98" s="64">
        <v>8.0</v>
      </c>
      <c r="R98" s="31">
        <v>1092.0</v>
      </c>
      <c r="S98" s="27" t="s">
        <v>249</v>
      </c>
      <c r="T98" s="27" t="s">
        <v>250</v>
      </c>
      <c r="U98" s="65" t="s">
        <v>246</v>
      </c>
    </row>
    <row r="99">
      <c r="A99" s="62" t="s">
        <v>560</v>
      </c>
      <c r="B99" s="62" t="s">
        <v>558</v>
      </c>
      <c r="C99" s="64">
        <v>2.1490218E7</v>
      </c>
      <c r="D99" s="64">
        <v>2.1497423E7</v>
      </c>
      <c r="E99" s="64">
        <v>7206.0</v>
      </c>
      <c r="F99" s="64">
        <v>5.0</v>
      </c>
      <c r="G99" s="64">
        <v>966.0</v>
      </c>
      <c r="H99" s="62" t="s">
        <v>561</v>
      </c>
      <c r="I99" s="27" t="s">
        <v>562</v>
      </c>
      <c r="J99" s="62" t="s">
        <v>563</v>
      </c>
      <c r="K99" s="62"/>
      <c r="L99" s="62" t="s">
        <v>564</v>
      </c>
      <c r="M99" s="62" t="s">
        <v>556</v>
      </c>
      <c r="N99" s="64">
        <v>2.0158418E7</v>
      </c>
      <c r="O99" s="64">
        <v>2.0159167E7</v>
      </c>
      <c r="P99" s="64">
        <v>750.0</v>
      </c>
      <c r="Q99" s="64">
        <v>3.0</v>
      </c>
      <c r="R99" s="31">
        <v>1362.0</v>
      </c>
      <c r="S99" s="27" t="s">
        <v>565</v>
      </c>
      <c r="T99" s="27" t="s">
        <v>566</v>
      </c>
      <c r="U99" s="65" t="s">
        <v>246</v>
      </c>
    </row>
    <row r="100">
      <c r="A100" s="62" t="s">
        <v>567</v>
      </c>
      <c r="B100" s="62" t="s">
        <v>558</v>
      </c>
      <c r="C100" s="64">
        <v>3.1080228E7</v>
      </c>
      <c r="D100" s="64">
        <v>3.1084687E7</v>
      </c>
      <c r="E100" s="64">
        <v>4460.0</v>
      </c>
      <c r="F100" s="64">
        <v>4.0</v>
      </c>
      <c r="G100" s="64">
        <v>300.0</v>
      </c>
      <c r="H100" s="62" t="s">
        <v>269</v>
      </c>
      <c r="I100" s="27" t="s">
        <v>269</v>
      </c>
      <c r="J100" s="62" t="s">
        <v>246</v>
      </c>
      <c r="K100" s="62"/>
      <c r="L100" s="62" t="s">
        <v>568</v>
      </c>
      <c r="M100" s="62" t="s">
        <v>556</v>
      </c>
      <c r="N100" s="64">
        <v>2.0747178E7</v>
      </c>
      <c r="O100" s="64">
        <v>2.0762523E7</v>
      </c>
      <c r="P100" s="64">
        <v>15346.0</v>
      </c>
      <c r="Q100" s="64">
        <v>10.0</v>
      </c>
      <c r="R100" s="31">
        <v>906.0</v>
      </c>
      <c r="S100" s="27" t="s">
        <v>569</v>
      </c>
      <c r="T100" s="27" t="s">
        <v>570</v>
      </c>
      <c r="U100" s="65" t="s">
        <v>246</v>
      </c>
    </row>
    <row r="101">
      <c r="A101" s="62" t="s">
        <v>571</v>
      </c>
      <c r="B101" s="62" t="s">
        <v>558</v>
      </c>
      <c r="C101" s="64">
        <v>9.3088105E7</v>
      </c>
      <c r="D101" s="64">
        <v>9.308994E7</v>
      </c>
      <c r="E101" s="64">
        <v>1836.0</v>
      </c>
      <c r="F101" s="64">
        <v>3.0</v>
      </c>
      <c r="G101" s="64">
        <v>3612.0</v>
      </c>
      <c r="H101" s="62" t="s">
        <v>572</v>
      </c>
      <c r="I101" s="27" t="s">
        <v>573</v>
      </c>
      <c r="J101" s="62" t="s">
        <v>574</v>
      </c>
      <c r="K101" s="62"/>
      <c r="L101" s="62" t="s">
        <v>575</v>
      </c>
      <c r="M101" s="62" t="s">
        <v>556</v>
      </c>
      <c r="N101" s="64">
        <v>3.185517E7</v>
      </c>
      <c r="O101" s="64">
        <v>3.1857095E7</v>
      </c>
      <c r="P101" s="64">
        <v>1926.0</v>
      </c>
      <c r="Q101" s="64">
        <v>3.0</v>
      </c>
      <c r="R101" s="31">
        <v>3777.0</v>
      </c>
      <c r="S101" s="27" t="s">
        <v>269</v>
      </c>
      <c r="T101" s="27" t="s">
        <v>269</v>
      </c>
      <c r="U101" s="65" t="s">
        <v>246</v>
      </c>
    </row>
    <row r="102">
      <c r="A102" s="62" t="s">
        <v>576</v>
      </c>
      <c r="B102" s="62" t="s">
        <v>558</v>
      </c>
      <c r="C102" s="64">
        <v>9.3812178E7</v>
      </c>
      <c r="D102" s="64">
        <v>9.3821946E7</v>
      </c>
      <c r="E102" s="64">
        <v>9769.0</v>
      </c>
      <c r="F102" s="64">
        <v>3.0</v>
      </c>
      <c r="G102" s="64">
        <v>213.0</v>
      </c>
      <c r="H102" s="62" t="s">
        <v>269</v>
      </c>
      <c r="I102" s="27" t="s">
        <v>269</v>
      </c>
      <c r="J102" s="62" t="s">
        <v>246</v>
      </c>
      <c r="K102" s="62"/>
      <c r="L102" s="62" t="s">
        <v>577</v>
      </c>
      <c r="M102" s="62" t="s">
        <v>556</v>
      </c>
      <c r="N102" s="64">
        <v>6.2268673E7</v>
      </c>
      <c r="O102" s="64">
        <v>6.2270598E7</v>
      </c>
      <c r="P102" s="64">
        <v>1926.0</v>
      </c>
      <c r="Q102" s="64">
        <v>3.0</v>
      </c>
      <c r="R102" s="31">
        <v>3777.0</v>
      </c>
      <c r="S102" s="27" t="s">
        <v>269</v>
      </c>
      <c r="T102" s="27" t="s">
        <v>269</v>
      </c>
      <c r="U102" s="65" t="s">
        <v>246</v>
      </c>
    </row>
    <row r="103">
      <c r="A103" s="62" t="s">
        <v>578</v>
      </c>
      <c r="B103" s="62" t="s">
        <v>558</v>
      </c>
      <c r="C103" s="64">
        <v>1.00376852E8</v>
      </c>
      <c r="D103" s="64">
        <v>1.00386494E8</v>
      </c>
      <c r="E103" s="64">
        <v>9643.0</v>
      </c>
      <c r="F103" s="64">
        <v>4.0</v>
      </c>
      <c r="G103" s="64">
        <v>258.0</v>
      </c>
      <c r="H103" s="62" t="s">
        <v>269</v>
      </c>
      <c r="I103" s="27" t="s">
        <v>269</v>
      </c>
      <c r="J103" s="62" t="s">
        <v>246</v>
      </c>
      <c r="K103" s="62"/>
      <c r="L103" s="62" t="s">
        <v>579</v>
      </c>
      <c r="M103" s="62" t="s">
        <v>556</v>
      </c>
      <c r="N103" s="64">
        <v>6.66136E7</v>
      </c>
      <c r="O103" s="64">
        <v>6.6615905E7</v>
      </c>
      <c r="P103" s="64">
        <v>2306.0</v>
      </c>
      <c r="Q103" s="64">
        <v>4.0</v>
      </c>
      <c r="R103" s="31">
        <v>333.0</v>
      </c>
      <c r="S103" s="27" t="s">
        <v>580</v>
      </c>
      <c r="T103" s="27" t="s">
        <v>581</v>
      </c>
      <c r="U103" s="65" t="s">
        <v>246</v>
      </c>
    </row>
    <row r="104">
      <c r="A104" s="62" t="s">
        <v>582</v>
      </c>
      <c r="B104" s="62" t="s">
        <v>583</v>
      </c>
      <c r="C104" s="64">
        <v>947720.0</v>
      </c>
      <c r="D104" s="64">
        <v>948832.0</v>
      </c>
      <c r="E104" s="64">
        <v>1113.0</v>
      </c>
      <c r="F104" s="64">
        <v>3.0</v>
      </c>
      <c r="G104" s="64">
        <v>2172.0</v>
      </c>
      <c r="H104" s="62" t="s">
        <v>269</v>
      </c>
      <c r="I104" s="27" t="s">
        <v>269</v>
      </c>
      <c r="J104" s="62" t="s">
        <v>246</v>
      </c>
      <c r="K104" s="62"/>
      <c r="L104" s="62" t="s">
        <v>584</v>
      </c>
      <c r="M104" s="62" t="s">
        <v>556</v>
      </c>
      <c r="N104" s="64">
        <v>7.7516906E7</v>
      </c>
      <c r="O104" s="64">
        <v>7.7520564E7</v>
      </c>
      <c r="P104" s="64">
        <v>3659.0</v>
      </c>
      <c r="Q104" s="64">
        <v>7.0</v>
      </c>
      <c r="R104" s="31">
        <v>1002.0</v>
      </c>
      <c r="S104" s="27" t="s">
        <v>585</v>
      </c>
      <c r="T104" s="27" t="s">
        <v>586</v>
      </c>
      <c r="U104" s="65" t="s">
        <v>246</v>
      </c>
    </row>
    <row r="105">
      <c r="A105" s="62" t="s">
        <v>587</v>
      </c>
      <c r="B105" s="62" t="s">
        <v>583</v>
      </c>
      <c r="C105" s="64">
        <v>3927990.0</v>
      </c>
      <c r="D105" s="64">
        <v>3929102.0</v>
      </c>
      <c r="E105" s="64">
        <v>1113.0</v>
      </c>
      <c r="F105" s="64">
        <v>3.0</v>
      </c>
      <c r="G105" s="64">
        <v>2172.0</v>
      </c>
      <c r="H105" s="62" t="s">
        <v>269</v>
      </c>
      <c r="I105" s="27" t="s">
        <v>269</v>
      </c>
      <c r="J105" s="62" t="s">
        <v>246</v>
      </c>
      <c r="K105" s="62"/>
      <c r="L105" s="62" t="s">
        <v>588</v>
      </c>
      <c r="M105" s="62" t="s">
        <v>556</v>
      </c>
      <c r="N105" s="64">
        <v>8.1337158E7</v>
      </c>
      <c r="O105" s="64">
        <v>8.1338715E7</v>
      </c>
      <c r="P105" s="64">
        <v>1558.0</v>
      </c>
      <c r="Q105" s="64">
        <v>3.0</v>
      </c>
      <c r="R105" s="31">
        <v>411.0</v>
      </c>
      <c r="S105" s="27" t="s">
        <v>464</v>
      </c>
      <c r="T105" s="27" t="s">
        <v>465</v>
      </c>
      <c r="U105" s="66" t="s">
        <v>334</v>
      </c>
    </row>
    <row r="106">
      <c r="A106" s="62" t="s">
        <v>589</v>
      </c>
      <c r="B106" s="62" t="s">
        <v>583</v>
      </c>
      <c r="C106" s="64">
        <v>2.7235384E7</v>
      </c>
      <c r="D106" s="64">
        <v>2.725069E7</v>
      </c>
      <c r="E106" s="64">
        <v>15307.0</v>
      </c>
      <c r="F106" s="64">
        <v>7.0</v>
      </c>
      <c r="G106" s="64">
        <v>570.0</v>
      </c>
      <c r="H106" s="62" t="s">
        <v>590</v>
      </c>
      <c r="I106" s="27" t="s">
        <v>591</v>
      </c>
      <c r="J106" s="62" t="s">
        <v>246</v>
      </c>
      <c r="K106" s="62"/>
      <c r="L106" s="62" t="s">
        <v>592</v>
      </c>
      <c r="M106" s="62" t="s">
        <v>556</v>
      </c>
      <c r="N106" s="64">
        <v>8.1666308E7</v>
      </c>
      <c r="O106" s="64">
        <v>8.1668033E7</v>
      </c>
      <c r="P106" s="64">
        <v>1726.0</v>
      </c>
      <c r="Q106" s="64">
        <v>4.0</v>
      </c>
      <c r="R106" s="31">
        <v>1155.0</v>
      </c>
      <c r="S106" s="27" t="s">
        <v>593</v>
      </c>
      <c r="T106" s="27" t="s">
        <v>594</v>
      </c>
      <c r="U106" s="66" t="s">
        <v>461</v>
      </c>
    </row>
    <row r="107">
      <c r="A107" s="62" t="s">
        <v>595</v>
      </c>
      <c r="B107" s="62" t="s">
        <v>583</v>
      </c>
      <c r="C107" s="64">
        <v>2.7295467E7</v>
      </c>
      <c r="D107" s="64">
        <v>2.7302325E7</v>
      </c>
      <c r="E107" s="64">
        <v>6859.0</v>
      </c>
      <c r="F107" s="64">
        <v>3.0</v>
      </c>
      <c r="G107" s="64">
        <v>2733.0</v>
      </c>
      <c r="H107" s="62" t="s">
        <v>596</v>
      </c>
      <c r="I107" s="27" t="s">
        <v>597</v>
      </c>
      <c r="J107" s="62" t="s">
        <v>598</v>
      </c>
      <c r="K107" s="62"/>
      <c r="L107" s="62" t="s">
        <v>599</v>
      </c>
      <c r="M107" s="62" t="s">
        <v>556</v>
      </c>
      <c r="N107" s="64">
        <v>8.2037421E7</v>
      </c>
      <c r="O107" s="64">
        <v>8.2041265E7</v>
      </c>
      <c r="P107" s="64">
        <v>3845.0</v>
      </c>
      <c r="Q107" s="64">
        <v>4.0</v>
      </c>
      <c r="R107" s="31">
        <v>600.0</v>
      </c>
      <c r="S107" s="27" t="s">
        <v>459</v>
      </c>
      <c r="T107" s="27" t="s">
        <v>460</v>
      </c>
      <c r="U107" s="66" t="s">
        <v>461</v>
      </c>
    </row>
    <row r="108">
      <c r="A108" s="62" t="s">
        <v>600</v>
      </c>
      <c r="B108" s="62" t="s">
        <v>583</v>
      </c>
      <c r="C108" s="64">
        <v>2.7407402E7</v>
      </c>
      <c r="D108" s="64">
        <v>2.7423719E7</v>
      </c>
      <c r="E108" s="64">
        <v>16318.0</v>
      </c>
      <c r="F108" s="64">
        <v>7.0</v>
      </c>
      <c r="G108" s="64">
        <v>570.0</v>
      </c>
      <c r="H108" s="62" t="s">
        <v>590</v>
      </c>
      <c r="I108" s="27" t="s">
        <v>591</v>
      </c>
      <c r="J108" s="62" t="s">
        <v>246</v>
      </c>
      <c r="K108" s="62"/>
      <c r="L108" s="62" t="s">
        <v>601</v>
      </c>
      <c r="M108" s="62" t="s">
        <v>556</v>
      </c>
      <c r="N108" s="64">
        <v>8.2093811E7</v>
      </c>
      <c r="O108" s="64">
        <v>8.2099353E7</v>
      </c>
      <c r="P108" s="64">
        <v>5543.0</v>
      </c>
      <c r="Q108" s="64">
        <v>4.0</v>
      </c>
      <c r="R108" s="31">
        <v>1083.0</v>
      </c>
      <c r="S108" s="27" t="s">
        <v>464</v>
      </c>
      <c r="T108" s="27" t="s">
        <v>465</v>
      </c>
      <c r="U108" s="66" t="s">
        <v>334</v>
      </c>
    </row>
    <row r="109">
      <c r="A109" s="62" t="s">
        <v>602</v>
      </c>
      <c r="B109" s="62" t="s">
        <v>583</v>
      </c>
      <c r="C109" s="64">
        <v>3.4996106E7</v>
      </c>
      <c r="D109" s="64">
        <v>3.4996935E7</v>
      </c>
      <c r="E109" s="64">
        <v>830.0</v>
      </c>
      <c r="F109" s="64">
        <v>3.0</v>
      </c>
      <c r="G109" s="64">
        <v>204.0</v>
      </c>
      <c r="H109" s="62" t="s">
        <v>603</v>
      </c>
      <c r="I109" s="27" t="s">
        <v>604</v>
      </c>
      <c r="J109" s="62" t="s">
        <v>246</v>
      </c>
      <c r="K109" s="62"/>
      <c r="L109" s="62" t="s">
        <v>605</v>
      </c>
      <c r="M109" s="62" t="s">
        <v>556</v>
      </c>
      <c r="N109" s="64">
        <v>8.719666E7</v>
      </c>
      <c r="O109" s="64">
        <v>8.7198173E7</v>
      </c>
      <c r="P109" s="64">
        <v>1514.0</v>
      </c>
      <c r="Q109" s="64">
        <v>3.0</v>
      </c>
      <c r="R109" s="31">
        <v>345.0</v>
      </c>
      <c r="S109" s="27" t="s">
        <v>269</v>
      </c>
      <c r="T109" s="27" t="s">
        <v>269</v>
      </c>
      <c r="U109" s="65" t="s">
        <v>246</v>
      </c>
    </row>
    <row r="110">
      <c r="A110" s="62" t="s">
        <v>606</v>
      </c>
      <c r="B110" s="62" t="s">
        <v>583</v>
      </c>
      <c r="C110" s="64">
        <v>3.5099234E7</v>
      </c>
      <c r="D110" s="64">
        <v>3.5100063E7</v>
      </c>
      <c r="E110" s="64">
        <v>830.0</v>
      </c>
      <c r="F110" s="64">
        <v>3.0</v>
      </c>
      <c r="G110" s="64">
        <v>204.0</v>
      </c>
      <c r="H110" s="62" t="s">
        <v>269</v>
      </c>
      <c r="I110" s="27" t="s">
        <v>269</v>
      </c>
      <c r="J110" s="62" t="s">
        <v>246</v>
      </c>
      <c r="K110" s="62"/>
      <c r="L110" s="62" t="s">
        <v>607</v>
      </c>
      <c r="M110" s="62" t="s">
        <v>556</v>
      </c>
      <c r="N110" s="64">
        <v>9.0939618E7</v>
      </c>
      <c r="O110" s="64">
        <v>9.0943828E7</v>
      </c>
      <c r="P110" s="64">
        <v>4211.0</v>
      </c>
      <c r="Q110" s="64">
        <v>4.0</v>
      </c>
      <c r="R110" s="31">
        <v>1287.0</v>
      </c>
      <c r="S110" s="27" t="s">
        <v>608</v>
      </c>
      <c r="T110" s="27" t="s">
        <v>609</v>
      </c>
      <c r="U110" s="65" t="s">
        <v>246</v>
      </c>
    </row>
    <row r="111">
      <c r="A111" s="62" t="s">
        <v>610</v>
      </c>
      <c r="B111" s="62" t="s">
        <v>583</v>
      </c>
      <c r="C111" s="64">
        <v>4.3760547E7</v>
      </c>
      <c r="D111" s="64">
        <v>4.3764712E7</v>
      </c>
      <c r="E111" s="64">
        <v>4166.0</v>
      </c>
      <c r="F111" s="64">
        <v>3.0</v>
      </c>
      <c r="G111" s="64">
        <v>2037.0</v>
      </c>
      <c r="H111" s="62" t="s">
        <v>611</v>
      </c>
      <c r="I111" s="27" t="s">
        <v>612</v>
      </c>
      <c r="J111" s="62" t="s">
        <v>334</v>
      </c>
      <c r="K111" s="62"/>
      <c r="L111" s="62" t="s">
        <v>613</v>
      </c>
      <c r="M111" s="62" t="s">
        <v>556</v>
      </c>
      <c r="N111" s="64">
        <v>1.14592929E8</v>
      </c>
      <c r="O111" s="64">
        <v>1.146203E8</v>
      </c>
      <c r="P111" s="64">
        <v>27372.0</v>
      </c>
      <c r="Q111" s="64">
        <v>7.0</v>
      </c>
      <c r="R111" s="31">
        <v>750.0</v>
      </c>
      <c r="S111" s="27" t="s">
        <v>614</v>
      </c>
      <c r="T111" s="27" t="s">
        <v>615</v>
      </c>
      <c r="U111" s="65" t="s">
        <v>246</v>
      </c>
    </row>
    <row r="112">
      <c r="A112" s="62" t="s">
        <v>616</v>
      </c>
      <c r="B112" s="62" t="s">
        <v>583</v>
      </c>
      <c r="C112" s="64">
        <v>4.7334407E7</v>
      </c>
      <c r="D112" s="64">
        <v>4.7335213E7</v>
      </c>
      <c r="E112" s="64">
        <v>807.0</v>
      </c>
      <c r="F112" s="64">
        <v>3.0</v>
      </c>
      <c r="G112" s="64">
        <v>555.0</v>
      </c>
      <c r="H112" s="62" t="s">
        <v>617</v>
      </c>
      <c r="I112" s="27" t="s">
        <v>618</v>
      </c>
      <c r="J112" s="62" t="s">
        <v>246</v>
      </c>
      <c r="K112" s="62"/>
      <c r="L112" s="62" t="s">
        <v>619</v>
      </c>
      <c r="M112" s="62" t="s">
        <v>556</v>
      </c>
      <c r="N112" s="64">
        <v>1.29223058E8</v>
      </c>
      <c r="O112" s="64">
        <v>1.29230421E8</v>
      </c>
      <c r="P112" s="64">
        <v>7364.0</v>
      </c>
      <c r="Q112" s="64">
        <v>5.0</v>
      </c>
      <c r="R112" s="31">
        <v>786.0</v>
      </c>
      <c r="S112" s="27" t="s">
        <v>620</v>
      </c>
      <c r="T112" s="27" t="s">
        <v>621</v>
      </c>
      <c r="U112" s="66" t="s">
        <v>622</v>
      </c>
    </row>
    <row r="113">
      <c r="A113" s="62" t="s">
        <v>623</v>
      </c>
      <c r="B113" s="62" t="s">
        <v>583</v>
      </c>
      <c r="C113" s="64">
        <v>4.7959487E7</v>
      </c>
      <c r="D113" s="64">
        <v>4.7961374E7</v>
      </c>
      <c r="E113" s="64">
        <v>1888.0</v>
      </c>
      <c r="F113" s="64">
        <v>3.0</v>
      </c>
      <c r="G113" s="64">
        <v>846.0</v>
      </c>
      <c r="H113" s="62" t="s">
        <v>624</v>
      </c>
      <c r="I113" s="27" t="s">
        <v>625</v>
      </c>
      <c r="J113" s="62" t="s">
        <v>626</v>
      </c>
      <c r="K113" s="62"/>
      <c r="L113" s="62" t="s">
        <v>627</v>
      </c>
      <c r="M113" s="62" t="s">
        <v>628</v>
      </c>
      <c r="N113" s="64">
        <v>3461093.0</v>
      </c>
      <c r="O113" s="64">
        <v>3464856.0</v>
      </c>
      <c r="P113" s="64">
        <v>3764.0</v>
      </c>
      <c r="Q113" s="64">
        <v>8.0</v>
      </c>
      <c r="R113" s="31">
        <v>1092.0</v>
      </c>
      <c r="S113" s="27" t="s">
        <v>249</v>
      </c>
      <c r="T113" s="27" t="s">
        <v>250</v>
      </c>
      <c r="U113" s="65" t="s">
        <v>246</v>
      </c>
    </row>
    <row r="114">
      <c r="A114" s="62" t="s">
        <v>629</v>
      </c>
      <c r="B114" s="62" t="s">
        <v>583</v>
      </c>
      <c r="C114" s="64">
        <v>5.5791265E7</v>
      </c>
      <c r="D114" s="64">
        <v>5.5793012E7</v>
      </c>
      <c r="E114" s="64">
        <v>1748.0</v>
      </c>
      <c r="F114" s="64">
        <v>7.0</v>
      </c>
      <c r="G114" s="64">
        <v>843.0</v>
      </c>
      <c r="H114" s="62" t="s">
        <v>630</v>
      </c>
      <c r="I114" s="27" t="s">
        <v>631</v>
      </c>
      <c r="J114" s="62" t="s">
        <v>632</v>
      </c>
      <c r="K114" s="62"/>
      <c r="L114" s="62" t="s">
        <v>633</v>
      </c>
      <c r="M114" s="62" t="s">
        <v>628</v>
      </c>
      <c r="N114" s="64">
        <v>1.2476749E7</v>
      </c>
      <c r="O114" s="64">
        <v>1.247854E7</v>
      </c>
      <c r="P114" s="64">
        <v>1792.0</v>
      </c>
      <c r="Q114" s="64">
        <v>3.0</v>
      </c>
      <c r="R114" s="31">
        <v>384.0</v>
      </c>
      <c r="S114" s="27" t="s">
        <v>634</v>
      </c>
      <c r="T114" s="27" t="s">
        <v>635</v>
      </c>
      <c r="U114" s="65" t="s">
        <v>246</v>
      </c>
    </row>
    <row r="115">
      <c r="A115" s="62" t="s">
        <v>636</v>
      </c>
      <c r="B115" s="62" t="s">
        <v>583</v>
      </c>
      <c r="C115" s="64">
        <v>5.5840931E7</v>
      </c>
      <c r="D115" s="64">
        <v>5.5841686E7</v>
      </c>
      <c r="E115" s="64">
        <v>756.0</v>
      </c>
      <c r="F115" s="64">
        <v>3.0</v>
      </c>
      <c r="G115" s="64">
        <v>513.0</v>
      </c>
      <c r="H115" s="62" t="s">
        <v>637</v>
      </c>
      <c r="I115" s="27" t="s">
        <v>638</v>
      </c>
      <c r="J115" s="62" t="s">
        <v>246</v>
      </c>
      <c r="K115" s="62"/>
      <c r="L115" s="62" t="s">
        <v>639</v>
      </c>
      <c r="M115" s="62" t="s">
        <v>628</v>
      </c>
      <c r="N115" s="64">
        <v>2.5303791E7</v>
      </c>
      <c r="O115" s="64">
        <v>2.5311696E7</v>
      </c>
      <c r="P115" s="64">
        <v>7906.0</v>
      </c>
      <c r="Q115" s="64">
        <v>6.0</v>
      </c>
      <c r="R115" s="31">
        <v>1380.0</v>
      </c>
      <c r="S115" s="27" t="s">
        <v>482</v>
      </c>
      <c r="T115" s="27" t="s">
        <v>483</v>
      </c>
      <c r="U115" s="65" t="s">
        <v>246</v>
      </c>
    </row>
    <row r="116">
      <c r="A116" s="62" t="s">
        <v>640</v>
      </c>
      <c r="B116" s="62" t="s">
        <v>583</v>
      </c>
      <c r="C116" s="64">
        <v>7.7836509E7</v>
      </c>
      <c r="D116" s="64">
        <v>7.783703E7</v>
      </c>
      <c r="E116" s="64">
        <v>522.0</v>
      </c>
      <c r="F116" s="64">
        <v>3.0</v>
      </c>
      <c r="G116" s="64">
        <v>366.0</v>
      </c>
      <c r="H116" s="62" t="s">
        <v>641</v>
      </c>
      <c r="I116" s="27" t="s">
        <v>642</v>
      </c>
      <c r="J116" s="62" t="s">
        <v>407</v>
      </c>
      <c r="K116" s="62"/>
      <c r="L116" s="62" t="s">
        <v>643</v>
      </c>
      <c r="M116" s="62" t="s">
        <v>628</v>
      </c>
      <c r="N116" s="64">
        <v>2.6054124E7</v>
      </c>
      <c r="O116" s="64">
        <v>2.6059794E7</v>
      </c>
      <c r="P116" s="64">
        <v>5671.0</v>
      </c>
      <c r="Q116" s="64">
        <v>3.0</v>
      </c>
      <c r="R116" s="31">
        <v>330.0</v>
      </c>
      <c r="S116" s="27" t="s">
        <v>482</v>
      </c>
      <c r="T116" s="27" t="s">
        <v>483</v>
      </c>
      <c r="U116" s="65" t="s">
        <v>246</v>
      </c>
    </row>
    <row r="117">
      <c r="A117" s="62" t="s">
        <v>644</v>
      </c>
      <c r="B117" s="62" t="s">
        <v>583</v>
      </c>
      <c r="C117" s="64">
        <v>1.15903065E8</v>
      </c>
      <c r="D117" s="64">
        <v>1.1591033E8</v>
      </c>
      <c r="E117" s="64">
        <v>7266.0</v>
      </c>
      <c r="F117" s="64">
        <v>8.0</v>
      </c>
      <c r="G117" s="64">
        <v>789.0</v>
      </c>
      <c r="H117" s="62" t="s">
        <v>645</v>
      </c>
      <c r="I117" s="27" t="s">
        <v>646</v>
      </c>
      <c r="J117" s="62" t="s">
        <v>647</v>
      </c>
      <c r="K117" s="62"/>
      <c r="L117" s="62" t="s">
        <v>648</v>
      </c>
      <c r="M117" s="62" t="s">
        <v>628</v>
      </c>
      <c r="N117" s="64">
        <v>2.7612491E7</v>
      </c>
      <c r="O117" s="64">
        <v>2.7618173E7</v>
      </c>
      <c r="P117" s="64">
        <v>5683.0</v>
      </c>
      <c r="Q117" s="64">
        <v>3.0</v>
      </c>
      <c r="R117" s="31">
        <v>330.0</v>
      </c>
      <c r="S117" s="27" t="s">
        <v>482</v>
      </c>
      <c r="T117" s="27" t="s">
        <v>483</v>
      </c>
      <c r="U117" s="65" t="s">
        <v>246</v>
      </c>
    </row>
    <row r="118">
      <c r="A118" s="62" t="s">
        <v>649</v>
      </c>
      <c r="B118" s="62" t="s">
        <v>583</v>
      </c>
      <c r="C118" s="64">
        <v>1.15960829E8</v>
      </c>
      <c r="D118" s="64">
        <v>1.15978124E8</v>
      </c>
      <c r="E118" s="64">
        <v>17296.0</v>
      </c>
      <c r="F118" s="64">
        <v>7.0</v>
      </c>
      <c r="G118" s="64">
        <v>2034.0</v>
      </c>
      <c r="H118" s="62" t="s">
        <v>375</v>
      </c>
      <c r="I118" s="27" t="s">
        <v>376</v>
      </c>
      <c r="J118" s="62" t="s">
        <v>246</v>
      </c>
      <c r="K118" s="62"/>
      <c r="L118" s="62" t="s">
        <v>650</v>
      </c>
      <c r="M118" s="62" t="s">
        <v>628</v>
      </c>
      <c r="N118" s="64">
        <v>2.7784821E7</v>
      </c>
      <c r="O118" s="64">
        <v>2.7792673E7</v>
      </c>
      <c r="P118" s="64">
        <v>7853.0</v>
      </c>
      <c r="Q118" s="64">
        <v>3.0</v>
      </c>
      <c r="R118" s="31">
        <v>1047.0</v>
      </c>
      <c r="S118" s="27" t="s">
        <v>651</v>
      </c>
      <c r="T118" s="27" t="s">
        <v>483</v>
      </c>
      <c r="U118" s="65" t="s">
        <v>246</v>
      </c>
    </row>
    <row r="119">
      <c r="A119" s="62" t="s">
        <v>652</v>
      </c>
      <c r="B119" s="62" t="s">
        <v>583</v>
      </c>
      <c r="C119" s="64">
        <v>1.16008407E8</v>
      </c>
      <c r="D119" s="64">
        <v>1.16020895E8</v>
      </c>
      <c r="E119" s="64">
        <v>12489.0</v>
      </c>
      <c r="F119" s="64">
        <v>4.0</v>
      </c>
      <c r="G119" s="64">
        <v>2163.0</v>
      </c>
      <c r="H119" s="62" t="s">
        <v>366</v>
      </c>
      <c r="I119" s="27" t="s">
        <v>367</v>
      </c>
      <c r="J119" s="62" t="s">
        <v>246</v>
      </c>
      <c r="K119" s="62"/>
      <c r="L119" s="62" t="s">
        <v>653</v>
      </c>
      <c r="M119" s="62" t="s">
        <v>628</v>
      </c>
      <c r="N119" s="64">
        <v>2.8576695E7</v>
      </c>
      <c r="O119" s="64">
        <v>2.8582384E7</v>
      </c>
      <c r="P119" s="64">
        <v>5690.0</v>
      </c>
      <c r="Q119" s="64">
        <v>3.0</v>
      </c>
      <c r="R119" s="31">
        <v>330.0</v>
      </c>
      <c r="S119" s="27" t="s">
        <v>482</v>
      </c>
      <c r="T119" s="27" t="s">
        <v>483</v>
      </c>
      <c r="U119" s="65" t="s">
        <v>246</v>
      </c>
    </row>
    <row r="120">
      <c r="A120" s="62" t="s">
        <v>654</v>
      </c>
      <c r="B120" s="62" t="s">
        <v>655</v>
      </c>
      <c r="C120" s="64">
        <v>1.4282031E7</v>
      </c>
      <c r="D120" s="64">
        <v>1.4298312E7</v>
      </c>
      <c r="E120" s="64">
        <v>16282.0</v>
      </c>
      <c r="F120" s="64">
        <v>3.0</v>
      </c>
      <c r="G120" s="64">
        <v>204.0</v>
      </c>
      <c r="H120" s="62" t="s">
        <v>269</v>
      </c>
      <c r="I120" s="27" t="s">
        <v>269</v>
      </c>
      <c r="J120" s="62" t="s">
        <v>246</v>
      </c>
      <c r="K120" s="62"/>
      <c r="L120" s="62" t="s">
        <v>656</v>
      </c>
      <c r="M120" s="62" t="s">
        <v>628</v>
      </c>
      <c r="N120" s="64">
        <v>3.4783613E7</v>
      </c>
      <c r="O120" s="64">
        <v>3.4785664E7</v>
      </c>
      <c r="P120" s="64">
        <v>2052.0</v>
      </c>
      <c r="Q120" s="64">
        <v>3.0</v>
      </c>
      <c r="R120" s="31">
        <v>390.0</v>
      </c>
      <c r="S120" s="27" t="s">
        <v>269</v>
      </c>
      <c r="T120" s="27" t="s">
        <v>269</v>
      </c>
      <c r="U120" s="65" t="s">
        <v>246</v>
      </c>
    </row>
    <row r="121">
      <c r="A121" s="62" t="s">
        <v>657</v>
      </c>
      <c r="B121" s="62" t="s">
        <v>655</v>
      </c>
      <c r="C121" s="64">
        <v>2.6434384E7</v>
      </c>
      <c r="D121" s="64">
        <v>2.6441364E7</v>
      </c>
      <c r="E121" s="64">
        <v>6981.0</v>
      </c>
      <c r="F121" s="64">
        <v>3.0</v>
      </c>
      <c r="G121" s="64">
        <v>1608.0</v>
      </c>
      <c r="H121" s="62" t="s">
        <v>658</v>
      </c>
      <c r="I121" s="27" t="s">
        <v>659</v>
      </c>
      <c r="J121" s="62" t="s">
        <v>334</v>
      </c>
      <c r="K121" s="62"/>
      <c r="L121" s="62" t="s">
        <v>660</v>
      </c>
      <c r="M121" s="62" t="s">
        <v>628</v>
      </c>
      <c r="N121" s="64">
        <v>5.1562005E7</v>
      </c>
      <c r="O121" s="64">
        <v>5.1563173E7</v>
      </c>
      <c r="P121" s="64">
        <v>1169.0</v>
      </c>
      <c r="Q121" s="64">
        <v>3.0</v>
      </c>
      <c r="R121" s="31">
        <v>798.0</v>
      </c>
      <c r="S121" s="27" t="s">
        <v>661</v>
      </c>
      <c r="T121" s="27" t="s">
        <v>662</v>
      </c>
      <c r="U121" s="65" t="s">
        <v>246</v>
      </c>
    </row>
    <row r="122">
      <c r="A122" s="62" t="s">
        <v>663</v>
      </c>
      <c r="B122" s="62" t="s">
        <v>655</v>
      </c>
      <c r="C122" s="64">
        <v>4.1078555E7</v>
      </c>
      <c r="D122" s="64">
        <v>4.1153906E7</v>
      </c>
      <c r="E122" s="64">
        <v>75352.0</v>
      </c>
      <c r="F122" s="64">
        <v>3.0</v>
      </c>
      <c r="G122" s="64">
        <v>252.0</v>
      </c>
      <c r="H122" s="62" t="s">
        <v>269</v>
      </c>
      <c r="I122" s="27" t="s">
        <v>269</v>
      </c>
      <c r="J122" s="62" t="s">
        <v>246</v>
      </c>
      <c r="K122" s="62"/>
      <c r="L122" s="62" t="s">
        <v>664</v>
      </c>
      <c r="M122" s="62" t="s">
        <v>628</v>
      </c>
      <c r="N122" s="64">
        <v>5.2345352E7</v>
      </c>
      <c r="O122" s="64">
        <v>5.234818E7</v>
      </c>
      <c r="P122" s="64">
        <v>2829.0</v>
      </c>
      <c r="Q122" s="64">
        <v>4.0</v>
      </c>
      <c r="R122" s="31">
        <v>597.0</v>
      </c>
      <c r="S122" s="27" t="s">
        <v>665</v>
      </c>
      <c r="T122" s="27" t="s">
        <v>666</v>
      </c>
      <c r="U122" s="65" t="s">
        <v>246</v>
      </c>
    </row>
    <row r="123">
      <c r="A123" s="62" t="s">
        <v>667</v>
      </c>
      <c r="B123" s="62" t="s">
        <v>668</v>
      </c>
      <c r="C123" s="64">
        <v>1969462.0</v>
      </c>
      <c r="D123" s="64">
        <v>1972345.0</v>
      </c>
      <c r="E123" s="64">
        <v>2884.0</v>
      </c>
      <c r="F123" s="64">
        <v>3.0</v>
      </c>
      <c r="G123" s="64">
        <v>273.0</v>
      </c>
      <c r="H123" s="62" t="s">
        <v>338</v>
      </c>
      <c r="I123" s="27" t="s">
        <v>250</v>
      </c>
      <c r="J123" s="62" t="s">
        <v>246</v>
      </c>
      <c r="K123" s="62"/>
      <c r="L123" s="62" t="s">
        <v>669</v>
      </c>
      <c r="M123" s="62" t="s">
        <v>628</v>
      </c>
      <c r="N123" s="64">
        <v>5.2426863E7</v>
      </c>
      <c r="O123" s="64">
        <v>5.2429691E7</v>
      </c>
      <c r="P123" s="64">
        <v>2829.0</v>
      </c>
      <c r="Q123" s="64">
        <v>4.0</v>
      </c>
      <c r="R123" s="31">
        <v>597.0</v>
      </c>
      <c r="S123" s="27" t="s">
        <v>665</v>
      </c>
      <c r="T123" s="27" t="s">
        <v>666</v>
      </c>
      <c r="U123" s="65" t="s">
        <v>246</v>
      </c>
    </row>
    <row r="124">
      <c r="A124" s="62" t="s">
        <v>670</v>
      </c>
      <c r="B124" s="62" t="s">
        <v>668</v>
      </c>
      <c r="C124" s="64">
        <v>9155198.0</v>
      </c>
      <c r="D124" s="64">
        <v>9159430.0</v>
      </c>
      <c r="E124" s="64">
        <v>4233.0</v>
      </c>
      <c r="F124" s="64">
        <v>4.0</v>
      </c>
      <c r="G124" s="64">
        <v>867.0</v>
      </c>
      <c r="H124" s="62" t="s">
        <v>671</v>
      </c>
      <c r="I124" s="27" t="s">
        <v>672</v>
      </c>
      <c r="J124" s="62" t="s">
        <v>673</v>
      </c>
      <c r="K124" s="62"/>
      <c r="L124" s="62" t="s">
        <v>674</v>
      </c>
      <c r="M124" s="62" t="s">
        <v>628</v>
      </c>
      <c r="N124" s="64">
        <v>5.3649901E7</v>
      </c>
      <c r="O124" s="64">
        <v>5.3652707E7</v>
      </c>
      <c r="P124" s="64">
        <v>2807.0</v>
      </c>
      <c r="Q124" s="64">
        <v>4.0</v>
      </c>
      <c r="R124" s="31">
        <v>597.0</v>
      </c>
      <c r="S124" s="27" t="s">
        <v>665</v>
      </c>
      <c r="T124" s="27" t="s">
        <v>666</v>
      </c>
      <c r="U124" s="65" t="s">
        <v>246</v>
      </c>
    </row>
    <row r="125">
      <c r="A125" s="62" t="s">
        <v>675</v>
      </c>
      <c r="B125" s="62" t="s">
        <v>668</v>
      </c>
      <c r="C125" s="64">
        <v>1.6980561E7</v>
      </c>
      <c r="D125" s="64">
        <v>1.6982977E7</v>
      </c>
      <c r="E125" s="64">
        <v>2417.0</v>
      </c>
      <c r="F125" s="64">
        <v>3.0</v>
      </c>
      <c r="G125" s="64">
        <v>237.0</v>
      </c>
      <c r="H125" s="62" t="s">
        <v>269</v>
      </c>
      <c r="I125" s="27" t="s">
        <v>269</v>
      </c>
      <c r="J125" s="62" t="s">
        <v>246</v>
      </c>
      <c r="K125" s="62"/>
      <c r="L125" s="62" t="s">
        <v>676</v>
      </c>
      <c r="M125" s="62" t="s">
        <v>628</v>
      </c>
      <c r="N125" s="64">
        <v>5.4061394E7</v>
      </c>
      <c r="O125" s="64">
        <v>5.4063397E7</v>
      </c>
      <c r="P125" s="64">
        <v>2004.0</v>
      </c>
      <c r="Q125" s="64">
        <v>3.0</v>
      </c>
      <c r="R125" s="31">
        <v>498.0</v>
      </c>
      <c r="S125" s="27" t="s">
        <v>677</v>
      </c>
      <c r="T125" s="27" t="s">
        <v>678</v>
      </c>
      <c r="U125" s="65" t="s">
        <v>246</v>
      </c>
    </row>
    <row r="126">
      <c r="A126" s="62" t="s">
        <v>679</v>
      </c>
      <c r="B126" s="62" t="s">
        <v>668</v>
      </c>
      <c r="C126" s="64">
        <v>4.2849487E7</v>
      </c>
      <c r="D126" s="64">
        <v>4.2854276E7</v>
      </c>
      <c r="E126" s="64">
        <v>4790.0</v>
      </c>
      <c r="F126" s="64">
        <v>4.0</v>
      </c>
      <c r="G126" s="64">
        <v>486.0</v>
      </c>
      <c r="H126" s="62" t="s">
        <v>269</v>
      </c>
      <c r="I126" s="27" t="s">
        <v>269</v>
      </c>
      <c r="J126" s="62" t="s">
        <v>246</v>
      </c>
      <c r="K126" s="62"/>
      <c r="L126" s="62" t="s">
        <v>680</v>
      </c>
      <c r="M126" s="62" t="s">
        <v>628</v>
      </c>
      <c r="N126" s="64">
        <v>5.7373557E7</v>
      </c>
      <c r="O126" s="64">
        <v>5.7377493E7</v>
      </c>
      <c r="P126" s="64">
        <v>3937.0</v>
      </c>
      <c r="Q126" s="64">
        <v>4.0</v>
      </c>
      <c r="R126" s="31">
        <v>468.0</v>
      </c>
      <c r="S126" s="27" t="s">
        <v>269</v>
      </c>
      <c r="T126" s="27" t="s">
        <v>269</v>
      </c>
      <c r="U126" s="65" t="s">
        <v>246</v>
      </c>
    </row>
    <row r="127">
      <c r="A127" s="62" t="s">
        <v>681</v>
      </c>
      <c r="B127" s="62" t="s">
        <v>668</v>
      </c>
      <c r="C127" s="64">
        <v>6.2592704E7</v>
      </c>
      <c r="D127" s="64">
        <v>6.2594461E7</v>
      </c>
      <c r="E127" s="64">
        <v>1758.0</v>
      </c>
      <c r="F127" s="64">
        <v>3.0</v>
      </c>
      <c r="G127" s="64">
        <v>258.0</v>
      </c>
      <c r="H127" s="62" t="s">
        <v>269</v>
      </c>
      <c r="I127" s="27" t="s">
        <v>269</v>
      </c>
      <c r="J127" s="62" t="s">
        <v>246</v>
      </c>
      <c r="K127" s="62"/>
      <c r="L127" s="62" t="s">
        <v>682</v>
      </c>
      <c r="M127" s="62" t="s">
        <v>628</v>
      </c>
      <c r="N127" s="64">
        <v>6.2712349E7</v>
      </c>
      <c r="O127" s="64">
        <v>6.2718645E7</v>
      </c>
      <c r="P127" s="64">
        <v>6297.0</v>
      </c>
      <c r="Q127" s="64">
        <v>4.0</v>
      </c>
      <c r="R127" s="31">
        <v>342.0</v>
      </c>
      <c r="S127" s="27" t="s">
        <v>677</v>
      </c>
      <c r="T127" s="27" t="s">
        <v>678</v>
      </c>
      <c r="U127" s="65" t="s">
        <v>246</v>
      </c>
    </row>
    <row r="128">
      <c r="A128" s="62" t="s">
        <v>683</v>
      </c>
      <c r="B128" s="62" t="s">
        <v>684</v>
      </c>
      <c r="C128" s="64">
        <v>1.0854142E7</v>
      </c>
      <c r="D128" s="64">
        <v>1.0861046E7</v>
      </c>
      <c r="E128" s="64">
        <v>6905.0</v>
      </c>
      <c r="F128" s="64">
        <v>5.0</v>
      </c>
      <c r="G128" s="64">
        <v>1776.0</v>
      </c>
      <c r="H128" s="62" t="s">
        <v>685</v>
      </c>
      <c r="I128" s="27" t="s">
        <v>255</v>
      </c>
      <c r="J128" s="62" t="s">
        <v>246</v>
      </c>
      <c r="K128" s="62"/>
      <c r="L128" s="62" t="s">
        <v>686</v>
      </c>
      <c r="M128" s="62" t="s">
        <v>628</v>
      </c>
      <c r="N128" s="64">
        <v>6.5358851E7</v>
      </c>
      <c r="O128" s="64">
        <v>6.5371622E7</v>
      </c>
      <c r="P128" s="64">
        <v>12772.0</v>
      </c>
      <c r="Q128" s="64">
        <v>3.0</v>
      </c>
      <c r="R128" s="31">
        <v>405.0</v>
      </c>
      <c r="S128" s="27" t="s">
        <v>687</v>
      </c>
      <c r="T128" s="27" t="s">
        <v>688</v>
      </c>
      <c r="U128" s="66" t="s">
        <v>689</v>
      </c>
    </row>
    <row r="129">
      <c r="A129" s="62" t="s">
        <v>690</v>
      </c>
      <c r="B129" s="62" t="s">
        <v>684</v>
      </c>
      <c r="C129" s="64">
        <v>3.7946654E7</v>
      </c>
      <c r="D129" s="64">
        <v>3.794906E7</v>
      </c>
      <c r="E129" s="64">
        <v>2407.0</v>
      </c>
      <c r="F129" s="64">
        <v>5.0</v>
      </c>
      <c r="G129" s="64">
        <v>321.0</v>
      </c>
      <c r="H129" s="62" t="s">
        <v>691</v>
      </c>
      <c r="I129" s="27" t="s">
        <v>692</v>
      </c>
      <c r="J129" s="62" t="s">
        <v>693</v>
      </c>
      <c r="K129" s="62"/>
      <c r="L129" s="62" t="s">
        <v>694</v>
      </c>
      <c r="M129" s="62" t="s">
        <v>628</v>
      </c>
      <c r="N129" s="64">
        <v>7.4174495E7</v>
      </c>
      <c r="O129" s="64">
        <v>7.4181168E7</v>
      </c>
      <c r="P129" s="64">
        <v>6674.0</v>
      </c>
      <c r="Q129" s="64">
        <v>3.0</v>
      </c>
      <c r="R129" s="31">
        <v>207.0</v>
      </c>
      <c r="S129" s="27" t="s">
        <v>269</v>
      </c>
      <c r="T129" s="27" t="s">
        <v>269</v>
      </c>
      <c r="U129" s="65" t="s">
        <v>246</v>
      </c>
    </row>
    <row r="130">
      <c r="A130" s="62" t="s">
        <v>695</v>
      </c>
      <c r="B130" s="62" t="s">
        <v>684</v>
      </c>
      <c r="C130" s="64">
        <v>3.8028864E7</v>
      </c>
      <c r="D130" s="64">
        <v>3.8033717E7</v>
      </c>
      <c r="E130" s="64">
        <v>4854.0</v>
      </c>
      <c r="F130" s="64">
        <v>6.0</v>
      </c>
      <c r="G130" s="64">
        <v>546.0</v>
      </c>
      <c r="H130" s="62" t="s">
        <v>696</v>
      </c>
      <c r="I130" s="27" t="s">
        <v>697</v>
      </c>
      <c r="J130" s="62" t="s">
        <v>693</v>
      </c>
      <c r="K130" s="62"/>
      <c r="L130" s="62" t="s">
        <v>698</v>
      </c>
      <c r="M130" s="62" t="s">
        <v>699</v>
      </c>
      <c r="N130" s="64">
        <v>1.975828E7</v>
      </c>
      <c r="O130" s="64">
        <v>1.9776229E7</v>
      </c>
      <c r="P130" s="64">
        <v>17950.0</v>
      </c>
      <c r="Q130" s="64">
        <v>4.0</v>
      </c>
      <c r="R130" s="31">
        <v>990.0</v>
      </c>
      <c r="S130" s="27" t="s">
        <v>700</v>
      </c>
      <c r="T130" s="27" t="s">
        <v>701</v>
      </c>
      <c r="U130" s="65" t="s">
        <v>246</v>
      </c>
    </row>
    <row r="131">
      <c r="A131" s="62" t="s">
        <v>702</v>
      </c>
      <c r="B131" s="62" t="s">
        <v>684</v>
      </c>
      <c r="C131" s="64">
        <v>8.5905749E7</v>
      </c>
      <c r="D131" s="64">
        <v>8.5912203E7</v>
      </c>
      <c r="E131" s="64">
        <v>6455.0</v>
      </c>
      <c r="F131" s="64">
        <v>3.0</v>
      </c>
      <c r="G131" s="64">
        <v>291.0</v>
      </c>
      <c r="H131" s="62" t="s">
        <v>269</v>
      </c>
      <c r="I131" s="27" t="s">
        <v>269</v>
      </c>
      <c r="J131" s="62" t="s">
        <v>246</v>
      </c>
      <c r="K131" s="62"/>
      <c r="L131" s="62" t="s">
        <v>703</v>
      </c>
      <c r="M131" s="62" t="s">
        <v>699</v>
      </c>
      <c r="N131" s="64">
        <v>1.9898032E7</v>
      </c>
      <c r="O131" s="64">
        <v>1.9906578E7</v>
      </c>
      <c r="P131" s="64">
        <v>8547.0</v>
      </c>
      <c r="Q131" s="64">
        <v>4.0</v>
      </c>
      <c r="R131" s="31">
        <v>990.0</v>
      </c>
      <c r="S131" s="27" t="s">
        <v>700</v>
      </c>
      <c r="T131" s="27" t="s">
        <v>701</v>
      </c>
      <c r="U131" s="65" t="s">
        <v>246</v>
      </c>
    </row>
    <row r="132">
      <c r="A132" s="62" t="s">
        <v>704</v>
      </c>
      <c r="B132" s="62" t="s">
        <v>684</v>
      </c>
      <c r="C132" s="64">
        <v>1.85052421E8</v>
      </c>
      <c r="D132" s="64">
        <v>1.85054569E8</v>
      </c>
      <c r="E132" s="64">
        <v>2149.0</v>
      </c>
      <c r="F132" s="64">
        <v>3.0</v>
      </c>
      <c r="G132" s="64">
        <v>249.0</v>
      </c>
      <c r="H132" s="62" t="s">
        <v>269</v>
      </c>
      <c r="I132" s="27" t="s">
        <v>269</v>
      </c>
      <c r="J132" s="62" t="s">
        <v>246</v>
      </c>
      <c r="K132" s="62"/>
      <c r="L132" s="62" t="s">
        <v>705</v>
      </c>
      <c r="M132" s="62" t="s">
        <v>699</v>
      </c>
      <c r="N132" s="64">
        <v>6.9417743E7</v>
      </c>
      <c r="O132" s="64">
        <v>6.9418555E7</v>
      </c>
      <c r="P132" s="64">
        <v>813.0</v>
      </c>
      <c r="Q132" s="64">
        <v>3.0</v>
      </c>
      <c r="R132" s="31">
        <v>1560.0</v>
      </c>
      <c r="S132" s="27" t="s">
        <v>706</v>
      </c>
      <c r="T132" s="27" t="s">
        <v>707</v>
      </c>
      <c r="U132" s="66" t="s">
        <v>708</v>
      </c>
    </row>
    <row r="133">
      <c r="A133" s="62" t="s">
        <v>709</v>
      </c>
      <c r="B133" s="62" t="s">
        <v>684</v>
      </c>
      <c r="C133" s="64">
        <v>1.89435246E8</v>
      </c>
      <c r="D133" s="64">
        <v>1.89435974E8</v>
      </c>
      <c r="E133" s="64">
        <v>729.0</v>
      </c>
      <c r="F133" s="64">
        <v>3.0</v>
      </c>
      <c r="G133" s="64">
        <v>969.0</v>
      </c>
      <c r="H133" s="62" t="s">
        <v>710</v>
      </c>
      <c r="I133" s="27" t="s">
        <v>711</v>
      </c>
      <c r="J133" s="62" t="s">
        <v>246</v>
      </c>
      <c r="K133" s="62"/>
      <c r="L133" s="62" t="s">
        <v>712</v>
      </c>
      <c r="M133" s="62" t="s">
        <v>699</v>
      </c>
      <c r="N133" s="64">
        <v>7.0908785E7</v>
      </c>
      <c r="O133" s="64">
        <v>7.0912214E7</v>
      </c>
      <c r="P133" s="64">
        <v>3430.0</v>
      </c>
      <c r="Q133" s="64">
        <v>6.0</v>
      </c>
      <c r="R133" s="31">
        <v>1047.0</v>
      </c>
      <c r="S133" s="27" t="s">
        <v>520</v>
      </c>
      <c r="T133" s="27" t="s">
        <v>521</v>
      </c>
      <c r="U133" s="66" t="s">
        <v>522</v>
      </c>
    </row>
    <row r="134">
      <c r="A134" s="62" t="s">
        <v>713</v>
      </c>
      <c r="B134" s="62" t="s">
        <v>684</v>
      </c>
      <c r="C134" s="64">
        <v>1.92206145E8</v>
      </c>
      <c r="D134" s="64">
        <v>1.92212774E8</v>
      </c>
      <c r="E134" s="64">
        <v>6630.0</v>
      </c>
      <c r="F134" s="64">
        <v>4.0</v>
      </c>
      <c r="G134" s="64">
        <v>1863.0</v>
      </c>
      <c r="H134" s="62" t="s">
        <v>366</v>
      </c>
      <c r="I134" s="27" t="s">
        <v>367</v>
      </c>
      <c r="J134" s="62" t="s">
        <v>246</v>
      </c>
      <c r="K134" s="62"/>
      <c r="L134" s="62" t="s">
        <v>714</v>
      </c>
      <c r="M134" s="62" t="s">
        <v>699</v>
      </c>
      <c r="N134" s="64">
        <v>7.3356561E7</v>
      </c>
      <c r="O134" s="64">
        <v>7.3358495E7</v>
      </c>
      <c r="P134" s="64">
        <v>1935.0</v>
      </c>
      <c r="Q134" s="64">
        <v>3.0</v>
      </c>
      <c r="R134" s="31">
        <v>3795.0</v>
      </c>
      <c r="S134" s="27" t="s">
        <v>269</v>
      </c>
      <c r="T134" s="27" t="s">
        <v>269</v>
      </c>
      <c r="U134" s="65" t="s">
        <v>246</v>
      </c>
    </row>
    <row r="135">
      <c r="A135" s="62" t="s">
        <v>715</v>
      </c>
      <c r="B135" s="62" t="s">
        <v>716</v>
      </c>
      <c r="C135" s="64">
        <v>2019231.0</v>
      </c>
      <c r="D135" s="64">
        <v>2022114.0</v>
      </c>
      <c r="E135" s="64">
        <v>2884.0</v>
      </c>
      <c r="F135" s="64">
        <v>3.0</v>
      </c>
      <c r="G135" s="64">
        <v>273.0</v>
      </c>
      <c r="H135" s="62" t="s">
        <v>338</v>
      </c>
      <c r="I135" s="27" t="s">
        <v>250</v>
      </c>
      <c r="J135" s="62" t="s">
        <v>246</v>
      </c>
      <c r="K135" s="62"/>
      <c r="L135" s="62" t="s">
        <v>717</v>
      </c>
      <c r="M135" s="62" t="s">
        <v>699</v>
      </c>
      <c r="N135" s="64">
        <v>7.4003807E7</v>
      </c>
      <c r="O135" s="64">
        <v>7.4005992E7</v>
      </c>
      <c r="P135" s="64">
        <v>2186.0</v>
      </c>
      <c r="Q135" s="64">
        <v>3.0</v>
      </c>
      <c r="R135" s="31">
        <v>621.0</v>
      </c>
      <c r="S135" s="27" t="s">
        <v>269</v>
      </c>
      <c r="T135" s="27" t="s">
        <v>269</v>
      </c>
      <c r="U135" s="65" t="s">
        <v>246</v>
      </c>
    </row>
    <row r="136">
      <c r="A136" s="62" t="s">
        <v>718</v>
      </c>
      <c r="B136" s="62" t="s">
        <v>716</v>
      </c>
      <c r="C136" s="64">
        <v>1.20044869E8</v>
      </c>
      <c r="D136" s="64">
        <v>1.20045923E8</v>
      </c>
      <c r="E136" s="64">
        <v>1055.0</v>
      </c>
      <c r="F136" s="64">
        <v>4.0</v>
      </c>
      <c r="G136" s="64">
        <v>405.0</v>
      </c>
      <c r="H136" s="62" t="s">
        <v>269</v>
      </c>
      <c r="I136" s="27" t="s">
        <v>269</v>
      </c>
      <c r="J136" s="62" t="s">
        <v>246</v>
      </c>
      <c r="K136" s="62"/>
      <c r="L136" s="62" t="s">
        <v>719</v>
      </c>
      <c r="M136" s="62" t="s">
        <v>699</v>
      </c>
      <c r="N136" s="64">
        <v>7.4041943E7</v>
      </c>
      <c r="O136" s="64">
        <v>7.4051274E7</v>
      </c>
      <c r="P136" s="64">
        <v>9332.0</v>
      </c>
      <c r="Q136" s="64">
        <v>8.0</v>
      </c>
      <c r="R136" s="31">
        <v>1371.0</v>
      </c>
      <c r="S136" s="27" t="s">
        <v>269</v>
      </c>
      <c r="T136" s="27" t="s">
        <v>269</v>
      </c>
      <c r="U136" s="65" t="s">
        <v>246</v>
      </c>
    </row>
    <row r="137">
      <c r="A137" s="62" t="s">
        <v>720</v>
      </c>
      <c r="B137" s="62" t="s">
        <v>716</v>
      </c>
      <c r="C137" s="64">
        <v>1.20545812E8</v>
      </c>
      <c r="D137" s="64">
        <v>1.205467E8</v>
      </c>
      <c r="E137" s="64">
        <v>889.0</v>
      </c>
      <c r="F137" s="64">
        <v>3.0</v>
      </c>
      <c r="G137" s="64">
        <v>453.0</v>
      </c>
      <c r="H137" s="62" t="s">
        <v>721</v>
      </c>
      <c r="I137" s="27" t="s">
        <v>722</v>
      </c>
      <c r="J137" s="62" t="s">
        <v>723</v>
      </c>
      <c r="K137" s="62"/>
      <c r="L137" s="62" t="s">
        <v>724</v>
      </c>
      <c r="M137" s="62" t="s">
        <v>699</v>
      </c>
      <c r="N137" s="64">
        <v>8.539516E7</v>
      </c>
      <c r="O137" s="64">
        <v>8.5398574E7</v>
      </c>
      <c r="P137" s="64">
        <v>3415.0</v>
      </c>
      <c r="Q137" s="64">
        <v>3.0</v>
      </c>
      <c r="R137" s="31">
        <v>336.0</v>
      </c>
      <c r="S137" s="27" t="s">
        <v>725</v>
      </c>
      <c r="T137" s="27" t="s">
        <v>726</v>
      </c>
      <c r="U137" s="65" t="s">
        <v>246</v>
      </c>
    </row>
    <row r="138">
      <c r="A138" s="62" t="s">
        <v>727</v>
      </c>
      <c r="B138" s="62" t="s">
        <v>716</v>
      </c>
      <c r="C138" s="64">
        <v>1.27570312E8</v>
      </c>
      <c r="D138" s="64">
        <v>1.27579332E8</v>
      </c>
      <c r="E138" s="64">
        <v>9021.0</v>
      </c>
      <c r="F138" s="64">
        <v>9.0</v>
      </c>
      <c r="G138" s="64">
        <v>1296.0</v>
      </c>
      <c r="H138" s="62" t="s">
        <v>728</v>
      </c>
      <c r="I138" s="27" t="s">
        <v>729</v>
      </c>
      <c r="J138" s="62" t="s">
        <v>246</v>
      </c>
      <c r="K138" s="62"/>
      <c r="L138" s="62" t="s">
        <v>730</v>
      </c>
      <c r="M138" s="62" t="s">
        <v>699</v>
      </c>
      <c r="N138" s="64">
        <v>8.5542975E7</v>
      </c>
      <c r="O138" s="64">
        <v>8.5544924E7</v>
      </c>
      <c r="P138" s="64">
        <v>1950.0</v>
      </c>
      <c r="Q138" s="64">
        <v>3.0</v>
      </c>
      <c r="R138" s="31">
        <v>423.0</v>
      </c>
      <c r="S138" s="27" t="s">
        <v>731</v>
      </c>
      <c r="T138" s="27" t="s">
        <v>732</v>
      </c>
      <c r="U138" s="65" t="s">
        <v>246</v>
      </c>
    </row>
    <row r="139">
      <c r="A139" s="62" t="s">
        <v>733</v>
      </c>
      <c r="B139" s="62" t="s">
        <v>716</v>
      </c>
      <c r="C139" s="64">
        <v>1.48226578E8</v>
      </c>
      <c r="D139" s="64">
        <v>1.48228471E8</v>
      </c>
      <c r="E139" s="64">
        <v>1894.0</v>
      </c>
      <c r="F139" s="64">
        <v>3.0</v>
      </c>
      <c r="G139" s="64">
        <v>276.0</v>
      </c>
      <c r="H139" s="62" t="s">
        <v>269</v>
      </c>
      <c r="I139" s="27" t="s">
        <v>269</v>
      </c>
      <c r="J139" s="62" t="s">
        <v>246</v>
      </c>
      <c r="K139" s="62"/>
      <c r="L139" s="62" t="s">
        <v>734</v>
      </c>
      <c r="M139" s="62" t="s">
        <v>699</v>
      </c>
      <c r="N139" s="64">
        <v>9.272583E7</v>
      </c>
      <c r="O139" s="64">
        <v>9.2726739E7</v>
      </c>
      <c r="P139" s="64">
        <v>910.0</v>
      </c>
      <c r="Q139" s="64">
        <v>3.0</v>
      </c>
      <c r="R139" s="31">
        <v>381.0</v>
      </c>
      <c r="S139" s="27" t="s">
        <v>735</v>
      </c>
      <c r="T139" s="27" t="s">
        <v>736</v>
      </c>
      <c r="U139" s="65" t="s">
        <v>246</v>
      </c>
    </row>
    <row r="140">
      <c r="A140" s="62" t="s">
        <v>737</v>
      </c>
      <c r="B140" s="62" t="s">
        <v>716</v>
      </c>
      <c r="C140" s="64">
        <v>1.58024723E8</v>
      </c>
      <c r="D140" s="64">
        <v>1.58033762E8</v>
      </c>
      <c r="E140" s="64">
        <v>9040.0</v>
      </c>
      <c r="F140" s="64">
        <v>3.0</v>
      </c>
      <c r="G140" s="64">
        <v>345.0</v>
      </c>
      <c r="H140" s="62" t="s">
        <v>269</v>
      </c>
      <c r="I140" s="27" t="s">
        <v>269</v>
      </c>
      <c r="J140" s="62" t="s">
        <v>246</v>
      </c>
      <c r="K140" s="62"/>
      <c r="L140" s="62" t="s">
        <v>738</v>
      </c>
      <c r="M140" s="62" t="s">
        <v>699</v>
      </c>
      <c r="N140" s="64">
        <v>9.2726768E7</v>
      </c>
      <c r="O140" s="64">
        <v>9.2728471E7</v>
      </c>
      <c r="P140" s="64">
        <v>1704.0</v>
      </c>
      <c r="Q140" s="64">
        <v>5.0</v>
      </c>
      <c r="R140" s="31">
        <v>621.0</v>
      </c>
      <c r="S140" s="27" t="s">
        <v>739</v>
      </c>
      <c r="T140" s="27" t="s">
        <v>740</v>
      </c>
      <c r="U140" s="65" t="s">
        <v>246</v>
      </c>
    </row>
    <row r="141">
      <c r="A141" s="62" t="s">
        <v>741</v>
      </c>
      <c r="B141" s="62" t="s">
        <v>716</v>
      </c>
      <c r="C141" s="64">
        <v>1.58669647E8</v>
      </c>
      <c r="D141" s="64">
        <v>1.58676727E8</v>
      </c>
      <c r="E141" s="64">
        <v>7081.0</v>
      </c>
      <c r="F141" s="64">
        <v>3.0</v>
      </c>
      <c r="G141" s="64">
        <v>336.0</v>
      </c>
      <c r="H141" s="62" t="s">
        <v>269</v>
      </c>
      <c r="I141" s="27" t="s">
        <v>269</v>
      </c>
      <c r="J141" s="62" t="s">
        <v>246</v>
      </c>
      <c r="K141" s="62"/>
      <c r="L141" s="62" t="s">
        <v>742</v>
      </c>
      <c r="M141" s="62" t="s">
        <v>699</v>
      </c>
      <c r="N141" s="64">
        <v>1.07134836E8</v>
      </c>
      <c r="O141" s="64">
        <v>1.0713897E8</v>
      </c>
      <c r="P141" s="64">
        <v>4135.0</v>
      </c>
      <c r="Q141" s="64">
        <v>3.0</v>
      </c>
      <c r="R141" s="31">
        <v>384.0</v>
      </c>
      <c r="S141" s="27" t="s">
        <v>269</v>
      </c>
      <c r="T141" s="27" t="s">
        <v>269</v>
      </c>
      <c r="U141" s="65" t="s">
        <v>246</v>
      </c>
    </row>
    <row r="142">
      <c r="A142" s="62" t="s">
        <v>743</v>
      </c>
      <c r="B142" s="62" t="s">
        <v>716</v>
      </c>
      <c r="C142" s="64">
        <v>1.59323006E8</v>
      </c>
      <c r="D142" s="64">
        <v>1.59334409E8</v>
      </c>
      <c r="E142" s="64">
        <v>11404.0</v>
      </c>
      <c r="F142" s="64">
        <v>4.0</v>
      </c>
      <c r="G142" s="64">
        <v>591.0</v>
      </c>
      <c r="H142" s="62" t="s">
        <v>744</v>
      </c>
      <c r="I142" s="27" t="s">
        <v>745</v>
      </c>
      <c r="J142" s="62" t="s">
        <v>246</v>
      </c>
      <c r="K142" s="62"/>
      <c r="L142" s="62" t="s">
        <v>746</v>
      </c>
      <c r="M142" s="62" t="s">
        <v>747</v>
      </c>
      <c r="N142" s="64">
        <v>3895378.0</v>
      </c>
      <c r="O142" s="64">
        <v>3902194.0</v>
      </c>
      <c r="P142" s="64">
        <v>6817.0</v>
      </c>
      <c r="Q142" s="64">
        <v>6.0</v>
      </c>
      <c r="R142" s="31">
        <v>555.0</v>
      </c>
      <c r="S142" s="27" t="s">
        <v>269</v>
      </c>
      <c r="T142" s="27" t="s">
        <v>269</v>
      </c>
      <c r="U142" s="65" t="s">
        <v>246</v>
      </c>
    </row>
    <row r="143">
      <c r="A143" s="62" t="s">
        <v>748</v>
      </c>
      <c r="B143" s="62" t="s">
        <v>716</v>
      </c>
      <c r="C143" s="64">
        <v>1.70718508E8</v>
      </c>
      <c r="D143" s="64">
        <v>1.707204E8</v>
      </c>
      <c r="E143" s="64">
        <v>1893.0</v>
      </c>
      <c r="F143" s="64">
        <v>3.0</v>
      </c>
      <c r="G143" s="64">
        <v>3729.0</v>
      </c>
      <c r="H143" s="62" t="s">
        <v>572</v>
      </c>
      <c r="I143" s="27" t="s">
        <v>573</v>
      </c>
      <c r="J143" s="62" t="s">
        <v>574</v>
      </c>
      <c r="K143" s="62"/>
      <c r="L143" s="62" t="s">
        <v>749</v>
      </c>
      <c r="M143" s="62" t="s">
        <v>747</v>
      </c>
      <c r="N143" s="64">
        <v>3902229.0</v>
      </c>
      <c r="O143" s="64">
        <v>3905987.0</v>
      </c>
      <c r="P143" s="64">
        <v>3759.0</v>
      </c>
      <c r="Q143" s="64">
        <v>8.0</v>
      </c>
      <c r="R143" s="31">
        <v>1092.0</v>
      </c>
      <c r="S143" s="27" t="s">
        <v>249</v>
      </c>
      <c r="T143" s="27" t="s">
        <v>250</v>
      </c>
      <c r="U143" s="65" t="s">
        <v>246</v>
      </c>
    </row>
    <row r="144">
      <c r="A144" s="62" t="s">
        <v>750</v>
      </c>
      <c r="B144" s="62" t="s">
        <v>751</v>
      </c>
      <c r="C144" s="64">
        <v>4.8272064E7</v>
      </c>
      <c r="D144" s="64">
        <v>4.827383E7</v>
      </c>
      <c r="E144" s="64">
        <v>1767.0</v>
      </c>
      <c r="F144" s="64">
        <v>3.0</v>
      </c>
      <c r="G144" s="64">
        <v>4281.0</v>
      </c>
      <c r="H144" s="62" t="s">
        <v>752</v>
      </c>
      <c r="I144" s="27" t="s">
        <v>573</v>
      </c>
      <c r="J144" s="62" t="s">
        <v>574</v>
      </c>
      <c r="K144" s="62"/>
      <c r="L144" s="62" t="s">
        <v>753</v>
      </c>
      <c r="M144" s="62" t="s">
        <v>747</v>
      </c>
      <c r="N144" s="64">
        <v>1.4235735E7</v>
      </c>
      <c r="O144" s="64">
        <v>1.4239516E7</v>
      </c>
      <c r="P144" s="64">
        <v>3782.0</v>
      </c>
      <c r="Q144" s="64">
        <v>8.0</v>
      </c>
      <c r="R144" s="31">
        <v>1092.0</v>
      </c>
      <c r="S144" s="27" t="s">
        <v>249</v>
      </c>
      <c r="T144" s="27" t="s">
        <v>250</v>
      </c>
      <c r="U144" s="65" t="s">
        <v>246</v>
      </c>
    </row>
    <row r="145">
      <c r="A145" s="62" t="s">
        <v>754</v>
      </c>
      <c r="B145" s="62" t="s">
        <v>751</v>
      </c>
      <c r="C145" s="64">
        <v>7.4046088E7</v>
      </c>
      <c r="D145" s="64">
        <v>7.4048631E7</v>
      </c>
      <c r="E145" s="64">
        <v>2544.0</v>
      </c>
      <c r="F145" s="64">
        <v>5.0</v>
      </c>
      <c r="G145" s="64">
        <v>471.0</v>
      </c>
      <c r="H145" s="62" t="s">
        <v>755</v>
      </c>
      <c r="I145" s="27" t="s">
        <v>756</v>
      </c>
      <c r="J145" s="62" t="s">
        <v>693</v>
      </c>
      <c r="K145" s="62"/>
      <c r="L145" s="62" t="s">
        <v>757</v>
      </c>
      <c r="M145" s="62" t="s">
        <v>747</v>
      </c>
      <c r="N145" s="64">
        <v>1.9258224E7</v>
      </c>
      <c r="O145" s="64">
        <v>1.9258895E7</v>
      </c>
      <c r="P145" s="64">
        <v>672.0</v>
      </c>
      <c r="Q145" s="64">
        <v>3.0</v>
      </c>
      <c r="R145" s="31">
        <v>216.0</v>
      </c>
      <c r="S145" s="27" t="s">
        <v>269</v>
      </c>
      <c r="T145" s="27" t="s">
        <v>269</v>
      </c>
      <c r="U145" s="65" t="s">
        <v>246</v>
      </c>
    </row>
    <row r="146">
      <c r="A146" s="62" t="s">
        <v>758</v>
      </c>
      <c r="B146" s="62" t="s">
        <v>751</v>
      </c>
      <c r="C146" s="64">
        <v>1.27321163E8</v>
      </c>
      <c r="D146" s="64">
        <v>1.27321755E8</v>
      </c>
      <c r="E146" s="64">
        <v>593.0</v>
      </c>
      <c r="F146" s="64">
        <v>4.0</v>
      </c>
      <c r="G146" s="64">
        <v>1014.0</v>
      </c>
      <c r="H146" s="62" t="s">
        <v>759</v>
      </c>
      <c r="I146" s="27" t="s">
        <v>760</v>
      </c>
      <c r="J146" s="62" t="s">
        <v>563</v>
      </c>
      <c r="K146" s="62"/>
      <c r="L146" s="62" t="s">
        <v>761</v>
      </c>
      <c r="M146" s="62" t="s">
        <v>747</v>
      </c>
      <c r="N146" s="64">
        <v>2.3813299E7</v>
      </c>
      <c r="O146" s="64">
        <v>2.3817061E7</v>
      </c>
      <c r="P146" s="64">
        <v>3763.0</v>
      </c>
      <c r="Q146" s="64">
        <v>8.0</v>
      </c>
      <c r="R146" s="31">
        <v>1092.0</v>
      </c>
      <c r="S146" s="27" t="s">
        <v>249</v>
      </c>
      <c r="T146" s="27" t="s">
        <v>250</v>
      </c>
      <c r="U146" s="65" t="s">
        <v>246</v>
      </c>
    </row>
    <row r="147">
      <c r="A147" s="62" t="s">
        <v>762</v>
      </c>
      <c r="B147" s="62" t="s">
        <v>751</v>
      </c>
      <c r="C147" s="64">
        <v>1.61676392E8</v>
      </c>
      <c r="D147" s="64">
        <v>1.61682555E8</v>
      </c>
      <c r="E147" s="64">
        <v>6164.0</v>
      </c>
      <c r="F147" s="64">
        <v>3.0</v>
      </c>
      <c r="G147" s="64">
        <v>1308.0</v>
      </c>
      <c r="H147" s="62" t="s">
        <v>763</v>
      </c>
      <c r="I147" s="27" t="s">
        <v>764</v>
      </c>
      <c r="J147" s="62" t="s">
        <v>334</v>
      </c>
      <c r="K147" s="62"/>
      <c r="L147" s="62" t="s">
        <v>765</v>
      </c>
      <c r="M147" s="62" t="s">
        <v>747</v>
      </c>
      <c r="N147" s="64">
        <v>2.8979266E7</v>
      </c>
      <c r="O147" s="64">
        <v>2.8983038E7</v>
      </c>
      <c r="P147" s="64">
        <v>3773.0</v>
      </c>
      <c r="Q147" s="64">
        <v>8.0</v>
      </c>
      <c r="R147" s="31">
        <v>1092.0</v>
      </c>
      <c r="S147" s="27" t="s">
        <v>249</v>
      </c>
      <c r="T147" s="27" t="s">
        <v>250</v>
      </c>
      <c r="U147" s="65" t="s">
        <v>246</v>
      </c>
    </row>
    <row r="148">
      <c r="A148" s="62" t="s">
        <v>766</v>
      </c>
      <c r="B148" s="62" t="s">
        <v>751</v>
      </c>
      <c r="C148" s="64">
        <v>1.6304226E8</v>
      </c>
      <c r="D148" s="64">
        <v>1.63043891E8</v>
      </c>
      <c r="E148" s="64">
        <v>1632.0</v>
      </c>
      <c r="F148" s="64">
        <v>3.0</v>
      </c>
      <c r="G148" s="64">
        <v>345.0</v>
      </c>
      <c r="H148" s="62" t="s">
        <v>269</v>
      </c>
      <c r="I148" s="27" t="s">
        <v>269</v>
      </c>
      <c r="J148" s="62" t="s">
        <v>246</v>
      </c>
      <c r="K148" s="62"/>
      <c r="L148" s="62" t="s">
        <v>767</v>
      </c>
      <c r="M148" s="62" t="s">
        <v>747</v>
      </c>
      <c r="N148" s="64">
        <v>3.0747313E7</v>
      </c>
      <c r="O148" s="64">
        <v>3.0751077E7</v>
      </c>
      <c r="P148" s="64">
        <v>3765.0</v>
      </c>
      <c r="Q148" s="64">
        <v>8.0</v>
      </c>
      <c r="R148" s="31">
        <v>1092.0</v>
      </c>
      <c r="S148" s="27" t="s">
        <v>249</v>
      </c>
      <c r="T148" s="27" t="s">
        <v>250</v>
      </c>
      <c r="U148" s="65" t="s">
        <v>246</v>
      </c>
    </row>
    <row r="149">
      <c r="A149" s="62" t="s">
        <v>768</v>
      </c>
      <c r="B149" s="62" t="s">
        <v>751</v>
      </c>
      <c r="C149" s="64">
        <v>1.7130499E8</v>
      </c>
      <c r="D149" s="64">
        <v>1.71324169E8</v>
      </c>
      <c r="E149" s="64">
        <v>19180.0</v>
      </c>
      <c r="F149" s="64">
        <v>7.0</v>
      </c>
      <c r="G149" s="64">
        <v>1008.0</v>
      </c>
      <c r="H149" s="62" t="s">
        <v>769</v>
      </c>
      <c r="I149" s="27" t="s">
        <v>770</v>
      </c>
      <c r="J149" s="62" t="s">
        <v>771</v>
      </c>
      <c r="K149" s="62"/>
      <c r="L149" s="62" t="s">
        <v>772</v>
      </c>
      <c r="M149" s="62" t="s">
        <v>747</v>
      </c>
      <c r="N149" s="64">
        <v>3.9026469E7</v>
      </c>
      <c r="O149" s="64">
        <v>3.9038613E7</v>
      </c>
      <c r="P149" s="64">
        <v>12145.0</v>
      </c>
      <c r="Q149" s="64">
        <v>8.0</v>
      </c>
      <c r="R149" s="31">
        <v>1458.0</v>
      </c>
      <c r="S149" s="27" t="s">
        <v>269</v>
      </c>
      <c r="T149" s="27" t="s">
        <v>269</v>
      </c>
      <c r="U149" s="65" t="s">
        <v>246</v>
      </c>
    </row>
    <row r="150">
      <c r="A150" s="62" t="s">
        <v>773</v>
      </c>
      <c r="B150" s="62" t="s">
        <v>751</v>
      </c>
      <c r="C150" s="64">
        <v>1.71394776E8</v>
      </c>
      <c r="D150" s="64">
        <v>1.71406232E8</v>
      </c>
      <c r="E150" s="64">
        <v>11457.0</v>
      </c>
      <c r="F150" s="64">
        <v>6.0</v>
      </c>
      <c r="G150" s="64">
        <v>2547.0</v>
      </c>
      <c r="H150" s="62" t="s">
        <v>774</v>
      </c>
      <c r="I150" s="27" t="s">
        <v>775</v>
      </c>
      <c r="J150" s="62" t="s">
        <v>461</v>
      </c>
      <c r="K150" s="62"/>
      <c r="L150" s="62" t="s">
        <v>776</v>
      </c>
      <c r="M150" s="62" t="s">
        <v>747</v>
      </c>
      <c r="N150" s="64">
        <v>5.8645082E7</v>
      </c>
      <c r="O150" s="64">
        <v>5.8714452E7</v>
      </c>
      <c r="P150" s="64">
        <v>69371.0</v>
      </c>
      <c r="Q150" s="64">
        <v>3.0</v>
      </c>
      <c r="R150" s="31">
        <v>261.0</v>
      </c>
      <c r="S150" s="27" t="s">
        <v>269</v>
      </c>
      <c r="T150" s="27" t="s">
        <v>269</v>
      </c>
      <c r="U150" s="65" t="s">
        <v>246</v>
      </c>
    </row>
    <row r="151">
      <c r="A151" s="62" t="s">
        <v>777</v>
      </c>
      <c r="B151" s="62" t="s">
        <v>778</v>
      </c>
      <c r="C151" s="64">
        <v>1.8008381E7</v>
      </c>
      <c r="D151" s="64">
        <v>1.8012756E7</v>
      </c>
      <c r="E151" s="64">
        <v>4376.0</v>
      </c>
      <c r="F151" s="64">
        <v>5.0</v>
      </c>
      <c r="G151" s="64">
        <v>753.0</v>
      </c>
      <c r="H151" s="62" t="s">
        <v>779</v>
      </c>
      <c r="I151" s="27" t="s">
        <v>780</v>
      </c>
      <c r="J151" s="62" t="s">
        <v>246</v>
      </c>
      <c r="K151" s="62"/>
      <c r="L151" s="62" t="s">
        <v>781</v>
      </c>
      <c r="M151" s="62" t="s">
        <v>747</v>
      </c>
      <c r="N151" s="64">
        <v>1.12082007E8</v>
      </c>
      <c r="O151" s="64">
        <v>1.12083713E8</v>
      </c>
      <c r="P151" s="64">
        <v>1707.0</v>
      </c>
      <c r="Q151" s="64">
        <v>3.0</v>
      </c>
      <c r="R151" s="31">
        <v>213.0</v>
      </c>
      <c r="S151" s="27" t="s">
        <v>269</v>
      </c>
      <c r="T151" s="27" t="s">
        <v>269</v>
      </c>
      <c r="U151" s="65" t="s">
        <v>246</v>
      </c>
    </row>
    <row r="152">
      <c r="A152" s="62" t="s">
        <v>782</v>
      </c>
      <c r="B152" s="62" t="s">
        <v>778</v>
      </c>
      <c r="C152" s="64">
        <v>3.7163064E7</v>
      </c>
      <c r="D152" s="64">
        <v>3.7166228E7</v>
      </c>
      <c r="E152" s="64">
        <v>3165.0</v>
      </c>
      <c r="F152" s="64">
        <v>3.0</v>
      </c>
      <c r="G152" s="64">
        <v>492.0</v>
      </c>
      <c r="H152" s="62" t="s">
        <v>783</v>
      </c>
      <c r="I152" s="27" t="s">
        <v>250</v>
      </c>
      <c r="J152" s="62" t="s">
        <v>246</v>
      </c>
      <c r="K152" s="62"/>
      <c r="L152" s="62" t="s">
        <v>784</v>
      </c>
      <c r="M152" s="62" t="s">
        <v>747</v>
      </c>
      <c r="N152" s="64">
        <v>1.20422912E8</v>
      </c>
      <c r="O152" s="64">
        <v>1.20432951E8</v>
      </c>
      <c r="P152" s="64">
        <v>10040.0</v>
      </c>
      <c r="Q152" s="64">
        <v>3.0</v>
      </c>
      <c r="R152" s="31">
        <v>213.0</v>
      </c>
      <c r="S152" s="27" t="s">
        <v>269</v>
      </c>
      <c r="T152" s="27" t="s">
        <v>269</v>
      </c>
      <c r="U152" s="65" t="s">
        <v>246</v>
      </c>
    </row>
    <row r="153">
      <c r="A153" s="62" t="s">
        <v>785</v>
      </c>
      <c r="B153" s="62" t="s">
        <v>778</v>
      </c>
      <c r="C153" s="64">
        <v>6.4634402E7</v>
      </c>
      <c r="D153" s="64">
        <v>6.4635505E7</v>
      </c>
      <c r="E153" s="64">
        <v>1104.0</v>
      </c>
      <c r="F153" s="64">
        <v>3.0</v>
      </c>
      <c r="G153" s="64">
        <v>1941.0</v>
      </c>
      <c r="H153" s="62" t="s">
        <v>269</v>
      </c>
      <c r="I153" s="27" t="s">
        <v>269</v>
      </c>
      <c r="J153" s="62" t="s">
        <v>246</v>
      </c>
      <c r="K153" s="62"/>
      <c r="L153" s="62" t="s">
        <v>786</v>
      </c>
      <c r="M153" s="62" t="s">
        <v>747</v>
      </c>
      <c r="N153" s="64">
        <v>1.27294011E8</v>
      </c>
      <c r="O153" s="64">
        <v>1.27300893E8</v>
      </c>
      <c r="P153" s="64">
        <v>6883.0</v>
      </c>
      <c r="Q153" s="64">
        <v>3.0</v>
      </c>
      <c r="R153" s="31">
        <v>885.0</v>
      </c>
      <c r="S153" s="27" t="s">
        <v>787</v>
      </c>
      <c r="T153" s="27" t="s">
        <v>788</v>
      </c>
      <c r="U153" s="66" t="s">
        <v>789</v>
      </c>
    </row>
    <row r="154">
      <c r="A154" s="62" t="s">
        <v>790</v>
      </c>
      <c r="B154" s="62" t="s">
        <v>778</v>
      </c>
      <c r="C154" s="64">
        <v>1.15211189E8</v>
      </c>
      <c r="D154" s="64">
        <v>1.15212656E8</v>
      </c>
      <c r="E154" s="64">
        <v>1468.0</v>
      </c>
      <c r="F154" s="64">
        <v>4.0</v>
      </c>
      <c r="G154" s="64">
        <v>675.0</v>
      </c>
      <c r="H154" s="62" t="s">
        <v>791</v>
      </c>
      <c r="I154" s="27" t="s">
        <v>792</v>
      </c>
      <c r="J154" s="62" t="s">
        <v>461</v>
      </c>
      <c r="K154" s="62"/>
      <c r="L154" s="62" t="s">
        <v>793</v>
      </c>
      <c r="M154" s="62" t="s">
        <v>794</v>
      </c>
      <c r="N154" s="64">
        <v>6388416.0</v>
      </c>
      <c r="O154" s="64">
        <v>6392185.0</v>
      </c>
      <c r="P154" s="64">
        <v>3770.0</v>
      </c>
      <c r="Q154" s="64">
        <v>8.0</v>
      </c>
      <c r="R154" s="31">
        <v>1092.0</v>
      </c>
      <c r="S154" s="27" t="s">
        <v>249</v>
      </c>
      <c r="T154" s="27" t="s">
        <v>250</v>
      </c>
      <c r="U154" s="65" t="s">
        <v>246</v>
      </c>
    </row>
    <row r="155">
      <c r="A155" s="62" t="s">
        <v>795</v>
      </c>
      <c r="B155" s="62" t="s">
        <v>778</v>
      </c>
      <c r="C155" s="64">
        <v>1.15889103E8</v>
      </c>
      <c r="D155" s="64">
        <v>1.15890126E8</v>
      </c>
      <c r="E155" s="64">
        <v>1024.0</v>
      </c>
      <c r="F155" s="64">
        <v>3.0</v>
      </c>
      <c r="G155" s="64">
        <v>396.0</v>
      </c>
      <c r="H155" s="62" t="s">
        <v>796</v>
      </c>
      <c r="I155" s="27" t="s">
        <v>797</v>
      </c>
      <c r="J155" s="62" t="s">
        <v>798</v>
      </c>
      <c r="K155" s="62"/>
      <c r="L155" s="62" t="s">
        <v>799</v>
      </c>
      <c r="M155" s="62" t="s">
        <v>794</v>
      </c>
      <c r="N155" s="64">
        <v>1.7147849E7</v>
      </c>
      <c r="O155" s="64">
        <v>1.7160402E7</v>
      </c>
      <c r="P155" s="64">
        <v>12554.0</v>
      </c>
      <c r="Q155" s="64">
        <v>3.0</v>
      </c>
      <c r="R155" s="31">
        <v>297.0</v>
      </c>
      <c r="S155" s="27" t="s">
        <v>800</v>
      </c>
      <c r="T155" s="27" t="s">
        <v>801</v>
      </c>
      <c r="U155" s="66" t="s">
        <v>802</v>
      </c>
    </row>
    <row r="156">
      <c r="A156" s="62" t="s">
        <v>803</v>
      </c>
      <c r="B156" s="62" t="s">
        <v>778</v>
      </c>
      <c r="C156" s="64">
        <v>1.16120508E8</v>
      </c>
      <c r="D156" s="64">
        <v>1.16134046E8</v>
      </c>
      <c r="E156" s="64">
        <v>13539.0</v>
      </c>
      <c r="F156" s="64">
        <v>4.0</v>
      </c>
      <c r="G156" s="64">
        <v>1491.0</v>
      </c>
      <c r="H156" s="62" t="s">
        <v>804</v>
      </c>
      <c r="I156" s="27" t="s">
        <v>805</v>
      </c>
      <c r="J156" s="62" t="s">
        <v>334</v>
      </c>
      <c r="K156" s="62"/>
      <c r="L156" s="62" t="s">
        <v>806</v>
      </c>
      <c r="M156" s="62" t="s">
        <v>794</v>
      </c>
      <c r="N156" s="64">
        <v>1.7197071E7</v>
      </c>
      <c r="O156" s="64">
        <v>1.7198645E7</v>
      </c>
      <c r="P156" s="64">
        <v>1575.0</v>
      </c>
      <c r="Q156" s="64">
        <v>3.0</v>
      </c>
      <c r="R156" s="31">
        <v>201.0</v>
      </c>
      <c r="S156" s="27" t="s">
        <v>807</v>
      </c>
      <c r="T156" s="27" t="s">
        <v>808</v>
      </c>
      <c r="U156" s="66" t="s">
        <v>348</v>
      </c>
    </row>
    <row r="157">
      <c r="A157" s="62" t="s">
        <v>809</v>
      </c>
      <c r="B157" s="62" t="s">
        <v>810</v>
      </c>
      <c r="C157" s="64">
        <v>3.943347E7</v>
      </c>
      <c r="D157" s="64">
        <v>3.9464774E7</v>
      </c>
      <c r="E157" s="64">
        <v>31305.0</v>
      </c>
      <c r="F157" s="64">
        <v>6.0</v>
      </c>
      <c r="G157" s="64">
        <v>579.0</v>
      </c>
      <c r="H157" s="62" t="s">
        <v>811</v>
      </c>
      <c r="I157" s="27" t="s">
        <v>812</v>
      </c>
      <c r="J157" s="62" t="s">
        <v>246</v>
      </c>
      <c r="K157" s="62"/>
      <c r="L157" s="62" t="s">
        <v>813</v>
      </c>
      <c r="M157" s="62" t="s">
        <v>794</v>
      </c>
      <c r="N157" s="64">
        <v>2.0514158E7</v>
      </c>
      <c r="O157" s="64">
        <v>2.0520396E7</v>
      </c>
      <c r="P157" s="64">
        <v>6239.0</v>
      </c>
      <c r="Q157" s="64">
        <v>7.0</v>
      </c>
      <c r="R157" s="31">
        <v>639.0</v>
      </c>
      <c r="S157" s="27" t="s">
        <v>590</v>
      </c>
      <c r="T157" s="27" t="s">
        <v>591</v>
      </c>
      <c r="U157" s="65" t="s">
        <v>246</v>
      </c>
    </row>
    <row r="158">
      <c r="A158" s="62" t="s">
        <v>814</v>
      </c>
      <c r="B158" s="62" t="s">
        <v>810</v>
      </c>
      <c r="C158" s="64">
        <v>4.4538138E7</v>
      </c>
      <c r="D158" s="64">
        <v>4.4543896E7</v>
      </c>
      <c r="E158" s="64">
        <v>5759.0</v>
      </c>
      <c r="F158" s="64">
        <v>3.0</v>
      </c>
      <c r="G158" s="64">
        <v>201.0</v>
      </c>
      <c r="H158" s="62" t="s">
        <v>269</v>
      </c>
      <c r="I158" s="27" t="s">
        <v>269</v>
      </c>
      <c r="J158" s="62" t="s">
        <v>246</v>
      </c>
      <c r="K158" s="62"/>
      <c r="L158" s="62" t="s">
        <v>815</v>
      </c>
      <c r="M158" s="62" t="s">
        <v>794</v>
      </c>
      <c r="N158" s="64">
        <v>2.0660672E7</v>
      </c>
      <c r="O158" s="64">
        <v>2.066691E7</v>
      </c>
      <c r="P158" s="64">
        <v>6239.0</v>
      </c>
      <c r="Q158" s="64">
        <v>7.0</v>
      </c>
      <c r="R158" s="31">
        <v>639.0</v>
      </c>
      <c r="S158" s="27" t="s">
        <v>590</v>
      </c>
      <c r="T158" s="27" t="s">
        <v>591</v>
      </c>
      <c r="U158" s="65" t="s">
        <v>246</v>
      </c>
    </row>
    <row r="159">
      <c r="A159" s="62" t="s">
        <v>816</v>
      </c>
      <c r="B159" s="62" t="s">
        <v>810</v>
      </c>
      <c r="C159" s="64">
        <v>7.6916892E7</v>
      </c>
      <c r="D159" s="64">
        <v>7.6923179E7</v>
      </c>
      <c r="E159" s="64">
        <v>6288.0</v>
      </c>
      <c r="F159" s="64">
        <v>3.0</v>
      </c>
      <c r="G159" s="64">
        <v>762.0</v>
      </c>
      <c r="H159" s="62" t="s">
        <v>269</v>
      </c>
      <c r="I159" s="27" t="s">
        <v>269</v>
      </c>
      <c r="J159" s="62" t="s">
        <v>246</v>
      </c>
      <c r="K159" s="62"/>
      <c r="L159" s="62" t="s">
        <v>817</v>
      </c>
      <c r="M159" s="62" t="s">
        <v>794</v>
      </c>
      <c r="N159" s="64">
        <v>2.0807146E7</v>
      </c>
      <c r="O159" s="64">
        <v>2.0813382E7</v>
      </c>
      <c r="P159" s="64">
        <v>6237.0</v>
      </c>
      <c r="Q159" s="64">
        <v>7.0</v>
      </c>
      <c r="R159" s="31">
        <v>639.0</v>
      </c>
      <c r="S159" s="27" t="s">
        <v>590</v>
      </c>
      <c r="T159" s="27" t="s">
        <v>591</v>
      </c>
      <c r="U159" s="65" t="s">
        <v>246</v>
      </c>
    </row>
    <row r="160">
      <c r="A160" s="62" t="s">
        <v>818</v>
      </c>
      <c r="B160" s="62" t="s">
        <v>810</v>
      </c>
      <c r="C160" s="64">
        <v>8.7655547E7</v>
      </c>
      <c r="D160" s="64">
        <v>8.76571E7</v>
      </c>
      <c r="E160" s="64">
        <v>1554.0</v>
      </c>
      <c r="F160" s="64">
        <v>3.0</v>
      </c>
      <c r="G160" s="64">
        <v>2841.0</v>
      </c>
      <c r="H160" s="62" t="s">
        <v>819</v>
      </c>
      <c r="I160" s="27" t="s">
        <v>820</v>
      </c>
      <c r="J160" s="62" t="s">
        <v>246</v>
      </c>
      <c r="K160" s="62"/>
      <c r="L160" s="62" t="s">
        <v>821</v>
      </c>
      <c r="M160" s="62" t="s">
        <v>794</v>
      </c>
      <c r="N160" s="64">
        <v>2.0959696E7</v>
      </c>
      <c r="O160" s="64">
        <v>2.096578E7</v>
      </c>
      <c r="P160" s="64">
        <v>6085.0</v>
      </c>
      <c r="Q160" s="64">
        <v>7.0</v>
      </c>
      <c r="R160" s="31">
        <v>639.0</v>
      </c>
      <c r="S160" s="27" t="s">
        <v>590</v>
      </c>
      <c r="T160" s="27" t="s">
        <v>591</v>
      </c>
      <c r="U160" s="65" t="s">
        <v>246</v>
      </c>
    </row>
    <row r="161">
      <c r="A161" s="62" t="s">
        <v>822</v>
      </c>
      <c r="B161" s="62" t="s">
        <v>810</v>
      </c>
      <c r="C161" s="64">
        <v>9.6144459E7</v>
      </c>
      <c r="D161" s="64">
        <v>9.6145521E7</v>
      </c>
      <c r="E161" s="64">
        <v>1063.0</v>
      </c>
      <c r="F161" s="64">
        <v>4.0</v>
      </c>
      <c r="G161" s="64">
        <v>813.0</v>
      </c>
      <c r="H161" s="62" t="s">
        <v>269</v>
      </c>
      <c r="I161" s="27" t="s">
        <v>269</v>
      </c>
      <c r="J161" s="62" t="s">
        <v>246</v>
      </c>
      <c r="K161" s="62"/>
      <c r="L161" s="62" t="s">
        <v>823</v>
      </c>
      <c r="M161" s="62" t="s">
        <v>794</v>
      </c>
      <c r="N161" s="64">
        <v>2.0967978E7</v>
      </c>
      <c r="O161" s="64">
        <v>2.0984698E7</v>
      </c>
      <c r="P161" s="64">
        <v>16721.0</v>
      </c>
      <c r="Q161" s="64">
        <v>7.0</v>
      </c>
      <c r="R161" s="31">
        <v>570.0</v>
      </c>
      <c r="S161" s="27" t="s">
        <v>590</v>
      </c>
      <c r="T161" s="27" t="s">
        <v>591</v>
      </c>
      <c r="U161" s="65" t="s">
        <v>246</v>
      </c>
    </row>
    <row r="162">
      <c r="A162" s="62" t="s">
        <v>824</v>
      </c>
      <c r="B162" s="62" t="s">
        <v>810</v>
      </c>
      <c r="C162" s="64">
        <v>1.16292015E8</v>
      </c>
      <c r="D162" s="64">
        <v>1.16293274E8</v>
      </c>
      <c r="E162" s="64">
        <v>1260.0</v>
      </c>
      <c r="F162" s="64">
        <v>3.0</v>
      </c>
      <c r="G162" s="64">
        <v>2463.0</v>
      </c>
      <c r="H162" s="62" t="s">
        <v>269</v>
      </c>
      <c r="I162" s="27" t="s">
        <v>269</v>
      </c>
      <c r="J162" s="62" t="s">
        <v>246</v>
      </c>
      <c r="K162" s="62"/>
      <c r="L162" s="62" t="s">
        <v>825</v>
      </c>
      <c r="M162" s="62" t="s">
        <v>794</v>
      </c>
      <c r="N162" s="64">
        <v>2.1119784E7</v>
      </c>
      <c r="O162" s="64">
        <v>2.1125869E7</v>
      </c>
      <c r="P162" s="64">
        <v>6086.0</v>
      </c>
      <c r="Q162" s="64">
        <v>7.0</v>
      </c>
      <c r="R162" s="31">
        <v>639.0</v>
      </c>
      <c r="S162" s="27" t="s">
        <v>590</v>
      </c>
      <c r="T162" s="27" t="s">
        <v>591</v>
      </c>
      <c r="U162" s="65" t="s">
        <v>246</v>
      </c>
    </row>
    <row r="163">
      <c r="A163" s="62" t="s">
        <v>826</v>
      </c>
      <c r="B163" s="62" t="s">
        <v>810</v>
      </c>
      <c r="C163" s="64">
        <v>1.30885943E8</v>
      </c>
      <c r="D163" s="64">
        <v>1.30902997E8</v>
      </c>
      <c r="E163" s="64">
        <v>17055.0</v>
      </c>
      <c r="F163" s="64">
        <v>7.0</v>
      </c>
      <c r="G163" s="64">
        <v>762.0</v>
      </c>
      <c r="H163" s="62" t="s">
        <v>827</v>
      </c>
      <c r="I163" s="27" t="s">
        <v>828</v>
      </c>
      <c r="J163" s="62" t="s">
        <v>386</v>
      </c>
      <c r="K163" s="62"/>
      <c r="L163" s="62" t="s">
        <v>829</v>
      </c>
      <c r="M163" s="62" t="s">
        <v>794</v>
      </c>
      <c r="N163" s="64">
        <v>2.1437275E7</v>
      </c>
      <c r="O163" s="64">
        <v>2.1443269E7</v>
      </c>
      <c r="P163" s="64">
        <v>5995.0</v>
      </c>
      <c r="Q163" s="64">
        <v>7.0</v>
      </c>
      <c r="R163" s="31">
        <v>639.0</v>
      </c>
      <c r="S163" s="27" t="s">
        <v>590</v>
      </c>
      <c r="T163" s="27" t="s">
        <v>591</v>
      </c>
      <c r="U163" s="65" t="s">
        <v>246</v>
      </c>
    </row>
    <row r="164">
      <c r="A164" s="62" t="s">
        <v>830</v>
      </c>
      <c r="B164" s="62" t="s">
        <v>810</v>
      </c>
      <c r="C164" s="64">
        <v>1.54630755E8</v>
      </c>
      <c r="D164" s="64">
        <v>1.54632554E8</v>
      </c>
      <c r="E164" s="64">
        <v>1800.0</v>
      </c>
      <c r="F164" s="64">
        <v>3.0</v>
      </c>
      <c r="G164" s="64">
        <v>3405.0</v>
      </c>
      <c r="H164" s="62" t="s">
        <v>572</v>
      </c>
      <c r="I164" s="27" t="s">
        <v>573</v>
      </c>
      <c r="J164" s="62" t="s">
        <v>574</v>
      </c>
      <c r="K164" s="62"/>
      <c r="L164" s="62" t="s">
        <v>831</v>
      </c>
      <c r="M164" s="62" t="s">
        <v>794</v>
      </c>
      <c r="N164" s="64">
        <v>2.1445472E7</v>
      </c>
      <c r="O164" s="64">
        <v>2.1461941E7</v>
      </c>
      <c r="P164" s="64">
        <v>16470.0</v>
      </c>
      <c r="Q164" s="64">
        <v>15.0</v>
      </c>
      <c r="R164" s="31">
        <v>1353.0</v>
      </c>
      <c r="S164" s="27" t="s">
        <v>832</v>
      </c>
      <c r="T164" s="27" t="s">
        <v>591</v>
      </c>
      <c r="U164" s="65" t="s">
        <v>246</v>
      </c>
    </row>
    <row r="165">
      <c r="A165" s="62" t="s">
        <v>833</v>
      </c>
      <c r="B165" s="62" t="s">
        <v>834</v>
      </c>
      <c r="C165" s="64">
        <v>305542.0</v>
      </c>
      <c r="D165" s="64">
        <v>312416.0</v>
      </c>
      <c r="E165" s="64">
        <v>6875.0</v>
      </c>
      <c r="F165" s="64">
        <v>10.0</v>
      </c>
      <c r="G165" s="64">
        <v>1995.0</v>
      </c>
      <c r="H165" s="62" t="s">
        <v>835</v>
      </c>
      <c r="I165" s="27" t="s">
        <v>836</v>
      </c>
      <c r="J165" s="62" t="s">
        <v>837</v>
      </c>
      <c r="K165" s="62"/>
      <c r="L165" s="62" t="s">
        <v>838</v>
      </c>
      <c r="M165" s="62" t="s">
        <v>794</v>
      </c>
      <c r="N165" s="64">
        <v>2.8709863E7</v>
      </c>
      <c r="O165" s="64">
        <v>2.8726073E7</v>
      </c>
      <c r="P165" s="64">
        <v>16211.0</v>
      </c>
      <c r="Q165" s="64">
        <v>3.0</v>
      </c>
      <c r="R165" s="31">
        <v>384.0</v>
      </c>
      <c r="S165" s="27" t="s">
        <v>832</v>
      </c>
      <c r="T165" s="27" t="s">
        <v>591</v>
      </c>
      <c r="U165" s="65" t="s">
        <v>246</v>
      </c>
    </row>
    <row r="166">
      <c r="A166" s="62" t="s">
        <v>839</v>
      </c>
      <c r="B166" s="62" t="s">
        <v>834</v>
      </c>
      <c r="C166" s="64">
        <v>484976.0</v>
      </c>
      <c r="D166" s="64">
        <v>489127.0</v>
      </c>
      <c r="E166" s="64">
        <v>4152.0</v>
      </c>
      <c r="F166" s="64">
        <v>17.0</v>
      </c>
      <c r="G166" s="64">
        <v>1005.0</v>
      </c>
      <c r="H166" s="62" t="s">
        <v>269</v>
      </c>
      <c r="I166" s="27" t="s">
        <v>269</v>
      </c>
      <c r="J166" s="62" t="s">
        <v>246</v>
      </c>
      <c r="K166" s="62"/>
      <c r="L166" s="62" t="s">
        <v>840</v>
      </c>
      <c r="M166" s="62" t="s">
        <v>794</v>
      </c>
      <c r="N166" s="64">
        <v>2.8984739E7</v>
      </c>
      <c r="O166" s="64">
        <v>2.8985568E7</v>
      </c>
      <c r="P166" s="64">
        <v>830.0</v>
      </c>
      <c r="Q166" s="64">
        <v>3.0</v>
      </c>
      <c r="R166" s="31">
        <v>204.0</v>
      </c>
      <c r="S166" s="27" t="s">
        <v>269</v>
      </c>
      <c r="T166" s="27" t="s">
        <v>269</v>
      </c>
      <c r="U166" s="65" t="s">
        <v>246</v>
      </c>
    </row>
    <row r="167">
      <c r="A167" s="62" t="s">
        <v>841</v>
      </c>
      <c r="B167" s="62" t="s">
        <v>834</v>
      </c>
      <c r="C167" s="64">
        <v>607769.0</v>
      </c>
      <c r="D167" s="64">
        <v>610204.0</v>
      </c>
      <c r="E167" s="64">
        <v>2436.0</v>
      </c>
      <c r="F167" s="64">
        <v>8.0</v>
      </c>
      <c r="G167" s="64">
        <v>702.0</v>
      </c>
      <c r="H167" s="62" t="s">
        <v>269</v>
      </c>
      <c r="I167" s="27" t="s">
        <v>269</v>
      </c>
      <c r="J167" s="62" t="s">
        <v>246</v>
      </c>
      <c r="K167" s="62"/>
      <c r="L167" s="62" t="s">
        <v>842</v>
      </c>
      <c r="M167" s="62" t="s">
        <v>794</v>
      </c>
      <c r="N167" s="64">
        <v>2.9030189E7</v>
      </c>
      <c r="O167" s="64">
        <v>2.9031018E7</v>
      </c>
      <c r="P167" s="64">
        <v>830.0</v>
      </c>
      <c r="Q167" s="64">
        <v>3.0</v>
      </c>
      <c r="R167" s="31">
        <v>204.0</v>
      </c>
      <c r="S167" s="27" t="s">
        <v>269</v>
      </c>
      <c r="T167" s="27" t="s">
        <v>269</v>
      </c>
      <c r="U167" s="65" t="s">
        <v>246</v>
      </c>
    </row>
    <row r="168">
      <c r="A168" s="62" t="s">
        <v>843</v>
      </c>
      <c r="B168" s="62" t="s">
        <v>834</v>
      </c>
      <c r="C168" s="64">
        <v>1.5714135E7</v>
      </c>
      <c r="D168" s="64">
        <v>1.5716806E7</v>
      </c>
      <c r="E168" s="64">
        <v>2672.0</v>
      </c>
      <c r="F168" s="64">
        <v>6.0</v>
      </c>
      <c r="G168" s="64">
        <v>957.0</v>
      </c>
      <c r="H168" s="62" t="s">
        <v>844</v>
      </c>
      <c r="I168" s="27" t="s">
        <v>845</v>
      </c>
      <c r="J168" s="62" t="s">
        <v>522</v>
      </c>
      <c r="K168" s="62"/>
      <c r="L168" s="62" t="s">
        <v>846</v>
      </c>
      <c r="M168" s="62" t="s">
        <v>794</v>
      </c>
      <c r="N168" s="64">
        <v>3.2272723E7</v>
      </c>
      <c r="O168" s="64">
        <v>3.2277098E7</v>
      </c>
      <c r="P168" s="64">
        <v>4376.0</v>
      </c>
      <c r="Q168" s="64">
        <v>4.0</v>
      </c>
      <c r="R168" s="31">
        <v>1878.0</v>
      </c>
      <c r="S168" s="27" t="s">
        <v>269</v>
      </c>
      <c r="T168" s="27" t="s">
        <v>269</v>
      </c>
      <c r="U168" s="65" t="s">
        <v>246</v>
      </c>
    </row>
    <row r="169">
      <c r="A169" s="62" t="s">
        <v>847</v>
      </c>
      <c r="B169" s="62" t="s">
        <v>834</v>
      </c>
      <c r="C169" s="64">
        <v>1.5721288E7</v>
      </c>
      <c r="D169" s="64">
        <v>1.5722942E7</v>
      </c>
      <c r="E169" s="64">
        <v>1655.0</v>
      </c>
      <c r="F169" s="64">
        <v>4.0</v>
      </c>
      <c r="G169" s="64">
        <v>960.0</v>
      </c>
      <c r="H169" s="62" t="s">
        <v>848</v>
      </c>
      <c r="I169" s="27" t="s">
        <v>849</v>
      </c>
      <c r="J169" s="62" t="s">
        <v>334</v>
      </c>
      <c r="K169" s="62"/>
      <c r="L169" s="62" t="s">
        <v>571</v>
      </c>
      <c r="M169" s="62" t="s">
        <v>794</v>
      </c>
      <c r="N169" s="64">
        <v>3.8163817E7</v>
      </c>
      <c r="O169" s="64">
        <v>3.8167982E7</v>
      </c>
      <c r="P169" s="64">
        <v>4166.0</v>
      </c>
      <c r="Q169" s="64">
        <v>3.0</v>
      </c>
      <c r="R169" s="31">
        <v>2037.0</v>
      </c>
      <c r="S169" s="27" t="s">
        <v>611</v>
      </c>
      <c r="T169" s="27" t="s">
        <v>612</v>
      </c>
      <c r="U169" s="66" t="s">
        <v>334</v>
      </c>
    </row>
    <row r="170">
      <c r="A170" s="62" t="s">
        <v>850</v>
      </c>
      <c r="B170" s="62" t="s">
        <v>834</v>
      </c>
      <c r="C170" s="64">
        <v>1.881475E7</v>
      </c>
      <c r="D170" s="64">
        <v>1.8818626E7</v>
      </c>
      <c r="E170" s="64">
        <v>3877.0</v>
      </c>
      <c r="F170" s="64">
        <v>3.0</v>
      </c>
      <c r="G170" s="64">
        <v>225.0</v>
      </c>
      <c r="H170" s="62" t="s">
        <v>848</v>
      </c>
      <c r="I170" s="27" t="s">
        <v>849</v>
      </c>
      <c r="J170" s="62" t="s">
        <v>334</v>
      </c>
      <c r="K170" s="62"/>
      <c r="L170" s="62" t="s">
        <v>851</v>
      </c>
      <c r="M170" s="62" t="s">
        <v>794</v>
      </c>
      <c r="N170" s="64">
        <v>4.0930042E7</v>
      </c>
      <c r="O170" s="64">
        <v>4.0933287E7</v>
      </c>
      <c r="P170" s="64">
        <v>3246.0</v>
      </c>
      <c r="Q170" s="64">
        <v>3.0</v>
      </c>
      <c r="R170" s="31">
        <v>297.0</v>
      </c>
      <c r="S170" s="27" t="s">
        <v>269</v>
      </c>
      <c r="T170" s="27" t="s">
        <v>269</v>
      </c>
      <c r="U170" s="65" t="s">
        <v>246</v>
      </c>
    </row>
    <row r="171">
      <c r="A171" s="62" t="s">
        <v>852</v>
      </c>
      <c r="B171" s="62" t="s">
        <v>834</v>
      </c>
      <c r="C171" s="64">
        <v>1.9533218E7</v>
      </c>
      <c r="D171" s="64">
        <v>1.9537049E7</v>
      </c>
      <c r="E171" s="64">
        <v>3832.0</v>
      </c>
      <c r="F171" s="64">
        <v>3.0</v>
      </c>
      <c r="G171" s="64">
        <v>225.0</v>
      </c>
      <c r="H171" s="62" t="s">
        <v>848</v>
      </c>
      <c r="I171" s="27" t="s">
        <v>849</v>
      </c>
      <c r="J171" s="62" t="s">
        <v>334</v>
      </c>
      <c r="K171" s="62"/>
      <c r="L171" s="62" t="s">
        <v>853</v>
      </c>
      <c r="M171" s="62" t="s">
        <v>794</v>
      </c>
      <c r="N171" s="64">
        <v>4.8268548E7</v>
      </c>
      <c r="O171" s="64">
        <v>4.8273078E7</v>
      </c>
      <c r="P171" s="64">
        <v>4531.0</v>
      </c>
      <c r="Q171" s="64">
        <v>4.0</v>
      </c>
      <c r="R171" s="31">
        <v>387.0</v>
      </c>
      <c r="S171" s="27" t="s">
        <v>854</v>
      </c>
      <c r="T171" s="27" t="s">
        <v>855</v>
      </c>
      <c r="U171" s="66" t="s">
        <v>856</v>
      </c>
    </row>
    <row r="172">
      <c r="A172" s="62" t="s">
        <v>857</v>
      </c>
      <c r="B172" s="62" t="s">
        <v>834</v>
      </c>
      <c r="C172" s="64">
        <v>2.0303116E7</v>
      </c>
      <c r="D172" s="64">
        <v>2.0306947E7</v>
      </c>
      <c r="E172" s="64">
        <v>3832.0</v>
      </c>
      <c r="F172" s="64">
        <v>3.0</v>
      </c>
      <c r="G172" s="64">
        <v>225.0</v>
      </c>
      <c r="H172" s="62" t="s">
        <v>848</v>
      </c>
      <c r="I172" s="27" t="s">
        <v>849</v>
      </c>
      <c r="J172" s="62" t="s">
        <v>334</v>
      </c>
      <c r="K172" s="62"/>
      <c r="L172" s="62" t="s">
        <v>858</v>
      </c>
      <c r="M172" s="62" t="s">
        <v>794</v>
      </c>
      <c r="N172" s="64">
        <v>4.8771723E7</v>
      </c>
      <c r="O172" s="64">
        <v>4.8773066E7</v>
      </c>
      <c r="P172" s="64">
        <v>1344.0</v>
      </c>
      <c r="Q172" s="64">
        <v>3.0</v>
      </c>
      <c r="R172" s="31">
        <v>981.0</v>
      </c>
      <c r="S172" s="27" t="s">
        <v>819</v>
      </c>
      <c r="T172" s="27" t="s">
        <v>820</v>
      </c>
      <c r="U172" s="65" t="s">
        <v>246</v>
      </c>
    </row>
    <row r="173">
      <c r="A173" s="62" t="s">
        <v>859</v>
      </c>
      <c r="B173" s="62" t="s">
        <v>834</v>
      </c>
      <c r="C173" s="64">
        <v>2.104824E7</v>
      </c>
      <c r="D173" s="64">
        <v>2.1052067E7</v>
      </c>
      <c r="E173" s="64">
        <v>3828.0</v>
      </c>
      <c r="F173" s="64">
        <v>3.0</v>
      </c>
      <c r="G173" s="64">
        <v>225.0</v>
      </c>
      <c r="H173" s="62" t="s">
        <v>848</v>
      </c>
      <c r="I173" s="27" t="s">
        <v>849</v>
      </c>
      <c r="J173" s="62" t="s">
        <v>334</v>
      </c>
      <c r="K173" s="62"/>
      <c r="L173" s="62" t="s">
        <v>860</v>
      </c>
      <c r="M173" s="62" t="s">
        <v>794</v>
      </c>
      <c r="N173" s="64">
        <v>5.116787E7</v>
      </c>
      <c r="O173" s="64">
        <v>5.1169609E7</v>
      </c>
      <c r="P173" s="64">
        <v>1740.0</v>
      </c>
      <c r="Q173" s="64">
        <v>4.0</v>
      </c>
      <c r="R173" s="31">
        <v>264.0</v>
      </c>
      <c r="S173" s="27" t="s">
        <v>269</v>
      </c>
      <c r="T173" s="27" t="s">
        <v>269</v>
      </c>
      <c r="U173" s="65" t="s">
        <v>246</v>
      </c>
    </row>
    <row r="174">
      <c r="A174" s="62" t="s">
        <v>861</v>
      </c>
      <c r="B174" s="62" t="s">
        <v>834</v>
      </c>
      <c r="C174" s="64">
        <v>2.2641674E7</v>
      </c>
      <c r="D174" s="64">
        <v>2.2643079E7</v>
      </c>
      <c r="E174" s="64">
        <v>1406.0</v>
      </c>
      <c r="F174" s="64">
        <v>3.0</v>
      </c>
      <c r="G174" s="64">
        <v>372.0</v>
      </c>
      <c r="H174" s="62" t="s">
        <v>862</v>
      </c>
      <c r="I174" s="27" t="s">
        <v>863</v>
      </c>
      <c r="J174" s="62" t="s">
        <v>275</v>
      </c>
      <c r="K174" s="62"/>
      <c r="L174" s="62" t="s">
        <v>864</v>
      </c>
      <c r="M174" s="62" t="s">
        <v>794</v>
      </c>
      <c r="N174" s="64">
        <v>5.1214846E7</v>
      </c>
      <c r="O174" s="64">
        <v>5.1217333E7</v>
      </c>
      <c r="P174" s="64">
        <v>2488.0</v>
      </c>
      <c r="Q174" s="64">
        <v>3.0</v>
      </c>
      <c r="R174" s="31">
        <v>1638.0</v>
      </c>
      <c r="S174" s="27" t="s">
        <v>269</v>
      </c>
      <c r="T174" s="27" t="s">
        <v>269</v>
      </c>
      <c r="U174" s="65" t="s">
        <v>246</v>
      </c>
    </row>
    <row r="175">
      <c r="A175" s="62" t="s">
        <v>865</v>
      </c>
      <c r="B175" s="62" t="s">
        <v>834</v>
      </c>
      <c r="C175" s="64">
        <v>2.2762422E7</v>
      </c>
      <c r="D175" s="64">
        <v>2.276871E7</v>
      </c>
      <c r="E175" s="64">
        <v>6289.0</v>
      </c>
      <c r="F175" s="64">
        <v>5.0</v>
      </c>
      <c r="G175" s="64">
        <v>549.0</v>
      </c>
      <c r="H175" s="62" t="s">
        <v>862</v>
      </c>
      <c r="I175" s="27" t="s">
        <v>863</v>
      </c>
      <c r="J175" s="62" t="s">
        <v>275</v>
      </c>
      <c r="K175" s="62"/>
      <c r="L175" s="62" t="s">
        <v>866</v>
      </c>
      <c r="M175" s="62" t="s">
        <v>794</v>
      </c>
      <c r="N175" s="64">
        <v>5.1401765E7</v>
      </c>
      <c r="O175" s="64">
        <v>5.1402362E7</v>
      </c>
      <c r="P175" s="64">
        <v>598.0</v>
      </c>
      <c r="Q175" s="64">
        <v>6.0</v>
      </c>
      <c r="R175" s="31">
        <v>591.0</v>
      </c>
      <c r="S175" s="27" t="s">
        <v>269</v>
      </c>
      <c r="T175" s="27" t="s">
        <v>269</v>
      </c>
      <c r="U175" s="65" t="s">
        <v>246</v>
      </c>
    </row>
    <row r="176">
      <c r="A176" s="62" t="s">
        <v>867</v>
      </c>
      <c r="B176" s="62" t="s">
        <v>834</v>
      </c>
      <c r="C176" s="64">
        <v>2.3154995E7</v>
      </c>
      <c r="D176" s="64">
        <v>2.315924E7</v>
      </c>
      <c r="E176" s="64">
        <v>4246.0</v>
      </c>
      <c r="F176" s="64">
        <v>3.0</v>
      </c>
      <c r="G176" s="64">
        <v>1524.0</v>
      </c>
      <c r="H176" s="62" t="s">
        <v>868</v>
      </c>
      <c r="I176" s="27" t="s">
        <v>869</v>
      </c>
      <c r="J176" s="62" t="s">
        <v>334</v>
      </c>
      <c r="K176" s="62"/>
      <c r="L176" s="62" t="s">
        <v>870</v>
      </c>
      <c r="M176" s="62" t="s">
        <v>794</v>
      </c>
      <c r="N176" s="64">
        <v>5.1672194E7</v>
      </c>
      <c r="O176" s="64">
        <v>5.167484E7</v>
      </c>
      <c r="P176" s="64">
        <v>2647.0</v>
      </c>
      <c r="Q176" s="64">
        <v>7.0</v>
      </c>
      <c r="R176" s="31">
        <v>978.0</v>
      </c>
      <c r="S176" s="27" t="s">
        <v>871</v>
      </c>
      <c r="T176" s="27" t="s">
        <v>872</v>
      </c>
      <c r="U176" s="66" t="s">
        <v>873</v>
      </c>
    </row>
    <row r="177">
      <c r="A177" s="62" t="s">
        <v>874</v>
      </c>
      <c r="B177" s="62" t="s">
        <v>834</v>
      </c>
      <c r="C177" s="64">
        <v>2.3645571E7</v>
      </c>
      <c r="D177" s="64">
        <v>2.3669134E7</v>
      </c>
      <c r="E177" s="64">
        <v>23564.0</v>
      </c>
      <c r="F177" s="64">
        <v>6.0</v>
      </c>
      <c r="G177" s="64">
        <v>2763.0</v>
      </c>
      <c r="H177" s="62" t="s">
        <v>875</v>
      </c>
      <c r="I177" s="27" t="s">
        <v>876</v>
      </c>
      <c r="J177" s="62" t="s">
        <v>461</v>
      </c>
      <c r="K177" s="62"/>
      <c r="L177" s="62" t="s">
        <v>877</v>
      </c>
      <c r="M177" s="62" t="s">
        <v>794</v>
      </c>
      <c r="N177" s="64">
        <v>5.1710219E7</v>
      </c>
      <c r="O177" s="64">
        <v>5.1713979E7</v>
      </c>
      <c r="P177" s="64">
        <v>3761.0</v>
      </c>
      <c r="Q177" s="64">
        <v>12.0</v>
      </c>
      <c r="R177" s="31">
        <v>2109.0</v>
      </c>
      <c r="S177" s="27" t="s">
        <v>878</v>
      </c>
      <c r="T177" s="27" t="s">
        <v>872</v>
      </c>
      <c r="U177" s="66" t="s">
        <v>873</v>
      </c>
    </row>
    <row r="178">
      <c r="A178" s="62" t="s">
        <v>879</v>
      </c>
      <c r="B178" s="62" t="s">
        <v>834</v>
      </c>
      <c r="C178" s="64">
        <v>2.5798932E7</v>
      </c>
      <c r="D178" s="64">
        <v>2.580987E7</v>
      </c>
      <c r="E178" s="64">
        <v>10939.0</v>
      </c>
      <c r="F178" s="64">
        <v>4.0</v>
      </c>
      <c r="G178" s="64">
        <v>261.0</v>
      </c>
      <c r="H178" s="62" t="s">
        <v>880</v>
      </c>
      <c r="I178" s="27" t="s">
        <v>881</v>
      </c>
      <c r="J178" s="62" t="s">
        <v>348</v>
      </c>
      <c r="K178" s="62"/>
      <c r="L178" s="62" t="s">
        <v>882</v>
      </c>
      <c r="M178" s="62" t="s">
        <v>794</v>
      </c>
      <c r="N178" s="64">
        <v>5.1743444E7</v>
      </c>
      <c r="O178" s="64">
        <v>5.1746928E7</v>
      </c>
      <c r="P178" s="64">
        <v>3485.0</v>
      </c>
      <c r="Q178" s="64">
        <v>10.0</v>
      </c>
      <c r="R178" s="31">
        <v>1893.0</v>
      </c>
      <c r="S178" s="27" t="s">
        <v>883</v>
      </c>
      <c r="T178" s="27" t="s">
        <v>884</v>
      </c>
      <c r="U178" s="65" t="s">
        <v>246</v>
      </c>
    </row>
    <row r="179">
      <c r="A179" s="62" t="s">
        <v>885</v>
      </c>
      <c r="B179" s="62" t="s">
        <v>834</v>
      </c>
      <c r="C179" s="64">
        <v>2.6256738E7</v>
      </c>
      <c r="D179" s="64">
        <v>2.6258346E7</v>
      </c>
      <c r="E179" s="64">
        <v>1609.0</v>
      </c>
      <c r="F179" s="64">
        <v>3.0</v>
      </c>
      <c r="G179" s="64">
        <v>1008.0</v>
      </c>
      <c r="H179" s="62" t="s">
        <v>886</v>
      </c>
      <c r="I179" s="27" t="s">
        <v>887</v>
      </c>
      <c r="J179" s="62" t="s">
        <v>888</v>
      </c>
      <c r="K179" s="62"/>
      <c r="L179" s="62" t="s">
        <v>889</v>
      </c>
      <c r="M179" s="62" t="s">
        <v>794</v>
      </c>
      <c r="N179" s="64">
        <v>5.1802398E7</v>
      </c>
      <c r="O179" s="64">
        <v>5.1806218E7</v>
      </c>
      <c r="P179" s="64">
        <v>3821.0</v>
      </c>
      <c r="Q179" s="64">
        <v>7.0</v>
      </c>
      <c r="R179" s="31">
        <v>1035.0</v>
      </c>
      <c r="S179" s="27" t="s">
        <v>890</v>
      </c>
      <c r="T179" s="27" t="s">
        <v>872</v>
      </c>
      <c r="U179" s="66" t="s">
        <v>873</v>
      </c>
    </row>
    <row r="180">
      <c r="A180" s="62" t="s">
        <v>891</v>
      </c>
      <c r="B180" s="62" t="s">
        <v>834</v>
      </c>
      <c r="C180" s="64">
        <v>2.7389466E7</v>
      </c>
      <c r="D180" s="64">
        <v>2.7396326E7</v>
      </c>
      <c r="E180" s="64">
        <v>6861.0</v>
      </c>
      <c r="F180" s="64">
        <v>7.0</v>
      </c>
      <c r="G180" s="64">
        <v>954.0</v>
      </c>
      <c r="H180" s="62" t="s">
        <v>892</v>
      </c>
      <c r="I180" s="27" t="s">
        <v>893</v>
      </c>
      <c r="J180" s="62" t="s">
        <v>246</v>
      </c>
      <c r="K180" s="62"/>
      <c r="L180" s="62" t="s">
        <v>894</v>
      </c>
      <c r="M180" s="62" t="s">
        <v>794</v>
      </c>
      <c r="N180" s="64">
        <v>5.1842333E7</v>
      </c>
      <c r="O180" s="64">
        <v>5.1846198E7</v>
      </c>
      <c r="P180" s="64">
        <v>3866.0</v>
      </c>
      <c r="Q180" s="64">
        <v>14.0</v>
      </c>
      <c r="R180" s="31">
        <v>2097.0</v>
      </c>
      <c r="S180" s="27" t="s">
        <v>871</v>
      </c>
      <c r="T180" s="27" t="s">
        <v>872</v>
      </c>
      <c r="U180" s="66" t="s">
        <v>873</v>
      </c>
    </row>
    <row r="181">
      <c r="A181" s="62" t="s">
        <v>895</v>
      </c>
      <c r="B181" s="62" t="s">
        <v>834</v>
      </c>
      <c r="C181" s="64">
        <v>2.9165611E7</v>
      </c>
      <c r="D181" s="64">
        <v>2.9174993E7</v>
      </c>
      <c r="E181" s="64">
        <v>9383.0</v>
      </c>
      <c r="F181" s="64">
        <v>5.0</v>
      </c>
      <c r="G181" s="64">
        <v>1557.0</v>
      </c>
      <c r="H181" s="62" t="s">
        <v>896</v>
      </c>
      <c r="I181" s="27" t="s">
        <v>897</v>
      </c>
      <c r="J181" s="62" t="s">
        <v>522</v>
      </c>
      <c r="K181" s="62"/>
      <c r="L181" s="62" t="s">
        <v>898</v>
      </c>
      <c r="M181" s="62" t="s">
        <v>794</v>
      </c>
      <c r="N181" s="64">
        <v>5.1947687E7</v>
      </c>
      <c r="O181" s="64">
        <v>5.1952047E7</v>
      </c>
      <c r="P181" s="64">
        <v>4361.0</v>
      </c>
      <c r="Q181" s="64">
        <v>7.0</v>
      </c>
      <c r="R181" s="31">
        <v>1050.0</v>
      </c>
      <c r="S181" s="27" t="s">
        <v>883</v>
      </c>
      <c r="T181" s="27" t="s">
        <v>884</v>
      </c>
      <c r="U181" s="65" t="s">
        <v>246</v>
      </c>
    </row>
    <row r="182">
      <c r="A182" s="62" t="s">
        <v>899</v>
      </c>
      <c r="B182" s="62" t="s">
        <v>834</v>
      </c>
      <c r="C182" s="64">
        <v>3.6744285E7</v>
      </c>
      <c r="D182" s="64">
        <v>3.6747207E7</v>
      </c>
      <c r="E182" s="64">
        <v>2923.0</v>
      </c>
      <c r="F182" s="64">
        <v>4.0</v>
      </c>
      <c r="G182" s="64">
        <v>666.0</v>
      </c>
      <c r="H182" s="62" t="s">
        <v>900</v>
      </c>
      <c r="I182" s="27" t="s">
        <v>901</v>
      </c>
      <c r="J182" s="62" t="s">
        <v>399</v>
      </c>
      <c r="K182" s="62"/>
      <c r="L182" s="62" t="s">
        <v>902</v>
      </c>
      <c r="M182" s="62" t="s">
        <v>794</v>
      </c>
      <c r="N182" s="64">
        <v>5.290048E7</v>
      </c>
      <c r="O182" s="64">
        <v>5.2902177E7</v>
      </c>
      <c r="P182" s="64">
        <v>1698.0</v>
      </c>
      <c r="Q182" s="64">
        <v>4.0</v>
      </c>
      <c r="R182" s="31">
        <v>771.0</v>
      </c>
      <c r="S182" s="27" t="s">
        <v>903</v>
      </c>
      <c r="T182" s="27" t="s">
        <v>904</v>
      </c>
      <c r="U182" s="66" t="s">
        <v>873</v>
      </c>
    </row>
    <row r="183">
      <c r="A183" s="62" t="s">
        <v>905</v>
      </c>
      <c r="B183" s="62" t="s">
        <v>834</v>
      </c>
      <c r="C183" s="64">
        <v>3.923761E7</v>
      </c>
      <c r="D183" s="64">
        <v>3.9238225E7</v>
      </c>
      <c r="E183" s="64">
        <v>616.0</v>
      </c>
      <c r="F183" s="64">
        <v>3.0</v>
      </c>
      <c r="G183" s="64">
        <v>432.0</v>
      </c>
      <c r="H183" s="62" t="s">
        <v>906</v>
      </c>
      <c r="I183" s="27" t="s">
        <v>907</v>
      </c>
      <c r="J183" s="62" t="s">
        <v>246</v>
      </c>
      <c r="K183" s="62"/>
      <c r="L183" s="62" t="s">
        <v>908</v>
      </c>
      <c r="M183" s="62" t="s">
        <v>794</v>
      </c>
      <c r="N183" s="64">
        <v>6.4993591E7</v>
      </c>
      <c r="O183" s="64">
        <v>6.5006296E7</v>
      </c>
      <c r="P183" s="64">
        <v>12706.0</v>
      </c>
      <c r="Q183" s="64">
        <v>4.0</v>
      </c>
      <c r="R183" s="31">
        <v>597.0</v>
      </c>
      <c r="S183" s="27" t="s">
        <v>909</v>
      </c>
      <c r="T183" s="27" t="s">
        <v>910</v>
      </c>
      <c r="U183" s="65" t="s">
        <v>246</v>
      </c>
    </row>
    <row r="184">
      <c r="A184" s="62" t="s">
        <v>911</v>
      </c>
      <c r="B184" s="62" t="s">
        <v>834</v>
      </c>
      <c r="C184" s="64">
        <v>4.0285197E7</v>
      </c>
      <c r="D184" s="64">
        <v>4.029852E7</v>
      </c>
      <c r="E184" s="64">
        <v>13324.0</v>
      </c>
      <c r="F184" s="64">
        <v>5.0</v>
      </c>
      <c r="G184" s="64">
        <v>9288.0</v>
      </c>
      <c r="H184" s="62" t="s">
        <v>912</v>
      </c>
      <c r="I184" s="27" t="s">
        <v>913</v>
      </c>
      <c r="J184" s="62" t="s">
        <v>246</v>
      </c>
      <c r="K184" s="62"/>
      <c r="L184" s="62" t="s">
        <v>914</v>
      </c>
      <c r="M184" s="62" t="s">
        <v>794</v>
      </c>
      <c r="N184" s="64">
        <v>7.3504945E7</v>
      </c>
      <c r="O184" s="64">
        <v>7.3505466E7</v>
      </c>
      <c r="P184" s="64">
        <v>522.0</v>
      </c>
      <c r="Q184" s="64">
        <v>3.0</v>
      </c>
      <c r="R184" s="31">
        <v>366.0</v>
      </c>
      <c r="S184" s="27" t="s">
        <v>269</v>
      </c>
      <c r="T184" s="27" t="s">
        <v>269</v>
      </c>
      <c r="U184" s="65" t="s">
        <v>246</v>
      </c>
    </row>
    <row r="185">
      <c r="A185" s="62" t="s">
        <v>915</v>
      </c>
      <c r="B185" s="62" t="s">
        <v>834</v>
      </c>
      <c r="C185" s="64">
        <v>4.8925294E7</v>
      </c>
      <c r="D185" s="64">
        <v>4.8928992E7</v>
      </c>
      <c r="E185" s="64">
        <v>3699.0</v>
      </c>
      <c r="F185" s="64">
        <v>4.0</v>
      </c>
      <c r="G185" s="64">
        <v>4851.0</v>
      </c>
      <c r="H185" s="62" t="s">
        <v>916</v>
      </c>
      <c r="I185" s="27" t="s">
        <v>917</v>
      </c>
      <c r="J185" s="62" t="s">
        <v>246</v>
      </c>
      <c r="K185" s="62"/>
      <c r="L185" s="62" t="s">
        <v>918</v>
      </c>
      <c r="M185" s="62" t="s">
        <v>794</v>
      </c>
      <c r="N185" s="64">
        <v>7.7815091E7</v>
      </c>
      <c r="O185" s="64">
        <v>7.7816989E7</v>
      </c>
      <c r="P185" s="64">
        <v>1899.0</v>
      </c>
      <c r="Q185" s="64">
        <v>3.0</v>
      </c>
      <c r="R185" s="31">
        <v>3732.0</v>
      </c>
      <c r="S185" s="27" t="s">
        <v>269</v>
      </c>
      <c r="T185" s="27" t="s">
        <v>269</v>
      </c>
      <c r="U185" s="65" t="s">
        <v>246</v>
      </c>
    </row>
    <row r="186">
      <c r="A186" s="62" t="s">
        <v>919</v>
      </c>
      <c r="B186" s="62" t="s">
        <v>834</v>
      </c>
      <c r="C186" s="64">
        <v>4.9573471E7</v>
      </c>
      <c r="D186" s="64">
        <v>4.957717E7</v>
      </c>
      <c r="E186" s="64">
        <v>3700.0</v>
      </c>
      <c r="F186" s="64">
        <v>4.0</v>
      </c>
      <c r="G186" s="64">
        <v>4851.0</v>
      </c>
      <c r="H186" s="62" t="s">
        <v>916</v>
      </c>
      <c r="I186" s="27" t="s">
        <v>917</v>
      </c>
      <c r="J186" s="62" t="s">
        <v>246</v>
      </c>
      <c r="K186" s="62"/>
      <c r="L186" s="62" t="s">
        <v>920</v>
      </c>
      <c r="M186" s="62" t="s">
        <v>794</v>
      </c>
      <c r="N186" s="64">
        <v>8.9821234E7</v>
      </c>
      <c r="O186" s="64">
        <v>8.9824906E7</v>
      </c>
      <c r="P186" s="64">
        <v>3673.0</v>
      </c>
      <c r="Q186" s="64">
        <v>3.0</v>
      </c>
      <c r="R186" s="31">
        <v>351.0</v>
      </c>
      <c r="S186" s="27" t="s">
        <v>269</v>
      </c>
      <c r="T186" s="27" t="s">
        <v>269</v>
      </c>
      <c r="U186" s="65" t="s">
        <v>246</v>
      </c>
    </row>
    <row r="187">
      <c r="A187" s="62" t="s">
        <v>921</v>
      </c>
      <c r="B187" s="62" t="s">
        <v>834</v>
      </c>
      <c r="C187" s="64">
        <v>4.9845956E7</v>
      </c>
      <c r="D187" s="64">
        <v>4.9849655E7</v>
      </c>
      <c r="E187" s="64">
        <v>3700.0</v>
      </c>
      <c r="F187" s="64">
        <v>4.0</v>
      </c>
      <c r="G187" s="64">
        <v>4851.0</v>
      </c>
      <c r="H187" s="62" t="s">
        <v>916</v>
      </c>
      <c r="I187" s="27" t="s">
        <v>917</v>
      </c>
      <c r="J187" s="62" t="s">
        <v>246</v>
      </c>
      <c r="K187" s="62"/>
      <c r="L187" s="62" t="s">
        <v>922</v>
      </c>
      <c r="M187" s="62" t="s">
        <v>794</v>
      </c>
      <c r="N187" s="64">
        <v>9.8496277E7</v>
      </c>
      <c r="O187" s="64">
        <v>9.8498178E7</v>
      </c>
      <c r="P187" s="64">
        <v>1902.0</v>
      </c>
      <c r="Q187" s="64">
        <v>5.0</v>
      </c>
      <c r="R187" s="31">
        <v>5487.0</v>
      </c>
      <c r="S187" s="27" t="s">
        <v>269</v>
      </c>
      <c r="T187" s="27" t="s">
        <v>269</v>
      </c>
      <c r="U187" s="65" t="s">
        <v>246</v>
      </c>
    </row>
    <row r="188">
      <c r="A188" s="62" t="s">
        <v>923</v>
      </c>
      <c r="B188" s="62" t="s">
        <v>834</v>
      </c>
      <c r="C188" s="64">
        <v>7.1458852E7</v>
      </c>
      <c r="D188" s="64">
        <v>7.1468695E7</v>
      </c>
      <c r="E188" s="64">
        <v>9844.0</v>
      </c>
      <c r="F188" s="64">
        <v>4.0</v>
      </c>
      <c r="G188" s="64">
        <v>285.0</v>
      </c>
      <c r="H188" s="62" t="s">
        <v>269</v>
      </c>
      <c r="I188" s="27" t="s">
        <v>269</v>
      </c>
      <c r="J188" s="62" t="s">
        <v>246</v>
      </c>
      <c r="K188" s="62"/>
      <c r="L188" s="62" t="s">
        <v>924</v>
      </c>
      <c r="M188" s="62" t="s">
        <v>794</v>
      </c>
      <c r="N188" s="64">
        <v>1.09355463E8</v>
      </c>
      <c r="O188" s="64">
        <v>1.09357289E8</v>
      </c>
      <c r="P188" s="64">
        <v>1827.0</v>
      </c>
      <c r="Q188" s="64">
        <v>3.0</v>
      </c>
      <c r="R188" s="31">
        <v>3546.0</v>
      </c>
      <c r="S188" s="27" t="s">
        <v>269</v>
      </c>
      <c r="T188" s="27" t="s">
        <v>269</v>
      </c>
      <c r="U188" s="65" t="s">
        <v>246</v>
      </c>
    </row>
    <row r="189">
      <c r="A189" s="62" t="s">
        <v>925</v>
      </c>
      <c r="B189" s="62" t="s">
        <v>834</v>
      </c>
      <c r="C189" s="64">
        <v>7.3288874E7</v>
      </c>
      <c r="D189" s="64">
        <v>7.3326512E7</v>
      </c>
      <c r="E189" s="64">
        <v>37639.0</v>
      </c>
      <c r="F189" s="64">
        <v>4.0</v>
      </c>
      <c r="G189" s="64">
        <v>822.0</v>
      </c>
      <c r="H189" s="62" t="s">
        <v>269</v>
      </c>
      <c r="I189" s="27" t="s">
        <v>269</v>
      </c>
      <c r="J189" s="62" t="s">
        <v>246</v>
      </c>
      <c r="K189" s="62"/>
      <c r="L189" s="62" t="s">
        <v>926</v>
      </c>
      <c r="M189" s="62" t="s">
        <v>794</v>
      </c>
      <c r="N189" s="64">
        <v>1.11449006E8</v>
      </c>
      <c r="O189" s="64">
        <v>1.1146492E8</v>
      </c>
      <c r="P189" s="64">
        <v>15915.0</v>
      </c>
      <c r="Q189" s="64">
        <v>3.0</v>
      </c>
      <c r="R189" s="31">
        <v>297.0</v>
      </c>
      <c r="S189" s="27" t="s">
        <v>927</v>
      </c>
      <c r="T189" s="27" t="s">
        <v>928</v>
      </c>
      <c r="U189" s="65" t="s">
        <v>246</v>
      </c>
    </row>
    <row r="190">
      <c r="A190" s="62" t="s">
        <v>929</v>
      </c>
      <c r="B190" s="62" t="s">
        <v>834</v>
      </c>
      <c r="C190" s="64">
        <v>7.4183206E7</v>
      </c>
      <c r="D190" s="64">
        <v>7.4185911E7</v>
      </c>
      <c r="E190" s="64">
        <v>2706.0</v>
      </c>
      <c r="F190" s="64">
        <v>3.0</v>
      </c>
      <c r="G190" s="64">
        <v>219.0</v>
      </c>
      <c r="H190" s="62" t="s">
        <v>269</v>
      </c>
      <c r="I190" s="27" t="s">
        <v>269</v>
      </c>
      <c r="J190" s="62" t="s">
        <v>246</v>
      </c>
      <c r="K190" s="62"/>
      <c r="L190" s="62" t="s">
        <v>930</v>
      </c>
      <c r="M190" s="62" t="s">
        <v>931</v>
      </c>
      <c r="N190" s="64">
        <v>1.3125693E7</v>
      </c>
      <c r="O190" s="64">
        <v>1.3142081E7</v>
      </c>
      <c r="P190" s="64">
        <v>16389.0</v>
      </c>
      <c r="Q190" s="64">
        <v>3.0</v>
      </c>
      <c r="R190" s="31">
        <v>204.0</v>
      </c>
      <c r="S190" s="27" t="s">
        <v>269</v>
      </c>
      <c r="T190" s="27" t="s">
        <v>269</v>
      </c>
      <c r="U190" s="65" t="s">
        <v>246</v>
      </c>
    </row>
    <row r="191">
      <c r="A191" s="62" t="s">
        <v>932</v>
      </c>
      <c r="B191" s="62" t="s">
        <v>834</v>
      </c>
      <c r="C191" s="64">
        <v>7.628603E7</v>
      </c>
      <c r="D191" s="64">
        <v>7.629997E7</v>
      </c>
      <c r="E191" s="64">
        <v>13941.0</v>
      </c>
      <c r="F191" s="64">
        <v>4.0</v>
      </c>
      <c r="G191" s="64">
        <v>285.0</v>
      </c>
      <c r="H191" s="62" t="s">
        <v>269</v>
      </c>
      <c r="I191" s="27" t="s">
        <v>269</v>
      </c>
      <c r="J191" s="62" t="s">
        <v>246</v>
      </c>
      <c r="K191" s="62"/>
      <c r="L191" s="62" t="s">
        <v>933</v>
      </c>
      <c r="M191" s="62" t="s">
        <v>931</v>
      </c>
      <c r="N191" s="64">
        <v>1.5339716E7</v>
      </c>
      <c r="O191" s="64">
        <v>1.5341774E7</v>
      </c>
      <c r="P191" s="64">
        <v>2059.0</v>
      </c>
      <c r="Q191" s="64">
        <v>3.0</v>
      </c>
      <c r="R191" s="31">
        <v>345.0</v>
      </c>
      <c r="S191" s="27" t="s">
        <v>269</v>
      </c>
      <c r="T191" s="27" t="s">
        <v>269</v>
      </c>
      <c r="U191" s="65" t="s">
        <v>246</v>
      </c>
    </row>
    <row r="192">
      <c r="A192" s="62" t="s">
        <v>934</v>
      </c>
      <c r="B192" s="62" t="s">
        <v>834</v>
      </c>
      <c r="C192" s="64">
        <v>8.2723575E7</v>
      </c>
      <c r="D192" s="64">
        <v>8.2785308E7</v>
      </c>
      <c r="E192" s="64">
        <v>61734.0</v>
      </c>
      <c r="F192" s="64">
        <v>3.0</v>
      </c>
      <c r="G192" s="64">
        <v>420.0</v>
      </c>
      <c r="H192" s="62" t="s">
        <v>269</v>
      </c>
      <c r="I192" s="27" t="s">
        <v>269</v>
      </c>
      <c r="J192" s="62" t="s">
        <v>246</v>
      </c>
      <c r="K192" s="62"/>
      <c r="L192" s="62" t="s">
        <v>935</v>
      </c>
      <c r="M192" s="62" t="s">
        <v>931</v>
      </c>
      <c r="N192" s="64">
        <v>3.9751526E7</v>
      </c>
      <c r="O192" s="64">
        <v>3.9825889E7</v>
      </c>
      <c r="P192" s="64">
        <v>74364.0</v>
      </c>
      <c r="Q192" s="64">
        <v>3.0</v>
      </c>
      <c r="R192" s="31">
        <v>252.0</v>
      </c>
      <c r="S192" s="27" t="s">
        <v>269</v>
      </c>
      <c r="T192" s="27" t="s">
        <v>269</v>
      </c>
      <c r="U192" s="65" t="s">
        <v>246</v>
      </c>
    </row>
    <row r="193">
      <c r="A193" s="62" t="s">
        <v>936</v>
      </c>
      <c r="B193" s="62" t="s">
        <v>834</v>
      </c>
      <c r="C193" s="64">
        <v>1.13911952E8</v>
      </c>
      <c r="D193" s="64">
        <v>1.139128E8</v>
      </c>
      <c r="E193" s="64">
        <v>849.0</v>
      </c>
      <c r="F193" s="64">
        <v>3.0</v>
      </c>
      <c r="G193" s="64">
        <v>606.0</v>
      </c>
      <c r="H193" s="62" t="s">
        <v>937</v>
      </c>
      <c r="I193" s="27" t="s">
        <v>938</v>
      </c>
      <c r="J193" s="62" t="s">
        <v>708</v>
      </c>
      <c r="K193" s="62"/>
      <c r="L193" s="62" t="s">
        <v>939</v>
      </c>
      <c r="M193" s="62" t="s">
        <v>931</v>
      </c>
      <c r="N193" s="64">
        <v>8.4243159E7</v>
      </c>
      <c r="O193" s="64">
        <v>8.424503E7</v>
      </c>
      <c r="P193" s="64">
        <v>1872.0</v>
      </c>
      <c r="Q193" s="64">
        <v>3.0</v>
      </c>
      <c r="R193" s="31">
        <v>3675.0</v>
      </c>
      <c r="S193" s="27" t="s">
        <v>269</v>
      </c>
      <c r="T193" s="27" t="s">
        <v>269</v>
      </c>
      <c r="U193" s="65" t="s">
        <v>246</v>
      </c>
    </row>
    <row r="194">
      <c r="A194" s="62" t="s">
        <v>940</v>
      </c>
      <c r="B194" s="62" t="s">
        <v>834</v>
      </c>
      <c r="C194" s="64">
        <v>1.55364725E8</v>
      </c>
      <c r="D194" s="64">
        <v>1.55375413E8</v>
      </c>
      <c r="E194" s="64">
        <v>10689.0</v>
      </c>
      <c r="F194" s="64">
        <v>3.0</v>
      </c>
      <c r="G194" s="64">
        <v>222.0</v>
      </c>
      <c r="H194" s="62" t="s">
        <v>269</v>
      </c>
      <c r="I194" s="27" t="s">
        <v>269</v>
      </c>
      <c r="J194" s="62" t="s">
        <v>246</v>
      </c>
      <c r="K194" s="62"/>
      <c r="L194" s="62" t="s">
        <v>941</v>
      </c>
      <c r="M194" s="62" t="s">
        <v>942</v>
      </c>
      <c r="N194" s="64">
        <v>2.0894779E7</v>
      </c>
      <c r="O194" s="64">
        <v>2.0897209E7</v>
      </c>
      <c r="P194" s="64">
        <v>2431.0</v>
      </c>
      <c r="Q194" s="64">
        <v>3.0</v>
      </c>
      <c r="R194" s="31">
        <v>237.0</v>
      </c>
      <c r="S194" s="27" t="s">
        <v>269</v>
      </c>
      <c r="T194" s="27" t="s">
        <v>269</v>
      </c>
      <c r="U194" s="65" t="s">
        <v>246</v>
      </c>
    </row>
    <row r="195">
      <c r="A195" s="62" t="s">
        <v>943</v>
      </c>
      <c r="B195" s="62" t="s">
        <v>944</v>
      </c>
      <c r="C195" s="64">
        <v>5816657.0</v>
      </c>
      <c r="D195" s="64">
        <v>5819147.0</v>
      </c>
      <c r="E195" s="64">
        <v>2491.0</v>
      </c>
      <c r="F195" s="64">
        <v>3.0</v>
      </c>
      <c r="G195" s="64">
        <v>372.0</v>
      </c>
      <c r="H195" s="62" t="s">
        <v>945</v>
      </c>
      <c r="I195" s="27" t="s">
        <v>946</v>
      </c>
      <c r="J195" s="62" t="s">
        <v>246</v>
      </c>
      <c r="K195" s="62"/>
      <c r="L195" s="62" t="s">
        <v>947</v>
      </c>
      <c r="M195" s="62" t="s">
        <v>942</v>
      </c>
      <c r="N195" s="64">
        <v>2.394628E7</v>
      </c>
      <c r="O195" s="64">
        <v>2.3949793E7</v>
      </c>
      <c r="P195" s="64">
        <v>3514.0</v>
      </c>
      <c r="Q195" s="64">
        <v>3.0</v>
      </c>
      <c r="R195" s="31">
        <v>2034.0</v>
      </c>
      <c r="S195" s="27" t="s">
        <v>269</v>
      </c>
      <c r="T195" s="27" t="s">
        <v>269</v>
      </c>
      <c r="U195" s="65" t="s">
        <v>246</v>
      </c>
    </row>
    <row r="196">
      <c r="A196" s="62" t="s">
        <v>948</v>
      </c>
      <c r="B196" s="62" t="s">
        <v>944</v>
      </c>
      <c r="C196" s="64">
        <v>1.4230299E7</v>
      </c>
      <c r="D196" s="64">
        <v>1.4233765E7</v>
      </c>
      <c r="E196" s="64">
        <v>3467.0</v>
      </c>
      <c r="F196" s="64">
        <v>3.0</v>
      </c>
      <c r="G196" s="64">
        <v>213.0</v>
      </c>
      <c r="H196" s="62" t="s">
        <v>269</v>
      </c>
      <c r="I196" s="27" t="s">
        <v>269</v>
      </c>
      <c r="J196" s="62" t="s">
        <v>246</v>
      </c>
      <c r="K196" s="62"/>
      <c r="L196" s="62" t="s">
        <v>949</v>
      </c>
      <c r="M196" s="62" t="s">
        <v>942</v>
      </c>
      <c r="N196" s="64">
        <v>3.1472309E7</v>
      </c>
      <c r="O196" s="64">
        <v>3.1477161E7</v>
      </c>
      <c r="P196" s="64">
        <v>4853.0</v>
      </c>
      <c r="Q196" s="64">
        <v>6.0</v>
      </c>
      <c r="R196" s="31">
        <v>705.0</v>
      </c>
      <c r="S196" s="27" t="s">
        <v>269</v>
      </c>
      <c r="T196" s="27" t="s">
        <v>269</v>
      </c>
      <c r="U196" s="65" t="s">
        <v>246</v>
      </c>
    </row>
    <row r="197">
      <c r="A197" s="62" t="s">
        <v>950</v>
      </c>
      <c r="B197" s="62" t="s">
        <v>944</v>
      </c>
      <c r="C197" s="64">
        <v>2.1506722E7</v>
      </c>
      <c r="D197" s="64">
        <v>2.1516398E7</v>
      </c>
      <c r="E197" s="64">
        <v>9677.0</v>
      </c>
      <c r="F197" s="64">
        <v>7.0</v>
      </c>
      <c r="G197" s="64">
        <v>789.0</v>
      </c>
      <c r="H197" s="62" t="s">
        <v>951</v>
      </c>
      <c r="I197" s="27" t="s">
        <v>952</v>
      </c>
      <c r="J197" s="62" t="s">
        <v>953</v>
      </c>
      <c r="K197" s="62"/>
      <c r="L197" s="62" t="s">
        <v>954</v>
      </c>
      <c r="M197" s="62" t="s">
        <v>942</v>
      </c>
      <c r="N197" s="64">
        <v>3.2968543E7</v>
      </c>
      <c r="O197" s="64">
        <v>3.2971202E7</v>
      </c>
      <c r="P197" s="64">
        <v>2660.0</v>
      </c>
      <c r="Q197" s="64">
        <v>3.0</v>
      </c>
      <c r="R197" s="31">
        <v>246.0</v>
      </c>
      <c r="S197" s="27" t="s">
        <v>955</v>
      </c>
      <c r="T197" s="27" t="s">
        <v>956</v>
      </c>
      <c r="U197" s="66" t="s">
        <v>598</v>
      </c>
    </row>
    <row r="198">
      <c r="A198" s="62" t="s">
        <v>957</v>
      </c>
      <c r="B198" s="62" t="s">
        <v>944</v>
      </c>
      <c r="C198" s="64">
        <v>2.1622512E7</v>
      </c>
      <c r="D198" s="64">
        <v>2.1633798E7</v>
      </c>
      <c r="E198" s="64">
        <v>11287.0</v>
      </c>
      <c r="F198" s="64">
        <v>4.0</v>
      </c>
      <c r="G198" s="64">
        <v>783.0</v>
      </c>
      <c r="H198" s="62" t="s">
        <v>951</v>
      </c>
      <c r="I198" s="27" t="s">
        <v>952</v>
      </c>
      <c r="J198" s="62" t="s">
        <v>953</v>
      </c>
      <c r="K198" s="62"/>
      <c r="L198" s="62" t="s">
        <v>958</v>
      </c>
      <c r="M198" s="62" t="s">
        <v>942</v>
      </c>
      <c r="N198" s="64">
        <v>3.700295E7</v>
      </c>
      <c r="O198" s="64">
        <v>3.7004854E7</v>
      </c>
      <c r="P198" s="64">
        <v>1905.0</v>
      </c>
      <c r="Q198" s="64">
        <v>3.0</v>
      </c>
      <c r="R198" s="31">
        <v>3699.0</v>
      </c>
      <c r="S198" s="27" t="s">
        <v>269</v>
      </c>
      <c r="T198" s="27" t="s">
        <v>269</v>
      </c>
      <c r="U198" s="65" t="s">
        <v>246</v>
      </c>
    </row>
    <row r="199">
      <c r="A199" s="62" t="s">
        <v>959</v>
      </c>
      <c r="B199" s="62" t="s">
        <v>944</v>
      </c>
      <c r="C199" s="64">
        <v>2.1783073E7</v>
      </c>
      <c r="D199" s="64">
        <v>2.1794337E7</v>
      </c>
      <c r="E199" s="64">
        <v>11265.0</v>
      </c>
      <c r="F199" s="64">
        <v>4.0</v>
      </c>
      <c r="G199" s="64">
        <v>798.0</v>
      </c>
      <c r="H199" s="62" t="s">
        <v>951</v>
      </c>
      <c r="I199" s="27" t="s">
        <v>952</v>
      </c>
      <c r="J199" s="62" t="s">
        <v>953</v>
      </c>
      <c r="K199" s="62"/>
      <c r="L199" s="62" t="s">
        <v>960</v>
      </c>
      <c r="M199" s="62" t="s">
        <v>942</v>
      </c>
      <c r="N199" s="64">
        <v>6.1231564E7</v>
      </c>
      <c r="O199" s="64">
        <v>6.1233435E7</v>
      </c>
      <c r="P199" s="64">
        <v>1872.0</v>
      </c>
      <c r="Q199" s="64">
        <v>3.0</v>
      </c>
      <c r="R199" s="31">
        <v>3687.0</v>
      </c>
      <c r="S199" s="27" t="s">
        <v>269</v>
      </c>
      <c r="T199" s="27" t="s">
        <v>269</v>
      </c>
      <c r="U199" s="65" t="s">
        <v>246</v>
      </c>
    </row>
    <row r="200">
      <c r="A200" s="62" t="s">
        <v>961</v>
      </c>
      <c r="B200" s="62" t="s">
        <v>944</v>
      </c>
      <c r="C200" s="64">
        <v>2.1896193E7</v>
      </c>
      <c r="D200" s="64">
        <v>2.1909664E7</v>
      </c>
      <c r="E200" s="64">
        <v>13472.0</v>
      </c>
      <c r="F200" s="64">
        <v>3.0</v>
      </c>
      <c r="G200" s="64">
        <v>828.0</v>
      </c>
      <c r="H200" s="62" t="s">
        <v>962</v>
      </c>
      <c r="I200" s="27" t="s">
        <v>963</v>
      </c>
      <c r="J200" s="62" t="s">
        <v>964</v>
      </c>
      <c r="K200" s="62"/>
      <c r="L200" s="62" t="s">
        <v>965</v>
      </c>
      <c r="M200" s="62" t="s">
        <v>942</v>
      </c>
      <c r="N200" s="64">
        <v>6.181498E7</v>
      </c>
      <c r="O200" s="64">
        <v>6.1816878E7</v>
      </c>
      <c r="P200" s="64">
        <v>1899.0</v>
      </c>
      <c r="Q200" s="64">
        <v>5.0</v>
      </c>
      <c r="R200" s="31">
        <v>5535.0</v>
      </c>
      <c r="S200" s="27" t="s">
        <v>269</v>
      </c>
      <c r="T200" s="27" t="s">
        <v>269</v>
      </c>
      <c r="U200" s="65" t="s">
        <v>246</v>
      </c>
    </row>
    <row r="201">
      <c r="A201" s="62" t="s">
        <v>966</v>
      </c>
      <c r="B201" s="62" t="s">
        <v>944</v>
      </c>
      <c r="C201" s="64">
        <v>2.190978E7</v>
      </c>
      <c r="D201" s="64">
        <v>2.1920934E7</v>
      </c>
      <c r="E201" s="64">
        <v>11155.0</v>
      </c>
      <c r="F201" s="64">
        <v>4.0</v>
      </c>
      <c r="G201" s="64">
        <v>672.0</v>
      </c>
      <c r="H201" s="62" t="s">
        <v>951</v>
      </c>
      <c r="I201" s="27" t="s">
        <v>952</v>
      </c>
      <c r="J201" s="62" t="s">
        <v>953</v>
      </c>
      <c r="K201" s="62"/>
      <c r="L201" s="62" t="s">
        <v>967</v>
      </c>
      <c r="M201" s="62" t="s">
        <v>968</v>
      </c>
      <c r="N201" s="64">
        <v>6507095.0</v>
      </c>
      <c r="O201" s="64">
        <v>6510878.0</v>
      </c>
      <c r="P201" s="64">
        <v>3784.0</v>
      </c>
      <c r="Q201" s="64">
        <v>8.0</v>
      </c>
      <c r="R201" s="31">
        <v>1092.0</v>
      </c>
      <c r="S201" s="27" t="s">
        <v>249</v>
      </c>
      <c r="T201" s="27" t="s">
        <v>250</v>
      </c>
      <c r="U201" s="65" t="s">
        <v>246</v>
      </c>
    </row>
    <row r="202">
      <c r="A202" s="62" t="s">
        <v>969</v>
      </c>
      <c r="B202" s="62" t="s">
        <v>944</v>
      </c>
      <c r="C202" s="64">
        <v>2.2053403E7</v>
      </c>
      <c r="D202" s="64">
        <v>2.2064802E7</v>
      </c>
      <c r="E202" s="64">
        <v>11400.0</v>
      </c>
      <c r="F202" s="64">
        <v>4.0</v>
      </c>
      <c r="G202" s="64">
        <v>750.0</v>
      </c>
      <c r="H202" s="62" t="s">
        <v>951</v>
      </c>
      <c r="I202" s="27" t="s">
        <v>952</v>
      </c>
      <c r="J202" s="62" t="s">
        <v>953</v>
      </c>
      <c r="K202" s="62"/>
      <c r="L202" s="62" t="s">
        <v>970</v>
      </c>
      <c r="M202" s="62" t="s">
        <v>968</v>
      </c>
      <c r="N202" s="64">
        <v>1.3006539E7</v>
      </c>
      <c r="O202" s="64">
        <v>1.3025834E7</v>
      </c>
      <c r="P202" s="64">
        <v>19296.0</v>
      </c>
      <c r="Q202" s="64">
        <v>25.0</v>
      </c>
      <c r="R202" s="31">
        <v>3099.0</v>
      </c>
      <c r="S202" s="27" t="s">
        <v>244</v>
      </c>
      <c r="T202" s="27" t="s">
        <v>245</v>
      </c>
      <c r="U202" s="65" t="s">
        <v>246</v>
      </c>
    </row>
    <row r="203">
      <c r="A203" s="62" t="s">
        <v>971</v>
      </c>
      <c r="B203" s="62" t="s">
        <v>944</v>
      </c>
      <c r="C203" s="64">
        <v>2.2190919E7</v>
      </c>
      <c r="D203" s="64">
        <v>2.2202188E7</v>
      </c>
      <c r="E203" s="64">
        <v>11270.0</v>
      </c>
      <c r="F203" s="64">
        <v>4.0</v>
      </c>
      <c r="G203" s="64">
        <v>798.0</v>
      </c>
      <c r="H203" s="62" t="s">
        <v>951</v>
      </c>
      <c r="I203" s="27" t="s">
        <v>952</v>
      </c>
      <c r="J203" s="62" t="s">
        <v>953</v>
      </c>
      <c r="K203" s="62"/>
      <c r="L203" s="62" t="s">
        <v>972</v>
      </c>
      <c r="M203" s="62" t="s">
        <v>968</v>
      </c>
      <c r="N203" s="64">
        <v>1.5733558E7</v>
      </c>
      <c r="O203" s="64">
        <v>1.5752855E7</v>
      </c>
      <c r="P203" s="64">
        <v>19298.0</v>
      </c>
      <c r="Q203" s="64">
        <v>25.0</v>
      </c>
      <c r="R203" s="31">
        <v>3099.0</v>
      </c>
      <c r="S203" s="27" t="s">
        <v>244</v>
      </c>
      <c r="T203" s="27" t="s">
        <v>245</v>
      </c>
      <c r="U203" s="65" t="s">
        <v>246</v>
      </c>
    </row>
    <row r="204">
      <c r="A204" s="62" t="s">
        <v>973</v>
      </c>
      <c r="B204" s="62" t="s">
        <v>944</v>
      </c>
      <c r="C204" s="64">
        <v>2.2325676E7</v>
      </c>
      <c r="D204" s="64">
        <v>2.233469E7</v>
      </c>
      <c r="E204" s="64">
        <v>9015.0</v>
      </c>
      <c r="F204" s="64">
        <v>3.0</v>
      </c>
      <c r="G204" s="64">
        <v>420.0</v>
      </c>
      <c r="H204" s="62" t="s">
        <v>951</v>
      </c>
      <c r="I204" s="27" t="s">
        <v>952</v>
      </c>
      <c r="J204" s="62" t="s">
        <v>953</v>
      </c>
      <c r="K204" s="62"/>
      <c r="L204" s="62" t="s">
        <v>974</v>
      </c>
      <c r="M204" s="62" t="s">
        <v>968</v>
      </c>
      <c r="N204" s="64">
        <v>3.7481148E7</v>
      </c>
      <c r="O204" s="64">
        <v>3.7483076E7</v>
      </c>
      <c r="P204" s="64">
        <v>1929.0</v>
      </c>
      <c r="Q204" s="64">
        <v>5.0</v>
      </c>
      <c r="R204" s="31">
        <v>5532.0</v>
      </c>
      <c r="S204" s="27" t="s">
        <v>269</v>
      </c>
      <c r="T204" s="27" t="s">
        <v>269</v>
      </c>
      <c r="U204" s="65" t="s">
        <v>246</v>
      </c>
    </row>
    <row r="205">
      <c r="A205" s="62" t="s">
        <v>975</v>
      </c>
      <c r="B205" s="62" t="s">
        <v>944</v>
      </c>
      <c r="C205" s="64">
        <v>2.2610834E7</v>
      </c>
      <c r="D205" s="64">
        <v>2.26221E7</v>
      </c>
      <c r="E205" s="64">
        <v>11267.0</v>
      </c>
      <c r="F205" s="64">
        <v>4.0</v>
      </c>
      <c r="G205" s="64">
        <v>798.0</v>
      </c>
      <c r="H205" s="62" t="s">
        <v>951</v>
      </c>
      <c r="I205" s="27" t="s">
        <v>952</v>
      </c>
      <c r="J205" s="62" t="s">
        <v>953</v>
      </c>
      <c r="K205" s="62"/>
      <c r="L205" s="62" t="s">
        <v>976</v>
      </c>
      <c r="M205" s="62" t="s">
        <v>968</v>
      </c>
      <c r="N205" s="64">
        <v>4.220002E7</v>
      </c>
      <c r="O205" s="64">
        <v>4.2204798E7</v>
      </c>
      <c r="P205" s="64">
        <v>4779.0</v>
      </c>
      <c r="Q205" s="64">
        <v>6.0</v>
      </c>
      <c r="R205" s="31">
        <v>546.0</v>
      </c>
      <c r="S205" s="27" t="s">
        <v>696</v>
      </c>
      <c r="T205" s="27" t="s">
        <v>697</v>
      </c>
      <c r="U205" s="66" t="s">
        <v>693</v>
      </c>
    </row>
    <row r="206">
      <c r="A206" s="62" t="s">
        <v>977</v>
      </c>
      <c r="B206" s="62" t="s">
        <v>944</v>
      </c>
      <c r="C206" s="64">
        <v>2.2751605E7</v>
      </c>
      <c r="D206" s="64">
        <v>2.2766571E7</v>
      </c>
      <c r="E206" s="64">
        <v>14967.0</v>
      </c>
      <c r="F206" s="64">
        <v>5.0</v>
      </c>
      <c r="G206" s="64">
        <v>741.0</v>
      </c>
      <c r="H206" s="62" t="s">
        <v>951</v>
      </c>
      <c r="I206" s="27" t="s">
        <v>952</v>
      </c>
      <c r="J206" s="62" t="s">
        <v>953</v>
      </c>
      <c r="K206" s="62"/>
      <c r="L206" s="62" t="s">
        <v>978</v>
      </c>
      <c r="M206" s="62" t="s">
        <v>968</v>
      </c>
      <c r="N206" s="64">
        <v>4.2244876E7</v>
      </c>
      <c r="O206" s="64">
        <v>4.2249838E7</v>
      </c>
      <c r="P206" s="64">
        <v>4963.0</v>
      </c>
      <c r="Q206" s="64">
        <v>6.0</v>
      </c>
      <c r="R206" s="31">
        <v>546.0</v>
      </c>
      <c r="S206" s="27" t="s">
        <v>696</v>
      </c>
      <c r="T206" s="27" t="s">
        <v>697</v>
      </c>
      <c r="U206" s="66" t="s">
        <v>693</v>
      </c>
    </row>
    <row r="207">
      <c r="A207" s="62" t="s">
        <v>979</v>
      </c>
      <c r="B207" s="62" t="s">
        <v>944</v>
      </c>
      <c r="C207" s="64">
        <v>2.2903241E7</v>
      </c>
      <c r="D207" s="64">
        <v>2.2914627E7</v>
      </c>
      <c r="E207" s="64">
        <v>11387.0</v>
      </c>
      <c r="F207" s="64">
        <v>4.0</v>
      </c>
      <c r="G207" s="64">
        <v>750.0</v>
      </c>
      <c r="H207" s="62" t="s">
        <v>951</v>
      </c>
      <c r="I207" s="27" t="s">
        <v>952</v>
      </c>
      <c r="J207" s="62" t="s">
        <v>953</v>
      </c>
      <c r="K207" s="62"/>
      <c r="L207" s="62" t="s">
        <v>980</v>
      </c>
      <c r="M207" s="62" t="s">
        <v>968</v>
      </c>
      <c r="N207" s="64">
        <v>5.4448214E7</v>
      </c>
      <c r="O207" s="64">
        <v>5.445021E7</v>
      </c>
      <c r="P207" s="64">
        <v>1997.0</v>
      </c>
      <c r="Q207" s="64">
        <v>4.0</v>
      </c>
      <c r="R207" s="31">
        <v>552.0</v>
      </c>
      <c r="S207" s="27" t="s">
        <v>981</v>
      </c>
      <c r="T207" s="27" t="s">
        <v>982</v>
      </c>
      <c r="U207" s="66" t="s">
        <v>563</v>
      </c>
    </row>
    <row r="208">
      <c r="A208" s="62" t="s">
        <v>983</v>
      </c>
      <c r="B208" s="62" t="s">
        <v>944</v>
      </c>
      <c r="C208" s="64">
        <v>2.3432221E7</v>
      </c>
      <c r="D208" s="64">
        <v>2.3441898E7</v>
      </c>
      <c r="E208" s="64">
        <v>9678.0</v>
      </c>
      <c r="F208" s="64">
        <v>4.0</v>
      </c>
      <c r="G208" s="64">
        <v>366.0</v>
      </c>
      <c r="H208" s="62" t="s">
        <v>951</v>
      </c>
      <c r="I208" s="27" t="s">
        <v>952</v>
      </c>
      <c r="J208" s="62" t="s">
        <v>953</v>
      </c>
      <c r="K208" s="62"/>
      <c r="L208" s="62" t="s">
        <v>984</v>
      </c>
      <c r="M208" s="62" t="s">
        <v>968</v>
      </c>
      <c r="N208" s="64">
        <v>1.03055537E8</v>
      </c>
      <c r="O208" s="64">
        <v>1.03057336E8</v>
      </c>
      <c r="P208" s="64">
        <v>1800.0</v>
      </c>
      <c r="Q208" s="64">
        <v>3.0</v>
      </c>
      <c r="R208" s="31">
        <v>3525.0</v>
      </c>
      <c r="S208" s="27" t="s">
        <v>269</v>
      </c>
      <c r="T208" s="27" t="s">
        <v>269</v>
      </c>
      <c r="U208" s="65" t="s">
        <v>246</v>
      </c>
    </row>
    <row r="209">
      <c r="A209" s="62" t="s">
        <v>985</v>
      </c>
      <c r="B209" s="62" t="s">
        <v>944</v>
      </c>
      <c r="C209" s="64">
        <v>2.3690603E7</v>
      </c>
      <c r="D209" s="64">
        <v>2.3705704E7</v>
      </c>
      <c r="E209" s="64">
        <v>15102.0</v>
      </c>
      <c r="F209" s="64">
        <v>9.0</v>
      </c>
      <c r="G209" s="64">
        <v>1443.0</v>
      </c>
      <c r="H209" s="62" t="s">
        <v>951</v>
      </c>
      <c r="I209" s="27" t="s">
        <v>952</v>
      </c>
      <c r="J209" s="62" t="s">
        <v>953</v>
      </c>
      <c r="K209" s="62"/>
      <c r="L209" s="62" t="s">
        <v>986</v>
      </c>
      <c r="M209" s="62" t="s">
        <v>968</v>
      </c>
      <c r="N209" s="64">
        <v>1.21249325E8</v>
      </c>
      <c r="O209" s="64">
        <v>1.21317601E8</v>
      </c>
      <c r="P209" s="64">
        <v>68277.0</v>
      </c>
      <c r="Q209" s="64">
        <v>17.0</v>
      </c>
      <c r="R209" s="31">
        <v>2598.0</v>
      </c>
      <c r="S209" s="27" t="s">
        <v>269</v>
      </c>
      <c r="T209" s="27" t="s">
        <v>269</v>
      </c>
      <c r="U209" s="65" t="s">
        <v>246</v>
      </c>
    </row>
    <row r="210">
      <c r="A210" s="62" t="s">
        <v>987</v>
      </c>
      <c r="B210" s="62" t="s">
        <v>944</v>
      </c>
      <c r="C210" s="64">
        <v>2.3808423E7</v>
      </c>
      <c r="D210" s="64">
        <v>2.3823428E7</v>
      </c>
      <c r="E210" s="64">
        <v>15006.0</v>
      </c>
      <c r="F210" s="64">
        <v>5.0</v>
      </c>
      <c r="G210" s="64">
        <v>741.0</v>
      </c>
      <c r="H210" s="62" t="s">
        <v>951</v>
      </c>
      <c r="I210" s="27" t="s">
        <v>952</v>
      </c>
      <c r="J210" s="62" t="s">
        <v>953</v>
      </c>
      <c r="K210" s="62"/>
      <c r="L210" s="62" t="s">
        <v>988</v>
      </c>
      <c r="M210" s="62" t="s">
        <v>968</v>
      </c>
      <c r="N210" s="64">
        <v>1.22875323E8</v>
      </c>
      <c r="O210" s="64">
        <v>1.22884122E8</v>
      </c>
      <c r="P210" s="64">
        <v>8800.0</v>
      </c>
      <c r="Q210" s="64">
        <v>4.0</v>
      </c>
      <c r="R210" s="31">
        <v>279.0</v>
      </c>
      <c r="S210" s="27" t="s">
        <v>269</v>
      </c>
      <c r="T210" s="27" t="s">
        <v>269</v>
      </c>
      <c r="U210" s="65" t="s">
        <v>246</v>
      </c>
    </row>
    <row r="211">
      <c r="A211" s="62" t="s">
        <v>989</v>
      </c>
      <c r="B211" s="62" t="s">
        <v>944</v>
      </c>
      <c r="C211" s="64">
        <v>2.3950568E7</v>
      </c>
      <c r="D211" s="64">
        <v>2.3961852E7</v>
      </c>
      <c r="E211" s="64">
        <v>11285.0</v>
      </c>
      <c r="F211" s="64">
        <v>4.0</v>
      </c>
      <c r="G211" s="64">
        <v>798.0</v>
      </c>
      <c r="H211" s="62" t="s">
        <v>951</v>
      </c>
      <c r="I211" s="27" t="s">
        <v>952</v>
      </c>
      <c r="J211" s="62" t="s">
        <v>953</v>
      </c>
      <c r="K211" s="62"/>
      <c r="L211" s="62" t="s">
        <v>990</v>
      </c>
      <c r="M211" s="62" t="s">
        <v>968</v>
      </c>
      <c r="N211" s="64">
        <v>1.32568366E8</v>
      </c>
      <c r="O211" s="64">
        <v>1.32570168E8</v>
      </c>
      <c r="P211" s="64">
        <v>1803.0</v>
      </c>
      <c r="Q211" s="64">
        <v>3.0</v>
      </c>
      <c r="R211" s="31">
        <v>3540.0</v>
      </c>
      <c r="S211" s="27" t="s">
        <v>269</v>
      </c>
      <c r="T211" s="27" t="s">
        <v>269</v>
      </c>
      <c r="U211" s="65" t="s">
        <v>246</v>
      </c>
    </row>
    <row r="212">
      <c r="A212" s="62" t="s">
        <v>991</v>
      </c>
      <c r="B212" s="62" t="s">
        <v>944</v>
      </c>
      <c r="C212" s="64">
        <v>2.4121688E7</v>
      </c>
      <c r="D212" s="64">
        <v>2.4132954E7</v>
      </c>
      <c r="E212" s="64">
        <v>11267.0</v>
      </c>
      <c r="F212" s="64">
        <v>4.0</v>
      </c>
      <c r="G212" s="64">
        <v>750.0</v>
      </c>
      <c r="H212" s="62" t="s">
        <v>951</v>
      </c>
      <c r="I212" s="27" t="s">
        <v>952</v>
      </c>
      <c r="J212" s="62" t="s">
        <v>953</v>
      </c>
      <c r="K212" s="62"/>
      <c r="L212" s="62" t="s">
        <v>992</v>
      </c>
      <c r="M212" s="62" t="s">
        <v>968</v>
      </c>
      <c r="N212" s="64">
        <v>1.53574029E8</v>
      </c>
      <c r="O212" s="64">
        <v>1.53575888E8</v>
      </c>
      <c r="P212" s="64">
        <v>1860.0</v>
      </c>
      <c r="Q212" s="64">
        <v>3.0</v>
      </c>
      <c r="R212" s="31">
        <v>3651.0</v>
      </c>
      <c r="S212" s="27" t="s">
        <v>269</v>
      </c>
      <c r="T212" s="27" t="s">
        <v>269</v>
      </c>
      <c r="U212" s="65" t="s">
        <v>246</v>
      </c>
    </row>
    <row r="213">
      <c r="A213" s="62" t="s">
        <v>993</v>
      </c>
      <c r="B213" s="62" t="s">
        <v>944</v>
      </c>
      <c r="C213" s="64">
        <v>2.4248522E7</v>
      </c>
      <c r="D213" s="64">
        <v>2.4263521E7</v>
      </c>
      <c r="E213" s="64">
        <v>15000.0</v>
      </c>
      <c r="F213" s="64">
        <v>9.0</v>
      </c>
      <c r="G213" s="64">
        <v>1539.0</v>
      </c>
      <c r="H213" s="62" t="s">
        <v>951</v>
      </c>
      <c r="I213" s="27" t="s">
        <v>952</v>
      </c>
      <c r="J213" s="62" t="s">
        <v>953</v>
      </c>
      <c r="K213" s="62"/>
      <c r="L213" s="62" t="s">
        <v>994</v>
      </c>
      <c r="M213" s="62" t="s">
        <v>968</v>
      </c>
      <c r="N213" s="64">
        <v>1.6138363E8</v>
      </c>
      <c r="O213" s="64">
        <v>1.61385501E8</v>
      </c>
      <c r="P213" s="64">
        <v>1872.0</v>
      </c>
      <c r="Q213" s="64">
        <v>3.0</v>
      </c>
      <c r="R213" s="31">
        <v>3687.0</v>
      </c>
      <c r="S213" s="27" t="s">
        <v>269</v>
      </c>
      <c r="T213" s="27" t="s">
        <v>269</v>
      </c>
      <c r="U213" s="65" t="s">
        <v>246</v>
      </c>
    </row>
    <row r="214">
      <c r="A214" s="62" t="s">
        <v>995</v>
      </c>
      <c r="B214" s="62" t="s">
        <v>944</v>
      </c>
      <c r="C214" s="64">
        <v>5.422897E7</v>
      </c>
      <c r="D214" s="64">
        <v>5.4230868E7</v>
      </c>
      <c r="E214" s="64">
        <v>1899.0</v>
      </c>
      <c r="F214" s="64">
        <v>3.0</v>
      </c>
      <c r="G214" s="64">
        <v>3690.0</v>
      </c>
      <c r="H214" s="62" t="s">
        <v>572</v>
      </c>
      <c r="I214" s="27" t="s">
        <v>573</v>
      </c>
      <c r="J214" s="62" t="s">
        <v>574</v>
      </c>
      <c r="K214" s="62"/>
      <c r="L214" s="62" t="s">
        <v>996</v>
      </c>
      <c r="M214" s="62" t="s">
        <v>968</v>
      </c>
      <c r="N214" s="64">
        <v>1.64150416E8</v>
      </c>
      <c r="O214" s="64">
        <v>1.64154038E8</v>
      </c>
      <c r="P214" s="64">
        <v>3623.0</v>
      </c>
      <c r="Q214" s="64">
        <v>3.0</v>
      </c>
      <c r="R214" s="31">
        <v>426.0</v>
      </c>
      <c r="S214" s="27" t="s">
        <v>997</v>
      </c>
      <c r="T214" s="27" t="s">
        <v>998</v>
      </c>
      <c r="U214" s="65" t="s">
        <v>246</v>
      </c>
    </row>
    <row r="215">
      <c r="A215" s="62" t="s">
        <v>999</v>
      </c>
      <c r="B215" s="62" t="s">
        <v>944</v>
      </c>
      <c r="C215" s="64">
        <v>6.6426312E7</v>
      </c>
      <c r="D215" s="64">
        <v>6.6428159E7</v>
      </c>
      <c r="E215" s="64">
        <v>1848.0</v>
      </c>
      <c r="F215" s="64">
        <v>3.0</v>
      </c>
      <c r="G215" s="64">
        <v>3639.0</v>
      </c>
      <c r="H215" s="62" t="s">
        <v>572</v>
      </c>
      <c r="I215" s="27" t="s">
        <v>573</v>
      </c>
      <c r="J215" s="62" t="s">
        <v>574</v>
      </c>
      <c r="K215" s="62"/>
      <c r="L215" s="62" t="s">
        <v>1000</v>
      </c>
      <c r="M215" s="62" t="s">
        <v>968</v>
      </c>
      <c r="N215" s="64">
        <v>1.68814775E8</v>
      </c>
      <c r="O215" s="64">
        <v>1.68821293E8</v>
      </c>
      <c r="P215" s="64">
        <v>6519.0</v>
      </c>
      <c r="Q215" s="64">
        <v>7.0</v>
      </c>
      <c r="R215" s="31">
        <v>618.0</v>
      </c>
      <c r="S215" s="27" t="s">
        <v>1001</v>
      </c>
      <c r="T215" s="27" t="s">
        <v>1002</v>
      </c>
      <c r="U215" s="65" t="s">
        <v>246</v>
      </c>
    </row>
    <row r="216">
      <c r="A216" s="62" t="s">
        <v>1003</v>
      </c>
      <c r="B216" s="62" t="s">
        <v>944</v>
      </c>
      <c r="C216" s="64">
        <v>7.3180363E7</v>
      </c>
      <c r="D216" s="64">
        <v>7.3191827E7</v>
      </c>
      <c r="E216" s="64">
        <v>11465.0</v>
      </c>
      <c r="F216" s="64">
        <v>4.0</v>
      </c>
      <c r="G216" s="64">
        <v>936.0</v>
      </c>
      <c r="H216" s="62" t="s">
        <v>951</v>
      </c>
      <c r="I216" s="27" t="s">
        <v>952</v>
      </c>
      <c r="J216" s="62" t="s">
        <v>953</v>
      </c>
      <c r="K216" s="62"/>
      <c r="L216" s="62" t="s">
        <v>1004</v>
      </c>
      <c r="M216" s="62" t="s">
        <v>968</v>
      </c>
      <c r="N216" s="64">
        <v>1.68862409E8</v>
      </c>
      <c r="O216" s="64">
        <v>1.68867699E8</v>
      </c>
      <c r="P216" s="64">
        <v>5291.0</v>
      </c>
      <c r="Q216" s="64">
        <v>5.0</v>
      </c>
      <c r="R216" s="31">
        <v>372.0</v>
      </c>
      <c r="S216" s="27" t="s">
        <v>1001</v>
      </c>
      <c r="T216" s="27" t="s">
        <v>1002</v>
      </c>
      <c r="U216" s="65" t="s">
        <v>246</v>
      </c>
    </row>
    <row r="217">
      <c r="A217" s="62" t="s">
        <v>1005</v>
      </c>
      <c r="B217" s="62" t="s">
        <v>944</v>
      </c>
      <c r="C217" s="64">
        <v>7.5399124E7</v>
      </c>
      <c r="D217" s="64">
        <v>7.5400128E7</v>
      </c>
      <c r="E217" s="64">
        <v>1005.0</v>
      </c>
      <c r="F217" s="64">
        <v>4.0</v>
      </c>
      <c r="G217" s="64">
        <v>459.0</v>
      </c>
      <c r="H217" s="62" t="s">
        <v>1006</v>
      </c>
      <c r="I217" s="27" t="s">
        <v>1007</v>
      </c>
      <c r="J217" s="62" t="s">
        <v>246</v>
      </c>
      <c r="K217" s="62"/>
      <c r="L217" s="62" t="s">
        <v>1008</v>
      </c>
      <c r="M217" s="62" t="s">
        <v>968</v>
      </c>
      <c r="N217" s="64">
        <v>1.88378386E8</v>
      </c>
      <c r="O217" s="64">
        <v>1.88381063E8</v>
      </c>
      <c r="P217" s="64">
        <v>2678.0</v>
      </c>
      <c r="Q217" s="64">
        <v>4.0</v>
      </c>
      <c r="R217" s="31">
        <v>270.0</v>
      </c>
      <c r="S217" s="27" t="s">
        <v>1009</v>
      </c>
      <c r="T217" s="27" t="s">
        <v>1010</v>
      </c>
      <c r="U217" s="65" t="s">
        <v>246</v>
      </c>
    </row>
    <row r="218">
      <c r="A218" s="62" t="s">
        <v>1011</v>
      </c>
      <c r="B218" s="62" t="s">
        <v>944</v>
      </c>
      <c r="C218" s="64">
        <v>7.7485927E7</v>
      </c>
      <c r="D218" s="64">
        <v>7.748669E7</v>
      </c>
      <c r="E218" s="64">
        <v>764.0</v>
      </c>
      <c r="F218" s="64">
        <v>3.0</v>
      </c>
      <c r="G218" s="64">
        <v>1302.0</v>
      </c>
      <c r="H218" s="62" t="s">
        <v>1006</v>
      </c>
      <c r="I218" s="27" t="s">
        <v>1007</v>
      </c>
      <c r="J218" s="62" t="s">
        <v>246</v>
      </c>
      <c r="K218" s="62"/>
      <c r="L218" s="62" t="s">
        <v>1012</v>
      </c>
      <c r="M218" s="62" t="s">
        <v>968</v>
      </c>
      <c r="N218" s="64">
        <v>1.91143438E8</v>
      </c>
      <c r="O218" s="64">
        <v>1.91150304E8</v>
      </c>
      <c r="P218" s="64">
        <v>6867.0</v>
      </c>
      <c r="Q218" s="64">
        <v>5.0</v>
      </c>
      <c r="R218" s="31">
        <v>1722.0</v>
      </c>
      <c r="S218" s="27" t="s">
        <v>332</v>
      </c>
      <c r="T218" s="27" t="s">
        <v>333</v>
      </c>
      <c r="U218" s="66" t="s">
        <v>334</v>
      </c>
    </row>
    <row r="219">
      <c r="A219" s="62" t="s">
        <v>1013</v>
      </c>
      <c r="B219" s="62" t="s">
        <v>944</v>
      </c>
      <c r="C219" s="64">
        <v>1.01178512E8</v>
      </c>
      <c r="D219" s="64">
        <v>1.0117991E8</v>
      </c>
      <c r="E219" s="64">
        <v>1399.0</v>
      </c>
      <c r="F219" s="64">
        <v>3.0</v>
      </c>
      <c r="G219" s="64">
        <v>2199.0</v>
      </c>
      <c r="H219" s="62" t="s">
        <v>1014</v>
      </c>
      <c r="I219" s="27" t="s">
        <v>1015</v>
      </c>
      <c r="J219" s="62" t="s">
        <v>574</v>
      </c>
      <c r="K219" s="62"/>
      <c r="L219" s="62" t="s">
        <v>1016</v>
      </c>
      <c r="M219" s="62" t="s">
        <v>968</v>
      </c>
      <c r="N219" s="64">
        <v>1.91899155E8</v>
      </c>
      <c r="O219" s="64">
        <v>1.91906746E8</v>
      </c>
      <c r="P219" s="64">
        <v>7592.0</v>
      </c>
      <c r="Q219" s="64">
        <v>4.0</v>
      </c>
      <c r="R219" s="31">
        <v>1125.0</v>
      </c>
      <c r="S219" s="27" t="s">
        <v>1017</v>
      </c>
      <c r="T219" s="27" t="s">
        <v>1018</v>
      </c>
      <c r="U219" s="66" t="s">
        <v>334</v>
      </c>
    </row>
    <row r="220">
      <c r="A220" s="62" t="s">
        <v>1019</v>
      </c>
      <c r="B220" s="62" t="s">
        <v>944</v>
      </c>
      <c r="C220" s="64">
        <v>1.08428519E8</v>
      </c>
      <c r="D220" s="64">
        <v>1.08430558E8</v>
      </c>
      <c r="E220" s="64">
        <v>2040.0</v>
      </c>
      <c r="F220" s="64">
        <v>5.0</v>
      </c>
      <c r="G220" s="64">
        <v>546.0</v>
      </c>
      <c r="H220" s="62" t="s">
        <v>1020</v>
      </c>
      <c r="I220" s="27" t="s">
        <v>1021</v>
      </c>
      <c r="J220" s="62" t="s">
        <v>1022</v>
      </c>
      <c r="K220" s="62"/>
      <c r="L220" s="62" t="s">
        <v>1023</v>
      </c>
      <c r="M220" s="62" t="s">
        <v>1024</v>
      </c>
      <c r="N220" s="64">
        <v>4.5849169E7</v>
      </c>
      <c r="O220" s="64">
        <v>4.5851732E7</v>
      </c>
      <c r="P220" s="64">
        <v>2564.0</v>
      </c>
      <c r="Q220" s="64">
        <v>3.0</v>
      </c>
      <c r="R220" s="31">
        <v>306.0</v>
      </c>
      <c r="S220" s="27" t="s">
        <v>269</v>
      </c>
      <c r="T220" s="27" t="s">
        <v>269</v>
      </c>
      <c r="U220" s="65" t="s">
        <v>246</v>
      </c>
    </row>
    <row r="221">
      <c r="A221" s="62" t="s">
        <v>1025</v>
      </c>
      <c r="B221" s="62" t="s">
        <v>944</v>
      </c>
      <c r="C221" s="64">
        <v>1.08513693E8</v>
      </c>
      <c r="D221" s="64">
        <v>1.0851756E8</v>
      </c>
      <c r="E221" s="64">
        <v>3868.0</v>
      </c>
      <c r="F221" s="64">
        <v>9.0</v>
      </c>
      <c r="G221" s="64">
        <v>1254.0</v>
      </c>
      <c r="H221" s="62" t="s">
        <v>1026</v>
      </c>
      <c r="I221" s="27" t="s">
        <v>1027</v>
      </c>
      <c r="J221" s="62" t="s">
        <v>1022</v>
      </c>
      <c r="K221" s="62"/>
      <c r="L221" s="62" t="s">
        <v>1028</v>
      </c>
      <c r="M221" s="62" t="s">
        <v>1024</v>
      </c>
      <c r="N221" s="64">
        <v>4.9367295E7</v>
      </c>
      <c r="O221" s="64">
        <v>4.9379107E7</v>
      </c>
      <c r="P221" s="64">
        <v>11813.0</v>
      </c>
      <c r="Q221" s="64">
        <v>3.0</v>
      </c>
      <c r="R221" s="31">
        <v>261.0</v>
      </c>
      <c r="S221" s="27" t="s">
        <v>269</v>
      </c>
      <c r="T221" s="27" t="s">
        <v>269</v>
      </c>
      <c r="U221" s="65" t="s">
        <v>246</v>
      </c>
    </row>
    <row r="222">
      <c r="A222" s="62" t="s">
        <v>1029</v>
      </c>
      <c r="B222" s="62" t="s">
        <v>944</v>
      </c>
      <c r="C222" s="64">
        <v>1.33100048E8</v>
      </c>
      <c r="D222" s="64">
        <v>1.33103211E8</v>
      </c>
      <c r="E222" s="64">
        <v>3164.0</v>
      </c>
      <c r="F222" s="64">
        <v>3.0</v>
      </c>
      <c r="G222" s="64">
        <v>1899.0</v>
      </c>
      <c r="H222" s="62" t="s">
        <v>366</v>
      </c>
      <c r="I222" s="27" t="s">
        <v>367</v>
      </c>
      <c r="J222" s="62" t="s">
        <v>246</v>
      </c>
      <c r="K222" s="62"/>
      <c r="L222" s="62" t="s">
        <v>1030</v>
      </c>
      <c r="M222" s="62" t="s">
        <v>1024</v>
      </c>
      <c r="N222" s="64">
        <v>5.5748981E7</v>
      </c>
      <c r="O222" s="64">
        <v>5.5779963E7</v>
      </c>
      <c r="P222" s="64">
        <v>30983.0</v>
      </c>
      <c r="Q222" s="64">
        <v>4.0</v>
      </c>
      <c r="R222" s="31">
        <v>270.0</v>
      </c>
      <c r="S222" s="27" t="s">
        <v>269</v>
      </c>
      <c r="T222" s="27" t="s">
        <v>269</v>
      </c>
      <c r="U222" s="65" t="s">
        <v>246</v>
      </c>
    </row>
    <row r="223">
      <c r="A223" s="62" t="s">
        <v>1031</v>
      </c>
      <c r="B223" s="62" t="s">
        <v>1032</v>
      </c>
      <c r="C223" s="64">
        <v>5.8108808E7</v>
      </c>
      <c r="D223" s="64">
        <v>5.8112957E7</v>
      </c>
      <c r="E223" s="64">
        <v>4150.0</v>
      </c>
      <c r="F223" s="64">
        <v>3.0</v>
      </c>
      <c r="G223" s="64">
        <v>213.0</v>
      </c>
      <c r="H223" s="62" t="s">
        <v>269</v>
      </c>
      <c r="I223" s="27" t="s">
        <v>269</v>
      </c>
      <c r="J223" s="62" t="s">
        <v>246</v>
      </c>
      <c r="K223" s="62"/>
      <c r="L223" s="62" t="s">
        <v>1033</v>
      </c>
      <c r="M223" s="62" t="s">
        <v>1024</v>
      </c>
      <c r="N223" s="64">
        <v>9.8289783E7</v>
      </c>
      <c r="O223" s="64">
        <v>9.8295466E7</v>
      </c>
      <c r="P223" s="64">
        <v>5684.0</v>
      </c>
      <c r="Q223" s="64">
        <v>20.0</v>
      </c>
      <c r="R223" s="31">
        <v>3165.0</v>
      </c>
      <c r="S223" s="27"/>
      <c r="T223" s="27"/>
      <c r="U223" s="65" t="s">
        <v>246</v>
      </c>
    </row>
    <row r="224">
      <c r="A224" s="62" t="s">
        <v>1034</v>
      </c>
      <c r="B224" s="62" t="s">
        <v>1032</v>
      </c>
      <c r="C224" s="64">
        <v>6.4255903E7</v>
      </c>
      <c r="D224" s="64">
        <v>6.4269056E7</v>
      </c>
      <c r="E224" s="64">
        <v>13154.0</v>
      </c>
      <c r="F224" s="64">
        <v>5.0</v>
      </c>
      <c r="G224" s="64">
        <v>1707.0</v>
      </c>
      <c r="H224" s="62" t="s">
        <v>1035</v>
      </c>
      <c r="I224" s="27" t="s">
        <v>1036</v>
      </c>
      <c r="J224" s="62" t="s">
        <v>246</v>
      </c>
      <c r="K224" s="62"/>
      <c r="L224" s="62" t="s">
        <v>1037</v>
      </c>
      <c r="M224" s="62" t="s">
        <v>1024</v>
      </c>
      <c r="N224" s="64">
        <v>1.0572561E8</v>
      </c>
      <c r="O224" s="64">
        <v>1.05734066E8</v>
      </c>
      <c r="P224" s="64">
        <v>8457.0</v>
      </c>
      <c r="Q224" s="64">
        <v>9.0</v>
      </c>
      <c r="R224" s="31">
        <v>1317.0</v>
      </c>
      <c r="S224" s="27" t="s">
        <v>1038</v>
      </c>
      <c r="T224" s="27" t="s">
        <v>1039</v>
      </c>
      <c r="U224" s="65" t="s">
        <v>246</v>
      </c>
    </row>
    <row r="225">
      <c r="A225" s="62" t="s">
        <v>1040</v>
      </c>
      <c r="B225" s="62" t="s">
        <v>1032</v>
      </c>
      <c r="C225" s="64">
        <v>9.1355446E7</v>
      </c>
      <c r="D225" s="64">
        <v>9.1362168E7</v>
      </c>
      <c r="E225" s="64">
        <v>6723.0</v>
      </c>
      <c r="F225" s="64">
        <v>5.0</v>
      </c>
      <c r="G225" s="64">
        <v>636.0</v>
      </c>
      <c r="H225" s="62" t="s">
        <v>1041</v>
      </c>
      <c r="I225" s="27" t="s">
        <v>1042</v>
      </c>
      <c r="J225" s="62" t="s">
        <v>1043</v>
      </c>
      <c r="K225" s="62"/>
      <c r="L225" s="62" t="s">
        <v>1044</v>
      </c>
      <c r="M225" s="62" t="s">
        <v>1024</v>
      </c>
      <c r="N225" s="64">
        <v>1.17404802E8</v>
      </c>
      <c r="O225" s="64">
        <v>1.17408683E8</v>
      </c>
      <c r="P225" s="64">
        <v>3882.0</v>
      </c>
      <c r="Q225" s="64">
        <v>12.0</v>
      </c>
      <c r="R225" s="31">
        <v>1827.0</v>
      </c>
      <c r="S225" s="27" t="s">
        <v>721</v>
      </c>
      <c r="T225" s="27" t="s">
        <v>722</v>
      </c>
      <c r="U225" s="65" t="s">
        <v>246</v>
      </c>
    </row>
    <row r="226">
      <c r="A226" s="62" t="s">
        <v>1045</v>
      </c>
      <c r="B226" s="62" t="s">
        <v>1032</v>
      </c>
      <c r="C226" s="64">
        <v>9.9108038E7</v>
      </c>
      <c r="D226" s="64">
        <v>9.9112509E7</v>
      </c>
      <c r="E226" s="64">
        <v>4472.0</v>
      </c>
      <c r="F226" s="64">
        <v>3.0</v>
      </c>
      <c r="G226" s="64">
        <v>225.0</v>
      </c>
      <c r="H226" s="62" t="s">
        <v>269</v>
      </c>
      <c r="I226" s="27" t="s">
        <v>269</v>
      </c>
      <c r="J226" s="62" t="s">
        <v>246</v>
      </c>
      <c r="K226" s="62"/>
      <c r="L226" s="62" t="s">
        <v>1046</v>
      </c>
      <c r="M226" s="62" t="s">
        <v>1024</v>
      </c>
      <c r="N226" s="64">
        <v>1.1769091E8</v>
      </c>
      <c r="O226" s="64">
        <v>1.17717854E8</v>
      </c>
      <c r="P226" s="64">
        <v>26945.0</v>
      </c>
      <c r="Q226" s="64">
        <v>11.0</v>
      </c>
      <c r="R226" s="31">
        <v>1197.0</v>
      </c>
      <c r="S226" s="27" t="s">
        <v>1047</v>
      </c>
      <c r="T226" s="27" t="s">
        <v>1048</v>
      </c>
      <c r="U226" s="66" t="s">
        <v>723</v>
      </c>
    </row>
    <row r="227">
      <c r="A227" s="62" t="s">
        <v>1049</v>
      </c>
      <c r="B227" s="62" t="s">
        <v>1032</v>
      </c>
      <c r="C227" s="64">
        <v>1.04459174E8</v>
      </c>
      <c r="D227" s="64">
        <v>1.044602E8</v>
      </c>
      <c r="E227" s="64">
        <v>1027.0</v>
      </c>
      <c r="F227" s="64">
        <v>3.0</v>
      </c>
      <c r="G227" s="64">
        <v>627.0</v>
      </c>
      <c r="H227" s="62" t="s">
        <v>269</v>
      </c>
      <c r="I227" s="27" t="s">
        <v>269</v>
      </c>
      <c r="J227" s="62" t="s">
        <v>246</v>
      </c>
      <c r="K227" s="62"/>
      <c r="L227" s="62" t="s">
        <v>1050</v>
      </c>
      <c r="M227" s="62" t="s">
        <v>1024</v>
      </c>
      <c r="N227" s="64">
        <v>1.17783973E8</v>
      </c>
      <c r="O227" s="64">
        <v>1.17791383E8</v>
      </c>
      <c r="P227" s="64">
        <v>7411.0</v>
      </c>
      <c r="Q227" s="64">
        <v>9.0</v>
      </c>
      <c r="R227" s="31">
        <v>1296.0</v>
      </c>
      <c r="S227" s="27" t="s">
        <v>1051</v>
      </c>
      <c r="T227" s="27" t="s">
        <v>1052</v>
      </c>
      <c r="U227" s="66" t="s">
        <v>723</v>
      </c>
    </row>
    <row r="228">
      <c r="A228" s="62" t="s">
        <v>1053</v>
      </c>
      <c r="B228" s="62" t="s">
        <v>1032</v>
      </c>
      <c r="C228" s="64">
        <v>1.40005827E8</v>
      </c>
      <c r="D228" s="64">
        <v>1.40019447E8</v>
      </c>
      <c r="E228" s="64">
        <v>13621.0</v>
      </c>
      <c r="F228" s="64">
        <v>4.0</v>
      </c>
      <c r="G228" s="64">
        <v>2418.0</v>
      </c>
      <c r="H228" s="62" t="s">
        <v>332</v>
      </c>
      <c r="I228" s="27" t="s">
        <v>333</v>
      </c>
      <c r="J228" s="62" t="s">
        <v>334</v>
      </c>
      <c r="K228" s="62"/>
      <c r="L228" s="62" t="s">
        <v>1054</v>
      </c>
      <c r="M228" s="62" t="s">
        <v>1024</v>
      </c>
      <c r="N228" s="64">
        <v>1.17795882E8</v>
      </c>
      <c r="O228" s="64">
        <v>1.17799492E8</v>
      </c>
      <c r="P228" s="64">
        <v>3611.0</v>
      </c>
      <c r="Q228" s="64">
        <v>3.0</v>
      </c>
      <c r="R228" s="31">
        <v>396.0</v>
      </c>
      <c r="S228" s="27" t="s">
        <v>1047</v>
      </c>
      <c r="T228" s="27" t="s">
        <v>1048</v>
      </c>
      <c r="U228" s="66" t="s">
        <v>723</v>
      </c>
    </row>
    <row r="229">
      <c r="A229" s="62" t="s">
        <v>1055</v>
      </c>
      <c r="B229" s="62" t="s">
        <v>1032</v>
      </c>
      <c r="C229" s="64">
        <v>1.40377191E8</v>
      </c>
      <c r="D229" s="64">
        <v>1.4039183E8</v>
      </c>
      <c r="E229" s="64">
        <v>14640.0</v>
      </c>
      <c r="F229" s="64">
        <v>4.0</v>
      </c>
      <c r="G229" s="64">
        <v>2694.0</v>
      </c>
      <c r="H229" s="62" t="s">
        <v>332</v>
      </c>
      <c r="I229" s="27" t="s">
        <v>333</v>
      </c>
      <c r="J229" s="62" t="s">
        <v>334</v>
      </c>
      <c r="K229" s="62"/>
      <c r="L229" s="62" t="s">
        <v>1056</v>
      </c>
      <c r="M229" s="62" t="s">
        <v>1024</v>
      </c>
      <c r="N229" s="64">
        <v>1.17866368E8</v>
      </c>
      <c r="O229" s="64">
        <v>1.17867702E8</v>
      </c>
      <c r="P229" s="64">
        <v>1335.0</v>
      </c>
      <c r="Q229" s="64">
        <v>3.0</v>
      </c>
      <c r="R229" s="31">
        <v>321.0</v>
      </c>
      <c r="S229" s="27" t="s">
        <v>1051</v>
      </c>
      <c r="T229" s="27" t="s">
        <v>1052</v>
      </c>
      <c r="U229" s="66" t="s">
        <v>723</v>
      </c>
    </row>
    <row r="230">
      <c r="A230" s="62"/>
      <c r="B230" s="62"/>
      <c r="C230" s="62"/>
      <c r="D230" s="62"/>
      <c r="E230" s="62"/>
      <c r="F230" s="62"/>
      <c r="G230" s="62"/>
      <c r="H230" s="62"/>
      <c r="I230" s="27"/>
      <c r="J230" s="62"/>
      <c r="K230" s="62"/>
      <c r="L230" s="62" t="s">
        <v>1057</v>
      </c>
      <c r="M230" s="62" t="s">
        <v>1024</v>
      </c>
      <c r="N230" s="64">
        <v>1.24710569E8</v>
      </c>
      <c r="O230" s="64">
        <v>1.24719618E8</v>
      </c>
      <c r="P230" s="64">
        <v>9050.0</v>
      </c>
      <c r="Q230" s="64">
        <v>10.0</v>
      </c>
      <c r="R230" s="31">
        <v>1527.0</v>
      </c>
      <c r="S230" s="27" t="s">
        <v>728</v>
      </c>
      <c r="T230" s="27" t="s">
        <v>729</v>
      </c>
      <c r="U230" s="65" t="s">
        <v>246</v>
      </c>
    </row>
    <row r="231">
      <c r="A231" s="62"/>
      <c r="B231" s="62"/>
      <c r="C231" s="62"/>
      <c r="D231" s="62"/>
      <c r="E231" s="62"/>
      <c r="F231" s="62"/>
      <c r="G231" s="62"/>
      <c r="H231" s="62"/>
      <c r="I231" s="27"/>
      <c r="J231" s="62"/>
      <c r="K231" s="62"/>
      <c r="L231" s="62" t="s">
        <v>1058</v>
      </c>
      <c r="M231" s="62" t="s">
        <v>1024</v>
      </c>
      <c r="N231" s="64">
        <v>1.32941287E8</v>
      </c>
      <c r="O231" s="64">
        <v>1.32946975E8</v>
      </c>
      <c r="P231" s="64">
        <v>5689.0</v>
      </c>
      <c r="Q231" s="64">
        <v>3.0</v>
      </c>
      <c r="R231" s="31">
        <v>330.0</v>
      </c>
      <c r="S231" s="27" t="s">
        <v>269</v>
      </c>
      <c r="T231" s="27" t="s">
        <v>269</v>
      </c>
      <c r="U231" s="65" t="s">
        <v>246</v>
      </c>
    </row>
    <row r="232">
      <c r="A232" s="62"/>
      <c r="B232" s="62"/>
      <c r="C232" s="62"/>
      <c r="D232" s="62"/>
      <c r="E232" s="62"/>
      <c r="F232" s="62"/>
      <c r="G232" s="62"/>
      <c r="H232" s="62"/>
      <c r="I232" s="27"/>
      <c r="J232" s="62"/>
      <c r="K232" s="62"/>
      <c r="L232" s="62" t="s">
        <v>1059</v>
      </c>
      <c r="M232" s="62" t="s">
        <v>1024</v>
      </c>
      <c r="N232" s="64">
        <v>1.53948447E8</v>
      </c>
      <c r="O232" s="64">
        <v>1.53967135E8</v>
      </c>
      <c r="P232" s="64">
        <v>18689.0</v>
      </c>
      <c r="Q232" s="64">
        <v>10.0</v>
      </c>
      <c r="R232" s="31">
        <v>1764.0</v>
      </c>
      <c r="S232" s="27" t="s">
        <v>1060</v>
      </c>
      <c r="T232" s="27" t="s">
        <v>1061</v>
      </c>
      <c r="U232" s="65" t="s">
        <v>246</v>
      </c>
    </row>
    <row r="233">
      <c r="A233" s="62"/>
      <c r="B233" s="62"/>
      <c r="C233" s="62"/>
      <c r="D233" s="62"/>
      <c r="E233" s="62"/>
      <c r="F233" s="62"/>
      <c r="G233" s="62"/>
      <c r="H233" s="62"/>
      <c r="I233" s="27"/>
      <c r="J233" s="62"/>
      <c r="K233" s="62"/>
      <c r="L233" s="62" t="s">
        <v>1062</v>
      </c>
      <c r="M233" s="62" t="s">
        <v>1024</v>
      </c>
      <c r="N233" s="64">
        <v>1.56246729E8</v>
      </c>
      <c r="O233" s="64">
        <v>1.56257743E8</v>
      </c>
      <c r="P233" s="64">
        <v>11015.0</v>
      </c>
      <c r="Q233" s="64">
        <v>9.0</v>
      </c>
      <c r="R233" s="31">
        <v>1917.0</v>
      </c>
      <c r="S233" s="27" t="s">
        <v>1063</v>
      </c>
      <c r="T233" s="27" t="s">
        <v>745</v>
      </c>
      <c r="U233" s="65" t="s">
        <v>246</v>
      </c>
    </row>
    <row r="234">
      <c r="A234" s="62"/>
      <c r="B234" s="62"/>
      <c r="C234" s="62"/>
      <c r="D234" s="62"/>
      <c r="E234" s="62"/>
      <c r="F234" s="62"/>
      <c r="G234" s="62"/>
      <c r="H234" s="62"/>
      <c r="I234" s="27"/>
      <c r="J234" s="62"/>
      <c r="K234" s="62"/>
      <c r="L234" s="62" t="s">
        <v>1064</v>
      </c>
      <c r="M234" s="62" t="s">
        <v>1065</v>
      </c>
      <c r="N234" s="64">
        <v>1064346.0</v>
      </c>
      <c r="O234" s="64">
        <v>1068096.0</v>
      </c>
      <c r="P234" s="64">
        <v>3751.0</v>
      </c>
      <c r="Q234" s="64">
        <v>8.0</v>
      </c>
      <c r="R234" s="31">
        <v>1092.0</v>
      </c>
      <c r="S234" s="27" t="s">
        <v>249</v>
      </c>
      <c r="T234" s="27" t="s">
        <v>250</v>
      </c>
      <c r="U234" s="65" t="s">
        <v>246</v>
      </c>
    </row>
    <row r="235">
      <c r="A235" s="62"/>
      <c r="B235" s="62"/>
      <c r="C235" s="62"/>
      <c r="D235" s="62"/>
      <c r="E235" s="62"/>
      <c r="F235" s="62"/>
      <c r="G235" s="62"/>
      <c r="H235" s="62"/>
      <c r="I235" s="27"/>
      <c r="J235" s="62"/>
      <c r="K235" s="62"/>
      <c r="L235" s="62" t="s">
        <v>1066</v>
      </c>
      <c r="M235" s="62" t="s">
        <v>1065</v>
      </c>
      <c r="N235" s="64">
        <v>2.9457046E7</v>
      </c>
      <c r="O235" s="64">
        <v>2.9458998E7</v>
      </c>
      <c r="P235" s="64">
        <v>1953.0</v>
      </c>
      <c r="Q235" s="64">
        <v>3.0</v>
      </c>
      <c r="R235" s="31">
        <v>3756.0</v>
      </c>
      <c r="S235" s="27" t="s">
        <v>269</v>
      </c>
      <c r="T235" s="27" t="s">
        <v>269</v>
      </c>
      <c r="U235" s="65" t="s">
        <v>246</v>
      </c>
    </row>
    <row r="236">
      <c r="A236" s="62"/>
      <c r="B236" s="62"/>
      <c r="C236" s="62"/>
      <c r="D236" s="62"/>
      <c r="E236" s="62"/>
      <c r="F236" s="62"/>
      <c r="G236" s="62"/>
      <c r="H236" s="62"/>
      <c r="I236" s="27"/>
      <c r="J236" s="62"/>
      <c r="K236" s="62"/>
      <c r="L236" s="62" t="s">
        <v>1067</v>
      </c>
      <c r="M236" s="62" t="s">
        <v>1065</v>
      </c>
      <c r="N236" s="64">
        <v>4.8353433E7</v>
      </c>
      <c r="O236" s="64">
        <v>4.8356855E7</v>
      </c>
      <c r="P236" s="64">
        <v>3423.0</v>
      </c>
      <c r="Q236" s="64">
        <v>3.0</v>
      </c>
      <c r="R236" s="31">
        <v>1263.0</v>
      </c>
      <c r="S236" s="27" t="s">
        <v>1068</v>
      </c>
      <c r="T236" s="27" t="s">
        <v>1069</v>
      </c>
      <c r="U236" s="66" t="s">
        <v>1022</v>
      </c>
    </row>
    <row r="237">
      <c r="A237" s="62"/>
      <c r="B237" s="62"/>
      <c r="C237" s="62"/>
      <c r="D237" s="62"/>
      <c r="E237" s="62"/>
      <c r="F237" s="62"/>
      <c r="G237" s="62"/>
      <c r="H237" s="62"/>
      <c r="I237" s="27"/>
      <c r="J237" s="62"/>
      <c r="K237" s="62"/>
      <c r="L237" s="62" t="s">
        <v>1070</v>
      </c>
      <c r="M237" s="62" t="s">
        <v>1065</v>
      </c>
      <c r="N237" s="64">
        <v>6.0991656E7</v>
      </c>
      <c r="O237" s="64">
        <v>6.0994187E7</v>
      </c>
      <c r="P237" s="64">
        <v>2532.0</v>
      </c>
      <c r="Q237" s="64">
        <v>4.0</v>
      </c>
      <c r="R237" s="31">
        <v>399.0</v>
      </c>
      <c r="S237" s="27" t="s">
        <v>1071</v>
      </c>
      <c r="T237" s="27" t="s">
        <v>1072</v>
      </c>
      <c r="U237" s="65" t="s">
        <v>246</v>
      </c>
    </row>
    <row r="238">
      <c r="A238" s="62"/>
      <c r="B238" s="62"/>
      <c r="C238" s="62"/>
      <c r="D238" s="62"/>
      <c r="E238" s="62"/>
      <c r="F238" s="62"/>
      <c r="G238" s="62"/>
      <c r="H238" s="62"/>
      <c r="I238" s="27"/>
      <c r="J238" s="62"/>
      <c r="K238" s="62"/>
      <c r="L238" s="62" t="s">
        <v>1073</v>
      </c>
      <c r="M238" s="62" t="s">
        <v>1065</v>
      </c>
      <c r="N238" s="64">
        <v>1.1182687E8</v>
      </c>
      <c r="O238" s="64">
        <v>1.11827462E8</v>
      </c>
      <c r="P238" s="64">
        <v>593.0</v>
      </c>
      <c r="Q238" s="64">
        <v>4.0</v>
      </c>
      <c r="R238" s="31">
        <v>1014.0</v>
      </c>
      <c r="S238" s="27" t="s">
        <v>759</v>
      </c>
      <c r="T238" s="27" t="s">
        <v>760</v>
      </c>
      <c r="U238" s="66" t="s">
        <v>563</v>
      </c>
    </row>
    <row r="239">
      <c r="A239" s="62"/>
      <c r="B239" s="62"/>
      <c r="C239" s="62"/>
      <c r="D239" s="62"/>
      <c r="E239" s="62"/>
      <c r="F239" s="62"/>
      <c r="G239" s="62"/>
      <c r="H239" s="62"/>
      <c r="I239" s="27"/>
      <c r="J239" s="62"/>
      <c r="K239" s="62"/>
      <c r="L239" s="62" t="s">
        <v>1074</v>
      </c>
      <c r="M239" s="62" t="s">
        <v>1065</v>
      </c>
      <c r="N239" s="64">
        <v>1.13737987E8</v>
      </c>
      <c r="O239" s="64">
        <v>1.13738944E8</v>
      </c>
      <c r="P239" s="64">
        <v>958.0</v>
      </c>
      <c r="Q239" s="64">
        <v>3.0</v>
      </c>
      <c r="R239" s="31">
        <v>417.0</v>
      </c>
      <c r="S239" s="27" t="s">
        <v>1075</v>
      </c>
      <c r="T239" s="27" t="s">
        <v>1076</v>
      </c>
      <c r="U239" s="66" t="s">
        <v>1077</v>
      </c>
    </row>
    <row r="240">
      <c r="A240" s="62"/>
      <c r="B240" s="62"/>
      <c r="C240" s="62"/>
      <c r="D240" s="62"/>
      <c r="E240" s="62"/>
      <c r="F240" s="62"/>
      <c r="G240" s="62"/>
      <c r="H240" s="62"/>
      <c r="I240" s="27"/>
      <c r="J240" s="62"/>
      <c r="K240" s="62"/>
      <c r="L240" s="62" t="s">
        <v>1078</v>
      </c>
      <c r="M240" s="62" t="s">
        <v>1065</v>
      </c>
      <c r="N240" s="64">
        <v>1.13738974E8</v>
      </c>
      <c r="O240" s="64">
        <v>1.13740389E8</v>
      </c>
      <c r="P240" s="64">
        <v>1416.0</v>
      </c>
      <c r="Q240" s="64">
        <v>4.0</v>
      </c>
      <c r="R240" s="31">
        <v>297.0</v>
      </c>
      <c r="S240" s="27" t="s">
        <v>1079</v>
      </c>
      <c r="T240" s="27" t="s">
        <v>1080</v>
      </c>
      <c r="U240" s="65" t="s">
        <v>246</v>
      </c>
    </row>
    <row r="241">
      <c r="A241" s="62"/>
      <c r="B241" s="62"/>
      <c r="C241" s="62"/>
      <c r="D241" s="62"/>
      <c r="E241" s="62"/>
      <c r="F241" s="62"/>
      <c r="G241" s="62"/>
      <c r="H241" s="62"/>
      <c r="I241" s="27"/>
      <c r="J241" s="62"/>
      <c r="K241" s="62"/>
      <c r="L241" s="62" t="s">
        <v>1081</v>
      </c>
      <c r="M241" s="62" t="s">
        <v>1065</v>
      </c>
      <c r="N241" s="64">
        <v>1.26929991E8</v>
      </c>
      <c r="O241" s="64">
        <v>1.26931456E8</v>
      </c>
      <c r="P241" s="64">
        <v>1466.0</v>
      </c>
      <c r="Q241" s="64">
        <v>3.0</v>
      </c>
      <c r="R241" s="31">
        <v>291.0</v>
      </c>
      <c r="S241" s="27" t="s">
        <v>269</v>
      </c>
      <c r="T241" s="27" t="s">
        <v>269</v>
      </c>
      <c r="U241" s="65" t="s">
        <v>246</v>
      </c>
    </row>
    <row r="242">
      <c r="A242" s="62"/>
      <c r="B242" s="62"/>
      <c r="C242" s="62"/>
      <c r="D242" s="62"/>
      <c r="E242" s="62"/>
      <c r="F242" s="62"/>
      <c r="G242" s="62"/>
      <c r="H242" s="62"/>
      <c r="I242" s="27"/>
      <c r="J242" s="62"/>
      <c r="K242" s="62"/>
      <c r="L242" s="62" t="s">
        <v>1082</v>
      </c>
      <c r="M242" s="62" t="s">
        <v>1065</v>
      </c>
      <c r="N242" s="64">
        <v>1.35570767E8</v>
      </c>
      <c r="O242" s="64">
        <v>1.35580608E8</v>
      </c>
      <c r="P242" s="64">
        <v>9842.0</v>
      </c>
      <c r="Q242" s="64">
        <v>3.0</v>
      </c>
      <c r="R242" s="31">
        <v>315.0</v>
      </c>
      <c r="S242" s="27" t="s">
        <v>269</v>
      </c>
      <c r="T242" s="27" t="s">
        <v>269</v>
      </c>
      <c r="U242" s="65" t="s">
        <v>246</v>
      </c>
    </row>
    <row r="243">
      <c r="A243" s="62"/>
      <c r="B243" s="62"/>
      <c r="C243" s="62"/>
      <c r="D243" s="62"/>
      <c r="E243" s="62"/>
      <c r="F243" s="62"/>
      <c r="G243" s="62"/>
      <c r="H243" s="62"/>
      <c r="I243" s="27"/>
      <c r="J243" s="62"/>
      <c r="K243" s="62"/>
      <c r="L243" s="62" t="s">
        <v>1083</v>
      </c>
      <c r="M243" s="62" t="s">
        <v>1065</v>
      </c>
      <c r="N243" s="64">
        <v>1.4278337E8</v>
      </c>
      <c r="O243" s="64">
        <v>1.42788866E8</v>
      </c>
      <c r="P243" s="64">
        <v>5497.0</v>
      </c>
      <c r="Q243" s="64">
        <v>3.0</v>
      </c>
      <c r="R243" s="31">
        <v>1632.0</v>
      </c>
      <c r="S243" s="27" t="s">
        <v>1084</v>
      </c>
      <c r="T243" s="27" t="s">
        <v>1085</v>
      </c>
      <c r="U243" s="66" t="s">
        <v>334</v>
      </c>
    </row>
    <row r="244">
      <c r="A244" s="62"/>
      <c r="B244" s="62"/>
      <c r="C244" s="62"/>
      <c r="D244" s="62"/>
      <c r="E244" s="62"/>
      <c r="F244" s="62"/>
      <c r="G244" s="62"/>
      <c r="H244" s="62"/>
      <c r="I244" s="27"/>
      <c r="J244" s="62"/>
      <c r="K244" s="62"/>
      <c r="L244" s="62" t="s">
        <v>1086</v>
      </c>
      <c r="M244" s="62" t="s">
        <v>1065</v>
      </c>
      <c r="N244" s="64">
        <v>1.43523687E8</v>
      </c>
      <c r="O244" s="64">
        <v>1.43529951E8</v>
      </c>
      <c r="P244" s="64">
        <v>6265.0</v>
      </c>
      <c r="Q244" s="64">
        <v>3.0</v>
      </c>
      <c r="R244" s="31">
        <v>1392.0</v>
      </c>
      <c r="S244" s="27" t="s">
        <v>611</v>
      </c>
      <c r="T244" s="27" t="s">
        <v>612</v>
      </c>
      <c r="U244" s="66" t="s">
        <v>334</v>
      </c>
    </row>
    <row r="245">
      <c r="A245" s="62"/>
      <c r="B245" s="62"/>
      <c r="C245" s="62"/>
      <c r="D245" s="62"/>
      <c r="E245" s="62"/>
      <c r="F245" s="62"/>
      <c r="G245" s="62"/>
      <c r="H245" s="62"/>
      <c r="I245" s="27"/>
      <c r="J245" s="62"/>
      <c r="K245" s="62"/>
      <c r="L245" s="62" t="s">
        <v>1087</v>
      </c>
      <c r="M245" s="62" t="s">
        <v>1065</v>
      </c>
      <c r="N245" s="64">
        <v>1.43656704E8</v>
      </c>
      <c r="O245" s="64">
        <v>1.43662951E8</v>
      </c>
      <c r="P245" s="64">
        <v>6248.0</v>
      </c>
      <c r="Q245" s="64">
        <v>3.0</v>
      </c>
      <c r="R245" s="31">
        <v>1392.0</v>
      </c>
      <c r="S245" s="27" t="s">
        <v>611</v>
      </c>
      <c r="T245" s="27" t="s">
        <v>612</v>
      </c>
      <c r="U245" s="66" t="s">
        <v>334</v>
      </c>
    </row>
    <row r="246">
      <c r="A246" s="62"/>
      <c r="B246" s="62"/>
      <c r="C246" s="62"/>
      <c r="D246" s="62"/>
      <c r="E246" s="62"/>
      <c r="F246" s="62"/>
      <c r="G246" s="62"/>
      <c r="H246" s="62"/>
      <c r="I246" s="27"/>
      <c r="J246" s="62"/>
      <c r="K246" s="62"/>
      <c r="L246" s="62" t="s">
        <v>1088</v>
      </c>
      <c r="M246" s="62" t="s">
        <v>1065</v>
      </c>
      <c r="N246" s="64">
        <v>1.44474989E8</v>
      </c>
      <c r="O246" s="64">
        <v>1.44481542E8</v>
      </c>
      <c r="P246" s="64">
        <v>6554.0</v>
      </c>
      <c r="Q246" s="64">
        <v>3.0</v>
      </c>
      <c r="R246" s="31">
        <v>1644.0</v>
      </c>
      <c r="S246" s="27" t="s">
        <v>763</v>
      </c>
      <c r="T246" s="27" t="s">
        <v>764</v>
      </c>
      <c r="U246" s="66" t="s">
        <v>334</v>
      </c>
    </row>
    <row r="247">
      <c r="A247" s="62"/>
      <c r="B247" s="62"/>
      <c r="C247" s="62"/>
      <c r="D247" s="62"/>
      <c r="E247" s="62"/>
      <c r="F247" s="62"/>
      <c r="G247" s="62"/>
      <c r="H247" s="62"/>
      <c r="I247" s="27"/>
      <c r="J247" s="62"/>
      <c r="K247" s="62"/>
      <c r="L247" s="62" t="s">
        <v>1089</v>
      </c>
      <c r="M247" s="62" t="s">
        <v>1065</v>
      </c>
      <c r="N247" s="64">
        <v>1.44638031E8</v>
      </c>
      <c r="O247" s="64">
        <v>1.44643141E8</v>
      </c>
      <c r="P247" s="64">
        <v>5111.0</v>
      </c>
      <c r="Q247" s="64">
        <v>3.0</v>
      </c>
      <c r="R247" s="31">
        <v>1128.0</v>
      </c>
      <c r="S247" s="27" t="s">
        <v>1090</v>
      </c>
      <c r="T247" s="27" t="s">
        <v>1091</v>
      </c>
      <c r="U247" s="66" t="s">
        <v>334</v>
      </c>
    </row>
    <row r="248">
      <c r="A248" s="62"/>
      <c r="B248" s="62"/>
      <c r="C248" s="62"/>
      <c r="D248" s="62"/>
      <c r="E248" s="62"/>
      <c r="F248" s="62"/>
      <c r="G248" s="62"/>
      <c r="H248" s="62"/>
      <c r="I248" s="27"/>
      <c r="J248" s="62"/>
      <c r="K248" s="62"/>
      <c r="L248" s="62" t="s">
        <v>1092</v>
      </c>
      <c r="M248" s="62" t="s">
        <v>1065</v>
      </c>
      <c r="N248" s="64">
        <v>1.45184453E8</v>
      </c>
      <c r="O248" s="64">
        <v>1.45189567E8</v>
      </c>
      <c r="P248" s="64">
        <v>5115.0</v>
      </c>
      <c r="Q248" s="64">
        <v>3.0</v>
      </c>
      <c r="R248" s="31">
        <v>1128.0</v>
      </c>
      <c r="S248" s="27" t="s">
        <v>1090</v>
      </c>
      <c r="T248" s="27" t="s">
        <v>1091</v>
      </c>
      <c r="U248" s="66" t="s">
        <v>334</v>
      </c>
    </row>
    <row r="249">
      <c r="A249" s="62"/>
      <c r="B249" s="62"/>
      <c r="C249" s="62"/>
      <c r="D249" s="62"/>
      <c r="E249" s="62"/>
      <c r="F249" s="62"/>
      <c r="G249" s="62"/>
      <c r="H249" s="62"/>
      <c r="I249" s="27"/>
      <c r="J249" s="62"/>
      <c r="K249" s="62"/>
      <c r="L249" s="62" t="s">
        <v>1093</v>
      </c>
      <c r="M249" s="62" t="s">
        <v>1065</v>
      </c>
      <c r="N249" s="64">
        <v>1.45567884E8</v>
      </c>
      <c r="O249" s="64">
        <v>1.45574425E8</v>
      </c>
      <c r="P249" s="64">
        <v>6542.0</v>
      </c>
      <c r="Q249" s="64">
        <v>3.0</v>
      </c>
      <c r="R249" s="31">
        <v>1644.0</v>
      </c>
      <c r="S249" s="27" t="s">
        <v>763</v>
      </c>
      <c r="T249" s="27" t="s">
        <v>764</v>
      </c>
      <c r="U249" s="66" t="s">
        <v>334</v>
      </c>
    </row>
    <row r="250">
      <c r="A250" s="62"/>
      <c r="B250" s="62"/>
      <c r="C250" s="62"/>
      <c r="D250" s="62"/>
      <c r="E250" s="62"/>
      <c r="F250" s="62"/>
      <c r="G250" s="62"/>
      <c r="H250" s="62"/>
      <c r="I250" s="27"/>
      <c r="J250" s="62"/>
      <c r="K250" s="62"/>
      <c r="L250" s="62" t="s">
        <v>1094</v>
      </c>
      <c r="M250" s="62" t="s">
        <v>1065</v>
      </c>
      <c r="N250" s="64">
        <v>1.45730951E8</v>
      </c>
      <c r="O250" s="64">
        <v>1.45736069E8</v>
      </c>
      <c r="P250" s="64">
        <v>5119.0</v>
      </c>
      <c r="Q250" s="64">
        <v>3.0</v>
      </c>
      <c r="R250" s="31">
        <v>1128.0</v>
      </c>
      <c r="S250" s="27" t="s">
        <v>1090</v>
      </c>
      <c r="T250" s="27" t="s">
        <v>1091</v>
      </c>
      <c r="U250" s="66" t="s">
        <v>334</v>
      </c>
    </row>
    <row r="251">
      <c r="A251" s="27"/>
      <c r="B251" s="27"/>
      <c r="C251" s="27"/>
      <c r="D251" s="27"/>
      <c r="E251" s="27"/>
      <c r="F251" s="27"/>
      <c r="G251" s="27"/>
      <c r="H251" s="27"/>
      <c r="I251" s="27"/>
      <c r="J251" s="62"/>
      <c r="K251" s="62"/>
      <c r="L251" s="62" t="s">
        <v>1095</v>
      </c>
      <c r="M251" s="62" t="s">
        <v>1065</v>
      </c>
      <c r="N251" s="64">
        <v>1.4659266E8</v>
      </c>
      <c r="O251" s="64">
        <v>1.46597803E8</v>
      </c>
      <c r="P251" s="64">
        <v>5144.0</v>
      </c>
      <c r="Q251" s="64">
        <v>3.0</v>
      </c>
      <c r="R251" s="31">
        <v>1128.0</v>
      </c>
      <c r="S251" s="27" t="s">
        <v>1090</v>
      </c>
      <c r="T251" s="27" t="s">
        <v>1091</v>
      </c>
      <c r="U251" s="66" t="s">
        <v>334</v>
      </c>
    </row>
    <row r="252">
      <c r="A252" s="27"/>
      <c r="B252" s="27"/>
      <c r="C252" s="27"/>
      <c r="D252" s="27"/>
      <c r="E252" s="27"/>
      <c r="F252" s="27"/>
      <c r="G252" s="27"/>
      <c r="H252" s="27"/>
      <c r="I252" s="27"/>
      <c r="J252" s="62"/>
      <c r="K252" s="62"/>
      <c r="L252" s="62" t="s">
        <v>1096</v>
      </c>
      <c r="M252" s="62" t="s">
        <v>1065</v>
      </c>
      <c r="N252" s="64">
        <v>1.47706574E8</v>
      </c>
      <c r="O252" s="64">
        <v>1.47706971E8</v>
      </c>
      <c r="P252" s="64">
        <v>398.0</v>
      </c>
      <c r="Q252" s="64">
        <v>3.0</v>
      </c>
      <c r="R252" s="31">
        <v>729.0</v>
      </c>
      <c r="S252" s="27" t="s">
        <v>1097</v>
      </c>
      <c r="T252" s="27" t="s">
        <v>1098</v>
      </c>
      <c r="U252" s="66" t="s">
        <v>708</v>
      </c>
    </row>
    <row r="253">
      <c r="A253" s="27"/>
      <c r="B253" s="27"/>
      <c r="C253" s="27"/>
      <c r="D253" s="27"/>
      <c r="E253" s="27"/>
      <c r="F253" s="27"/>
      <c r="G253" s="27"/>
      <c r="H253" s="27"/>
      <c r="I253" s="27"/>
      <c r="J253" s="62"/>
      <c r="K253" s="62"/>
      <c r="L253" s="62" t="s">
        <v>1099</v>
      </c>
      <c r="M253" s="62" t="s">
        <v>1065</v>
      </c>
      <c r="N253" s="64">
        <v>1.57444306E8</v>
      </c>
      <c r="O253" s="64">
        <v>1.57448951E8</v>
      </c>
      <c r="P253" s="64">
        <v>4646.0</v>
      </c>
      <c r="Q253" s="64">
        <v>6.0</v>
      </c>
      <c r="R253" s="31">
        <v>807.0</v>
      </c>
      <c r="S253" s="27" t="s">
        <v>769</v>
      </c>
      <c r="T253" s="27" t="s">
        <v>770</v>
      </c>
      <c r="U253" s="66" t="s">
        <v>771</v>
      </c>
    </row>
    <row r="254">
      <c r="A254" s="27"/>
      <c r="B254" s="27"/>
      <c r="C254" s="27"/>
      <c r="D254" s="27"/>
      <c r="E254" s="27"/>
      <c r="F254" s="27"/>
      <c r="G254" s="27"/>
      <c r="H254" s="27"/>
      <c r="I254" s="27"/>
      <c r="J254" s="62"/>
      <c r="K254" s="62"/>
      <c r="L254" s="62" t="s">
        <v>1100</v>
      </c>
      <c r="M254" s="62" t="s">
        <v>1101</v>
      </c>
      <c r="N254" s="64">
        <v>1.1744794E7</v>
      </c>
      <c r="O254" s="64">
        <v>1.1746569E7</v>
      </c>
      <c r="P254" s="64">
        <v>1776.0</v>
      </c>
      <c r="Q254" s="64">
        <v>3.0</v>
      </c>
      <c r="R254" s="31">
        <v>429.0</v>
      </c>
      <c r="S254" s="27" t="s">
        <v>779</v>
      </c>
      <c r="T254" s="27" t="s">
        <v>780</v>
      </c>
      <c r="U254" s="65" t="s">
        <v>246</v>
      </c>
    </row>
    <row r="255">
      <c r="A255" s="27"/>
      <c r="B255" s="27"/>
      <c r="C255" s="27"/>
      <c r="D255" s="27"/>
      <c r="E255" s="27"/>
      <c r="F255" s="27"/>
      <c r="G255" s="27"/>
      <c r="H255" s="27"/>
      <c r="I255" s="27"/>
      <c r="J255" s="62"/>
      <c r="K255" s="62"/>
      <c r="L255" s="62" t="s">
        <v>1102</v>
      </c>
      <c r="M255" s="62" t="s">
        <v>1101</v>
      </c>
      <c r="N255" s="64">
        <v>2.2515943E7</v>
      </c>
      <c r="O255" s="64">
        <v>2.2520313E7</v>
      </c>
      <c r="P255" s="64">
        <v>4371.0</v>
      </c>
      <c r="Q255" s="64">
        <v>5.0</v>
      </c>
      <c r="R255" s="31">
        <v>774.0</v>
      </c>
      <c r="S255" s="27" t="s">
        <v>779</v>
      </c>
      <c r="T255" s="27" t="s">
        <v>780</v>
      </c>
      <c r="U255" s="65" t="s">
        <v>246</v>
      </c>
    </row>
    <row r="256">
      <c r="A256" s="27"/>
      <c r="B256" s="27"/>
      <c r="C256" s="27"/>
      <c r="D256" s="27"/>
      <c r="E256" s="27"/>
      <c r="F256" s="27"/>
      <c r="G256" s="27"/>
      <c r="H256" s="27"/>
      <c r="I256" s="27"/>
      <c r="J256" s="62"/>
      <c r="K256" s="62"/>
      <c r="L256" s="62" t="s">
        <v>1103</v>
      </c>
      <c r="M256" s="62" t="s">
        <v>1101</v>
      </c>
      <c r="N256" s="64">
        <v>3.8450267E7</v>
      </c>
      <c r="O256" s="64">
        <v>3.8459591E7</v>
      </c>
      <c r="P256" s="64">
        <v>9325.0</v>
      </c>
      <c r="Q256" s="64">
        <v>6.0</v>
      </c>
      <c r="R256" s="31">
        <v>786.0</v>
      </c>
      <c r="S256" s="27" t="s">
        <v>1104</v>
      </c>
      <c r="T256" s="27" t="s">
        <v>1105</v>
      </c>
      <c r="U256" s="66" t="s">
        <v>1106</v>
      </c>
    </row>
    <row r="257">
      <c r="A257" s="27"/>
      <c r="B257" s="27"/>
      <c r="C257" s="27"/>
      <c r="D257" s="27"/>
      <c r="E257" s="27"/>
      <c r="F257" s="27"/>
      <c r="G257" s="27"/>
      <c r="H257" s="27"/>
      <c r="I257" s="27"/>
      <c r="J257" s="62"/>
      <c r="K257" s="62"/>
      <c r="L257" s="62" t="s">
        <v>1107</v>
      </c>
      <c r="M257" s="62" t="s">
        <v>1101</v>
      </c>
      <c r="N257" s="64">
        <v>3.8835093E7</v>
      </c>
      <c r="O257" s="64">
        <v>3.8847458E7</v>
      </c>
      <c r="P257" s="64">
        <v>12366.0</v>
      </c>
      <c r="Q257" s="64">
        <v>7.0</v>
      </c>
      <c r="R257" s="31">
        <v>924.0</v>
      </c>
      <c r="S257" s="27" t="s">
        <v>1108</v>
      </c>
      <c r="T257" s="27" t="s">
        <v>1109</v>
      </c>
      <c r="U257" s="66" t="s">
        <v>1110</v>
      </c>
    </row>
    <row r="258">
      <c r="A258" s="27"/>
      <c r="B258" s="27"/>
      <c r="C258" s="27"/>
      <c r="D258" s="27"/>
      <c r="E258" s="27"/>
      <c r="F258" s="27"/>
      <c r="G258" s="27"/>
      <c r="H258" s="27"/>
      <c r="I258" s="27"/>
      <c r="J258" s="62"/>
      <c r="K258" s="62"/>
      <c r="L258" s="62" t="s">
        <v>1111</v>
      </c>
      <c r="M258" s="62" t="s">
        <v>1101</v>
      </c>
      <c r="N258" s="64">
        <v>7.9066199E7</v>
      </c>
      <c r="O258" s="64">
        <v>7.9067983E7</v>
      </c>
      <c r="P258" s="64">
        <v>1785.0</v>
      </c>
      <c r="Q258" s="64">
        <v>3.0</v>
      </c>
      <c r="R258" s="31">
        <v>3504.0</v>
      </c>
      <c r="S258" s="27" t="s">
        <v>269</v>
      </c>
      <c r="T258" s="27" t="s">
        <v>269</v>
      </c>
      <c r="U258" s="65" t="s">
        <v>246</v>
      </c>
    </row>
    <row r="259">
      <c r="A259" s="27"/>
      <c r="B259" s="27"/>
      <c r="C259" s="27"/>
      <c r="D259" s="27"/>
      <c r="E259" s="27"/>
      <c r="F259" s="27"/>
      <c r="G259" s="27"/>
      <c r="H259" s="27"/>
      <c r="I259" s="27"/>
      <c r="J259" s="62"/>
      <c r="K259" s="62"/>
      <c r="L259" s="62" t="s">
        <v>1112</v>
      </c>
      <c r="M259" s="62" t="s">
        <v>1101</v>
      </c>
      <c r="N259" s="64">
        <v>1.06347041E8</v>
      </c>
      <c r="O259" s="64">
        <v>1.06350055E8</v>
      </c>
      <c r="P259" s="64">
        <v>3015.0</v>
      </c>
      <c r="Q259" s="64">
        <v>3.0</v>
      </c>
      <c r="R259" s="31">
        <v>273.0</v>
      </c>
      <c r="S259" s="27" t="s">
        <v>269</v>
      </c>
      <c r="T259" s="27" t="s">
        <v>269</v>
      </c>
      <c r="U259" s="65" t="s">
        <v>246</v>
      </c>
    </row>
    <row r="260">
      <c r="A260" s="27"/>
      <c r="B260" s="27"/>
      <c r="C260" s="27"/>
      <c r="D260" s="27"/>
      <c r="E260" s="27"/>
      <c r="F260" s="27"/>
      <c r="G260" s="27"/>
      <c r="H260" s="27"/>
      <c r="I260" s="27"/>
      <c r="J260" s="62"/>
      <c r="K260" s="62"/>
      <c r="L260" s="62" t="s">
        <v>1113</v>
      </c>
      <c r="M260" s="62" t="s">
        <v>1101</v>
      </c>
      <c r="N260" s="64">
        <v>1.11672433E8</v>
      </c>
      <c r="O260" s="64">
        <v>1.11684599E8</v>
      </c>
      <c r="P260" s="64">
        <v>12167.0</v>
      </c>
      <c r="Q260" s="64">
        <v>3.0</v>
      </c>
      <c r="R260" s="31">
        <v>441.0</v>
      </c>
      <c r="S260" s="27" t="s">
        <v>1114</v>
      </c>
      <c r="T260" s="27" t="s">
        <v>1115</v>
      </c>
      <c r="U260" s="66" t="s">
        <v>1116</v>
      </c>
    </row>
    <row r="261">
      <c r="A261" s="27"/>
      <c r="B261" s="27"/>
      <c r="C261" s="27"/>
      <c r="D261" s="27"/>
      <c r="E261" s="27"/>
      <c r="F261" s="27"/>
      <c r="G261" s="27"/>
      <c r="H261" s="27"/>
      <c r="I261" s="27"/>
      <c r="J261" s="62"/>
      <c r="K261" s="62"/>
      <c r="L261" s="62" t="s">
        <v>1117</v>
      </c>
      <c r="M261" s="62" t="s">
        <v>1101</v>
      </c>
      <c r="N261" s="64">
        <v>1.1588366E8</v>
      </c>
      <c r="O261" s="64">
        <v>1.15884808E8</v>
      </c>
      <c r="P261" s="64">
        <v>1149.0</v>
      </c>
      <c r="Q261" s="64">
        <v>3.0</v>
      </c>
      <c r="R261" s="31">
        <v>534.0</v>
      </c>
      <c r="S261" s="27" t="s">
        <v>796</v>
      </c>
      <c r="T261" s="27" t="s">
        <v>797</v>
      </c>
      <c r="U261" s="65" t="s">
        <v>246</v>
      </c>
    </row>
    <row r="262">
      <c r="A262" s="27"/>
      <c r="B262" s="27"/>
      <c r="C262" s="27"/>
      <c r="D262" s="27"/>
      <c r="E262" s="27"/>
      <c r="F262" s="27"/>
      <c r="G262" s="27"/>
      <c r="H262" s="27"/>
      <c r="I262" s="27"/>
      <c r="J262" s="62"/>
      <c r="K262" s="62"/>
      <c r="L262" s="62" t="s">
        <v>1118</v>
      </c>
      <c r="M262" s="62" t="s">
        <v>1101</v>
      </c>
      <c r="N262" s="64">
        <v>1.16173765E8</v>
      </c>
      <c r="O262" s="64">
        <v>1.16183157E8</v>
      </c>
      <c r="P262" s="64">
        <v>9393.0</v>
      </c>
      <c r="Q262" s="64">
        <v>4.0</v>
      </c>
      <c r="R262" s="31">
        <v>1749.0</v>
      </c>
      <c r="S262" s="27" t="s">
        <v>804</v>
      </c>
      <c r="T262" s="27" t="s">
        <v>805</v>
      </c>
      <c r="U262" s="65" t="s">
        <v>246</v>
      </c>
    </row>
    <row r="263">
      <c r="A263" s="27"/>
      <c r="B263" s="27"/>
      <c r="C263" s="27"/>
      <c r="D263" s="27"/>
      <c r="E263" s="27"/>
      <c r="F263" s="27"/>
      <c r="G263" s="27"/>
      <c r="H263" s="27"/>
      <c r="I263" s="27"/>
      <c r="J263" s="62"/>
      <c r="K263" s="62"/>
      <c r="L263" s="62" t="s">
        <v>1119</v>
      </c>
      <c r="M263" s="62" t="s">
        <v>1101</v>
      </c>
      <c r="N263" s="64">
        <v>1.27288854E8</v>
      </c>
      <c r="O263" s="64">
        <v>1.27304889E8</v>
      </c>
      <c r="P263" s="64">
        <v>16036.0</v>
      </c>
      <c r="Q263" s="64">
        <v>7.0</v>
      </c>
      <c r="R263" s="31">
        <v>1104.0</v>
      </c>
      <c r="S263" s="27" t="s">
        <v>1120</v>
      </c>
      <c r="T263" s="27" t="s">
        <v>1121</v>
      </c>
      <c r="U263" s="65" t="s">
        <v>246</v>
      </c>
    </row>
    <row r="264">
      <c r="A264" s="27"/>
      <c r="B264" s="27"/>
      <c r="C264" s="27"/>
      <c r="D264" s="27"/>
      <c r="E264" s="27"/>
      <c r="F264" s="27"/>
      <c r="G264" s="27"/>
      <c r="H264" s="27"/>
      <c r="I264" s="27"/>
      <c r="J264" s="62"/>
      <c r="K264" s="62"/>
      <c r="L264" s="62" t="s">
        <v>1122</v>
      </c>
      <c r="M264" s="62" t="s">
        <v>1101</v>
      </c>
      <c r="N264" s="64">
        <v>1.44615046E8</v>
      </c>
      <c r="O264" s="64">
        <v>1.44622707E8</v>
      </c>
      <c r="P264" s="64">
        <v>7662.0</v>
      </c>
      <c r="Q264" s="64">
        <v>4.0</v>
      </c>
      <c r="R264" s="31">
        <v>1560.0</v>
      </c>
      <c r="S264" s="27" t="s">
        <v>1123</v>
      </c>
      <c r="T264" s="27" t="s">
        <v>1124</v>
      </c>
      <c r="U264" s="65" t="s">
        <v>246</v>
      </c>
    </row>
    <row r="265">
      <c r="A265" s="27"/>
      <c r="B265" s="27"/>
      <c r="C265" s="27"/>
      <c r="D265" s="27"/>
      <c r="E265" s="27"/>
      <c r="F265" s="27"/>
      <c r="G265" s="27"/>
      <c r="H265" s="27"/>
      <c r="I265" s="27"/>
      <c r="J265" s="62"/>
      <c r="K265" s="62"/>
      <c r="L265" s="62" t="s">
        <v>1125</v>
      </c>
      <c r="M265" s="62" t="s">
        <v>1101</v>
      </c>
      <c r="N265" s="64">
        <v>1.56150992E8</v>
      </c>
      <c r="O265" s="64">
        <v>1.56173922E8</v>
      </c>
      <c r="P265" s="64">
        <v>22931.0</v>
      </c>
      <c r="Q265" s="64">
        <v>15.0</v>
      </c>
      <c r="R265" s="31">
        <v>1791.0</v>
      </c>
      <c r="S265" s="27" t="s">
        <v>269</v>
      </c>
      <c r="T265" s="27" t="s">
        <v>269</v>
      </c>
      <c r="U265" s="65" t="s">
        <v>246</v>
      </c>
    </row>
    <row r="266">
      <c r="A266" s="27"/>
      <c r="B266" s="27"/>
      <c r="C266" s="27"/>
      <c r="D266" s="27"/>
      <c r="E266" s="27"/>
      <c r="F266" s="27"/>
      <c r="G266" s="27"/>
      <c r="H266" s="27"/>
      <c r="I266" s="27"/>
      <c r="J266" s="62"/>
      <c r="K266" s="62"/>
      <c r="L266" s="62" t="s">
        <v>1126</v>
      </c>
      <c r="M266" s="62" t="s">
        <v>1127</v>
      </c>
      <c r="N266" s="64">
        <v>4018750.0</v>
      </c>
      <c r="O266" s="64">
        <v>4021890.0</v>
      </c>
      <c r="P266" s="64">
        <v>3141.0</v>
      </c>
      <c r="Q266" s="64">
        <v>3.0</v>
      </c>
      <c r="R266" s="31">
        <v>441.0</v>
      </c>
      <c r="S266" s="27" t="s">
        <v>1128</v>
      </c>
      <c r="T266" s="27" t="s">
        <v>1129</v>
      </c>
      <c r="U266" s="65" t="s">
        <v>246</v>
      </c>
    </row>
    <row r="267">
      <c r="A267" s="27"/>
      <c r="B267" s="27"/>
      <c r="C267" s="27"/>
      <c r="D267" s="27"/>
      <c r="E267" s="27"/>
      <c r="F267" s="27"/>
      <c r="G267" s="27"/>
      <c r="H267" s="27"/>
      <c r="I267" s="27"/>
      <c r="J267" s="62"/>
      <c r="K267" s="62"/>
      <c r="L267" s="62" t="s">
        <v>1130</v>
      </c>
      <c r="M267" s="62" t="s">
        <v>1127</v>
      </c>
      <c r="N267" s="64">
        <v>4.7251121E7</v>
      </c>
      <c r="O267" s="64">
        <v>4.7252992E7</v>
      </c>
      <c r="P267" s="64">
        <v>1872.0</v>
      </c>
      <c r="Q267" s="64">
        <v>3.0</v>
      </c>
      <c r="R267" s="31">
        <v>3687.0</v>
      </c>
      <c r="S267" s="27" t="s">
        <v>269</v>
      </c>
      <c r="T267" s="27" t="s">
        <v>269</v>
      </c>
      <c r="U267" s="65" t="s">
        <v>246</v>
      </c>
    </row>
    <row r="268">
      <c r="A268" s="27"/>
      <c r="B268" s="27"/>
      <c r="C268" s="27"/>
      <c r="D268" s="27"/>
      <c r="E268" s="27"/>
      <c r="F268" s="27"/>
      <c r="G268" s="27"/>
      <c r="H268" s="27"/>
      <c r="I268" s="27"/>
      <c r="J268" s="62"/>
      <c r="K268" s="62"/>
      <c r="L268" s="62" t="s">
        <v>1131</v>
      </c>
      <c r="M268" s="62" t="s">
        <v>1127</v>
      </c>
      <c r="N268" s="64">
        <v>8.115832E7</v>
      </c>
      <c r="O268" s="64">
        <v>8.1158881E7</v>
      </c>
      <c r="P268" s="64">
        <v>562.0</v>
      </c>
      <c r="Q268" s="64">
        <v>4.0</v>
      </c>
      <c r="R268" s="31">
        <v>756.0</v>
      </c>
      <c r="S268" s="27" t="s">
        <v>1132</v>
      </c>
      <c r="T268" s="27" t="s">
        <v>1133</v>
      </c>
      <c r="U268" s="66" t="s">
        <v>673</v>
      </c>
    </row>
    <row r="269">
      <c r="A269" s="27"/>
      <c r="B269" s="27"/>
      <c r="C269" s="27"/>
      <c r="D269" s="27"/>
      <c r="E269" s="27"/>
      <c r="F269" s="27"/>
      <c r="G269" s="27"/>
      <c r="H269" s="27"/>
      <c r="I269" s="27"/>
      <c r="J269" s="62"/>
      <c r="K269" s="62"/>
      <c r="L269" s="62" t="s">
        <v>1134</v>
      </c>
      <c r="M269" s="62" t="s">
        <v>1127</v>
      </c>
      <c r="N269" s="64">
        <v>1.00973445E8</v>
      </c>
      <c r="O269" s="64">
        <v>1.00975319E8</v>
      </c>
      <c r="P269" s="64">
        <v>1875.0</v>
      </c>
      <c r="Q269" s="64">
        <v>3.0</v>
      </c>
      <c r="R269" s="31">
        <v>3681.0</v>
      </c>
      <c r="S269" s="27" t="s">
        <v>269</v>
      </c>
      <c r="T269" s="27" t="s">
        <v>269</v>
      </c>
      <c r="U269" s="65" t="s">
        <v>246</v>
      </c>
    </row>
    <row r="270">
      <c r="A270" s="27"/>
      <c r="B270" s="27"/>
      <c r="C270" s="27"/>
      <c r="D270" s="27"/>
      <c r="E270" s="27"/>
      <c r="F270" s="27"/>
      <c r="G270" s="27"/>
      <c r="H270" s="27"/>
      <c r="I270" s="27"/>
      <c r="J270" s="62"/>
      <c r="K270" s="62"/>
      <c r="L270" s="62" t="s">
        <v>1135</v>
      </c>
      <c r="M270" s="62" t="s">
        <v>1127</v>
      </c>
      <c r="N270" s="64">
        <v>1.35651478E8</v>
      </c>
      <c r="O270" s="64">
        <v>1.35653253E8</v>
      </c>
      <c r="P270" s="64">
        <v>1776.0</v>
      </c>
      <c r="Q270" s="64">
        <v>3.0</v>
      </c>
      <c r="R270" s="31">
        <v>3498.0</v>
      </c>
      <c r="S270" s="27" t="s">
        <v>269</v>
      </c>
      <c r="T270" s="27" t="s">
        <v>269</v>
      </c>
      <c r="U270" s="65" t="s">
        <v>246</v>
      </c>
    </row>
    <row r="271">
      <c r="A271" s="27"/>
      <c r="B271" s="27"/>
      <c r="C271" s="27"/>
      <c r="D271" s="27"/>
      <c r="E271" s="27"/>
      <c r="F271" s="27"/>
      <c r="G271" s="27"/>
      <c r="H271" s="27"/>
      <c r="I271" s="27"/>
      <c r="J271" s="62"/>
      <c r="K271" s="62"/>
      <c r="L271" s="62" t="s">
        <v>1136</v>
      </c>
      <c r="M271" s="62" t="s">
        <v>1127</v>
      </c>
      <c r="N271" s="64">
        <v>1.39466185E8</v>
      </c>
      <c r="O271" s="64">
        <v>1.39475637E8</v>
      </c>
      <c r="P271" s="64">
        <v>9453.0</v>
      </c>
      <c r="Q271" s="64">
        <v>7.0</v>
      </c>
      <c r="R271" s="31">
        <v>948.0</v>
      </c>
      <c r="S271" s="27" t="s">
        <v>1137</v>
      </c>
      <c r="T271" s="27" t="s">
        <v>1138</v>
      </c>
      <c r="U271" s="66" t="s">
        <v>348</v>
      </c>
    </row>
    <row r="272">
      <c r="A272" s="27"/>
      <c r="B272" s="27"/>
      <c r="C272" s="27"/>
      <c r="D272" s="27"/>
      <c r="E272" s="27"/>
      <c r="F272" s="27"/>
      <c r="G272" s="27"/>
      <c r="H272" s="27"/>
      <c r="I272" s="27"/>
      <c r="J272" s="62"/>
      <c r="K272" s="62"/>
      <c r="L272" s="62" t="s">
        <v>1139</v>
      </c>
      <c r="M272" s="62" t="s">
        <v>1127</v>
      </c>
      <c r="N272" s="64">
        <v>1.41436859E8</v>
      </c>
      <c r="O272" s="64">
        <v>1.41437653E8</v>
      </c>
      <c r="P272" s="64">
        <v>795.0</v>
      </c>
      <c r="Q272" s="64">
        <v>3.0</v>
      </c>
      <c r="R272" s="31">
        <v>1536.0</v>
      </c>
      <c r="S272" s="27" t="s">
        <v>269</v>
      </c>
      <c r="T272" s="27" t="s">
        <v>269</v>
      </c>
      <c r="U272" s="65" t="s">
        <v>246</v>
      </c>
    </row>
    <row r="273">
      <c r="A273" s="27"/>
      <c r="B273" s="27"/>
      <c r="C273" s="27"/>
      <c r="D273" s="27"/>
      <c r="E273" s="27"/>
      <c r="F273" s="27"/>
      <c r="G273" s="27"/>
      <c r="H273" s="27"/>
      <c r="I273" s="27"/>
      <c r="J273" s="62"/>
      <c r="K273" s="62"/>
      <c r="L273" s="62" t="s">
        <v>1140</v>
      </c>
      <c r="M273" s="62" t="s">
        <v>1127</v>
      </c>
      <c r="N273" s="64">
        <v>1.44049926E8</v>
      </c>
      <c r="O273" s="64">
        <v>1.44051863E8</v>
      </c>
      <c r="P273" s="64">
        <v>1938.0</v>
      </c>
      <c r="Q273" s="64">
        <v>3.0</v>
      </c>
      <c r="R273" s="31">
        <v>3780.0</v>
      </c>
      <c r="S273" s="27" t="s">
        <v>269</v>
      </c>
      <c r="T273" s="27" t="s">
        <v>269</v>
      </c>
      <c r="U273" s="65" t="s">
        <v>246</v>
      </c>
    </row>
    <row r="274">
      <c r="A274" s="27"/>
      <c r="B274" s="27"/>
      <c r="C274" s="27"/>
      <c r="D274" s="27"/>
      <c r="E274" s="27"/>
      <c r="F274" s="27"/>
      <c r="G274" s="27"/>
      <c r="H274" s="27"/>
      <c r="I274" s="27"/>
      <c r="J274" s="62"/>
      <c r="K274" s="62"/>
      <c r="L274" s="62" t="s">
        <v>1141</v>
      </c>
      <c r="M274" s="62" t="s">
        <v>1127</v>
      </c>
      <c r="N274" s="64">
        <v>1.50158544E8</v>
      </c>
      <c r="O274" s="64">
        <v>1.50160442E8</v>
      </c>
      <c r="P274" s="64">
        <v>1899.0</v>
      </c>
      <c r="Q274" s="64">
        <v>5.0</v>
      </c>
      <c r="R274" s="31">
        <v>5535.0</v>
      </c>
      <c r="S274" s="27" t="s">
        <v>269</v>
      </c>
      <c r="T274" s="27" t="s">
        <v>269</v>
      </c>
      <c r="U274" s="65" t="s">
        <v>246</v>
      </c>
    </row>
    <row r="275">
      <c r="A275" s="27"/>
      <c r="B275" s="27"/>
      <c r="C275" s="27"/>
      <c r="D275" s="27"/>
      <c r="E275" s="27"/>
      <c r="F275" s="27"/>
      <c r="G275" s="27"/>
      <c r="H275" s="27"/>
      <c r="I275" s="27"/>
      <c r="J275" s="62"/>
      <c r="K275" s="62"/>
      <c r="L275" s="62" t="s">
        <v>1142</v>
      </c>
      <c r="M275" s="62" t="s">
        <v>1143</v>
      </c>
      <c r="N275" s="64">
        <v>4243908.0</v>
      </c>
      <c r="O275" s="64">
        <v>4247684.0</v>
      </c>
      <c r="P275" s="64">
        <v>3777.0</v>
      </c>
      <c r="Q275" s="64">
        <v>8.0</v>
      </c>
      <c r="R275" s="31">
        <v>1092.0</v>
      </c>
      <c r="S275" s="27" t="s">
        <v>249</v>
      </c>
      <c r="T275" s="27" t="s">
        <v>250</v>
      </c>
      <c r="U275" s="65" t="s">
        <v>246</v>
      </c>
    </row>
    <row r="276">
      <c r="A276" s="27"/>
      <c r="B276" s="27"/>
      <c r="C276" s="27"/>
      <c r="D276" s="27"/>
      <c r="E276" s="27"/>
      <c r="F276" s="27"/>
      <c r="G276" s="27"/>
      <c r="H276" s="27"/>
      <c r="I276" s="27"/>
      <c r="J276" s="62"/>
      <c r="K276" s="62"/>
      <c r="L276" s="62" t="s">
        <v>1144</v>
      </c>
      <c r="M276" s="62" t="s">
        <v>1143</v>
      </c>
      <c r="N276" s="64">
        <v>9941024.0</v>
      </c>
      <c r="O276" s="64">
        <v>9944918.0</v>
      </c>
      <c r="P276" s="64">
        <v>3895.0</v>
      </c>
      <c r="Q276" s="64">
        <v>3.0</v>
      </c>
      <c r="R276" s="31">
        <v>225.0</v>
      </c>
      <c r="S276" s="27" t="s">
        <v>848</v>
      </c>
      <c r="T276" s="27" t="s">
        <v>849</v>
      </c>
      <c r="U276" s="66" t="s">
        <v>334</v>
      </c>
    </row>
    <row r="277">
      <c r="A277" s="27"/>
      <c r="B277" s="27"/>
      <c r="C277" s="27"/>
      <c r="D277" s="27"/>
      <c r="E277" s="27"/>
      <c r="F277" s="27"/>
      <c r="G277" s="27"/>
      <c r="H277" s="27"/>
      <c r="I277" s="27"/>
      <c r="J277" s="62"/>
      <c r="K277" s="62"/>
      <c r="L277" s="62" t="s">
        <v>1145</v>
      </c>
      <c r="M277" s="62" t="s">
        <v>1143</v>
      </c>
      <c r="N277" s="64">
        <v>1.2896142E7</v>
      </c>
      <c r="O277" s="64">
        <v>1.2899583E7</v>
      </c>
      <c r="P277" s="64">
        <v>3442.0</v>
      </c>
      <c r="Q277" s="64">
        <v>3.0</v>
      </c>
      <c r="R277" s="31">
        <v>447.0</v>
      </c>
      <c r="S277" s="27" t="s">
        <v>1146</v>
      </c>
      <c r="T277" s="27" t="s">
        <v>1147</v>
      </c>
      <c r="U277" s="65" t="s">
        <v>246</v>
      </c>
    </row>
    <row r="278">
      <c r="A278" s="27"/>
      <c r="B278" s="27"/>
      <c r="C278" s="27"/>
      <c r="D278" s="27"/>
      <c r="E278" s="27"/>
      <c r="F278" s="27"/>
      <c r="G278" s="27"/>
      <c r="H278" s="27"/>
      <c r="I278" s="27"/>
      <c r="J278" s="62"/>
      <c r="K278" s="62"/>
      <c r="L278" s="62" t="s">
        <v>1148</v>
      </c>
      <c r="M278" s="62" t="s">
        <v>1143</v>
      </c>
      <c r="N278" s="64">
        <v>1.2900917E7</v>
      </c>
      <c r="O278" s="64">
        <v>1.2907412E7</v>
      </c>
      <c r="P278" s="64">
        <v>6496.0</v>
      </c>
      <c r="Q278" s="64">
        <v>3.0</v>
      </c>
      <c r="R278" s="31">
        <v>792.0</v>
      </c>
      <c r="S278" s="27" t="s">
        <v>1149</v>
      </c>
      <c r="T278" s="27" t="s">
        <v>1150</v>
      </c>
      <c r="U278" s="66" t="s">
        <v>348</v>
      </c>
    </row>
    <row r="279">
      <c r="A279" s="27"/>
      <c r="B279" s="27"/>
      <c r="C279" s="27"/>
      <c r="D279" s="27"/>
      <c r="E279" s="27"/>
      <c r="F279" s="27"/>
      <c r="G279" s="27"/>
      <c r="H279" s="27"/>
      <c r="I279" s="27"/>
      <c r="J279" s="62"/>
      <c r="K279" s="62"/>
      <c r="L279" s="62" t="s">
        <v>1151</v>
      </c>
      <c r="M279" s="62" t="s">
        <v>1143</v>
      </c>
      <c r="N279" s="64">
        <v>1.3879228E7</v>
      </c>
      <c r="O279" s="64">
        <v>1.3883479E7</v>
      </c>
      <c r="P279" s="64">
        <v>4252.0</v>
      </c>
      <c r="Q279" s="64">
        <v>3.0</v>
      </c>
      <c r="R279" s="31">
        <v>1518.0</v>
      </c>
      <c r="S279" s="27" t="s">
        <v>868</v>
      </c>
      <c r="T279" s="27" t="s">
        <v>869</v>
      </c>
      <c r="U279" s="66" t="s">
        <v>334</v>
      </c>
    </row>
    <row r="280">
      <c r="A280" s="27"/>
      <c r="B280" s="27"/>
      <c r="C280" s="27"/>
      <c r="D280" s="27"/>
      <c r="E280" s="27"/>
      <c r="F280" s="27"/>
      <c r="G280" s="27"/>
      <c r="H280" s="27"/>
      <c r="I280" s="27"/>
      <c r="J280" s="62"/>
      <c r="K280" s="62"/>
      <c r="L280" s="62" t="s">
        <v>1152</v>
      </c>
      <c r="M280" s="62" t="s">
        <v>1143</v>
      </c>
      <c r="N280" s="64">
        <v>1.4311509E7</v>
      </c>
      <c r="O280" s="64">
        <v>1.4334921E7</v>
      </c>
      <c r="P280" s="64">
        <v>23413.0</v>
      </c>
      <c r="Q280" s="64">
        <v>11.0</v>
      </c>
      <c r="R280" s="31">
        <v>5181.0</v>
      </c>
      <c r="S280" s="27" t="s">
        <v>875</v>
      </c>
      <c r="T280" s="27" t="s">
        <v>876</v>
      </c>
      <c r="U280" s="66" t="s">
        <v>461</v>
      </c>
    </row>
    <row r="281">
      <c r="A281" s="27"/>
      <c r="B281" s="27"/>
      <c r="C281" s="27"/>
      <c r="D281" s="27"/>
      <c r="E281" s="27"/>
      <c r="F281" s="27"/>
      <c r="G281" s="27"/>
      <c r="H281" s="27"/>
      <c r="I281" s="27"/>
      <c r="J281" s="62"/>
      <c r="K281" s="62"/>
      <c r="L281" s="62" t="s">
        <v>1153</v>
      </c>
      <c r="M281" s="62" t="s">
        <v>1143</v>
      </c>
      <c r="N281" s="64">
        <v>1.5447857E7</v>
      </c>
      <c r="O281" s="64">
        <v>1.5502475E7</v>
      </c>
      <c r="P281" s="64">
        <v>54619.0</v>
      </c>
      <c r="Q281" s="64">
        <v>6.0</v>
      </c>
      <c r="R281" s="31">
        <v>858.0</v>
      </c>
      <c r="S281" s="27" t="s">
        <v>1154</v>
      </c>
      <c r="T281" s="27" t="s">
        <v>1155</v>
      </c>
      <c r="U281" s="66" t="s">
        <v>279</v>
      </c>
    </row>
    <row r="282">
      <c r="A282" s="27"/>
      <c r="B282" s="27"/>
      <c r="C282" s="27"/>
      <c r="D282" s="27"/>
      <c r="E282" s="27"/>
      <c r="F282" s="27"/>
      <c r="G282" s="27"/>
      <c r="H282" s="27"/>
      <c r="I282" s="27"/>
      <c r="J282" s="62"/>
      <c r="K282" s="62"/>
      <c r="L282" s="62" t="s">
        <v>1156</v>
      </c>
      <c r="M282" s="62" t="s">
        <v>1143</v>
      </c>
      <c r="N282" s="64">
        <v>1.6238256E7</v>
      </c>
      <c r="O282" s="64">
        <v>1.6247127E7</v>
      </c>
      <c r="P282" s="64">
        <v>8872.0</v>
      </c>
      <c r="Q282" s="64">
        <v>4.0</v>
      </c>
      <c r="R282" s="31">
        <v>540.0</v>
      </c>
      <c r="S282" s="27" t="s">
        <v>1157</v>
      </c>
      <c r="T282" s="27" t="s">
        <v>881</v>
      </c>
      <c r="U282" s="66" t="s">
        <v>348</v>
      </c>
    </row>
    <row r="283">
      <c r="A283" s="27"/>
      <c r="B283" s="27"/>
      <c r="C283" s="27"/>
      <c r="D283" s="27"/>
      <c r="E283" s="27"/>
      <c r="F283" s="27"/>
      <c r="G283" s="27"/>
      <c r="H283" s="27"/>
      <c r="I283" s="27"/>
      <c r="J283" s="62"/>
      <c r="K283" s="62"/>
      <c r="L283" s="62" t="s">
        <v>1158</v>
      </c>
      <c r="M283" s="62" t="s">
        <v>1143</v>
      </c>
      <c r="N283" s="64">
        <v>1.6255647E7</v>
      </c>
      <c r="O283" s="64">
        <v>1.626659E7</v>
      </c>
      <c r="P283" s="64">
        <v>10944.0</v>
      </c>
      <c r="Q283" s="64">
        <v>4.0</v>
      </c>
      <c r="R283" s="31">
        <v>261.0</v>
      </c>
      <c r="S283" s="27" t="s">
        <v>880</v>
      </c>
      <c r="T283" s="27" t="s">
        <v>881</v>
      </c>
      <c r="U283" s="66" t="s">
        <v>348</v>
      </c>
    </row>
    <row r="284">
      <c r="A284" s="27"/>
      <c r="B284" s="27"/>
      <c r="C284" s="27"/>
      <c r="D284" s="27"/>
      <c r="E284" s="27"/>
      <c r="F284" s="27"/>
      <c r="G284" s="27"/>
      <c r="H284" s="27"/>
      <c r="I284" s="27"/>
      <c r="J284" s="62"/>
      <c r="K284" s="62"/>
      <c r="L284" s="62" t="s">
        <v>1159</v>
      </c>
      <c r="M284" s="62" t="s">
        <v>1143</v>
      </c>
      <c r="N284" s="64">
        <v>1.6354265E7</v>
      </c>
      <c r="O284" s="64">
        <v>1.6355889E7</v>
      </c>
      <c r="P284" s="64">
        <v>1625.0</v>
      </c>
      <c r="Q284" s="64">
        <v>3.0</v>
      </c>
      <c r="R284" s="31">
        <v>1008.0</v>
      </c>
      <c r="S284" s="27" t="s">
        <v>886</v>
      </c>
      <c r="T284" s="27" t="s">
        <v>887</v>
      </c>
      <c r="U284" s="66" t="s">
        <v>888</v>
      </c>
    </row>
    <row r="285">
      <c r="A285" s="27"/>
      <c r="B285" s="27"/>
      <c r="C285" s="27"/>
      <c r="D285" s="27"/>
      <c r="E285" s="27"/>
      <c r="F285" s="27"/>
      <c r="G285" s="27"/>
      <c r="H285" s="27"/>
      <c r="I285" s="27"/>
      <c r="J285" s="62"/>
      <c r="K285" s="62"/>
      <c r="L285" s="62" t="s">
        <v>1160</v>
      </c>
      <c r="M285" s="62" t="s">
        <v>1143</v>
      </c>
      <c r="N285" s="64">
        <v>1.6427129E7</v>
      </c>
      <c r="O285" s="64">
        <v>1.6428946E7</v>
      </c>
      <c r="P285" s="64">
        <v>1818.0</v>
      </c>
      <c r="Q285" s="64">
        <v>3.0</v>
      </c>
      <c r="R285" s="31">
        <v>1242.0</v>
      </c>
      <c r="S285" s="27" t="s">
        <v>1161</v>
      </c>
      <c r="T285" s="27" t="s">
        <v>1162</v>
      </c>
      <c r="U285" s="66" t="s">
        <v>888</v>
      </c>
    </row>
    <row r="286">
      <c r="A286" s="27"/>
      <c r="B286" s="27"/>
      <c r="C286" s="27"/>
      <c r="D286" s="27"/>
      <c r="E286" s="27"/>
      <c r="F286" s="27"/>
      <c r="G286" s="27"/>
      <c r="H286" s="27"/>
      <c r="I286" s="27"/>
      <c r="J286" s="62"/>
      <c r="K286" s="62"/>
      <c r="L286" s="62" t="s">
        <v>1163</v>
      </c>
      <c r="M286" s="62" t="s">
        <v>1143</v>
      </c>
      <c r="N286" s="64">
        <v>1.7113693E7</v>
      </c>
      <c r="O286" s="64">
        <v>1.7115631E7</v>
      </c>
      <c r="P286" s="64">
        <v>1939.0</v>
      </c>
      <c r="Q286" s="64">
        <v>3.0</v>
      </c>
      <c r="R286" s="31">
        <v>1362.0</v>
      </c>
      <c r="S286" s="27" t="s">
        <v>1164</v>
      </c>
      <c r="T286" s="27" t="s">
        <v>1162</v>
      </c>
      <c r="U286" s="66" t="s">
        <v>888</v>
      </c>
    </row>
    <row r="287">
      <c r="A287" s="27"/>
      <c r="B287" s="27"/>
      <c r="C287" s="27"/>
      <c r="D287" s="27"/>
      <c r="E287" s="27"/>
      <c r="F287" s="27"/>
      <c r="G287" s="27"/>
      <c r="H287" s="27"/>
      <c r="I287" s="27"/>
      <c r="J287" s="62"/>
      <c r="K287" s="62"/>
      <c r="L287" s="62" t="s">
        <v>1165</v>
      </c>
      <c r="M287" s="62" t="s">
        <v>1143</v>
      </c>
      <c r="N287" s="64">
        <v>1.7548345E7</v>
      </c>
      <c r="O287" s="64">
        <v>1.7550283E7</v>
      </c>
      <c r="P287" s="64">
        <v>1939.0</v>
      </c>
      <c r="Q287" s="64">
        <v>3.0</v>
      </c>
      <c r="R287" s="31">
        <v>1362.0</v>
      </c>
      <c r="S287" s="27" t="s">
        <v>1164</v>
      </c>
      <c r="T287" s="27" t="s">
        <v>1162</v>
      </c>
      <c r="U287" s="66" t="s">
        <v>888</v>
      </c>
    </row>
    <row r="288">
      <c r="A288" s="27"/>
      <c r="B288" s="27"/>
      <c r="C288" s="27"/>
      <c r="D288" s="27"/>
      <c r="E288" s="27"/>
      <c r="F288" s="27"/>
      <c r="G288" s="27"/>
      <c r="H288" s="27"/>
      <c r="I288" s="27"/>
      <c r="J288" s="62"/>
      <c r="K288" s="62"/>
      <c r="L288" s="62" t="s">
        <v>1166</v>
      </c>
      <c r="M288" s="62" t="s">
        <v>1143</v>
      </c>
      <c r="N288" s="64">
        <v>1.848635E7</v>
      </c>
      <c r="O288" s="64">
        <v>1.8494115E7</v>
      </c>
      <c r="P288" s="64">
        <v>7766.0</v>
      </c>
      <c r="Q288" s="64">
        <v>8.0</v>
      </c>
      <c r="R288" s="31">
        <v>1104.0</v>
      </c>
      <c r="S288" s="27" t="s">
        <v>892</v>
      </c>
      <c r="T288" s="27" t="s">
        <v>893</v>
      </c>
      <c r="U288" s="65" t="s">
        <v>246</v>
      </c>
    </row>
    <row r="289">
      <c r="A289" s="27"/>
      <c r="B289" s="27"/>
      <c r="C289" s="27"/>
      <c r="D289" s="27"/>
      <c r="E289" s="27"/>
      <c r="F289" s="27"/>
      <c r="G289" s="27"/>
      <c r="H289" s="27"/>
      <c r="I289" s="27"/>
      <c r="J289" s="62"/>
      <c r="K289" s="62"/>
      <c r="L289" s="62" t="s">
        <v>1167</v>
      </c>
      <c r="M289" s="62" t="s">
        <v>1143</v>
      </c>
      <c r="N289" s="64">
        <v>1.8497816E7</v>
      </c>
      <c r="O289" s="64">
        <v>1.8500213E7</v>
      </c>
      <c r="P289" s="64">
        <v>2398.0</v>
      </c>
      <c r="Q289" s="64">
        <v>3.0</v>
      </c>
      <c r="R289" s="31">
        <v>363.0</v>
      </c>
      <c r="S289" s="27" t="s">
        <v>1168</v>
      </c>
      <c r="T289" s="27" t="s">
        <v>1169</v>
      </c>
      <c r="U289" s="66" t="s">
        <v>888</v>
      </c>
    </row>
    <row r="290">
      <c r="A290" s="27"/>
      <c r="B290" s="27"/>
      <c r="C290" s="27"/>
      <c r="D290" s="27"/>
      <c r="E290" s="27"/>
      <c r="F290" s="27"/>
      <c r="G290" s="27"/>
      <c r="H290" s="27"/>
      <c r="I290" s="27"/>
      <c r="J290" s="62"/>
      <c r="K290" s="62"/>
      <c r="L290" s="62" t="s">
        <v>1170</v>
      </c>
      <c r="M290" s="62" t="s">
        <v>1143</v>
      </c>
      <c r="N290" s="64">
        <v>1.8503268E7</v>
      </c>
      <c r="O290" s="64">
        <v>1.8505519E7</v>
      </c>
      <c r="P290" s="64">
        <v>2252.0</v>
      </c>
      <c r="Q290" s="64">
        <v>3.0</v>
      </c>
      <c r="R290" s="31">
        <v>432.0</v>
      </c>
      <c r="S290" s="27" t="s">
        <v>892</v>
      </c>
      <c r="T290" s="27" t="s">
        <v>893</v>
      </c>
      <c r="U290" s="65" t="s">
        <v>246</v>
      </c>
    </row>
    <row r="291">
      <c r="A291" s="27"/>
      <c r="B291" s="27"/>
      <c r="C291" s="27"/>
      <c r="D291" s="27"/>
      <c r="E291" s="27"/>
      <c r="F291" s="27"/>
      <c r="G291" s="27"/>
      <c r="H291" s="27"/>
      <c r="I291" s="27"/>
      <c r="J291" s="62"/>
      <c r="K291" s="62"/>
      <c r="L291" s="62" t="s">
        <v>1171</v>
      </c>
      <c r="M291" s="62" t="s">
        <v>1143</v>
      </c>
      <c r="N291" s="64">
        <v>2.7060641E7</v>
      </c>
      <c r="O291" s="64">
        <v>2.7062541E7</v>
      </c>
      <c r="P291" s="64">
        <v>1901.0</v>
      </c>
      <c r="Q291" s="64">
        <v>3.0</v>
      </c>
      <c r="R291" s="31">
        <v>273.0</v>
      </c>
      <c r="S291" s="27" t="s">
        <v>269</v>
      </c>
      <c r="T291" s="27" t="s">
        <v>269</v>
      </c>
      <c r="U291" s="65" t="s">
        <v>246</v>
      </c>
    </row>
    <row r="292">
      <c r="A292" s="27"/>
      <c r="B292" s="27"/>
      <c r="C292" s="27"/>
      <c r="D292" s="27"/>
      <c r="E292" s="27"/>
      <c r="F292" s="27"/>
      <c r="G292" s="27"/>
      <c r="H292" s="27"/>
      <c r="I292" s="27"/>
      <c r="J292" s="62"/>
      <c r="K292" s="62"/>
      <c r="L292" s="62" t="s">
        <v>1172</v>
      </c>
      <c r="M292" s="62" t="s">
        <v>1143</v>
      </c>
      <c r="N292" s="64">
        <v>2.7489253E7</v>
      </c>
      <c r="O292" s="64">
        <v>2.7495299E7</v>
      </c>
      <c r="P292" s="64">
        <v>6047.0</v>
      </c>
      <c r="Q292" s="64">
        <v>3.0</v>
      </c>
      <c r="R292" s="31">
        <v>321.0</v>
      </c>
      <c r="S292" s="27" t="s">
        <v>1173</v>
      </c>
      <c r="T292" s="27" t="s">
        <v>1174</v>
      </c>
      <c r="U292" s="66" t="s">
        <v>334</v>
      </c>
    </row>
    <row r="293">
      <c r="A293" s="27"/>
      <c r="B293" s="27"/>
      <c r="C293" s="27"/>
      <c r="D293" s="27"/>
      <c r="E293" s="27"/>
      <c r="F293" s="27"/>
      <c r="G293" s="27"/>
      <c r="H293" s="27"/>
      <c r="I293" s="27"/>
      <c r="J293" s="62"/>
      <c r="K293" s="62"/>
      <c r="L293" s="62" t="s">
        <v>1175</v>
      </c>
      <c r="M293" s="62" t="s">
        <v>1143</v>
      </c>
      <c r="N293" s="64">
        <v>2.8567262E7</v>
      </c>
      <c r="O293" s="64">
        <v>2.8572594E7</v>
      </c>
      <c r="P293" s="64">
        <v>5333.0</v>
      </c>
      <c r="Q293" s="64">
        <v>8.0</v>
      </c>
      <c r="R293" s="31">
        <v>906.0</v>
      </c>
      <c r="S293" s="27" t="s">
        <v>1176</v>
      </c>
      <c r="T293" s="27" t="s">
        <v>1177</v>
      </c>
      <c r="U293" s="66" t="s">
        <v>1178</v>
      </c>
    </row>
    <row r="294">
      <c r="A294" s="27"/>
      <c r="B294" s="27"/>
      <c r="C294" s="27"/>
      <c r="D294" s="27"/>
      <c r="E294" s="27"/>
      <c r="F294" s="27"/>
      <c r="G294" s="27"/>
      <c r="H294" s="27"/>
      <c r="I294" s="27"/>
      <c r="J294" s="62"/>
      <c r="K294" s="62"/>
      <c r="L294" s="62" t="s">
        <v>1179</v>
      </c>
      <c r="M294" s="62" t="s">
        <v>1143</v>
      </c>
      <c r="N294" s="64">
        <v>2.9260122E7</v>
      </c>
      <c r="O294" s="64">
        <v>2.9273303E7</v>
      </c>
      <c r="P294" s="64">
        <v>13182.0</v>
      </c>
      <c r="Q294" s="64">
        <v>5.0</v>
      </c>
      <c r="R294" s="31">
        <v>9321.0</v>
      </c>
      <c r="S294" s="27" t="s">
        <v>912</v>
      </c>
      <c r="T294" s="27" t="s">
        <v>913</v>
      </c>
      <c r="U294" s="65" t="s">
        <v>246</v>
      </c>
    </row>
    <row r="295">
      <c r="A295" s="27"/>
      <c r="B295" s="27"/>
      <c r="C295" s="27"/>
      <c r="D295" s="27"/>
      <c r="E295" s="27"/>
      <c r="F295" s="27"/>
      <c r="G295" s="27"/>
      <c r="H295" s="27"/>
      <c r="I295" s="27"/>
      <c r="J295" s="62"/>
      <c r="K295" s="62"/>
      <c r="L295" s="62" t="s">
        <v>1180</v>
      </c>
      <c r="M295" s="62" t="s">
        <v>1143</v>
      </c>
      <c r="N295" s="64">
        <v>2.9294229E7</v>
      </c>
      <c r="O295" s="64">
        <v>2.9299059E7</v>
      </c>
      <c r="P295" s="64">
        <v>4831.0</v>
      </c>
      <c r="Q295" s="64">
        <v>3.0</v>
      </c>
      <c r="R295" s="31">
        <v>3150.0</v>
      </c>
      <c r="S295" s="27" t="s">
        <v>912</v>
      </c>
      <c r="T295" s="27" t="s">
        <v>913</v>
      </c>
      <c r="U295" s="65" t="s">
        <v>246</v>
      </c>
    </row>
    <row r="296">
      <c r="A296" s="27"/>
      <c r="B296" s="27"/>
      <c r="C296" s="27"/>
      <c r="D296" s="27"/>
      <c r="E296" s="27"/>
      <c r="F296" s="27"/>
      <c r="G296" s="27"/>
      <c r="H296" s="27"/>
      <c r="I296" s="27"/>
      <c r="J296" s="62"/>
      <c r="K296" s="62"/>
      <c r="L296" s="62" t="s">
        <v>1181</v>
      </c>
      <c r="M296" s="62" t="s">
        <v>1143</v>
      </c>
      <c r="N296" s="64">
        <v>2.9895586E7</v>
      </c>
      <c r="O296" s="64">
        <v>2.9897441E7</v>
      </c>
      <c r="P296" s="64">
        <v>1856.0</v>
      </c>
      <c r="Q296" s="64">
        <v>3.0</v>
      </c>
      <c r="R296" s="31">
        <v>273.0</v>
      </c>
      <c r="S296" s="27" t="s">
        <v>1182</v>
      </c>
      <c r="T296" s="27" t="s">
        <v>1183</v>
      </c>
      <c r="U296" s="66" t="s">
        <v>1184</v>
      </c>
    </row>
    <row r="297">
      <c r="A297" s="27"/>
      <c r="B297" s="27"/>
      <c r="C297" s="27"/>
      <c r="D297" s="27"/>
      <c r="E297" s="27"/>
      <c r="F297" s="27"/>
      <c r="G297" s="27"/>
      <c r="H297" s="27"/>
      <c r="I297" s="27"/>
      <c r="J297" s="62"/>
      <c r="K297" s="62"/>
      <c r="L297" s="62" t="s">
        <v>1185</v>
      </c>
      <c r="M297" s="62" t="s">
        <v>1143</v>
      </c>
      <c r="N297" s="64">
        <v>3.2537923E7</v>
      </c>
      <c r="O297" s="64">
        <v>3.2539108E7</v>
      </c>
      <c r="P297" s="64">
        <v>1186.0</v>
      </c>
      <c r="Q297" s="64">
        <v>3.0</v>
      </c>
      <c r="R297" s="31">
        <v>282.0</v>
      </c>
      <c r="S297" s="27" t="s">
        <v>1186</v>
      </c>
      <c r="T297" s="27" t="s">
        <v>1187</v>
      </c>
      <c r="U297" s="65" t="s">
        <v>246</v>
      </c>
    </row>
    <row r="298">
      <c r="A298" s="27"/>
      <c r="B298" s="27"/>
      <c r="C298" s="27"/>
      <c r="D298" s="27"/>
      <c r="E298" s="27"/>
      <c r="F298" s="27"/>
      <c r="G298" s="27"/>
      <c r="H298" s="27"/>
      <c r="I298" s="27"/>
      <c r="J298" s="62"/>
      <c r="K298" s="62"/>
      <c r="L298" s="62" t="s">
        <v>1188</v>
      </c>
      <c r="M298" s="62" t="s">
        <v>1143</v>
      </c>
      <c r="N298" s="64">
        <v>3.7627448E7</v>
      </c>
      <c r="O298" s="64">
        <v>3.7629632E7</v>
      </c>
      <c r="P298" s="64">
        <v>2185.0</v>
      </c>
      <c r="Q298" s="64">
        <v>4.0</v>
      </c>
      <c r="R298" s="31">
        <v>1821.0</v>
      </c>
      <c r="S298" s="27" t="s">
        <v>916</v>
      </c>
      <c r="T298" s="27" t="s">
        <v>917</v>
      </c>
      <c r="U298" s="65" t="s">
        <v>246</v>
      </c>
    </row>
    <row r="299">
      <c r="A299" s="27"/>
      <c r="B299" s="27"/>
      <c r="C299" s="27"/>
      <c r="D299" s="27"/>
      <c r="E299" s="27"/>
      <c r="F299" s="27"/>
      <c r="G299" s="27"/>
      <c r="H299" s="27"/>
      <c r="I299" s="27"/>
      <c r="J299" s="62"/>
      <c r="K299" s="62"/>
      <c r="L299" s="62" t="s">
        <v>1189</v>
      </c>
      <c r="M299" s="62" t="s">
        <v>1143</v>
      </c>
      <c r="N299" s="64">
        <v>3.8107705E7</v>
      </c>
      <c r="O299" s="64">
        <v>3.8111479E7</v>
      </c>
      <c r="P299" s="64">
        <v>3775.0</v>
      </c>
      <c r="Q299" s="64">
        <v>4.0</v>
      </c>
      <c r="R299" s="31">
        <v>5007.0</v>
      </c>
      <c r="S299" s="27" t="s">
        <v>916</v>
      </c>
      <c r="T299" s="27" t="s">
        <v>917</v>
      </c>
      <c r="U299" s="65" t="s">
        <v>246</v>
      </c>
    </row>
    <row r="300">
      <c r="A300" s="27"/>
      <c r="B300" s="27"/>
      <c r="C300" s="27"/>
      <c r="D300" s="27"/>
      <c r="E300" s="27"/>
      <c r="F300" s="27"/>
      <c r="G300" s="27"/>
      <c r="H300" s="27"/>
      <c r="I300" s="27"/>
      <c r="J300" s="62"/>
      <c r="K300" s="62"/>
      <c r="L300" s="62" t="s">
        <v>1190</v>
      </c>
      <c r="M300" s="62" t="s">
        <v>1143</v>
      </c>
      <c r="N300" s="64">
        <v>3.8698858E7</v>
      </c>
      <c r="O300" s="64">
        <v>3.8702554E7</v>
      </c>
      <c r="P300" s="64">
        <v>3697.0</v>
      </c>
      <c r="Q300" s="64">
        <v>4.0</v>
      </c>
      <c r="R300" s="31">
        <v>4851.0</v>
      </c>
      <c r="S300" s="27" t="s">
        <v>916</v>
      </c>
      <c r="T300" s="27" t="s">
        <v>917</v>
      </c>
      <c r="U300" s="65" t="s">
        <v>246</v>
      </c>
    </row>
    <row r="301">
      <c r="A301" s="27"/>
      <c r="B301" s="27"/>
      <c r="C301" s="27"/>
      <c r="D301" s="27"/>
      <c r="E301" s="27"/>
      <c r="F301" s="27"/>
      <c r="G301" s="27"/>
      <c r="H301" s="27"/>
      <c r="I301" s="27"/>
      <c r="J301" s="62"/>
      <c r="K301" s="62"/>
      <c r="L301" s="62" t="s">
        <v>1191</v>
      </c>
      <c r="M301" s="62" t="s">
        <v>1143</v>
      </c>
      <c r="N301" s="64">
        <v>3.880857E7</v>
      </c>
      <c r="O301" s="64">
        <v>3.8833233E7</v>
      </c>
      <c r="P301" s="64">
        <v>24664.0</v>
      </c>
      <c r="Q301" s="64">
        <v>5.0</v>
      </c>
      <c r="R301" s="31">
        <v>1833.0</v>
      </c>
      <c r="S301" s="27" t="s">
        <v>1192</v>
      </c>
      <c r="T301" s="27" t="s">
        <v>1193</v>
      </c>
      <c r="U301" s="66" t="s">
        <v>334</v>
      </c>
    </row>
    <row r="302">
      <c r="A302" s="27"/>
      <c r="B302" s="27"/>
      <c r="C302" s="27"/>
      <c r="D302" s="27"/>
      <c r="E302" s="27"/>
      <c r="F302" s="27"/>
      <c r="G302" s="27"/>
      <c r="H302" s="27"/>
      <c r="I302" s="27"/>
      <c r="J302" s="62"/>
      <c r="K302" s="62"/>
      <c r="L302" s="62" t="s">
        <v>1194</v>
      </c>
      <c r="M302" s="62" t="s">
        <v>1143</v>
      </c>
      <c r="N302" s="64">
        <v>3.88465E7</v>
      </c>
      <c r="O302" s="64">
        <v>3.8857295E7</v>
      </c>
      <c r="P302" s="64">
        <v>10796.0</v>
      </c>
      <c r="Q302" s="64">
        <v>5.0</v>
      </c>
      <c r="R302" s="31">
        <v>1323.0</v>
      </c>
      <c r="S302" s="27" t="s">
        <v>1195</v>
      </c>
      <c r="T302" s="27" t="s">
        <v>1196</v>
      </c>
      <c r="U302" s="66" t="s">
        <v>334</v>
      </c>
    </row>
    <row r="303">
      <c r="A303" s="27"/>
      <c r="B303" s="27"/>
      <c r="C303" s="27"/>
      <c r="D303" s="27"/>
      <c r="E303" s="27"/>
      <c r="F303" s="27"/>
      <c r="G303" s="27"/>
      <c r="H303" s="27"/>
      <c r="I303" s="27"/>
      <c r="J303" s="62"/>
      <c r="K303" s="62"/>
      <c r="L303" s="62" t="s">
        <v>1197</v>
      </c>
      <c r="M303" s="62" t="s">
        <v>1143</v>
      </c>
      <c r="N303" s="64">
        <v>4.0767496E7</v>
      </c>
      <c r="O303" s="64">
        <v>4.0771109E7</v>
      </c>
      <c r="P303" s="64">
        <v>3614.0</v>
      </c>
      <c r="Q303" s="64">
        <v>4.0</v>
      </c>
      <c r="R303" s="31">
        <v>4743.0</v>
      </c>
      <c r="S303" s="27" t="s">
        <v>1198</v>
      </c>
      <c r="T303" s="27" t="s">
        <v>1199</v>
      </c>
      <c r="U303" s="65" t="s">
        <v>246</v>
      </c>
    </row>
    <row r="304">
      <c r="A304" s="27"/>
      <c r="B304" s="27"/>
      <c r="C304" s="27"/>
      <c r="D304" s="27"/>
      <c r="E304" s="27"/>
      <c r="F304" s="27"/>
      <c r="G304" s="27"/>
      <c r="H304" s="27"/>
      <c r="I304" s="27"/>
      <c r="J304" s="62"/>
      <c r="K304" s="62"/>
      <c r="L304" s="62" t="s">
        <v>1200</v>
      </c>
      <c r="M304" s="62" t="s">
        <v>1143</v>
      </c>
      <c r="N304" s="64">
        <v>4.0830548E7</v>
      </c>
      <c r="O304" s="64">
        <v>4.0832748E7</v>
      </c>
      <c r="P304" s="64">
        <v>2201.0</v>
      </c>
      <c r="Q304" s="64">
        <v>4.0</v>
      </c>
      <c r="R304" s="31">
        <v>1794.0</v>
      </c>
      <c r="S304" s="27" t="s">
        <v>916</v>
      </c>
      <c r="T304" s="27" t="s">
        <v>917</v>
      </c>
      <c r="U304" s="65" t="s">
        <v>246</v>
      </c>
    </row>
    <row r="305">
      <c r="A305" s="27"/>
      <c r="B305" s="27"/>
      <c r="C305" s="27"/>
      <c r="D305" s="27"/>
      <c r="E305" s="27"/>
      <c r="F305" s="27"/>
      <c r="G305" s="27"/>
      <c r="H305" s="27"/>
      <c r="I305" s="27"/>
      <c r="J305" s="62"/>
      <c r="K305" s="62"/>
      <c r="L305" s="62" t="s">
        <v>1201</v>
      </c>
      <c r="M305" s="62" t="s">
        <v>1143</v>
      </c>
      <c r="N305" s="64">
        <v>4.1077674E7</v>
      </c>
      <c r="O305" s="64">
        <v>4.1081358E7</v>
      </c>
      <c r="P305" s="64">
        <v>3685.0</v>
      </c>
      <c r="Q305" s="64">
        <v>4.0</v>
      </c>
      <c r="R305" s="31">
        <v>4845.0</v>
      </c>
      <c r="S305" s="27" t="s">
        <v>916</v>
      </c>
      <c r="T305" s="27" t="s">
        <v>917</v>
      </c>
      <c r="U305" s="65" t="s">
        <v>246</v>
      </c>
    </row>
    <row r="306">
      <c r="A306" s="27"/>
      <c r="B306" s="27"/>
      <c r="C306" s="27"/>
      <c r="D306" s="27"/>
      <c r="E306" s="27"/>
      <c r="F306" s="27"/>
      <c r="G306" s="27"/>
      <c r="H306" s="27"/>
      <c r="I306" s="27"/>
      <c r="J306" s="62"/>
      <c r="K306" s="62"/>
      <c r="L306" s="62" t="s">
        <v>1202</v>
      </c>
      <c r="M306" s="62" t="s">
        <v>1143</v>
      </c>
      <c r="N306" s="64">
        <v>4.3503052E7</v>
      </c>
      <c r="O306" s="64">
        <v>4.3504953E7</v>
      </c>
      <c r="P306" s="64">
        <v>1902.0</v>
      </c>
      <c r="Q306" s="64">
        <v>3.0</v>
      </c>
      <c r="R306" s="31">
        <v>3693.0</v>
      </c>
      <c r="S306" s="27" t="s">
        <v>269</v>
      </c>
      <c r="T306" s="27" t="s">
        <v>269</v>
      </c>
      <c r="U306" s="65" t="s">
        <v>246</v>
      </c>
    </row>
    <row r="307">
      <c r="A307" s="27"/>
      <c r="B307" s="27"/>
      <c r="C307" s="27"/>
      <c r="D307" s="27"/>
      <c r="E307" s="27"/>
      <c r="F307" s="27"/>
      <c r="G307" s="27"/>
      <c r="H307" s="27"/>
      <c r="I307" s="27"/>
      <c r="J307" s="62"/>
      <c r="K307" s="62"/>
      <c r="L307" s="62" t="s">
        <v>1203</v>
      </c>
      <c r="M307" s="62" t="s">
        <v>1143</v>
      </c>
      <c r="N307" s="64">
        <v>4.4159074E7</v>
      </c>
      <c r="O307" s="64">
        <v>4.4161285E7</v>
      </c>
      <c r="P307" s="64">
        <v>2212.0</v>
      </c>
      <c r="Q307" s="64">
        <v>3.0</v>
      </c>
      <c r="R307" s="31">
        <v>483.0</v>
      </c>
      <c r="S307" s="27" t="s">
        <v>1204</v>
      </c>
      <c r="T307" s="27" t="s">
        <v>1205</v>
      </c>
      <c r="U307" s="66" t="s">
        <v>622</v>
      </c>
    </row>
    <row r="308">
      <c r="A308" s="27"/>
      <c r="B308" s="27"/>
      <c r="C308" s="27"/>
      <c r="D308" s="27"/>
      <c r="E308" s="27"/>
      <c r="F308" s="27"/>
      <c r="G308" s="27"/>
      <c r="H308" s="27"/>
      <c r="I308" s="27"/>
      <c r="J308" s="62"/>
      <c r="K308" s="62"/>
      <c r="L308" s="62" t="s">
        <v>1206</v>
      </c>
      <c r="M308" s="62" t="s">
        <v>1143</v>
      </c>
      <c r="N308" s="64">
        <v>5.9473389E7</v>
      </c>
      <c r="O308" s="64">
        <v>5.9483243E7</v>
      </c>
      <c r="P308" s="64">
        <v>9855.0</v>
      </c>
      <c r="Q308" s="64">
        <v>4.0</v>
      </c>
      <c r="R308" s="31">
        <v>285.0</v>
      </c>
      <c r="S308" s="27" t="s">
        <v>269</v>
      </c>
      <c r="T308" s="27" t="s">
        <v>269</v>
      </c>
      <c r="U308" s="65" t="s">
        <v>246</v>
      </c>
    </row>
    <row r="309">
      <c r="A309" s="27"/>
      <c r="B309" s="27"/>
      <c r="C309" s="27"/>
      <c r="D309" s="27"/>
      <c r="E309" s="27"/>
      <c r="F309" s="27"/>
      <c r="G309" s="27"/>
      <c r="H309" s="27"/>
      <c r="I309" s="27"/>
      <c r="J309" s="62"/>
      <c r="K309" s="62"/>
      <c r="L309" s="62" t="s">
        <v>1207</v>
      </c>
      <c r="M309" s="62" t="s">
        <v>1143</v>
      </c>
      <c r="N309" s="64">
        <v>6.119947E7</v>
      </c>
      <c r="O309" s="64">
        <v>6.1262469E7</v>
      </c>
      <c r="P309" s="64">
        <v>63000.0</v>
      </c>
      <c r="Q309" s="64">
        <v>3.0</v>
      </c>
      <c r="R309" s="31">
        <v>630.0</v>
      </c>
      <c r="S309" s="27" t="s">
        <v>269</v>
      </c>
      <c r="T309" s="27" t="s">
        <v>269</v>
      </c>
      <c r="U309" s="65" t="s">
        <v>246</v>
      </c>
    </row>
    <row r="310">
      <c r="A310" s="27"/>
      <c r="B310" s="27"/>
      <c r="C310" s="27"/>
      <c r="D310" s="27"/>
      <c r="E310" s="27"/>
      <c r="F310" s="27"/>
      <c r="G310" s="27"/>
      <c r="H310" s="27"/>
      <c r="I310" s="27"/>
      <c r="J310" s="62"/>
      <c r="K310" s="62"/>
      <c r="L310" s="62" t="s">
        <v>1208</v>
      </c>
      <c r="M310" s="62" t="s">
        <v>1143</v>
      </c>
      <c r="N310" s="64">
        <v>6.2379626E7</v>
      </c>
      <c r="O310" s="64">
        <v>6.2381054E7</v>
      </c>
      <c r="P310" s="64">
        <v>1429.0</v>
      </c>
      <c r="Q310" s="64">
        <v>3.0</v>
      </c>
      <c r="R310" s="31">
        <v>264.0</v>
      </c>
      <c r="S310" s="27" t="s">
        <v>269</v>
      </c>
      <c r="T310" s="27" t="s">
        <v>269</v>
      </c>
      <c r="U310" s="65" t="s">
        <v>246</v>
      </c>
    </row>
    <row r="311">
      <c r="A311" s="27"/>
      <c r="B311" s="27"/>
      <c r="C311" s="27"/>
      <c r="D311" s="27"/>
      <c r="E311" s="27"/>
      <c r="F311" s="27"/>
      <c r="G311" s="27"/>
      <c r="H311" s="27"/>
      <c r="I311" s="27"/>
      <c r="J311" s="62"/>
      <c r="K311" s="62"/>
      <c r="L311" s="62" t="s">
        <v>1209</v>
      </c>
      <c r="M311" s="62" t="s">
        <v>1143</v>
      </c>
      <c r="N311" s="64">
        <v>7.1479129E7</v>
      </c>
      <c r="O311" s="64">
        <v>7.1481835E7</v>
      </c>
      <c r="P311" s="64">
        <v>2707.0</v>
      </c>
      <c r="Q311" s="64">
        <v>3.0</v>
      </c>
      <c r="R311" s="31">
        <v>273.0</v>
      </c>
      <c r="S311" s="27" t="s">
        <v>269</v>
      </c>
      <c r="T311" s="27" t="s">
        <v>269</v>
      </c>
      <c r="U311" s="65" t="s">
        <v>246</v>
      </c>
    </row>
    <row r="312">
      <c r="A312" s="27"/>
      <c r="B312" s="27"/>
      <c r="C312" s="27"/>
      <c r="D312" s="27"/>
      <c r="E312" s="27"/>
      <c r="F312" s="27"/>
      <c r="G312" s="27"/>
      <c r="H312" s="27"/>
      <c r="I312" s="27"/>
      <c r="J312" s="62"/>
      <c r="K312" s="62"/>
      <c r="L312" s="62" t="s">
        <v>1210</v>
      </c>
      <c r="M312" s="62" t="s">
        <v>1143</v>
      </c>
      <c r="N312" s="64">
        <v>7.9582745E7</v>
      </c>
      <c r="O312" s="64">
        <v>7.958785E7</v>
      </c>
      <c r="P312" s="64">
        <v>5106.0</v>
      </c>
      <c r="Q312" s="64">
        <v>3.0</v>
      </c>
      <c r="R312" s="31">
        <v>288.0</v>
      </c>
      <c r="S312" s="27" t="s">
        <v>269</v>
      </c>
      <c r="T312" s="27" t="s">
        <v>269</v>
      </c>
      <c r="U312" s="65" t="s">
        <v>246</v>
      </c>
    </row>
    <row r="313">
      <c r="A313" s="27"/>
      <c r="B313" s="27"/>
      <c r="C313" s="27"/>
      <c r="D313" s="27"/>
      <c r="E313" s="27"/>
      <c r="F313" s="27"/>
      <c r="G313" s="27"/>
      <c r="H313" s="27"/>
      <c r="I313" s="27"/>
      <c r="J313" s="62"/>
      <c r="K313" s="62"/>
      <c r="L313" s="62" t="s">
        <v>1211</v>
      </c>
      <c r="M313" s="62" t="s">
        <v>1143</v>
      </c>
      <c r="N313" s="64">
        <v>1.03836196E8</v>
      </c>
      <c r="O313" s="64">
        <v>1.03837814E8</v>
      </c>
      <c r="P313" s="64">
        <v>1619.0</v>
      </c>
      <c r="Q313" s="64">
        <v>3.0</v>
      </c>
      <c r="R313" s="31">
        <v>444.0</v>
      </c>
      <c r="S313" s="27" t="s">
        <v>1212</v>
      </c>
      <c r="T313" s="27" t="s">
        <v>1213</v>
      </c>
      <c r="U313" s="66" t="s">
        <v>1214</v>
      </c>
    </row>
    <row r="314">
      <c r="A314" s="27"/>
      <c r="B314" s="27"/>
      <c r="C314" s="27"/>
      <c r="D314" s="27"/>
      <c r="E314" s="27"/>
      <c r="F314" s="27"/>
      <c r="G314" s="27"/>
      <c r="H314" s="27"/>
      <c r="I314" s="27"/>
      <c r="J314" s="62"/>
      <c r="K314" s="62"/>
      <c r="L314" s="62" t="s">
        <v>1215</v>
      </c>
      <c r="M314" s="62" t="s">
        <v>1143</v>
      </c>
      <c r="N314" s="64">
        <v>1.08449575E8</v>
      </c>
      <c r="O314" s="64">
        <v>1.08450519E8</v>
      </c>
      <c r="P314" s="64">
        <v>945.0</v>
      </c>
      <c r="Q314" s="64">
        <v>3.0</v>
      </c>
      <c r="R314" s="31">
        <v>1788.0</v>
      </c>
      <c r="S314" s="27" t="s">
        <v>1216</v>
      </c>
      <c r="T314" s="27" t="s">
        <v>1217</v>
      </c>
      <c r="U314" s="66" t="s">
        <v>461</v>
      </c>
    </row>
    <row r="315">
      <c r="A315" s="27"/>
      <c r="B315" s="27"/>
      <c r="C315" s="27"/>
      <c r="D315" s="27"/>
      <c r="E315" s="27"/>
      <c r="F315" s="27"/>
      <c r="G315" s="27"/>
      <c r="H315" s="27"/>
      <c r="I315" s="27"/>
      <c r="J315" s="62"/>
      <c r="K315" s="62"/>
      <c r="L315" s="62" t="s">
        <v>1218</v>
      </c>
      <c r="M315" s="62" t="s">
        <v>1219</v>
      </c>
      <c r="N315" s="64">
        <v>2.2537122E7</v>
      </c>
      <c r="O315" s="64">
        <v>2.2548384E7</v>
      </c>
      <c r="P315" s="64">
        <v>11263.0</v>
      </c>
      <c r="Q315" s="64">
        <v>3.0</v>
      </c>
      <c r="R315" s="31">
        <v>681.0</v>
      </c>
      <c r="S315" s="27" t="s">
        <v>951</v>
      </c>
      <c r="T315" s="27" t="s">
        <v>952</v>
      </c>
      <c r="U315" s="66" t="s">
        <v>953</v>
      </c>
    </row>
    <row r="316">
      <c r="A316" s="27"/>
      <c r="B316" s="27"/>
      <c r="C316" s="27"/>
      <c r="D316" s="27"/>
      <c r="E316" s="27"/>
      <c r="F316" s="27"/>
      <c r="G316" s="27"/>
      <c r="H316" s="27"/>
      <c r="I316" s="27"/>
      <c r="J316" s="62"/>
      <c r="K316" s="62"/>
      <c r="L316" s="62" t="s">
        <v>1220</v>
      </c>
      <c r="M316" s="62" t="s">
        <v>1219</v>
      </c>
      <c r="N316" s="64">
        <v>2.2673025E7</v>
      </c>
      <c r="O316" s="64">
        <v>2.2681512E7</v>
      </c>
      <c r="P316" s="64">
        <v>8488.0</v>
      </c>
      <c r="Q316" s="64">
        <v>3.0</v>
      </c>
      <c r="R316" s="31">
        <v>405.0</v>
      </c>
      <c r="S316" s="27" t="s">
        <v>951</v>
      </c>
      <c r="T316" s="27" t="s">
        <v>952</v>
      </c>
      <c r="U316" s="66" t="s">
        <v>953</v>
      </c>
    </row>
    <row r="317">
      <c r="A317" s="27"/>
      <c r="B317" s="27"/>
      <c r="C317" s="27"/>
      <c r="D317" s="27"/>
      <c r="E317" s="27"/>
      <c r="F317" s="27"/>
      <c r="G317" s="27"/>
      <c r="H317" s="27"/>
      <c r="I317" s="27"/>
      <c r="J317" s="62"/>
      <c r="K317" s="62"/>
      <c r="L317" s="62" t="s">
        <v>1221</v>
      </c>
      <c r="M317" s="62" t="s">
        <v>1219</v>
      </c>
      <c r="N317" s="64">
        <v>2.2804607E7</v>
      </c>
      <c r="O317" s="64">
        <v>2.2815889E7</v>
      </c>
      <c r="P317" s="64">
        <v>11283.0</v>
      </c>
      <c r="Q317" s="64">
        <v>4.0</v>
      </c>
      <c r="R317" s="31">
        <v>798.0</v>
      </c>
      <c r="S317" s="27" t="s">
        <v>951</v>
      </c>
      <c r="T317" s="27" t="s">
        <v>952</v>
      </c>
      <c r="U317" s="66" t="s">
        <v>953</v>
      </c>
    </row>
    <row r="318">
      <c r="A318" s="27"/>
      <c r="B318" s="27"/>
      <c r="C318" s="27"/>
      <c r="D318" s="27"/>
      <c r="E318" s="27"/>
      <c r="F318" s="27"/>
      <c r="G318" s="27"/>
      <c r="H318" s="27"/>
      <c r="I318" s="27"/>
      <c r="J318" s="62"/>
      <c r="K318" s="62"/>
      <c r="L318" s="62" t="s">
        <v>1222</v>
      </c>
      <c r="M318" s="62" t="s">
        <v>1219</v>
      </c>
      <c r="N318" s="64">
        <v>2.3083823E7</v>
      </c>
      <c r="O318" s="64">
        <v>2.3095157E7</v>
      </c>
      <c r="P318" s="64">
        <v>11335.0</v>
      </c>
      <c r="Q318" s="64">
        <v>4.0</v>
      </c>
      <c r="R318" s="31">
        <v>798.0</v>
      </c>
      <c r="S318" s="27" t="s">
        <v>951</v>
      </c>
      <c r="T318" s="27" t="s">
        <v>952</v>
      </c>
      <c r="U318" s="66" t="s">
        <v>953</v>
      </c>
    </row>
    <row r="319">
      <c r="A319" s="27"/>
      <c r="B319" s="27"/>
      <c r="C319" s="27"/>
      <c r="D319" s="27"/>
      <c r="E319" s="27"/>
      <c r="F319" s="27"/>
      <c r="G319" s="27"/>
      <c r="H319" s="27"/>
      <c r="I319" s="27"/>
      <c r="J319" s="62"/>
      <c r="K319" s="62"/>
      <c r="L319" s="62" t="s">
        <v>1223</v>
      </c>
      <c r="M319" s="62" t="s">
        <v>1219</v>
      </c>
      <c r="N319" s="64">
        <v>2.3457559E7</v>
      </c>
      <c r="O319" s="64">
        <v>2.3463637E7</v>
      </c>
      <c r="P319" s="64">
        <v>6079.0</v>
      </c>
      <c r="Q319" s="64">
        <v>3.0</v>
      </c>
      <c r="R319" s="31">
        <v>558.0</v>
      </c>
      <c r="S319" s="27" t="s">
        <v>951</v>
      </c>
      <c r="T319" s="27" t="s">
        <v>952</v>
      </c>
      <c r="U319" s="66" t="s">
        <v>953</v>
      </c>
    </row>
    <row r="320">
      <c r="A320" s="27"/>
      <c r="B320" s="27"/>
      <c r="C320" s="27"/>
      <c r="D320" s="27"/>
      <c r="E320" s="27"/>
      <c r="F320" s="27"/>
      <c r="G320" s="27"/>
      <c r="H320" s="27"/>
      <c r="I320" s="27"/>
      <c r="J320" s="62"/>
      <c r="K320" s="62"/>
      <c r="L320" s="62" t="s">
        <v>1224</v>
      </c>
      <c r="M320" s="62" t="s">
        <v>1219</v>
      </c>
      <c r="N320" s="64">
        <v>2.3579908E7</v>
      </c>
      <c r="O320" s="64">
        <v>2.3591373E7</v>
      </c>
      <c r="P320" s="64">
        <v>11466.0</v>
      </c>
      <c r="Q320" s="64">
        <v>4.0</v>
      </c>
      <c r="R320" s="31">
        <v>798.0</v>
      </c>
      <c r="S320" s="27" t="s">
        <v>951</v>
      </c>
      <c r="T320" s="27" t="s">
        <v>952</v>
      </c>
      <c r="U320" s="66" t="s">
        <v>953</v>
      </c>
    </row>
    <row r="321">
      <c r="A321" s="27"/>
      <c r="B321" s="27"/>
      <c r="C321" s="27"/>
      <c r="D321" s="27"/>
      <c r="E321" s="27"/>
      <c r="F321" s="27"/>
      <c r="G321" s="27"/>
      <c r="H321" s="27"/>
      <c r="I321" s="27"/>
      <c r="J321" s="62"/>
      <c r="K321" s="62"/>
      <c r="L321" s="62" t="s">
        <v>1225</v>
      </c>
      <c r="M321" s="62" t="s">
        <v>1219</v>
      </c>
      <c r="N321" s="64">
        <v>2.3707175E7</v>
      </c>
      <c r="O321" s="64">
        <v>2.3718608E7</v>
      </c>
      <c r="P321" s="64">
        <v>11434.0</v>
      </c>
      <c r="Q321" s="64">
        <v>4.0</v>
      </c>
      <c r="R321" s="31">
        <v>363.0</v>
      </c>
      <c r="S321" s="27" t="s">
        <v>951</v>
      </c>
      <c r="T321" s="27" t="s">
        <v>952</v>
      </c>
      <c r="U321" s="66" t="s">
        <v>953</v>
      </c>
    </row>
    <row r="322">
      <c r="A322" s="27"/>
      <c r="B322" s="27"/>
      <c r="C322" s="27"/>
      <c r="D322" s="27"/>
      <c r="E322" s="27"/>
      <c r="F322" s="27"/>
      <c r="G322" s="27"/>
      <c r="H322" s="27"/>
      <c r="I322" s="27"/>
      <c r="J322" s="62"/>
      <c r="K322" s="62"/>
      <c r="L322" s="62" t="s">
        <v>1226</v>
      </c>
      <c r="M322" s="62" t="s">
        <v>1219</v>
      </c>
      <c r="N322" s="64">
        <v>2.3947717E7</v>
      </c>
      <c r="O322" s="64">
        <v>2.3958975E7</v>
      </c>
      <c r="P322" s="64">
        <v>11259.0</v>
      </c>
      <c r="Q322" s="64">
        <v>4.0</v>
      </c>
      <c r="R322" s="31">
        <v>798.0</v>
      </c>
      <c r="S322" s="27" t="s">
        <v>951</v>
      </c>
      <c r="T322" s="27" t="s">
        <v>952</v>
      </c>
      <c r="U322" s="66" t="s">
        <v>953</v>
      </c>
    </row>
    <row r="323">
      <c r="A323" s="27"/>
      <c r="B323" s="27"/>
      <c r="C323" s="27"/>
      <c r="D323" s="27"/>
      <c r="E323" s="27"/>
      <c r="F323" s="27"/>
      <c r="G323" s="27"/>
      <c r="H323" s="27"/>
      <c r="I323" s="27"/>
      <c r="J323" s="62"/>
      <c r="K323" s="62"/>
      <c r="L323" s="62" t="s">
        <v>1227</v>
      </c>
      <c r="M323" s="62" t="s">
        <v>1219</v>
      </c>
      <c r="N323" s="64">
        <v>2.406994E7</v>
      </c>
      <c r="O323" s="64">
        <v>2.4081229E7</v>
      </c>
      <c r="P323" s="64">
        <v>11290.0</v>
      </c>
      <c r="Q323" s="64">
        <v>4.0</v>
      </c>
      <c r="R323" s="31">
        <v>798.0</v>
      </c>
      <c r="S323" s="27" t="s">
        <v>951</v>
      </c>
      <c r="T323" s="27" t="s">
        <v>952</v>
      </c>
      <c r="U323" s="66" t="s">
        <v>953</v>
      </c>
    </row>
    <row r="324">
      <c r="A324" s="27"/>
      <c r="B324" s="27"/>
      <c r="C324" s="27"/>
      <c r="D324" s="27"/>
      <c r="E324" s="27"/>
      <c r="F324" s="27"/>
      <c r="G324" s="27"/>
      <c r="H324" s="27"/>
      <c r="I324" s="27"/>
      <c r="J324" s="62"/>
      <c r="K324" s="62"/>
      <c r="L324" s="62" t="s">
        <v>1228</v>
      </c>
      <c r="M324" s="62" t="s">
        <v>1219</v>
      </c>
      <c r="N324" s="64">
        <v>2.4170258E7</v>
      </c>
      <c r="O324" s="64">
        <v>2.4179997E7</v>
      </c>
      <c r="P324" s="64">
        <v>9740.0</v>
      </c>
      <c r="Q324" s="64">
        <v>7.0</v>
      </c>
      <c r="R324" s="31">
        <v>1059.0</v>
      </c>
      <c r="S324" s="27" t="s">
        <v>951</v>
      </c>
      <c r="T324" s="27" t="s">
        <v>952</v>
      </c>
      <c r="U324" s="66" t="s">
        <v>953</v>
      </c>
    </row>
    <row r="325">
      <c r="A325" s="27"/>
      <c r="B325" s="27"/>
      <c r="C325" s="27"/>
      <c r="D325" s="27"/>
      <c r="E325" s="27"/>
      <c r="F325" s="27"/>
      <c r="G325" s="27"/>
      <c r="H325" s="27"/>
      <c r="I325" s="27"/>
      <c r="J325" s="62"/>
      <c r="K325" s="62"/>
      <c r="L325" s="62" t="s">
        <v>1229</v>
      </c>
      <c r="M325" s="62" t="s">
        <v>1219</v>
      </c>
      <c r="N325" s="64">
        <v>2.4287901E7</v>
      </c>
      <c r="O325" s="64">
        <v>2.4302889E7</v>
      </c>
      <c r="P325" s="64">
        <v>14989.0</v>
      </c>
      <c r="Q325" s="64">
        <v>5.0</v>
      </c>
      <c r="R325" s="31">
        <v>741.0</v>
      </c>
      <c r="S325" s="27" t="s">
        <v>951</v>
      </c>
      <c r="T325" s="27" t="s">
        <v>952</v>
      </c>
      <c r="U325" s="66" t="s">
        <v>953</v>
      </c>
    </row>
    <row r="326">
      <c r="A326" s="27"/>
      <c r="B326" s="27"/>
      <c r="C326" s="27"/>
      <c r="D326" s="27"/>
      <c r="E326" s="27"/>
      <c r="F326" s="27"/>
      <c r="G326" s="27"/>
      <c r="H326" s="27"/>
      <c r="I326" s="27"/>
      <c r="J326" s="62"/>
      <c r="K326" s="62"/>
      <c r="L326" s="62" t="s">
        <v>1230</v>
      </c>
      <c r="M326" s="62" t="s">
        <v>1219</v>
      </c>
      <c r="N326" s="64">
        <v>2.438822E7</v>
      </c>
      <c r="O326" s="64">
        <v>2.4392969E7</v>
      </c>
      <c r="P326" s="64">
        <v>4750.0</v>
      </c>
      <c r="Q326" s="64">
        <v>3.0</v>
      </c>
      <c r="R326" s="31">
        <v>279.0</v>
      </c>
      <c r="S326" s="27" t="s">
        <v>951</v>
      </c>
      <c r="T326" s="27" t="s">
        <v>952</v>
      </c>
      <c r="U326" s="66" t="s">
        <v>953</v>
      </c>
    </row>
    <row r="327">
      <c r="A327" s="27"/>
      <c r="B327" s="27"/>
      <c r="C327" s="27"/>
      <c r="D327" s="27"/>
      <c r="E327" s="27"/>
      <c r="F327" s="27"/>
      <c r="G327" s="27"/>
      <c r="H327" s="27"/>
      <c r="I327" s="27"/>
      <c r="J327" s="62"/>
      <c r="K327" s="62"/>
      <c r="L327" s="62" t="s">
        <v>1231</v>
      </c>
      <c r="M327" s="62" t="s">
        <v>1219</v>
      </c>
      <c r="N327" s="64">
        <v>2.4780555E7</v>
      </c>
      <c r="O327" s="64">
        <v>2.4788908E7</v>
      </c>
      <c r="P327" s="64">
        <v>8354.0</v>
      </c>
      <c r="Q327" s="64">
        <v>3.0</v>
      </c>
      <c r="R327" s="31">
        <v>420.0</v>
      </c>
      <c r="S327" s="27" t="s">
        <v>951</v>
      </c>
      <c r="T327" s="27" t="s">
        <v>952</v>
      </c>
      <c r="U327" s="66" t="s">
        <v>953</v>
      </c>
    </row>
    <row r="328">
      <c r="A328" s="27"/>
      <c r="B328" s="27"/>
      <c r="C328" s="27"/>
      <c r="D328" s="27"/>
      <c r="E328" s="27"/>
      <c r="F328" s="27"/>
      <c r="G328" s="27"/>
      <c r="H328" s="27"/>
      <c r="I328" s="27"/>
      <c r="J328" s="62"/>
      <c r="K328" s="62"/>
      <c r="L328" s="62" t="s">
        <v>1232</v>
      </c>
      <c r="M328" s="62" t="s">
        <v>1219</v>
      </c>
      <c r="N328" s="64">
        <v>2.4899222E7</v>
      </c>
      <c r="O328" s="64">
        <v>2.4914287E7</v>
      </c>
      <c r="P328" s="64">
        <v>15066.0</v>
      </c>
      <c r="Q328" s="64">
        <v>5.0</v>
      </c>
      <c r="R328" s="31">
        <v>693.0</v>
      </c>
      <c r="S328" s="27" t="s">
        <v>951</v>
      </c>
      <c r="T328" s="27" t="s">
        <v>952</v>
      </c>
      <c r="U328" s="66" t="s">
        <v>953</v>
      </c>
    </row>
    <row r="329">
      <c r="A329" s="27"/>
      <c r="B329" s="27"/>
      <c r="C329" s="27"/>
      <c r="D329" s="27"/>
      <c r="E329" s="27"/>
      <c r="F329" s="27"/>
      <c r="G329" s="27"/>
      <c r="H329" s="27"/>
      <c r="I329" s="27"/>
      <c r="J329" s="62"/>
      <c r="K329" s="62"/>
      <c r="L329" s="62" t="s">
        <v>1233</v>
      </c>
      <c r="M329" s="62" t="s">
        <v>1219</v>
      </c>
      <c r="N329" s="64">
        <v>2.5909439E7</v>
      </c>
      <c r="O329" s="64">
        <v>2.5920738E7</v>
      </c>
      <c r="P329" s="64">
        <v>11300.0</v>
      </c>
      <c r="Q329" s="64">
        <v>4.0</v>
      </c>
      <c r="R329" s="31">
        <v>798.0</v>
      </c>
      <c r="S329" s="27" t="s">
        <v>951</v>
      </c>
      <c r="T329" s="27" t="s">
        <v>952</v>
      </c>
      <c r="U329" s="66" t="s">
        <v>953</v>
      </c>
    </row>
    <row r="330">
      <c r="A330" s="27"/>
      <c r="B330" s="27"/>
      <c r="C330" s="27"/>
      <c r="D330" s="27"/>
      <c r="E330" s="27"/>
      <c r="F330" s="27"/>
      <c r="G330" s="27"/>
      <c r="H330" s="27"/>
      <c r="I330" s="27"/>
      <c r="J330" s="62"/>
      <c r="K330" s="62"/>
      <c r="L330" s="62" t="s">
        <v>1234</v>
      </c>
      <c r="M330" s="62" t="s">
        <v>1219</v>
      </c>
      <c r="N330" s="64">
        <v>2.6685587E7</v>
      </c>
      <c r="O330" s="64">
        <v>2.6696732E7</v>
      </c>
      <c r="P330" s="64">
        <v>11146.0</v>
      </c>
      <c r="Q330" s="64">
        <v>4.0</v>
      </c>
      <c r="R330" s="31">
        <v>642.0</v>
      </c>
      <c r="S330" s="27" t="s">
        <v>951</v>
      </c>
      <c r="T330" s="27" t="s">
        <v>952</v>
      </c>
      <c r="U330" s="66" t="s">
        <v>953</v>
      </c>
    </row>
    <row r="331">
      <c r="A331" s="27"/>
      <c r="B331" s="27"/>
      <c r="C331" s="27"/>
      <c r="D331" s="27"/>
      <c r="E331" s="27"/>
      <c r="F331" s="27"/>
      <c r="G331" s="27"/>
      <c r="H331" s="27"/>
      <c r="I331" s="27"/>
      <c r="J331" s="62"/>
      <c r="K331" s="62"/>
      <c r="L331" s="62" t="s">
        <v>1235</v>
      </c>
      <c r="M331" s="62" t="s">
        <v>1219</v>
      </c>
      <c r="N331" s="64">
        <v>2.6805295E7</v>
      </c>
      <c r="O331" s="64">
        <v>2.6820284E7</v>
      </c>
      <c r="P331" s="64">
        <v>14990.0</v>
      </c>
      <c r="Q331" s="64">
        <v>5.0</v>
      </c>
      <c r="R331" s="31">
        <v>741.0</v>
      </c>
      <c r="S331" s="27" t="s">
        <v>951</v>
      </c>
      <c r="T331" s="27" t="s">
        <v>952</v>
      </c>
      <c r="U331" s="66" t="s">
        <v>953</v>
      </c>
    </row>
    <row r="332">
      <c r="A332" s="27"/>
      <c r="B332" s="27"/>
      <c r="C332" s="27"/>
      <c r="D332" s="27"/>
      <c r="E332" s="27"/>
      <c r="F332" s="27"/>
      <c r="G332" s="27"/>
      <c r="H332" s="27"/>
      <c r="I332" s="27"/>
      <c r="J332" s="62"/>
      <c r="K332" s="62"/>
      <c r="L332" s="62" t="s">
        <v>1236</v>
      </c>
      <c r="M332" s="62" t="s">
        <v>1219</v>
      </c>
      <c r="N332" s="64">
        <v>2.7713423E7</v>
      </c>
      <c r="O332" s="64">
        <v>2.7724733E7</v>
      </c>
      <c r="P332" s="64">
        <v>11311.0</v>
      </c>
      <c r="Q332" s="64">
        <v>4.0</v>
      </c>
      <c r="R332" s="31">
        <v>798.0</v>
      </c>
      <c r="S332" s="27" t="s">
        <v>951</v>
      </c>
      <c r="T332" s="27" t="s">
        <v>952</v>
      </c>
      <c r="U332" s="66" t="s">
        <v>953</v>
      </c>
    </row>
    <row r="333">
      <c r="A333" s="27"/>
      <c r="B333" s="27"/>
      <c r="C333" s="27"/>
      <c r="D333" s="27"/>
      <c r="E333" s="27"/>
      <c r="F333" s="27"/>
      <c r="G333" s="27"/>
      <c r="H333" s="27"/>
      <c r="I333" s="27"/>
      <c r="J333" s="62"/>
      <c r="K333" s="62"/>
      <c r="L333" s="62" t="s">
        <v>1237</v>
      </c>
      <c r="M333" s="62" t="s">
        <v>1219</v>
      </c>
      <c r="N333" s="64">
        <v>2.8609028E7</v>
      </c>
      <c r="O333" s="64">
        <v>2.8624017E7</v>
      </c>
      <c r="P333" s="64">
        <v>14990.0</v>
      </c>
      <c r="Q333" s="64">
        <v>5.0</v>
      </c>
      <c r="R333" s="31">
        <v>741.0</v>
      </c>
      <c r="S333" s="27" t="s">
        <v>951</v>
      </c>
      <c r="T333" s="27" t="s">
        <v>952</v>
      </c>
      <c r="U333" s="66" t="s">
        <v>953</v>
      </c>
    </row>
    <row r="334">
      <c r="A334" s="27"/>
      <c r="B334" s="27"/>
      <c r="C334" s="27"/>
      <c r="D334" s="27"/>
      <c r="E334" s="27"/>
      <c r="F334" s="27"/>
      <c r="G334" s="27"/>
      <c r="H334" s="27"/>
      <c r="I334" s="27"/>
      <c r="J334" s="62"/>
      <c r="K334" s="62"/>
      <c r="L334" s="62" t="s">
        <v>1238</v>
      </c>
      <c r="M334" s="62" t="s">
        <v>1219</v>
      </c>
      <c r="N334" s="64">
        <v>2.9502643E7</v>
      </c>
      <c r="O334" s="64">
        <v>2.9513943E7</v>
      </c>
      <c r="P334" s="64">
        <v>11301.0</v>
      </c>
      <c r="Q334" s="64">
        <v>4.0</v>
      </c>
      <c r="R334" s="31">
        <v>798.0</v>
      </c>
      <c r="S334" s="27" t="s">
        <v>951</v>
      </c>
      <c r="T334" s="27" t="s">
        <v>952</v>
      </c>
      <c r="U334" s="66" t="s">
        <v>953</v>
      </c>
    </row>
    <row r="335">
      <c r="A335" s="27"/>
      <c r="B335" s="27"/>
      <c r="C335" s="27"/>
      <c r="D335" s="27"/>
      <c r="E335" s="27"/>
      <c r="F335" s="27"/>
      <c r="G335" s="27"/>
      <c r="H335" s="27"/>
      <c r="I335" s="27"/>
      <c r="J335" s="62"/>
      <c r="K335" s="62"/>
      <c r="L335" s="62" t="s">
        <v>1239</v>
      </c>
      <c r="M335" s="62" t="s">
        <v>1219</v>
      </c>
      <c r="N335" s="64">
        <v>3.0483301E7</v>
      </c>
      <c r="O335" s="64">
        <v>3.0493073E7</v>
      </c>
      <c r="P335" s="64">
        <v>9773.0</v>
      </c>
      <c r="Q335" s="64">
        <v>4.0</v>
      </c>
      <c r="R335" s="31">
        <v>501.0</v>
      </c>
      <c r="S335" s="27" t="s">
        <v>951</v>
      </c>
      <c r="T335" s="27" t="s">
        <v>952</v>
      </c>
      <c r="U335" s="66" t="s">
        <v>953</v>
      </c>
    </row>
    <row r="336">
      <c r="A336" s="27"/>
      <c r="B336" s="27"/>
      <c r="C336" s="27"/>
      <c r="D336" s="27"/>
      <c r="E336" s="27"/>
      <c r="F336" s="27"/>
      <c r="G336" s="27"/>
      <c r="H336" s="27"/>
      <c r="I336" s="27"/>
      <c r="J336" s="62"/>
      <c r="K336" s="62"/>
      <c r="L336" s="62" t="s">
        <v>1240</v>
      </c>
      <c r="M336" s="62" t="s">
        <v>1219</v>
      </c>
      <c r="N336" s="64">
        <v>6.4739924E7</v>
      </c>
      <c r="O336" s="64">
        <v>6.474175E7</v>
      </c>
      <c r="P336" s="64">
        <v>1827.0</v>
      </c>
      <c r="Q336" s="64">
        <v>3.0</v>
      </c>
      <c r="R336" s="31">
        <v>3579.0</v>
      </c>
      <c r="S336" s="27" t="s">
        <v>269</v>
      </c>
      <c r="T336" s="27" t="s">
        <v>269</v>
      </c>
      <c r="U336" s="65" t="s">
        <v>246</v>
      </c>
    </row>
    <row r="337">
      <c r="A337" s="27"/>
      <c r="B337" s="27"/>
      <c r="C337" s="27"/>
      <c r="D337" s="27"/>
      <c r="E337" s="27"/>
      <c r="F337" s="27"/>
      <c r="G337" s="27"/>
      <c r="H337" s="27"/>
      <c r="I337" s="27"/>
      <c r="J337" s="62"/>
      <c r="K337" s="62"/>
      <c r="L337" s="62" t="s">
        <v>1241</v>
      </c>
      <c r="M337" s="62" t="s">
        <v>1219</v>
      </c>
      <c r="N337" s="64">
        <v>7.4250264E7</v>
      </c>
      <c r="O337" s="64">
        <v>7.4257828E7</v>
      </c>
      <c r="P337" s="64">
        <v>7565.0</v>
      </c>
      <c r="Q337" s="64">
        <v>3.0</v>
      </c>
      <c r="R337" s="31">
        <v>255.0</v>
      </c>
      <c r="S337" s="27" t="s">
        <v>269</v>
      </c>
      <c r="T337" s="27" t="s">
        <v>269</v>
      </c>
      <c r="U337" s="65" t="s">
        <v>246</v>
      </c>
    </row>
    <row r="338">
      <c r="A338" s="27"/>
      <c r="B338" s="27"/>
      <c r="C338" s="27"/>
      <c r="D338" s="27"/>
      <c r="E338" s="27"/>
      <c r="F338" s="27"/>
      <c r="G338" s="27"/>
      <c r="H338" s="27"/>
      <c r="I338" s="27"/>
      <c r="J338" s="62"/>
      <c r="K338" s="62"/>
      <c r="L338" s="62" t="s">
        <v>1242</v>
      </c>
      <c r="M338" s="62" t="s">
        <v>1219</v>
      </c>
      <c r="N338" s="64">
        <v>7.94524E7</v>
      </c>
      <c r="O338" s="64">
        <v>7.9458389E7</v>
      </c>
      <c r="P338" s="64">
        <v>5990.0</v>
      </c>
      <c r="Q338" s="64">
        <v>3.0</v>
      </c>
      <c r="R338" s="31">
        <v>423.0</v>
      </c>
      <c r="S338" s="27" t="s">
        <v>951</v>
      </c>
      <c r="T338" s="27" t="s">
        <v>952</v>
      </c>
      <c r="U338" s="66" t="s">
        <v>953</v>
      </c>
    </row>
    <row r="339">
      <c r="A339" s="27"/>
      <c r="B339" s="27"/>
      <c r="C339" s="27"/>
      <c r="D339" s="27"/>
      <c r="E339" s="27"/>
      <c r="F339" s="27"/>
      <c r="G339" s="27"/>
      <c r="H339" s="27"/>
      <c r="I339" s="27"/>
      <c r="J339" s="62"/>
      <c r="K339" s="62"/>
      <c r="L339" s="62" t="s">
        <v>1243</v>
      </c>
      <c r="M339" s="62" t="s">
        <v>1219</v>
      </c>
      <c r="N339" s="64">
        <v>8.1101891E7</v>
      </c>
      <c r="O339" s="64">
        <v>8.1103185E7</v>
      </c>
      <c r="P339" s="64">
        <v>1295.0</v>
      </c>
      <c r="Q339" s="64">
        <v>4.0</v>
      </c>
      <c r="R339" s="31">
        <v>711.0</v>
      </c>
      <c r="S339" s="27" t="s">
        <v>1006</v>
      </c>
      <c r="T339" s="27" t="s">
        <v>1007</v>
      </c>
      <c r="U339" s="65" t="s">
        <v>246</v>
      </c>
    </row>
    <row r="340">
      <c r="A340" s="27"/>
      <c r="B340" s="27"/>
      <c r="C340" s="27"/>
      <c r="D340" s="27"/>
      <c r="E340" s="27"/>
      <c r="F340" s="27"/>
      <c r="G340" s="27"/>
      <c r="H340" s="27"/>
      <c r="I340" s="27"/>
      <c r="J340" s="62"/>
      <c r="K340" s="62"/>
      <c r="L340" s="62" t="s">
        <v>1244</v>
      </c>
      <c r="M340" s="62" t="s">
        <v>1219</v>
      </c>
      <c r="N340" s="64">
        <v>8.3960928E7</v>
      </c>
      <c r="O340" s="64">
        <v>8.3962859E7</v>
      </c>
      <c r="P340" s="64">
        <v>1932.0</v>
      </c>
      <c r="Q340" s="64">
        <v>3.0</v>
      </c>
      <c r="R340" s="31">
        <v>3726.0</v>
      </c>
      <c r="S340" s="27" t="s">
        <v>269</v>
      </c>
      <c r="T340" s="27" t="s">
        <v>269</v>
      </c>
      <c r="U340" s="65" t="s">
        <v>246</v>
      </c>
    </row>
    <row r="341">
      <c r="A341" s="27"/>
      <c r="B341" s="27"/>
      <c r="C341" s="27"/>
      <c r="D341" s="27"/>
      <c r="E341" s="27"/>
      <c r="F341" s="27"/>
      <c r="G341" s="27"/>
      <c r="H341" s="27"/>
      <c r="I341" s="27"/>
      <c r="J341" s="62"/>
      <c r="K341" s="62"/>
      <c r="L341" s="62" t="s">
        <v>1245</v>
      </c>
      <c r="M341" s="62" t="s">
        <v>1219</v>
      </c>
      <c r="N341" s="64">
        <v>1.09686142E8</v>
      </c>
      <c r="O341" s="64">
        <v>1.09687959E8</v>
      </c>
      <c r="P341" s="64">
        <v>1818.0</v>
      </c>
      <c r="Q341" s="64">
        <v>7.0</v>
      </c>
      <c r="R341" s="31">
        <v>7026.0</v>
      </c>
      <c r="S341" s="27" t="s">
        <v>269</v>
      </c>
      <c r="T341" s="27" t="s">
        <v>269</v>
      </c>
      <c r="U341" s="65" t="s">
        <v>246</v>
      </c>
    </row>
    <row r="342">
      <c r="A342" s="27"/>
      <c r="B342" s="27"/>
      <c r="C342" s="27"/>
      <c r="D342" s="27"/>
      <c r="E342" s="27"/>
      <c r="F342" s="27"/>
      <c r="G342" s="27"/>
      <c r="H342" s="27"/>
      <c r="I342" s="27"/>
      <c r="J342" s="62"/>
      <c r="K342" s="62"/>
      <c r="L342" s="62" t="s">
        <v>1246</v>
      </c>
      <c r="M342" s="62" t="s">
        <v>1219</v>
      </c>
      <c r="N342" s="64">
        <v>1.14308678E8</v>
      </c>
      <c r="O342" s="64">
        <v>1.14309757E8</v>
      </c>
      <c r="P342" s="64">
        <v>1080.0</v>
      </c>
      <c r="Q342" s="64">
        <v>3.0</v>
      </c>
      <c r="R342" s="31">
        <v>267.0</v>
      </c>
      <c r="S342" s="27" t="s">
        <v>1026</v>
      </c>
      <c r="T342" s="27" t="s">
        <v>1027</v>
      </c>
      <c r="U342" s="66" t="s">
        <v>1022</v>
      </c>
    </row>
    <row r="343">
      <c r="A343" s="27"/>
      <c r="B343" s="27"/>
      <c r="C343" s="27"/>
      <c r="D343" s="27"/>
      <c r="E343" s="27"/>
      <c r="F343" s="27"/>
      <c r="G343" s="27"/>
      <c r="H343" s="27"/>
      <c r="I343" s="27"/>
      <c r="J343" s="62"/>
      <c r="K343" s="62"/>
      <c r="L343" s="62" t="s">
        <v>1247</v>
      </c>
      <c r="M343" s="62" t="s">
        <v>1219</v>
      </c>
      <c r="N343" s="64">
        <v>1.14382161E8</v>
      </c>
      <c r="O343" s="64">
        <v>1.14390441E8</v>
      </c>
      <c r="P343" s="64">
        <v>8281.0</v>
      </c>
      <c r="Q343" s="64">
        <v>12.0</v>
      </c>
      <c r="R343" s="31">
        <v>1686.0</v>
      </c>
      <c r="S343" s="27" t="s">
        <v>1026</v>
      </c>
      <c r="T343" s="27" t="s">
        <v>1027</v>
      </c>
      <c r="U343" s="66" t="s">
        <v>1022</v>
      </c>
    </row>
    <row r="344">
      <c r="A344" s="27"/>
      <c r="B344" s="27"/>
      <c r="C344" s="27"/>
      <c r="D344" s="27"/>
      <c r="E344" s="27"/>
      <c r="F344" s="27"/>
      <c r="G344" s="27"/>
      <c r="H344" s="27"/>
      <c r="I344" s="27"/>
      <c r="J344" s="62"/>
      <c r="K344" s="62"/>
      <c r="L344" s="62" t="s">
        <v>1248</v>
      </c>
      <c r="M344" s="62" t="s">
        <v>1219</v>
      </c>
      <c r="N344" s="64">
        <v>1.33911941E8</v>
      </c>
      <c r="O344" s="64">
        <v>1.33921936E8</v>
      </c>
      <c r="P344" s="64">
        <v>9996.0</v>
      </c>
      <c r="Q344" s="64">
        <v>3.0</v>
      </c>
      <c r="R344" s="31">
        <v>252.0</v>
      </c>
      <c r="S344" s="27" t="s">
        <v>269</v>
      </c>
      <c r="T344" s="27" t="s">
        <v>269</v>
      </c>
      <c r="U344" s="65" t="s">
        <v>246</v>
      </c>
    </row>
    <row r="345">
      <c r="A345" s="27"/>
      <c r="B345" s="27"/>
      <c r="C345" s="27"/>
      <c r="D345" s="27"/>
      <c r="E345" s="27"/>
      <c r="F345" s="27"/>
      <c r="G345" s="27"/>
      <c r="H345" s="27"/>
      <c r="I345" s="27"/>
      <c r="J345" s="62"/>
      <c r="K345" s="62"/>
      <c r="L345" s="62" t="s">
        <v>1249</v>
      </c>
      <c r="M345" s="62" t="s">
        <v>1250</v>
      </c>
      <c r="N345" s="64">
        <v>1994009.0</v>
      </c>
      <c r="O345" s="64">
        <v>1997755.0</v>
      </c>
      <c r="P345" s="64">
        <v>3747.0</v>
      </c>
      <c r="Q345" s="64">
        <v>8.0</v>
      </c>
      <c r="R345" s="31">
        <v>1092.0</v>
      </c>
      <c r="S345" s="27" t="s">
        <v>249</v>
      </c>
      <c r="T345" s="27" t="s">
        <v>250</v>
      </c>
      <c r="U345" s="65" t="s">
        <v>246</v>
      </c>
    </row>
    <row r="346">
      <c r="A346" s="27"/>
      <c r="B346" s="27"/>
      <c r="C346" s="27"/>
      <c r="D346" s="27"/>
      <c r="E346" s="27"/>
      <c r="F346" s="27"/>
      <c r="G346" s="27"/>
      <c r="H346" s="27"/>
      <c r="I346" s="27"/>
      <c r="J346" s="62"/>
      <c r="K346" s="62"/>
      <c r="L346" s="62" t="s">
        <v>1251</v>
      </c>
      <c r="M346" s="62" t="s">
        <v>1250</v>
      </c>
      <c r="N346" s="64">
        <v>2.6553288E7</v>
      </c>
      <c r="O346" s="64">
        <v>2.6555075E7</v>
      </c>
      <c r="P346" s="64">
        <v>1788.0</v>
      </c>
      <c r="Q346" s="64">
        <v>3.0</v>
      </c>
      <c r="R346" s="31">
        <v>3507.0</v>
      </c>
      <c r="S346" s="27" t="s">
        <v>269</v>
      </c>
      <c r="T346" s="27" t="s">
        <v>269</v>
      </c>
      <c r="U346" s="65" t="s">
        <v>246</v>
      </c>
    </row>
    <row r="347">
      <c r="A347" s="27"/>
      <c r="B347" s="27"/>
      <c r="C347" s="27"/>
      <c r="D347" s="27"/>
      <c r="E347" s="27"/>
      <c r="F347" s="27"/>
      <c r="G347" s="27"/>
      <c r="H347" s="27"/>
      <c r="I347" s="27"/>
      <c r="J347" s="62"/>
      <c r="K347" s="62"/>
      <c r="L347" s="62" t="s">
        <v>1252</v>
      </c>
      <c r="M347" s="62" t="s">
        <v>1250</v>
      </c>
      <c r="N347" s="64">
        <v>2.7644542E7</v>
      </c>
      <c r="O347" s="64">
        <v>2.7645405E7</v>
      </c>
      <c r="P347" s="64">
        <v>864.0</v>
      </c>
      <c r="Q347" s="64">
        <v>3.0</v>
      </c>
      <c r="R347" s="31">
        <v>1647.0</v>
      </c>
      <c r="S347" s="27" t="s">
        <v>1253</v>
      </c>
      <c r="T347" s="27" t="s">
        <v>1254</v>
      </c>
      <c r="U347" s="66" t="s">
        <v>1106</v>
      </c>
    </row>
    <row r="348">
      <c r="A348" s="27"/>
      <c r="B348" s="27"/>
      <c r="C348" s="27"/>
      <c r="D348" s="27"/>
      <c r="E348" s="27"/>
      <c r="F348" s="27"/>
      <c r="G348" s="27"/>
      <c r="H348" s="27"/>
      <c r="I348" s="27"/>
      <c r="J348" s="62"/>
      <c r="K348" s="62"/>
      <c r="L348" s="62" t="s">
        <v>1255</v>
      </c>
      <c r="M348" s="62" t="s">
        <v>1250</v>
      </c>
      <c r="N348" s="64">
        <v>3.281586E7</v>
      </c>
      <c r="O348" s="64">
        <v>3.2818992E7</v>
      </c>
      <c r="P348" s="64">
        <v>3133.0</v>
      </c>
      <c r="Q348" s="64">
        <v>3.0</v>
      </c>
      <c r="R348" s="31">
        <v>1221.0</v>
      </c>
      <c r="S348" s="27" t="s">
        <v>1256</v>
      </c>
      <c r="T348" s="27" t="s">
        <v>1257</v>
      </c>
      <c r="U348" s="66" t="s">
        <v>334</v>
      </c>
    </row>
    <row r="349">
      <c r="A349" s="27"/>
      <c r="B349" s="27"/>
      <c r="C349" s="27"/>
      <c r="D349" s="27"/>
      <c r="E349" s="27"/>
      <c r="F349" s="27"/>
      <c r="G349" s="27"/>
      <c r="H349" s="27"/>
      <c r="I349" s="27"/>
      <c r="J349" s="62"/>
      <c r="K349" s="62"/>
      <c r="L349" s="62" t="s">
        <v>1258</v>
      </c>
      <c r="M349" s="62" t="s">
        <v>1250</v>
      </c>
      <c r="N349" s="64">
        <v>5.2015651E7</v>
      </c>
      <c r="O349" s="64">
        <v>5.2081557E7</v>
      </c>
      <c r="P349" s="64">
        <v>65907.0</v>
      </c>
      <c r="Q349" s="64">
        <v>6.0</v>
      </c>
      <c r="R349" s="31">
        <v>537.0</v>
      </c>
      <c r="S349" s="27" t="s">
        <v>269</v>
      </c>
      <c r="T349" s="27" t="s">
        <v>269</v>
      </c>
      <c r="U349" s="65" t="s">
        <v>246</v>
      </c>
    </row>
    <row r="350">
      <c r="A350" s="27"/>
      <c r="B350" s="27"/>
      <c r="C350" s="27"/>
      <c r="D350" s="27"/>
      <c r="E350" s="27"/>
      <c r="F350" s="27"/>
      <c r="G350" s="27"/>
      <c r="H350" s="27"/>
      <c r="I350" s="27"/>
      <c r="J350" s="62"/>
      <c r="K350" s="62"/>
      <c r="L350" s="62" t="s">
        <v>1259</v>
      </c>
      <c r="M350" s="62" t="s">
        <v>1250</v>
      </c>
      <c r="N350" s="64">
        <v>5.3898258E7</v>
      </c>
      <c r="O350" s="64">
        <v>5.3912853E7</v>
      </c>
      <c r="P350" s="64">
        <v>14596.0</v>
      </c>
      <c r="Q350" s="64">
        <v>3.0</v>
      </c>
      <c r="R350" s="31">
        <v>411.0</v>
      </c>
      <c r="S350" s="27" t="s">
        <v>269</v>
      </c>
      <c r="T350" s="27" t="s">
        <v>269</v>
      </c>
      <c r="U350" s="65" t="s">
        <v>246</v>
      </c>
    </row>
    <row r="351">
      <c r="A351" s="27"/>
      <c r="B351" s="27"/>
      <c r="C351" s="27"/>
      <c r="D351" s="27"/>
      <c r="E351" s="27"/>
      <c r="F351" s="27"/>
      <c r="G351" s="27"/>
      <c r="H351" s="27"/>
      <c r="I351" s="27"/>
      <c r="J351" s="62"/>
      <c r="K351" s="62"/>
      <c r="L351" s="62" t="s">
        <v>1260</v>
      </c>
      <c r="M351" s="62" t="s">
        <v>1250</v>
      </c>
      <c r="N351" s="64">
        <v>5.9034722E7</v>
      </c>
      <c r="O351" s="64">
        <v>5.9048121E7</v>
      </c>
      <c r="P351" s="64">
        <v>13400.0</v>
      </c>
      <c r="Q351" s="64">
        <v>5.0</v>
      </c>
      <c r="R351" s="31">
        <v>1707.0</v>
      </c>
      <c r="S351" s="27" t="s">
        <v>1035</v>
      </c>
      <c r="T351" s="27" t="s">
        <v>1036</v>
      </c>
      <c r="U351" s="65" t="s">
        <v>246</v>
      </c>
    </row>
    <row r="352">
      <c r="A352" s="27"/>
      <c r="B352" s="27"/>
      <c r="C352" s="27"/>
      <c r="D352" s="27"/>
      <c r="E352" s="27"/>
      <c r="F352" s="27"/>
      <c r="G352" s="27"/>
      <c r="H352" s="27"/>
      <c r="I352" s="27"/>
      <c r="J352" s="62"/>
      <c r="K352" s="62"/>
      <c r="L352" s="62" t="s">
        <v>1261</v>
      </c>
      <c r="M352" s="62" t="s">
        <v>1250</v>
      </c>
      <c r="N352" s="64">
        <v>8.5890914E7</v>
      </c>
      <c r="O352" s="64">
        <v>8.5903316E7</v>
      </c>
      <c r="P352" s="64">
        <v>12403.0</v>
      </c>
      <c r="Q352" s="64">
        <v>7.0</v>
      </c>
      <c r="R352" s="31">
        <v>894.0</v>
      </c>
      <c r="S352" s="27" t="s">
        <v>1041</v>
      </c>
      <c r="T352" s="27" t="s">
        <v>1042</v>
      </c>
      <c r="U352" s="66" t="s">
        <v>1043</v>
      </c>
    </row>
    <row r="353">
      <c r="A353" s="27"/>
      <c r="B353" s="27"/>
      <c r="C353" s="27"/>
      <c r="D353" s="27"/>
      <c r="E353" s="27"/>
      <c r="F353" s="27"/>
      <c r="G353" s="27"/>
      <c r="H353" s="27"/>
      <c r="I353" s="27"/>
      <c r="J353" s="62"/>
      <c r="K353" s="62"/>
      <c r="L353" s="62" t="s">
        <v>1262</v>
      </c>
      <c r="M353" s="62" t="s">
        <v>1250</v>
      </c>
      <c r="N353" s="64">
        <v>8.7773691E7</v>
      </c>
      <c r="O353" s="64">
        <v>8.7794047E7</v>
      </c>
      <c r="P353" s="64">
        <v>20357.0</v>
      </c>
      <c r="Q353" s="64">
        <v>3.0</v>
      </c>
      <c r="R353" s="31">
        <v>228.0</v>
      </c>
      <c r="S353" s="27" t="s">
        <v>269</v>
      </c>
      <c r="T353" s="27" t="s">
        <v>269</v>
      </c>
      <c r="U353" s="65" t="s">
        <v>246</v>
      </c>
    </row>
    <row r="354">
      <c r="A354" s="27"/>
      <c r="B354" s="27"/>
      <c r="C354" s="27"/>
      <c r="D354" s="27"/>
      <c r="E354" s="27"/>
      <c r="F354" s="27"/>
      <c r="G354" s="27"/>
      <c r="H354" s="27"/>
      <c r="I354" s="27"/>
      <c r="J354" s="62"/>
      <c r="K354" s="62"/>
      <c r="L354" s="62" t="s">
        <v>1263</v>
      </c>
      <c r="M354" s="62" t="s">
        <v>1250</v>
      </c>
      <c r="N354" s="64">
        <v>9.5194806E7</v>
      </c>
      <c r="O354" s="64">
        <v>9.5196728E7</v>
      </c>
      <c r="P354" s="64">
        <v>1923.0</v>
      </c>
      <c r="Q354" s="64">
        <v>3.0</v>
      </c>
      <c r="R354" s="31">
        <v>3753.0</v>
      </c>
      <c r="S354" s="27" t="s">
        <v>269</v>
      </c>
      <c r="T354" s="27" t="s">
        <v>269</v>
      </c>
      <c r="U354" s="65" t="s">
        <v>246</v>
      </c>
    </row>
    <row r="355">
      <c r="A355" s="27"/>
      <c r="B355" s="27"/>
      <c r="C355" s="27"/>
      <c r="D355" s="27"/>
      <c r="E355" s="27"/>
      <c r="F355" s="27"/>
      <c r="G355" s="27"/>
      <c r="H355" s="27"/>
      <c r="I355" s="27"/>
      <c r="J355" s="62"/>
      <c r="K355" s="62"/>
      <c r="L355" s="62" t="s">
        <v>1264</v>
      </c>
      <c r="M355" s="62" t="s">
        <v>1250</v>
      </c>
      <c r="N355" s="64">
        <v>1.17345178E8</v>
      </c>
      <c r="O355" s="64">
        <v>1.17345737E8</v>
      </c>
      <c r="P355" s="64">
        <v>560.0</v>
      </c>
      <c r="Q355" s="64">
        <v>3.0</v>
      </c>
      <c r="R355" s="31">
        <v>627.0</v>
      </c>
      <c r="S355" s="27" t="s">
        <v>1265</v>
      </c>
      <c r="T355" s="27" t="s">
        <v>1266</v>
      </c>
      <c r="U355" s="65" t="s">
        <v>246</v>
      </c>
    </row>
    <row r="356">
      <c r="A356" s="27"/>
      <c r="B356" s="27"/>
      <c r="C356" s="27"/>
      <c r="D356" s="27"/>
      <c r="E356" s="27"/>
      <c r="F356" s="27"/>
      <c r="G356" s="27"/>
      <c r="H356" s="27"/>
      <c r="I356" s="27"/>
      <c r="J356" s="62"/>
      <c r="K356" s="62"/>
      <c r="L356" s="62" t="s">
        <v>1267</v>
      </c>
      <c r="M356" s="62" t="s">
        <v>1250</v>
      </c>
      <c r="N356" s="64">
        <v>1.23994767E8</v>
      </c>
      <c r="O356" s="64">
        <v>1.24007013E8</v>
      </c>
      <c r="P356" s="64">
        <v>12247.0</v>
      </c>
      <c r="Q356" s="64">
        <v>3.0</v>
      </c>
      <c r="R356" s="31">
        <v>390.0</v>
      </c>
      <c r="S356" s="27" t="s">
        <v>269</v>
      </c>
      <c r="T356" s="27" t="s">
        <v>269</v>
      </c>
      <c r="U356" s="65" t="s">
        <v>246</v>
      </c>
    </row>
    <row r="357">
      <c r="A357" s="27"/>
      <c r="B357" s="27"/>
      <c r="C357" s="27"/>
      <c r="D357" s="27"/>
      <c r="E357" s="27"/>
      <c r="F357" s="27"/>
      <c r="G357" s="27"/>
      <c r="H357" s="27"/>
      <c r="I357" s="27"/>
      <c r="J357" s="62"/>
      <c r="K357" s="62"/>
      <c r="L357" s="62" t="s">
        <v>1268</v>
      </c>
      <c r="M357" s="62" t="s">
        <v>1250</v>
      </c>
      <c r="N357" s="64">
        <v>1.24849767E8</v>
      </c>
      <c r="O357" s="64">
        <v>1.24865913E8</v>
      </c>
      <c r="P357" s="64">
        <v>16147.0</v>
      </c>
      <c r="Q357" s="64">
        <v>11.0</v>
      </c>
      <c r="R357" s="31">
        <v>669.0</v>
      </c>
      <c r="S357" s="27" t="s">
        <v>269</v>
      </c>
      <c r="T357" s="27" t="s">
        <v>269</v>
      </c>
      <c r="U357" s="65" t="s">
        <v>246</v>
      </c>
    </row>
    <row r="358">
      <c r="A358" s="27"/>
      <c r="B358" s="27"/>
      <c r="C358" s="27"/>
      <c r="D358" s="27"/>
      <c r="E358" s="27"/>
      <c r="F358" s="27"/>
      <c r="G358" s="27"/>
      <c r="H358" s="27"/>
      <c r="I358" s="27"/>
      <c r="J358" s="62"/>
      <c r="K358" s="62"/>
      <c r="L358" s="62" t="s">
        <v>1269</v>
      </c>
      <c r="M358" s="62" t="s">
        <v>1250</v>
      </c>
      <c r="N358" s="64">
        <v>1.32539314E8</v>
      </c>
      <c r="O358" s="64">
        <v>1.32546798E8</v>
      </c>
      <c r="P358" s="64">
        <v>7485.0</v>
      </c>
      <c r="Q358" s="64">
        <v>8.0</v>
      </c>
      <c r="R358" s="31">
        <v>609.0</v>
      </c>
      <c r="S358" s="27" t="s">
        <v>1270</v>
      </c>
      <c r="T358" s="27" t="s">
        <v>1271</v>
      </c>
      <c r="U358" s="66" t="s">
        <v>334</v>
      </c>
    </row>
    <row r="359">
      <c r="A359" s="27"/>
      <c r="B359" s="27"/>
      <c r="C359" s="27"/>
      <c r="D359" s="27"/>
      <c r="E359" s="27"/>
      <c r="F359" s="27"/>
      <c r="G359" s="27"/>
      <c r="H359" s="27"/>
      <c r="I359" s="27"/>
      <c r="J359" s="62"/>
      <c r="K359" s="62"/>
      <c r="L359" s="62" t="s">
        <v>1272</v>
      </c>
      <c r="M359" s="62" t="s">
        <v>1250</v>
      </c>
      <c r="N359" s="64">
        <v>1.35060473E8</v>
      </c>
      <c r="O359" s="64">
        <v>1.35075024E8</v>
      </c>
      <c r="P359" s="64">
        <v>14552.0</v>
      </c>
      <c r="Q359" s="64">
        <v>4.0</v>
      </c>
      <c r="R359" s="31">
        <v>2610.0</v>
      </c>
      <c r="S359" s="27" t="s">
        <v>332</v>
      </c>
      <c r="T359" s="27" t="s">
        <v>333</v>
      </c>
      <c r="U359" s="66" t="s">
        <v>334</v>
      </c>
    </row>
    <row r="360">
      <c r="A360" s="27"/>
      <c r="B360" s="27"/>
      <c r="C360" s="27"/>
      <c r="D360" s="27"/>
      <c r="E360" s="27"/>
      <c r="F360" s="27"/>
      <c r="G360" s="27"/>
      <c r="H360" s="27"/>
      <c r="I360" s="27"/>
      <c r="J360" s="62"/>
      <c r="K360" s="62"/>
      <c r="L360" s="62"/>
      <c r="M360" s="62"/>
      <c r="N360" s="62"/>
      <c r="O360" s="62"/>
      <c r="P360" s="62"/>
      <c r="Q360" s="62"/>
      <c r="R360" s="27"/>
      <c r="S360" s="27"/>
      <c r="T360" s="27"/>
      <c r="U360" s="27"/>
    </row>
    <row r="361">
      <c r="A361" s="27"/>
      <c r="B361" s="27"/>
      <c r="C361" s="27"/>
      <c r="D361" s="27"/>
      <c r="E361" s="27"/>
      <c r="F361" s="27"/>
      <c r="G361" s="27"/>
      <c r="H361" s="27"/>
      <c r="I361" s="27"/>
      <c r="J361" s="27"/>
      <c r="K361" s="27"/>
      <c r="L361" s="27"/>
      <c r="M361" s="27"/>
      <c r="N361" s="27"/>
      <c r="O361" s="27"/>
      <c r="P361" s="27"/>
      <c r="Q361" s="27"/>
      <c r="R361" s="27"/>
      <c r="S361" s="27"/>
      <c r="T361" s="27"/>
      <c r="U361" s="27"/>
    </row>
    <row r="362">
      <c r="A362" s="27"/>
      <c r="B362" s="27"/>
      <c r="C362" s="27"/>
      <c r="D362" s="27"/>
      <c r="E362" s="27"/>
      <c r="F362" s="27"/>
      <c r="G362" s="27"/>
      <c r="H362" s="27"/>
      <c r="I362" s="27"/>
      <c r="J362" s="27"/>
      <c r="K362" s="27"/>
      <c r="L362" s="27"/>
      <c r="M362" s="27"/>
      <c r="N362" s="27"/>
      <c r="O362" s="27"/>
      <c r="P362" s="27"/>
      <c r="Q362" s="27"/>
      <c r="R362" s="27"/>
      <c r="S362" s="27"/>
      <c r="T362" s="27"/>
      <c r="U362" s="27"/>
    </row>
    <row r="363">
      <c r="A363" s="27"/>
      <c r="B363" s="27"/>
      <c r="C363" s="27"/>
      <c r="D363" s="27"/>
      <c r="E363" s="27"/>
      <c r="F363" s="27"/>
      <c r="G363" s="27"/>
      <c r="H363" s="27"/>
      <c r="I363" s="27"/>
      <c r="J363" s="27"/>
      <c r="K363" s="27"/>
      <c r="L363" s="27"/>
      <c r="M363" s="27"/>
      <c r="N363" s="27"/>
      <c r="O363" s="27"/>
      <c r="P363" s="27"/>
      <c r="Q363" s="27"/>
      <c r="R363" s="27"/>
      <c r="S363" s="27"/>
      <c r="T363" s="27"/>
      <c r="U363" s="27"/>
    </row>
    <row r="364">
      <c r="A364" s="27"/>
      <c r="B364" s="27"/>
      <c r="C364" s="27"/>
      <c r="D364" s="27"/>
      <c r="E364" s="27"/>
      <c r="F364" s="27"/>
      <c r="G364" s="27"/>
      <c r="H364" s="27"/>
      <c r="I364" s="27"/>
      <c r="J364" s="27"/>
      <c r="K364" s="27"/>
      <c r="L364" s="27"/>
      <c r="M364" s="27"/>
      <c r="N364" s="27"/>
      <c r="O364" s="27"/>
      <c r="P364" s="27"/>
      <c r="Q364" s="27"/>
      <c r="R364" s="27"/>
      <c r="S364" s="27"/>
      <c r="T364" s="27"/>
      <c r="U364" s="27"/>
    </row>
    <row r="365">
      <c r="A365" s="27"/>
      <c r="B365" s="27"/>
      <c r="C365" s="27"/>
      <c r="D365" s="27"/>
      <c r="E365" s="27"/>
      <c r="F365" s="27"/>
      <c r="G365" s="27"/>
      <c r="H365" s="27"/>
      <c r="I365" s="27"/>
      <c r="J365" s="27"/>
      <c r="K365" s="27"/>
      <c r="L365" s="27"/>
      <c r="M365" s="27"/>
      <c r="N365" s="27"/>
      <c r="O365" s="27"/>
      <c r="P365" s="27"/>
      <c r="Q365" s="27"/>
      <c r="R365" s="27"/>
      <c r="S365" s="27"/>
      <c r="T365" s="27"/>
      <c r="U365" s="27"/>
    </row>
    <row r="366">
      <c r="A366" s="27"/>
      <c r="B366" s="27"/>
      <c r="C366" s="27"/>
      <c r="D366" s="27"/>
      <c r="E366" s="27"/>
      <c r="F366" s="27"/>
      <c r="G366" s="27"/>
      <c r="H366" s="27"/>
      <c r="I366" s="27"/>
      <c r="J366" s="27"/>
      <c r="K366" s="27"/>
      <c r="L366" s="27"/>
      <c r="M366" s="27"/>
      <c r="N366" s="27"/>
      <c r="O366" s="27"/>
      <c r="P366" s="27"/>
      <c r="Q366" s="27"/>
      <c r="R366" s="27"/>
      <c r="S366" s="27"/>
      <c r="T366" s="27"/>
      <c r="U366" s="27"/>
    </row>
    <row r="367">
      <c r="A367" s="27"/>
      <c r="B367" s="27"/>
      <c r="C367" s="27"/>
      <c r="D367" s="27"/>
      <c r="E367" s="27"/>
      <c r="F367" s="27"/>
      <c r="G367" s="27"/>
      <c r="H367" s="27"/>
      <c r="I367" s="27"/>
      <c r="J367" s="27"/>
      <c r="K367" s="27"/>
      <c r="L367" s="27"/>
      <c r="M367" s="27"/>
      <c r="N367" s="27"/>
      <c r="O367" s="27"/>
      <c r="P367" s="27"/>
      <c r="Q367" s="27"/>
      <c r="R367" s="27"/>
      <c r="S367" s="27"/>
      <c r="T367" s="27"/>
      <c r="U367" s="27"/>
    </row>
    <row r="368">
      <c r="A368" s="27"/>
      <c r="B368" s="27"/>
      <c r="C368" s="27"/>
      <c r="D368" s="27"/>
      <c r="E368" s="27"/>
      <c r="F368" s="27"/>
      <c r="G368" s="27"/>
      <c r="H368" s="27"/>
      <c r="I368" s="27"/>
      <c r="J368" s="27"/>
      <c r="K368" s="27"/>
      <c r="L368" s="27"/>
      <c r="M368" s="27"/>
      <c r="N368" s="27"/>
      <c r="O368" s="27"/>
      <c r="P368" s="27"/>
      <c r="Q368" s="27"/>
      <c r="R368" s="27"/>
      <c r="S368" s="27"/>
      <c r="T368" s="27"/>
      <c r="U368" s="27"/>
    </row>
    <row r="369">
      <c r="A369" s="27"/>
      <c r="B369" s="27"/>
      <c r="C369" s="27"/>
      <c r="D369" s="27"/>
      <c r="E369" s="27"/>
      <c r="F369" s="27"/>
      <c r="G369" s="27"/>
      <c r="H369" s="27"/>
      <c r="I369" s="27"/>
      <c r="J369" s="27"/>
      <c r="K369" s="27"/>
      <c r="L369" s="27"/>
      <c r="M369" s="27"/>
      <c r="N369" s="27"/>
      <c r="O369" s="27"/>
      <c r="P369" s="27"/>
      <c r="Q369" s="27"/>
      <c r="R369" s="27"/>
      <c r="S369" s="27"/>
      <c r="T369" s="27"/>
      <c r="U369" s="27"/>
    </row>
    <row r="370">
      <c r="A370" s="27"/>
      <c r="B370" s="27"/>
      <c r="C370" s="27"/>
      <c r="D370" s="27"/>
      <c r="E370" s="27"/>
      <c r="F370" s="27"/>
      <c r="G370" s="27"/>
      <c r="H370" s="27"/>
      <c r="I370" s="27"/>
      <c r="J370" s="27"/>
      <c r="K370" s="27"/>
      <c r="L370" s="27"/>
      <c r="M370" s="27"/>
      <c r="N370" s="27"/>
      <c r="O370" s="27"/>
      <c r="P370" s="27"/>
      <c r="Q370" s="27"/>
      <c r="R370" s="27"/>
      <c r="S370" s="27"/>
      <c r="T370" s="27"/>
      <c r="U370" s="27"/>
    </row>
    <row r="371">
      <c r="A371" s="27"/>
      <c r="B371" s="27"/>
      <c r="C371" s="27"/>
      <c r="D371" s="27"/>
      <c r="E371" s="27"/>
      <c r="F371" s="27"/>
      <c r="G371" s="27"/>
      <c r="H371" s="27"/>
      <c r="I371" s="27"/>
      <c r="J371" s="27"/>
      <c r="K371" s="27"/>
      <c r="L371" s="27"/>
      <c r="M371" s="27"/>
      <c r="N371" s="27"/>
      <c r="O371" s="27"/>
      <c r="P371" s="27"/>
      <c r="Q371" s="27"/>
      <c r="R371" s="27"/>
      <c r="S371" s="27"/>
      <c r="T371" s="27"/>
      <c r="U371" s="27"/>
    </row>
    <row r="372">
      <c r="A372" s="27"/>
      <c r="B372" s="27"/>
      <c r="C372" s="27"/>
      <c r="D372" s="27"/>
      <c r="E372" s="27"/>
      <c r="F372" s="27"/>
      <c r="G372" s="27"/>
      <c r="H372" s="27"/>
      <c r="I372" s="27"/>
      <c r="J372" s="27"/>
      <c r="K372" s="27"/>
      <c r="L372" s="27"/>
      <c r="M372" s="27"/>
      <c r="N372" s="27"/>
      <c r="O372" s="27"/>
      <c r="P372" s="27"/>
      <c r="Q372" s="27"/>
      <c r="R372" s="27"/>
      <c r="S372" s="27"/>
      <c r="T372" s="27"/>
      <c r="U372" s="27"/>
    </row>
    <row r="373">
      <c r="A373" s="27"/>
      <c r="B373" s="27"/>
      <c r="C373" s="27"/>
      <c r="D373" s="27"/>
      <c r="E373" s="27"/>
      <c r="F373" s="27"/>
      <c r="G373" s="27"/>
      <c r="H373" s="27"/>
      <c r="I373" s="27"/>
      <c r="J373" s="27"/>
      <c r="K373" s="27"/>
      <c r="L373" s="27"/>
      <c r="M373" s="27"/>
      <c r="N373" s="27"/>
      <c r="O373" s="27"/>
      <c r="P373" s="27"/>
      <c r="Q373" s="27"/>
      <c r="R373" s="27"/>
      <c r="S373" s="27"/>
      <c r="T373" s="27"/>
      <c r="U373" s="27"/>
    </row>
    <row r="374">
      <c r="A374" s="27"/>
      <c r="B374" s="27"/>
      <c r="C374" s="27"/>
      <c r="D374" s="27"/>
      <c r="E374" s="27"/>
      <c r="F374" s="27"/>
      <c r="G374" s="27"/>
      <c r="H374" s="27"/>
      <c r="I374" s="27"/>
      <c r="J374" s="27"/>
      <c r="K374" s="27"/>
      <c r="L374" s="27"/>
      <c r="M374" s="27"/>
      <c r="N374" s="27"/>
      <c r="O374" s="27"/>
      <c r="P374" s="27"/>
      <c r="Q374" s="27"/>
      <c r="R374" s="27"/>
      <c r="S374" s="27"/>
      <c r="T374" s="27"/>
      <c r="U374" s="27"/>
    </row>
    <row r="375">
      <c r="A375" s="27"/>
      <c r="B375" s="27"/>
      <c r="C375" s="27"/>
      <c r="D375" s="27"/>
      <c r="E375" s="27"/>
      <c r="F375" s="27"/>
      <c r="G375" s="27"/>
      <c r="H375" s="27"/>
      <c r="I375" s="27"/>
      <c r="J375" s="27"/>
      <c r="K375" s="27"/>
      <c r="L375" s="27"/>
      <c r="M375" s="27"/>
      <c r="N375" s="27"/>
      <c r="O375" s="27"/>
      <c r="P375" s="27"/>
      <c r="Q375" s="27"/>
      <c r="R375" s="27"/>
      <c r="S375" s="27"/>
      <c r="T375" s="27"/>
      <c r="U375" s="27"/>
    </row>
    <row r="376">
      <c r="A376" s="27"/>
      <c r="B376" s="27"/>
      <c r="C376" s="27"/>
      <c r="D376" s="27"/>
      <c r="E376" s="27"/>
      <c r="F376" s="27"/>
      <c r="G376" s="27"/>
      <c r="H376" s="27"/>
      <c r="I376" s="27"/>
      <c r="J376" s="27"/>
      <c r="K376" s="27"/>
      <c r="L376" s="27"/>
      <c r="M376" s="27"/>
      <c r="N376" s="27"/>
      <c r="O376" s="27"/>
      <c r="P376" s="27"/>
      <c r="Q376" s="27"/>
      <c r="R376" s="27"/>
      <c r="S376" s="27"/>
      <c r="T376" s="27"/>
      <c r="U376" s="27"/>
    </row>
    <row r="377">
      <c r="A377" s="27"/>
      <c r="B377" s="27"/>
      <c r="C377" s="27"/>
      <c r="D377" s="27"/>
      <c r="E377" s="27"/>
      <c r="F377" s="27"/>
      <c r="G377" s="27"/>
      <c r="H377" s="27"/>
      <c r="I377" s="27"/>
      <c r="J377" s="27"/>
      <c r="K377" s="27"/>
      <c r="L377" s="27"/>
      <c r="M377" s="27"/>
      <c r="N377" s="27"/>
      <c r="O377" s="27"/>
      <c r="P377" s="27"/>
      <c r="Q377" s="27"/>
      <c r="R377" s="27"/>
      <c r="S377" s="27"/>
      <c r="T377" s="27"/>
      <c r="U377" s="27"/>
    </row>
    <row r="378">
      <c r="A378" s="67"/>
      <c r="B378" s="67"/>
      <c r="C378" s="67"/>
      <c r="D378" s="67"/>
      <c r="E378" s="67"/>
      <c r="F378" s="67"/>
      <c r="G378" s="67"/>
      <c r="H378" s="67"/>
    </row>
    <row r="379">
      <c r="A379" s="67"/>
      <c r="B379" s="67"/>
      <c r="C379" s="67"/>
      <c r="D379" s="67"/>
      <c r="E379" s="67"/>
      <c r="F379" s="67"/>
      <c r="G379" s="67"/>
      <c r="H379" s="67"/>
    </row>
    <row r="380">
      <c r="A380" s="67"/>
      <c r="B380" s="67"/>
      <c r="C380" s="67"/>
      <c r="D380" s="67"/>
      <c r="E380" s="67"/>
      <c r="F380" s="67"/>
      <c r="G380" s="67"/>
      <c r="H380" s="67"/>
    </row>
    <row r="381">
      <c r="A381" s="67"/>
      <c r="B381" s="67"/>
      <c r="C381" s="67"/>
      <c r="D381" s="67"/>
      <c r="E381" s="67"/>
      <c r="F381" s="67"/>
      <c r="G381" s="67"/>
      <c r="H381" s="67"/>
    </row>
    <row r="382">
      <c r="A382" s="67"/>
      <c r="B382" s="67"/>
      <c r="C382" s="67"/>
      <c r="D382" s="67"/>
      <c r="E382" s="67"/>
      <c r="F382" s="67"/>
      <c r="G382" s="67"/>
      <c r="H382" s="67"/>
    </row>
    <row r="383">
      <c r="A383" s="67"/>
      <c r="B383" s="67"/>
      <c r="C383" s="67"/>
      <c r="D383" s="67"/>
      <c r="E383" s="67"/>
      <c r="F383" s="67"/>
      <c r="G383" s="67"/>
      <c r="H383" s="67"/>
    </row>
    <row r="384">
      <c r="A384" s="67"/>
      <c r="B384" s="67"/>
      <c r="C384" s="67"/>
      <c r="D384" s="67"/>
      <c r="E384" s="67"/>
      <c r="F384" s="67"/>
      <c r="G384" s="67"/>
      <c r="H384" s="67"/>
    </row>
    <row r="385">
      <c r="A385" s="67"/>
      <c r="B385" s="67"/>
      <c r="C385" s="67"/>
      <c r="D385" s="67"/>
      <c r="E385" s="67"/>
      <c r="F385" s="67"/>
      <c r="G385" s="67"/>
      <c r="H385" s="67"/>
    </row>
    <row r="386">
      <c r="A386" s="67"/>
      <c r="B386" s="67"/>
      <c r="C386" s="67"/>
      <c r="D386" s="67"/>
      <c r="E386" s="67"/>
      <c r="F386" s="67"/>
      <c r="G386" s="67"/>
      <c r="H386" s="67"/>
    </row>
    <row r="387">
      <c r="A387" s="67"/>
      <c r="B387" s="67"/>
      <c r="C387" s="67"/>
      <c r="D387" s="67"/>
      <c r="E387" s="67"/>
      <c r="F387" s="67"/>
      <c r="G387" s="67"/>
      <c r="H387" s="67"/>
    </row>
    <row r="388">
      <c r="A388" s="67"/>
      <c r="B388" s="67"/>
      <c r="C388" s="67"/>
      <c r="D388" s="67"/>
      <c r="E388" s="67"/>
      <c r="F388" s="67"/>
      <c r="G388" s="67"/>
      <c r="H388" s="67"/>
    </row>
    <row r="389">
      <c r="A389" s="67"/>
      <c r="B389" s="67"/>
      <c r="C389" s="67"/>
      <c r="D389" s="67"/>
      <c r="E389" s="67"/>
      <c r="F389" s="67"/>
      <c r="G389" s="67"/>
      <c r="H389" s="67"/>
    </row>
    <row r="390">
      <c r="A390" s="67"/>
      <c r="B390" s="67"/>
      <c r="C390" s="67"/>
      <c r="D390" s="67"/>
      <c r="E390" s="67"/>
      <c r="F390" s="67"/>
      <c r="G390" s="67"/>
      <c r="H390" s="67"/>
    </row>
    <row r="391">
      <c r="A391" s="67"/>
      <c r="B391" s="67"/>
      <c r="C391" s="67"/>
      <c r="D391" s="67"/>
      <c r="E391" s="67"/>
      <c r="F391" s="67"/>
      <c r="G391" s="67"/>
      <c r="H391" s="67"/>
    </row>
    <row r="392">
      <c r="A392" s="67"/>
      <c r="B392" s="67"/>
      <c r="C392" s="67"/>
      <c r="D392" s="67"/>
      <c r="E392" s="67"/>
      <c r="F392" s="67"/>
      <c r="G392" s="67"/>
      <c r="H392" s="67"/>
    </row>
    <row r="393">
      <c r="A393" s="67"/>
      <c r="B393" s="67"/>
      <c r="C393" s="67"/>
      <c r="D393" s="67"/>
      <c r="E393" s="67"/>
      <c r="F393" s="67"/>
      <c r="G393" s="67"/>
      <c r="H393" s="67"/>
    </row>
    <row r="394">
      <c r="A394" s="67"/>
      <c r="B394" s="67"/>
      <c r="C394" s="67"/>
      <c r="D394" s="67"/>
      <c r="E394" s="67"/>
      <c r="F394" s="67"/>
      <c r="G394" s="67"/>
      <c r="H394" s="67"/>
    </row>
    <row r="395">
      <c r="A395" s="67"/>
      <c r="B395" s="67"/>
      <c r="C395" s="67"/>
      <c r="D395" s="67"/>
      <c r="E395" s="67"/>
      <c r="F395" s="67"/>
      <c r="G395" s="67"/>
      <c r="H395" s="67"/>
    </row>
    <row r="396">
      <c r="A396" s="67"/>
      <c r="B396" s="67"/>
      <c r="C396" s="67"/>
      <c r="D396" s="67"/>
      <c r="E396" s="67"/>
      <c r="F396" s="67"/>
      <c r="G396" s="67"/>
      <c r="H396" s="67"/>
    </row>
    <row r="397">
      <c r="A397" s="67"/>
      <c r="B397" s="67"/>
      <c r="C397" s="67"/>
      <c r="D397" s="67"/>
      <c r="E397" s="67"/>
      <c r="F397" s="67"/>
      <c r="G397" s="67"/>
      <c r="H397" s="67"/>
    </row>
    <row r="398">
      <c r="A398" s="67"/>
      <c r="B398" s="67"/>
      <c r="C398" s="67"/>
      <c r="D398" s="67"/>
      <c r="E398" s="67"/>
      <c r="F398" s="67"/>
      <c r="G398" s="67"/>
      <c r="H398" s="67"/>
    </row>
    <row r="399">
      <c r="A399" s="67"/>
      <c r="B399" s="67"/>
      <c r="C399" s="67"/>
      <c r="D399" s="67"/>
      <c r="E399" s="67"/>
      <c r="F399" s="67"/>
      <c r="G399" s="67"/>
      <c r="H399" s="67"/>
    </row>
    <row r="400">
      <c r="A400" s="67"/>
      <c r="B400" s="67"/>
      <c r="C400" s="67"/>
      <c r="D400" s="67"/>
      <c r="E400" s="67"/>
      <c r="F400" s="67"/>
      <c r="G400" s="67"/>
      <c r="H400" s="67"/>
    </row>
    <row r="401">
      <c r="A401" s="67"/>
      <c r="B401" s="67"/>
      <c r="C401" s="67"/>
      <c r="D401" s="67"/>
      <c r="E401" s="67"/>
      <c r="F401" s="67"/>
      <c r="G401" s="67"/>
      <c r="H401" s="67"/>
    </row>
    <row r="402">
      <c r="A402" s="67"/>
      <c r="B402" s="67"/>
      <c r="C402" s="67"/>
      <c r="D402" s="67"/>
      <c r="E402" s="67"/>
      <c r="F402" s="67"/>
      <c r="G402" s="67"/>
      <c r="H402" s="67"/>
    </row>
    <row r="403">
      <c r="A403" s="67"/>
      <c r="B403" s="67"/>
      <c r="C403" s="67"/>
      <c r="D403" s="67"/>
      <c r="E403" s="67"/>
      <c r="F403" s="67"/>
      <c r="G403" s="67"/>
      <c r="H403" s="67"/>
    </row>
    <row r="404">
      <c r="A404" s="67"/>
      <c r="B404" s="67"/>
      <c r="C404" s="67"/>
      <c r="D404" s="67"/>
      <c r="E404" s="67"/>
      <c r="F404" s="67"/>
      <c r="G404" s="67"/>
      <c r="H404" s="67"/>
    </row>
    <row r="405">
      <c r="A405" s="67"/>
      <c r="B405" s="67"/>
      <c r="C405" s="67"/>
      <c r="D405" s="67"/>
      <c r="E405" s="67"/>
      <c r="F405" s="67"/>
      <c r="G405" s="67"/>
      <c r="H405" s="67"/>
    </row>
    <row r="406">
      <c r="A406" s="67"/>
      <c r="B406" s="67"/>
      <c r="C406" s="67"/>
      <c r="D406" s="67"/>
      <c r="E406" s="67"/>
      <c r="F406" s="67"/>
      <c r="G406" s="67"/>
      <c r="H406" s="67"/>
    </row>
    <row r="407">
      <c r="A407" s="67"/>
      <c r="B407" s="67"/>
      <c r="C407" s="67"/>
      <c r="D407" s="67"/>
      <c r="E407" s="67"/>
      <c r="F407" s="67"/>
      <c r="G407" s="67"/>
      <c r="H407" s="67"/>
    </row>
    <row r="408">
      <c r="A408" s="67"/>
      <c r="B408" s="67"/>
      <c r="C408" s="67"/>
      <c r="D408" s="67"/>
      <c r="E408" s="67"/>
      <c r="F408" s="67"/>
      <c r="G408" s="67"/>
      <c r="H408" s="67"/>
    </row>
    <row r="409">
      <c r="A409" s="67"/>
      <c r="B409" s="67"/>
      <c r="C409" s="67"/>
      <c r="D409" s="67"/>
      <c r="E409" s="67"/>
      <c r="F409" s="67"/>
      <c r="G409" s="67"/>
      <c r="H409" s="67"/>
    </row>
    <row r="410">
      <c r="A410" s="67"/>
      <c r="B410" s="67"/>
      <c r="C410" s="67"/>
      <c r="D410" s="67"/>
      <c r="E410" s="67"/>
      <c r="F410" s="67"/>
      <c r="G410" s="67"/>
      <c r="H410" s="67"/>
    </row>
    <row r="411">
      <c r="A411" s="67"/>
      <c r="B411" s="67"/>
      <c r="C411" s="67"/>
      <c r="D411" s="67"/>
      <c r="E411" s="67"/>
      <c r="F411" s="67"/>
      <c r="G411" s="67"/>
      <c r="H411" s="67"/>
    </row>
    <row r="412">
      <c r="A412" s="67"/>
      <c r="B412" s="67"/>
      <c r="C412" s="67"/>
      <c r="D412" s="67"/>
      <c r="E412" s="67"/>
      <c r="F412" s="67"/>
      <c r="G412" s="67"/>
      <c r="H412" s="67"/>
    </row>
    <row r="413">
      <c r="A413" s="67"/>
      <c r="B413" s="67"/>
      <c r="C413" s="67"/>
      <c r="D413" s="67"/>
      <c r="E413" s="67"/>
      <c r="F413" s="67"/>
      <c r="G413" s="67"/>
      <c r="H413" s="67"/>
    </row>
    <row r="414">
      <c r="A414" s="67"/>
      <c r="B414" s="67"/>
      <c r="C414" s="67"/>
      <c r="D414" s="67"/>
      <c r="E414" s="67"/>
      <c r="F414" s="67"/>
      <c r="G414" s="67"/>
      <c r="H414" s="67"/>
    </row>
    <row r="415">
      <c r="A415" s="67"/>
      <c r="B415" s="67"/>
      <c r="C415" s="67"/>
      <c r="D415" s="67"/>
      <c r="E415" s="67"/>
      <c r="F415" s="67"/>
      <c r="G415" s="67"/>
      <c r="H415" s="67"/>
    </row>
    <row r="416">
      <c r="A416" s="67"/>
      <c r="B416" s="67"/>
      <c r="C416" s="67"/>
      <c r="D416" s="67"/>
      <c r="E416" s="67"/>
      <c r="F416" s="67"/>
      <c r="G416" s="67"/>
      <c r="H416" s="67"/>
    </row>
    <row r="417">
      <c r="A417" s="67"/>
      <c r="B417" s="67"/>
      <c r="C417" s="67"/>
      <c r="D417" s="67"/>
      <c r="E417" s="67"/>
      <c r="F417" s="67"/>
      <c r="G417" s="67"/>
      <c r="H417" s="67"/>
    </row>
    <row r="418">
      <c r="A418" s="67"/>
      <c r="B418" s="67"/>
      <c r="C418" s="67"/>
      <c r="D418" s="67"/>
      <c r="E418" s="67"/>
      <c r="F418" s="67"/>
      <c r="G418" s="67"/>
      <c r="H418" s="67"/>
    </row>
    <row r="419">
      <c r="A419" s="67"/>
      <c r="B419" s="67"/>
      <c r="C419" s="67"/>
      <c r="D419" s="67"/>
      <c r="E419" s="67"/>
      <c r="F419" s="67"/>
      <c r="G419" s="67"/>
      <c r="H419" s="67"/>
    </row>
    <row r="420">
      <c r="A420" s="67"/>
      <c r="B420" s="67"/>
      <c r="C420" s="67"/>
      <c r="D420" s="67"/>
      <c r="E420" s="67"/>
      <c r="F420" s="67"/>
      <c r="G420" s="67"/>
      <c r="H420" s="67"/>
    </row>
    <row r="421">
      <c r="A421" s="67"/>
      <c r="B421" s="67"/>
      <c r="C421" s="67"/>
      <c r="D421" s="67"/>
      <c r="E421" s="67"/>
      <c r="F421" s="67"/>
      <c r="G421" s="67"/>
      <c r="H421" s="67"/>
    </row>
    <row r="422">
      <c r="A422" s="67"/>
      <c r="B422" s="67"/>
      <c r="C422" s="67"/>
      <c r="D422" s="67"/>
      <c r="E422" s="67"/>
      <c r="F422" s="67"/>
      <c r="G422" s="67"/>
      <c r="H422" s="67"/>
    </row>
    <row r="423">
      <c r="A423" s="67"/>
      <c r="B423" s="67"/>
      <c r="C423" s="67"/>
      <c r="D423" s="67"/>
      <c r="E423" s="67"/>
      <c r="F423" s="67"/>
      <c r="G423" s="67"/>
      <c r="H423" s="67"/>
    </row>
    <row r="424">
      <c r="A424" s="67"/>
      <c r="B424" s="67"/>
      <c r="C424" s="67"/>
      <c r="D424" s="67"/>
      <c r="E424" s="67"/>
      <c r="F424" s="67"/>
      <c r="G424" s="67"/>
      <c r="H424" s="67"/>
    </row>
    <row r="425">
      <c r="A425" s="67"/>
      <c r="B425" s="67"/>
      <c r="C425" s="67"/>
      <c r="D425" s="67"/>
      <c r="E425" s="67"/>
      <c r="F425" s="67"/>
      <c r="G425" s="67"/>
      <c r="H425" s="67"/>
    </row>
    <row r="426">
      <c r="A426" s="67"/>
      <c r="B426" s="67"/>
      <c r="C426" s="67"/>
      <c r="D426" s="67"/>
      <c r="E426" s="67"/>
      <c r="F426" s="67"/>
      <c r="G426" s="67"/>
      <c r="H426" s="67"/>
    </row>
    <row r="427">
      <c r="A427" s="67"/>
      <c r="B427" s="67"/>
      <c r="C427" s="67"/>
      <c r="D427" s="67"/>
      <c r="E427" s="67"/>
      <c r="F427" s="67"/>
      <c r="G427" s="67"/>
      <c r="H427" s="67"/>
    </row>
    <row r="428">
      <c r="A428" s="67"/>
      <c r="B428" s="67"/>
      <c r="C428" s="67"/>
      <c r="D428" s="67"/>
      <c r="E428" s="67"/>
      <c r="F428" s="67"/>
      <c r="G428" s="67"/>
      <c r="H428" s="67"/>
    </row>
    <row r="429">
      <c r="A429" s="67"/>
      <c r="B429" s="67"/>
      <c r="C429" s="67"/>
      <c r="D429" s="67"/>
      <c r="E429" s="67"/>
      <c r="F429" s="67"/>
      <c r="G429" s="67"/>
      <c r="H429" s="67"/>
    </row>
    <row r="430">
      <c r="A430" s="67"/>
      <c r="B430" s="67"/>
      <c r="C430" s="67"/>
      <c r="D430" s="67"/>
      <c r="E430" s="67"/>
      <c r="F430" s="67"/>
      <c r="G430" s="67"/>
      <c r="H430" s="67"/>
    </row>
    <row r="431">
      <c r="A431" s="67"/>
      <c r="B431" s="67"/>
      <c r="C431" s="67"/>
      <c r="D431" s="67"/>
      <c r="E431" s="67"/>
      <c r="F431" s="67"/>
      <c r="G431" s="67"/>
      <c r="H431" s="67"/>
    </row>
    <row r="432">
      <c r="A432" s="67"/>
      <c r="B432" s="67"/>
      <c r="C432" s="67"/>
      <c r="D432" s="67"/>
      <c r="E432" s="67"/>
      <c r="F432" s="67"/>
      <c r="G432" s="67"/>
      <c r="H432" s="67"/>
    </row>
    <row r="433">
      <c r="A433" s="67"/>
      <c r="B433" s="67"/>
      <c r="C433" s="67"/>
      <c r="D433" s="67"/>
      <c r="E433" s="67"/>
      <c r="F433" s="67"/>
      <c r="G433" s="67"/>
      <c r="H433" s="67"/>
    </row>
    <row r="434">
      <c r="A434" s="67"/>
      <c r="B434" s="67"/>
      <c r="C434" s="67"/>
      <c r="D434" s="67"/>
      <c r="E434" s="67"/>
      <c r="F434" s="67"/>
      <c r="G434" s="67"/>
      <c r="H434" s="67"/>
    </row>
    <row r="435">
      <c r="A435" s="67"/>
      <c r="B435" s="67"/>
      <c r="C435" s="67"/>
      <c r="D435" s="67"/>
      <c r="E435" s="67"/>
      <c r="F435" s="67"/>
      <c r="G435" s="67"/>
      <c r="H435" s="67"/>
    </row>
    <row r="436">
      <c r="A436" s="67"/>
      <c r="B436" s="67"/>
      <c r="C436" s="67"/>
      <c r="D436" s="67"/>
      <c r="E436" s="67"/>
      <c r="F436" s="67"/>
      <c r="G436" s="67"/>
      <c r="H436" s="67"/>
    </row>
    <row r="437">
      <c r="A437" s="67"/>
      <c r="B437" s="67"/>
      <c r="C437" s="67"/>
      <c r="D437" s="67"/>
      <c r="E437" s="67"/>
      <c r="F437" s="67"/>
      <c r="G437" s="67"/>
      <c r="H437" s="67"/>
    </row>
    <row r="438">
      <c r="A438" s="67"/>
      <c r="B438" s="67"/>
      <c r="C438" s="67"/>
      <c r="D438" s="67"/>
      <c r="E438" s="67"/>
      <c r="F438" s="67"/>
      <c r="G438" s="67"/>
      <c r="H438" s="67"/>
    </row>
    <row r="439">
      <c r="A439" s="67"/>
      <c r="B439" s="67"/>
      <c r="C439" s="67"/>
      <c r="D439" s="67"/>
      <c r="E439" s="67"/>
      <c r="F439" s="67"/>
      <c r="G439" s="67"/>
      <c r="H439" s="67"/>
    </row>
    <row r="440">
      <c r="A440" s="67"/>
      <c r="B440" s="67"/>
      <c r="C440" s="67"/>
      <c r="D440" s="67"/>
      <c r="E440" s="67"/>
      <c r="F440" s="67"/>
      <c r="G440" s="67"/>
      <c r="H440" s="67"/>
    </row>
    <row r="441">
      <c r="A441" s="67"/>
      <c r="B441" s="67"/>
      <c r="C441" s="67"/>
      <c r="D441" s="67"/>
      <c r="E441" s="67"/>
      <c r="F441" s="67"/>
      <c r="G441" s="67"/>
      <c r="H441" s="67"/>
    </row>
    <row r="442">
      <c r="A442" s="67"/>
      <c r="B442" s="67"/>
      <c r="C442" s="67"/>
      <c r="D442" s="67"/>
      <c r="E442" s="67"/>
      <c r="F442" s="67"/>
      <c r="G442" s="67"/>
      <c r="H442" s="67"/>
    </row>
    <row r="443">
      <c r="A443" s="67"/>
      <c r="B443" s="67"/>
      <c r="C443" s="67"/>
      <c r="D443" s="67"/>
      <c r="E443" s="67"/>
      <c r="F443" s="67"/>
      <c r="G443" s="67"/>
      <c r="H443" s="67"/>
    </row>
    <row r="444">
      <c r="A444" s="67"/>
      <c r="B444" s="67"/>
      <c r="C444" s="67"/>
      <c r="D444" s="67"/>
      <c r="E444" s="67"/>
      <c r="F444" s="67"/>
      <c r="G444" s="67"/>
      <c r="H444" s="67"/>
    </row>
    <row r="445">
      <c r="A445" s="67"/>
      <c r="B445" s="67"/>
      <c r="C445" s="67"/>
      <c r="D445" s="67"/>
      <c r="E445" s="67"/>
      <c r="F445" s="67"/>
      <c r="G445" s="67"/>
      <c r="H445" s="67"/>
    </row>
    <row r="446">
      <c r="A446" s="67"/>
      <c r="B446" s="67"/>
      <c r="C446" s="67"/>
      <c r="D446" s="67"/>
      <c r="E446" s="67"/>
      <c r="F446" s="67"/>
      <c r="G446" s="67"/>
      <c r="H446" s="67"/>
    </row>
    <row r="447">
      <c r="A447" s="67"/>
      <c r="B447" s="67"/>
      <c r="C447" s="67"/>
      <c r="D447" s="67"/>
      <c r="E447" s="67"/>
      <c r="F447" s="67"/>
      <c r="G447" s="67"/>
      <c r="H447" s="67"/>
    </row>
    <row r="448">
      <c r="A448" s="67"/>
      <c r="B448" s="67"/>
      <c r="C448" s="67"/>
      <c r="D448" s="67"/>
      <c r="E448" s="67"/>
      <c r="F448" s="67"/>
      <c r="G448" s="67"/>
      <c r="H448" s="67"/>
    </row>
    <row r="449">
      <c r="A449" s="67"/>
      <c r="B449" s="67"/>
      <c r="C449" s="67"/>
      <c r="D449" s="67"/>
      <c r="E449" s="67"/>
      <c r="F449" s="67"/>
      <c r="G449" s="67"/>
      <c r="H449" s="67"/>
    </row>
    <row r="450">
      <c r="A450" s="67"/>
      <c r="B450" s="67"/>
      <c r="C450" s="67"/>
      <c r="D450" s="67"/>
      <c r="E450" s="67"/>
      <c r="F450" s="67"/>
      <c r="G450" s="67"/>
      <c r="H450" s="67"/>
    </row>
    <row r="451">
      <c r="A451" s="67"/>
      <c r="B451" s="67"/>
      <c r="C451" s="67"/>
      <c r="D451" s="67"/>
      <c r="E451" s="67"/>
      <c r="F451" s="67"/>
      <c r="G451" s="67"/>
      <c r="H451" s="67"/>
    </row>
    <row r="452">
      <c r="A452" s="67"/>
      <c r="B452" s="67"/>
      <c r="C452" s="67"/>
      <c r="D452" s="67"/>
      <c r="E452" s="67"/>
      <c r="F452" s="67"/>
      <c r="G452" s="67"/>
      <c r="H452" s="67"/>
    </row>
    <row r="453">
      <c r="A453" s="67"/>
      <c r="B453" s="67"/>
      <c r="C453" s="67"/>
      <c r="D453" s="67"/>
      <c r="E453" s="67"/>
      <c r="F453" s="67"/>
      <c r="G453" s="67"/>
      <c r="H453" s="67"/>
    </row>
    <row r="454">
      <c r="A454" s="67"/>
      <c r="B454" s="67"/>
      <c r="C454" s="67"/>
      <c r="D454" s="67"/>
      <c r="E454" s="67"/>
      <c r="F454" s="67"/>
      <c r="G454" s="67"/>
      <c r="H454" s="67"/>
    </row>
    <row r="455">
      <c r="A455" s="67"/>
      <c r="B455" s="67"/>
      <c r="C455" s="67"/>
      <c r="D455" s="67"/>
      <c r="E455" s="67"/>
      <c r="F455" s="67"/>
      <c r="G455" s="67"/>
      <c r="H455" s="67"/>
    </row>
    <row r="456">
      <c r="A456" s="67"/>
      <c r="B456" s="67"/>
      <c r="C456" s="67"/>
      <c r="D456" s="67"/>
      <c r="E456" s="67"/>
      <c r="F456" s="67"/>
      <c r="G456" s="67"/>
      <c r="H456" s="67"/>
    </row>
    <row r="457">
      <c r="A457" s="67"/>
      <c r="B457" s="67"/>
      <c r="C457" s="67"/>
      <c r="D457" s="67"/>
      <c r="E457" s="67"/>
      <c r="F457" s="67"/>
      <c r="G457" s="67"/>
      <c r="H457" s="67"/>
    </row>
    <row r="458">
      <c r="A458" s="67"/>
      <c r="B458" s="67"/>
      <c r="C458" s="67"/>
      <c r="D458" s="67"/>
      <c r="E458" s="67"/>
      <c r="F458" s="67"/>
      <c r="G458" s="67"/>
      <c r="H458" s="67"/>
    </row>
    <row r="459">
      <c r="A459" s="67"/>
      <c r="B459" s="67"/>
      <c r="C459" s="67"/>
      <c r="D459" s="67"/>
      <c r="E459" s="67"/>
      <c r="F459" s="67"/>
      <c r="G459" s="67"/>
      <c r="H459" s="67"/>
    </row>
    <row r="460">
      <c r="A460" s="67"/>
      <c r="B460" s="67"/>
      <c r="C460" s="67"/>
      <c r="D460" s="67"/>
      <c r="E460" s="67"/>
      <c r="F460" s="67"/>
      <c r="G460" s="67"/>
      <c r="H460" s="67"/>
    </row>
    <row r="461">
      <c r="A461" s="67"/>
      <c r="B461" s="67"/>
      <c r="C461" s="67"/>
      <c r="D461" s="67"/>
      <c r="E461" s="67"/>
      <c r="F461" s="67"/>
      <c r="G461" s="67"/>
      <c r="H461" s="67"/>
    </row>
    <row r="462">
      <c r="A462" s="67"/>
      <c r="B462" s="67"/>
      <c r="C462" s="67"/>
      <c r="D462" s="67"/>
      <c r="E462" s="67"/>
      <c r="F462" s="67"/>
      <c r="G462" s="67"/>
      <c r="H462" s="67"/>
    </row>
    <row r="463">
      <c r="A463" s="67"/>
      <c r="B463" s="67"/>
      <c r="C463" s="67"/>
      <c r="D463" s="67"/>
      <c r="E463" s="67"/>
      <c r="F463" s="67"/>
      <c r="G463" s="67"/>
      <c r="H463" s="67"/>
    </row>
    <row r="464">
      <c r="A464" s="67"/>
      <c r="B464" s="67"/>
      <c r="C464" s="67"/>
      <c r="D464" s="67"/>
      <c r="E464" s="67"/>
      <c r="F464" s="67"/>
      <c r="G464" s="67"/>
      <c r="H464" s="67"/>
    </row>
    <row r="465">
      <c r="A465" s="67"/>
      <c r="B465" s="67"/>
      <c r="C465" s="67"/>
      <c r="D465" s="67"/>
      <c r="E465" s="67"/>
      <c r="F465" s="67"/>
      <c r="G465" s="67"/>
      <c r="H465" s="67"/>
    </row>
    <row r="466">
      <c r="A466" s="67"/>
      <c r="B466" s="67"/>
      <c r="C466" s="67"/>
      <c r="D466" s="67"/>
      <c r="E466" s="67"/>
      <c r="F466" s="67"/>
      <c r="G466" s="67"/>
      <c r="H466" s="67"/>
    </row>
    <row r="467">
      <c r="A467" s="67"/>
      <c r="B467" s="67"/>
      <c r="C467" s="67"/>
      <c r="D467" s="67"/>
      <c r="E467" s="67"/>
      <c r="F467" s="67"/>
      <c r="G467" s="67"/>
      <c r="H467" s="67"/>
    </row>
    <row r="468">
      <c r="A468" s="67"/>
      <c r="B468" s="67"/>
      <c r="C468" s="67"/>
      <c r="D468" s="67"/>
      <c r="E468" s="67"/>
      <c r="F468" s="67"/>
      <c r="G468" s="67"/>
      <c r="H468" s="67"/>
    </row>
    <row r="469">
      <c r="A469" s="67"/>
      <c r="B469" s="67"/>
      <c r="C469" s="67"/>
      <c r="D469" s="67"/>
      <c r="E469" s="67"/>
      <c r="F469" s="67"/>
      <c r="G469" s="67"/>
      <c r="H469" s="67"/>
    </row>
    <row r="470">
      <c r="A470" s="67"/>
      <c r="B470" s="67"/>
      <c r="C470" s="67"/>
      <c r="D470" s="67"/>
      <c r="E470" s="67"/>
      <c r="F470" s="67"/>
      <c r="G470" s="67"/>
      <c r="H470" s="67"/>
    </row>
    <row r="471">
      <c r="A471" s="67"/>
      <c r="B471" s="67"/>
      <c r="C471" s="67"/>
      <c r="D471" s="67"/>
      <c r="E471" s="67"/>
      <c r="F471" s="67"/>
      <c r="G471" s="67"/>
      <c r="H471" s="67"/>
    </row>
    <row r="472">
      <c r="A472" s="67"/>
      <c r="B472" s="67"/>
      <c r="C472" s="67"/>
      <c r="D472" s="67"/>
      <c r="E472" s="67"/>
      <c r="F472" s="67"/>
      <c r="G472" s="67"/>
      <c r="H472" s="67"/>
    </row>
    <row r="473">
      <c r="A473" s="67"/>
      <c r="B473" s="67"/>
      <c r="C473" s="67"/>
      <c r="D473" s="67"/>
      <c r="E473" s="67"/>
      <c r="F473" s="67"/>
      <c r="G473" s="67"/>
      <c r="H473" s="67"/>
    </row>
    <row r="474">
      <c r="A474" s="67"/>
      <c r="B474" s="67"/>
      <c r="C474" s="67"/>
      <c r="D474" s="67"/>
      <c r="E474" s="67"/>
      <c r="F474" s="67"/>
      <c r="G474" s="67"/>
      <c r="H474" s="67"/>
    </row>
    <row r="475">
      <c r="A475" s="67"/>
      <c r="B475" s="67"/>
      <c r="C475" s="67"/>
      <c r="D475" s="67"/>
      <c r="E475" s="67"/>
      <c r="F475" s="67"/>
      <c r="G475" s="67"/>
      <c r="H475" s="67"/>
    </row>
    <row r="476">
      <c r="A476" s="67"/>
      <c r="B476" s="67"/>
      <c r="C476" s="67"/>
      <c r="D476" s="67"/>
      <c r="E476" s="67"/>
      <c r="F476" s="67"/>
      <c r="G476" s="67"/>
      <c r="H476" s="67"/>
    </row>
    <row r="477">
      <c r="A477" s="67"/>
      <c r="B477" s="67"/>
      <c r="C477" s="67"/>
      <c r="D477" s="67"/>
      <c r="E477" s="67"/>
      <c r="F477" s="67"/>
      <c r="G477" s="67"/>
      <c r="H477" s="67"/>
    </row>
    <row r="478">
      <c r="A478" s="67"/>
      <c r="B478" s="67"/>
      <c r="C478" s="67"/>
      <c r="D478" s="67"/>
      <c r="E478" s="67"/>
      <c r="F478" s="67"/>
      <c r="G478" s="67"/>
      <c r="H478" s="67"/>
    </row>
    <row r="479">
      <c r="A479" s="67"/>
      <c r="B479" s="67"/>
      <c r="C479" s="67"/>
      <c r="D479" s="67"/>
      <c r="E479" s="67"/>
      <c r="F479" s="67"/>
      <c r="G479" s="67"/>
      <c r="H479" s="67"/>
    </row>
    <row r="480">
      <c r="A480" s="67"/>
      <c r="B480" s="67"/>
      <c r="C480" s="67"/>
      <c r="D480" s="67"/>
      <c r="E480" s="67"/>
      <c r="F480" s="67"/>
      <c r="G480" s="67"/>
      <c r="H480" s="67"/>
    </row>
    <row r="481">
      <c r="A481" s="67"/>
      <c r="B481" s="67"/>
      <c r="C481" s="67"/>
      <c r="D481" s="67"/>
      <c r="E481" s="67"/>
      <c r="F481" s="67"/>
      <c r="G481" s="67"/>
      <c r="H481" s="67"/>
    </row>
    <row r="482">
      <c r="A482" s="67"/>
      <c r="B482" s="67"/>
      <c r="C482" s="67"/>
      <c r="D482" s="67"/>
      <c r="E482" s="67"/>
      <c r="F482" s="67"/>
      <c r="G482" s="67"/>
      <c r="H482" s="67"/>
    </row>
    <row r="483">
      <c r="A483" s="67"/>
      <c r="B483" s="67"/>
      <c r="C483" s="67"/>
      <c r="D483" s="67"/>
      <c r="E483" s="67"/>
      <c r="F483" s="67"/>
      <c r="G483" s="67"/>
      <c r="H483" s="67"/>
    </row>
    <row r="484">
      <c r="A484" s="67"/>
      <c r="B484" s="67"/>
      <c r="C484" s="67"/>
      <c r="D484" s="67"/>
      <c r="E484" s="67"/>
      <c r="F484" s="67"/>
      <c r="G484" s="67"/>
      <c r="H484" s="67"/>
    </row>
    <row r="485">
      <c r="A485" s="67"/>
      <c r="B485" s="67"/>
      <c r="C485" s="67"/>
      <c r="D485" s="67"/>
      <c r="E485" s="67"/>
      <c r="F485" s="67"/>
      <c r="G485" s="67"/>
      <c r="H485" s="67"/>
    </row>
    <row r="486">
      <c r="A486" s="67"/>
      <c r="B486" s="67"/>
      <c r="C486" s="67"/>
      <c r="D486" s="67"/>
      <c r="E486" s="67"/>
      <c r="F486" s="67"/>
      <c r="G486" s="67"/>
      <c r="H486" s="67"/>
    </row>
    <row r="487">
      <c r="A487" s="67"/>
      <c r="B487" s="67"/>
      <c r="C487" s="67"/>
      <c r="D487" s="67"/>
      <c r="E487" s="67"/>
      <c r="F487" s="67"/>
      <c r="G487" s="67"/>
      <c r="H487" s="67"/>
    </row>
    <row r="488">
      <c r="A488" s="67"/>
      <c r="B488" s="67"/>
      <c r="C488" s="67"/>
      <c r="D488" s="67"/>
      <c r="E488" s="67"/>
      <c r="F488" s="67"/>
      <c r="G488" s="67"/>
      <c r="H488" s="67"/>
    </row>
    <row r="489">
      <c r="A489" s="67"/>
      <c r="B489" s="67"/>
      <c r="C489" s="67"/>
      <c r="D489" s="67"/>
      <c r="E489" s="67"/>
      <c r="F489" s="67"/>
      <c r="G489" s="67"/>
      <c r="H489" s="67"/>
    </row>
    <row r="490">
      <c r="A490" s="67"/>
      <c r="B490" s="67"/>
      <c r="C490" s="67"/>
      <c r="D490" s="67"/>
      <c r="E490" s="67"/>
      <c r="F490" s="67"/>
      <c r="G490" s="67"/>
      <c r="H490" s="67"/>
    </row>
    <row r="491">
      <c r="A491" s="67"/>
      <c r="B491" s="67"/>
      <c r="C491" s="67"/>
      <c r="D491" s="67"/>
      <c r="E491" s="67"/>
      <c r="F491" s="67"/>
      <c r="G491" s="67"/>
      <c r="H491" s="67"/>
    </row>
    <row r="492">
      <c r="A492" s="67"/>
      <c r="B492" s="67"/>
      <c r="C492" s="67"/>
      <c r="D492" s="67"/>
      <c r="E492" s="67"/>
      <c r="F492" s="67"/>
      <c r="G492" s="67"/>
      <c r="H492" s="67"/>
    </row>
    <row r="493">
      <c r="A493" s="67"/>
      <c r="B493" s="67"/>
      <c r="C493" s="67"/>
      <c r="D493" s="67"/>
      <c r="E493" s="67"/>
      <c r="F493" s="67"/>
      <c r="G493" s="67"/>
      <c r="H493" s="67"/>
    </row>
    <row r="494">
      <c r="A494" s="67"/>
      <c r="B494" s="67"/>
      <c r="C494" s="67"/>
      <c r="D494" s="67"/>
      <c r="E494" s="67"/>
      <c r="F494" s="67"/>
      <c r="G494" s="67"/>
      <c r="H494" s="67"/>
    </row>
    <row r="495">
      <c r="A495" s="67"/>
      <c r="B495" s="67"/>
      <c r="C495" s="67"/>
      <c r="D495" s="67"/>
      <c r="E495" s="67"/>
      <c r="F495" s="67"/>
      <c r="G495" s="67"/>
      <c r="H495" s="67"/>
    </row>
    <row r="496">
      <c r="A496" s="67"/>
      <c r="B496" s="67"/>
      <c r="C496" s="67"/>
      <c r="D496" s="67"/>
      <c r="E496" s="67"/>
      <c r="F496" s="67"/>
      <c r="G496" s="67"/>
      <c r="H496" s="67"/>
    </row>
    <row r="497">
      <c r="A497" s="67"/>
      <c r="B497" s="67"/>
      <c r="C497" s="67"/>
      <c r="D497" s="67"/>
      <c r="E497" s="67"/>
      <c r="F497" s="67"/>
      <c r="G497" s="67"/>
      <c r="H497" s="67"/>
    </row>
    <row r="498">
      <c r="A498" s="67"/>
      <c r="B498" s="67"/>
      <c r="C498" s="67"/>
      <c r="D498" s="67"/>
      <c r="E498" s="67"/>
      <c r="F498" s="67"/>
      <c r="G498" s="67"/>
      <c r="H498" s="67"/>
    </row>
    <row r="499">
      <c r="A499" s="67"/>
      <c r="B499" s="67"/>
      <c r="C499" s="67"/>
      <c r="D499" s="67"/>
      <c r="E499" s="67"/>
      <c r="F499" s="67"/>
      <c r="G499" s="67"/>
      <c r="H499" s="67"/>
    </row>
    <row r="500">
      <c r="A500" s="67"/>
      <c r="B500" s="67"/>
      <c r="C500" s="67"/>
      <c r="D500" s="67"/>
      <c r="E500" s="67"/>
      <c r="F500" s="67"/>
      <c r="G500" s="67"/>
      <c r="H500" s="67"/>
    </row>
    <row r="501">
      <c r="A501" s="67"/>
      <c r="B501" s="67"/>
      <c r="C501" s="67"/>
      <c r="D501" s="67"/>
      <c r="E501" s="67"/>
      <c r="F501" s="67"/>
      <c r="G501" s="67"/>
      <c r="H501" s="67"/>
    </row>
    <row r="502">
      <c r="A502" s="67"/>
      <c r="B502" s="67"/>
      <c r="C502" s="67"/>
      <c r="D502" s="67"/>
      <c r="E502" s="67"/>
      <c r="F502" s="67"/>
      <c r="G502" s="67"/>
      <c r="H502" s="67"/>
    </row>
    <row r="503">
      <c r="A503" s="67"/>
      <c r="B503" s="67"/>
      <c r="C503" s="67"/>
      <c r="D503" s="67"/>
      <c r="E503" s="67"/>
      <c r="F503" s="67"/>
      <c r="G503" s="67"/>
      <c r="H503" s="67"/>
    </row>
    <row r="504">
      <c r="A504" s="67"/>
      <c r="B504" s="67"/>
      <c r="C504" s="67"/>
      <c r="D504" s="67"/>
      <c r="E504" s="67"/>
      <c r="F504" s="67"/>
      <c r="G504" s="67"/>
      <c r="H504" s="67"/>
    </row>
    <row r="505">
      <c r="A505" s="67"/>
      <c r="B505" s="67"/>
      <c r="C505" s="67"/>
      <c r="D505" s="67"/>
      <c r="E505" s="67"/>
      <c r="F505" s="67"/>
      <c r="G505" s="67"/>
      <c r="H505" s="67"/>
    </row>
    <row r="506">
      <c r="A506" s="67"/>
      <c r="B506" s="67"/>
      <c r="C506" s="67"/>
      <c r="D506" s="67"/>
      <c r="E506" s="67"/>
      <c r="F506" s="67"/>
      <c r="G506" s="67"/>
      <c r="H506" s="67"/>
    </row>
    <row r="507">
      <c r="A507" s="67"/>
      <c r="B507" s="67"/>
      <c r="C507" s="67"/>
      <c r="D507" s="67"/>
      <c r="E507" s="67"/>
      <c r="F507" s="67"/>
      <c r="G507" s="67"/>
      <c r="H507" s="67"/>
    </row>
    <row r="508">
      <c r="A508" s="67"/>
      <c r="B508" s="67"/>
      <c r="C508" s="67"/>
      <c r="D508" s="67"/>
      <c r="E508" s="67"/>
      <c r="F508" s="67"/>
      <c r="G508" s="67"/>
      <c r="H508" s="67"/>
    </row>
    <row r="509">
      <c r="A509" s="67"/>
      <c r="B509" s="67"/>
      <c r="C509" s="67"/>
      <c r="D509" s="67"/>
      <c r="E509" s="67"/>
      <c r="F509" s="67"/>
      <c r="G509" s="67"/>
      <c r="H509" s="67"/>
    </row>
    <row r="510">
      <c r="A510" s="67"/>
      <c r="B510" s="67"/>
      <c r="C510" s="67"/>
      <c r="D510" s="67"/>
      <c r="E510" s="67"/>
      <c r="F510" s="67"/>
      <c r="G510" s="67"/>
      <c r="H510" s="67"/>
    </row>
    <row r="511">
      <c r="A511" s="67"/>
      <c r="B511" s="67"/>
      <c r="C511" s="67"/>
      <c r="D511" s="67"/>
      <c r="E511" s="67"/>
      <c r="F511" s="67"/>
      <c r="G511" s="67"/>
      <c r="H511" s="67"/>
    </row>
    <row r="512">
      <c r="A512" s="67"/>
      <c r="B512" s="67"/>
      <c r="C512" s="67"/>
      <c r="D512" s="67"/>
      <c r="E512" s="67"/>
      <c r="F512" s="67"/>
      <c r="G512" s="67"/>
      <c r="H512" s="67"/>
    </row>
    <row r="513">
      <c r="A513" s="67"/>
      <c r="B513" s="67"/>
      <c r="C513" s="67"/>
      <c r="D513" s="67"/>
      <c r="E513" s="67"/>
      <c r="F513" s="67"/>
      <c r="G513" s="67"/>
      <c r="H513" s="67"/>
    </row>
    <row r="514">
      <c r="A514" s="67"/>
      <c r="B514" s="67"/>
      <c r="C514" s="67"/>
      <c r="D514" s="67"/>
      <c r="E514" s="67"/>
      <c r="F514" s="67"/>
      <c r="G514" s="67"/>
      <c r="H514" s="67"/>
    </row>
    <row r="515">
      <c r="A515" s="67"/>
      <c r="B515" s="67"/>
      <c r="C515" s="67"/>
      <c r="D515" s="67"/>
      <c r="E515" s="67"/>
      <c r="F515" s="67"/>
      <c r="G515" s="67"/>
      <c r="H515" s="67"/>
    </row>
    <row r="516">
      <c r="A516" s="67"/>
      <c r="B516" s="67"/>
      <c r="C516" s="67"/>
      <c r="D516" s="67"/>
      <c r="E516" s="67"/>
      <c r="F516" s="67"/>
      <c r="G516" s="67"/>
      <c r="H516" s="67"/>
    </row>
    <row r="517">
      <c r="A517" s="67"/>
      <c r="B517" s="67"/>
      <c r="C517" s="67"/>
      <c r="D517" s="67"/>
      <c r="E517" s="67"/>
      <c r="F517" s="67"/>
      <c r="G517" s="67"/>
      <c r="H517" s="67"/>
    </row>
    <row r="518">
      <c r="A518" s="67"/>
      <c r="B518" s="67"/>
      <c r="C518" s="67"/>
      <c r="D518" s="67"/>
      <c r="E518" s="67"/>
      <c r="F518" s="67"/>
      <c r="G518" s="67"/>
      <c r="H518" s="67"/>
    </row>
    <row r="519">
      <c r="A519" s="67"/>
      <c r="B519" s="67"/>
      <c r="C519" s="67"/>
      <c r="D519" s="67"/>
      <c r="E519" s="67"/>
      <c r="F519" s="67"/>
      <c r="G519" s="67"/>
      <c r="H519" s="67"/>
    </row>
    <row r="520">
      <c r="A520" s="67"/>
      <c r="B520" s="67"/>
      <c r="C520" s="67"/>
      <c r="D520" s="67"/>
      <c r="E520" s="67"/>
      <c r="F520" s="67"/>
      <c r="G520" s="67"/>
      <c r="H520" s="67"/>
    </row>
    <row r="521">
      <c r="A521" s="67"/>
      <c r="B521" s="67"/>
      <c r="C521" s="67"/>
      <c r="D521" s="67"/>
      <c r="E521" s="67"/>
      <c r="F521" s="67"/>
      <c r="G521" s="67"/>
      <c r="H521" s="67"/>
    </row>
    <row r="522">
      <c r="A522" s="67"/>
      <c r="B522" s="67"/>
      <c r="C522" s="67"/>
      <c r="D522" s="67"/>
      <c r="E522" s="67"/>
      <c r="F522" s="67"/>
      <c r="G522" s="67"/>
      <c r="H522" s="67"/>
    </row>
    <row r="523">
      <c r="A523" s="67"/>
      <c r="B523" s="67"/>
      <c r="C523" s="67"/>
      <c r="D523" s="67"/>
      <c r="E523" s="67"/>
      <c r="F523" s="67"/>
      <c r="G523" s="67"/>
      <c r="H523" s="67"/>
    </row>
    <row r="524">
      <c r="A524" s="67"/>
      <c r="B524" s="67"/>
      <c r="C524" s="67"/>
      <c r="D524" s="67"/>
      <c r="E524" s="67"/>
      <c r="F524" s="67"/>
      <c r="G524" s="67"/>
      <c r="H524" s="67"/>
    </row>
    <row r="525">
      <c r="A525" s="67"/>
      <c r="B525" s="67"/>
      <c r="C525" s="67"/>
      <c r="D525" s="67"/>
      <c r="E525" s="67"/>
      <c r="F525" s="67"/>
      <c r="G525" s="67"/>
      <c r="H525" s="67"/>
    </row>
    <row r="526">
      <c r="A526" s="67"/>
      <c r="B526" s="67"/>
      <c r="C526" s="67"/>
      <c r="D526" s="67"/>
      <c r="E526" s="67"/>
      <c r="F526" s="67"/>
      <c r="G526" s="67"/>
      <c r="H526" s="67"/>
    </row>
    <row r="527">
      <c r="A527" s="67"/>
      <c r="B527" s="67"/>
      <c r="C527" s="67"/>
      <c r="D527" s="67"/>
      <c r="E527" s="67"/>
      <c r="F527" s="67"/>
      <c r="G527" s="67"/>
      <c r="H527" s="67"/>
    </row>
    <row r="528">
      <c r="A528" s="67"/>
      <c r="B528" s="67"/>
      <c r="C528" s="67"/>
      <c r="D528" s="67"/>
      <c r="E528" s="67"/>
      <c r="F528" s="67"/>
      <c r="G528" s="67"/>
      <c r="H528" s="67"/>
    </row>
    <row r="529">
      <c r="A529" s="67"/>
      <c r="B529" s="67"/>
      <c r="C529" s="67"/>
      <c r="D529" s="67"/>
      <c r="E529" s="67"/>
      <c r="F529" s="67"/>
      <c r="G529" s="67"/>
      <c r="H529" s="67"/>
    </row>
    <row r="530">
      <c r="A530" s="67"/>
      <c r="B530" s="67"/>
      <c r="C530" s="67"/>
      <c r="D530" s="67"/>
      <c r="E530" s="67"/>
      <c r="F530" s="67"/>
      <c r="G530" s="67"/>
      <c r="H530" s="67"/>
    </row>
    <row r="531">
      <c r="A531" s="67"/>
      <c r="B531" s="67"/>
      <c r="C531" s="67"/>
      <c r="D531" s="67"/>
      <c r="E531" s="67"/>
      <c r="F531" s="67"/>
      <c r="G531" s="67"/>
      <c r="H531" s="67"/>
    </row>
    <row r="532">
      <c r="A532" s="67"/>
      <c r="B532" s="67"/>
      <c r="C532" s="67"/>
      <c r="D532" s="67"/>
      <c r="E532" s="67"/>
      <c r="F532" s="67"/>
      <c r="G532" s="67"/>
      <c r="H532" s="67"/>
    </row>
    <row r="533">
      <c r="A533" s="67"/>
      <c r="B533" s="67"/>
      <c r="C533" s="67"/>
      <c r="D533" s="67"/>
      <c r="E533" s="67"/>
      <c r="F533" s="67"/>
      <c r="G533" s="67"/>
      <c r="H533" s="67"/>
    </row>
    <row r="534">
      <c r="A534" s="67"/>
      <c r="B534" s="67"/>
      <c r="C534" s="67"/>
      <c r="D534" s="67"/>
      <c r="E534" s="67"/>
      <c r="F534" s="67"/>
      <c r="G534" s="67"/>
      <c r="H534" s="67"/>
    </row>
    <row r="535">
      <c r="A535" s="67"/>
      <c r="B535" s="67"/>
      <c r="C535" s="67"/>
      <c r="D535" s="67"/>
      <c r="E535" s="67"/>
      <c r="F535" s="67"/>
      <c r="G535" s="67"/>
      <c r="H535" s="67"/>
    </row>
    <row r="536">
      <c r="A536" s="67"/>
      <c r="B536" s="67"/>
      <c r="C536" s="67"/>
      <c r="D536" s="67"/>
      <c r="E536" s="67"/>
      <c r="F536" s="67"/>
      <c r="G536" s="67"/>
      <c r="H536" s="67"/>
    </row>
    <row r="537">
      <c r="A537" s="67"/>
      <c r="B537" s="67"/>
      <c r="C537" s="67"/>
      <c r="D537" s="67"/>
      <c r="E537" s="67"/>
      <c r="F537" s="67"/>
      <c r="G537" s="67"/>
      <c r="H537" s="67"/>
    </row>
    <row r="538">
      <c r="A538" s="67"/>
      <c r="B538" s="67"/>
      <c r="C538" s="67"/>
      <c r="D538" s="67"/>
      <c r="E538" s="67"/>
      <c r="F538" s="67"/>
      <c r="G538" s="67"/>
      <c r="H538" s="67"/>
    </row>
    <row r="539">
      <c r="A539" s="67"/>
      <c r="B539" s="67"/>
      <c r="C539" s="67"/>
      <c r="D539" s="67"/>
      <c r="E539" s="67"/>
      <c r="F539" s="67"/>
      <c r="G539" s="67"/>
      <c r="H539" s="67"/>
    </row>
    <row r="540">
      <c r="A540" s="67"/>
      <c r="B540" s="67"/>
      <c r="C540" s="67"/>
      <c r="D540" s="67"/>
      <c r="E540" s="67"/>
      <c r="F540" s="67"/>
      <c r="G540" s="67"/>
      <c r="H540" s="67"/>
    </row>
    <row r="541">
      <c r="A541" s="67"/>
      <c r="B541" s="67"/>
      <c r="C541" s="67"/>
      <c r="D541" s="67"/>
      <c r="E541" s="67"/>
      <c r="F541" s="67"/>
      <c r="G541" s="67"/>
      <c r="H541" s="67"/>
    </row>
    <row r="542">
      <c r="A542" s="67"/>
      <c r="B542" s="67"/>
      <c r="C542" s="67"/>
      <c r="D542" s="67"/>
      <c r="E542" s="67"/>
      <c r="F542" s="67"/>
      <c r="G542" s="67"/>
      <c r="H542" s="67"/>
    </row>
    <row r="543">
      <c r="A543" s="67"/>
      <c r="B543" s="67"/>
      <c r="C543" s="67"/>
      <c r="D543" s="67"/>
      <c r="E543" s="67"/>
      <c r="F543" s="67"/>
      <c r="G543" s="67"/>
      <c r="H543" s="67"/>
    </row>
    <row r="544">
      <c r="A544" s="67"/>
      <c r="B544" s="67"/>
      <c r="C544" s="67"/>
      <c r="D544" s="67"/>
      <c r="E544" s="67"/>
      <c r="F544" s="67"/>
      <c r="G544" s="67"/>
      <c r="H544" s="67"/>
    </row>
    <row r="545">
      <c r="A545" s="67"/>
      <c r="B545" s="67"/>
      <c r="C545" s="67"/>
      <c r="D545" s="67"/>
      <c r="E545" s="67"/>
      <c r="F545" s="67"/>
      <c r="G545" s="67"/>
      <c r="H545" s="67"/>
    </row>
    <row r="546">
      <c r="A546" s="67"/>
      <c r="B546" s="67"/>
      <c r="C546" s="67"/>
      <c r="D546" s="67"/>
      <c r="E546" s="67"/>
      <c r="F546" s="67"/>
      <c r="G546" s="67"/>
      <c r="H546" s="67"/>
    </row>
    <row r="547">
      <c r="A547" s="67"/>
      <c r="B547" s="67"/>
      <c r="C547" s="67"/>
      <c r="D547" s="67"/>
      <c r="E547" s="67"/>
      <c r="F547" s="67"/>
      <c r="G547" s="67"/>
      <c r="H547" s="67"/>
    </row>
    <row r="548">
      <c r="A548" s="67"/>
      <c r="B548" s="67"/>
      <c r="C548" s="67"/>
      <c r="D548" s="67"/>
      <c r="E548" s="67"/>
      <c r="F548" s="67"/>
      <c r="G548" s="67"/>
      <c r="H548" s="67"/>
    </row>
    <row r="549">
      <c r="A549" s="67"/>
      <c r="B549" s="67"/>
      <c r="C549" s="67"/>
      <c r="D549" s="67"/>
      <c r="E549" s="67"/>
      <c r="F549" s="67"/>
      <c r="G549" s="67"/>
      <c r="H549" s="67"/>
    </row>
    <row r="550">
      <c r="A550" s="67"/>
      <c r="B550" s="67"/>
      <c r="C550" s="67"/>
      <c r="D550" s="67"/>
      <c r="E550" s="67"/>
      <c r="F550" s="67"/>
      <c r="G550" s="67"/>
      <c r="H550" s="67"/>
    </row>
    <row r="551">
      <c r="A551" s="67"/>
      <c r="B551" s="67"/>
      <c r="C551" s="67"/>
      <c r="D551" s="67"/>
      <c r="E551" s="67"/>
      <c r="F551" s="67"/>
      <c r="G551" s="67"/>
      <c r="H551" s="67"/>
    </row>
    <row r="552">
      <c r="A552" s="67"/>
      <c r="B552" s="67"/>
      <c r="C552" s="67"/>
      <c r="D552" s="67"/>
      <c r="E552" s="67"/>
      <c r="F552" s="67"/>
      <c r="G552" s="67"/>
      <c r="H552" s="67"/>
    </row>
    <row r="553">
      <c r="A553" s="67"/>
      <c r="B553" s="67"/>
      <c r="C553" s="67"/>
      <c r="D553" s="67"/>
      <c r="E553" s="67"/>
      <c r="F553" s="67"/>
      <c r="G553" s="67"/>
      <c r="H553" s="67"/>
    </row>
    <row r="554">
      <c r="A554" s="67"/>
      <c r="B554" s="67"/>
      <c r="C554" s="67"/>
      <c r="D554" s="67"/>
      <c r="E554" s="67"/>
      <c r="F554" s="67"/>
      <c r="G554" s="67"/>
      <c r="H554" s="67"/>
    </row>
    <row r="555">
      <c r="A555" s="67"/>
      <c r="B555" s="67"/>
      <c r="C555" s="67"/>
      <c r="D555" s="67"/>
      <c r="E555" s="67"/>
      <c r="F555" s="67"/>
      <c r="G555" s="67"/>
      <c r="H555" s="67"/>
    </row>
    <row r="556">
      <c r="A556" s="67"/>
      <c r="B556" s="67"/>
      <c r="C556" s="67"/>
      <c r="D556" s="67"/>
      <c r="E556" s="67"/>
      <c r="F556" s="67"/>
      <c r="G556" s="67"/>
      <c r="H556" s="67"/>
    </row>
    <row r="557">
      <c r="A557" s="67"/>
      <c r="B557" s="67"/>
      <c r="C557" s="67"/>
      <c r="D557" s="67"/>
      <c r="E557" s="67"/>
      <c r="F557" s="67"/>
      <c r="G557" s="67"/>
      <c r="H557" s="67"/>
    </row>
    <row r="558">
      <c r="A558" s="67"/>
      <c r="B558" s="67"/>
      <c r="C558" s="67"/>
      <c r="D558" s="67"/>
      <c r="E558" s="67"/>
      <c r="F558" s="67"/>
      <c r="G558" s="67"/>
      <c r="H558" s="67"/>
    </row>
    <row r="559">
      <c r="A559" s="67"/>
      <c r="B559" s="67"/>
      <c r="C559" s="67"/>
      <c r="D559" s="67"/>
      <c r="E559" s="67"/>
      <c r="F559" s="67"/>
      <c r="G559" s="67"/>
      <c r="H559" s="67"/>
    </row>
    <row r="560">
      <c r="A560" s="67"/>
      <c r="B560" s="67"/>
      <c r="C560" s="67"/>
      <c r="D560" s="67"/>
      <c r="E560" s="67"/>
      <c r="F560" s="67"/>
      <c r="G560" s="67"/>
      <c r="H560" s="67"/>
    </row>
    <row r="561">
      <c r="A561" s="67"/>
      <c r="B561" s="67"/>
      <c r="C561" s="67"/>
      <c r="D561" s="67"/>
      <c r="E561" s="67"/>
      <c r="F561" s="67"/>
      <c r="G561" s="67"/>
      <c r="H561" s="67"/>
    </row>
    <row r="562">
      <c r="A562" s="67"/>
      <c r="B562" s="67"/>
      <c r="C562" s="67"/>
      <c r="D562" s="67"/>
      <c r="E562" s="67"/>
      <c r="F562" s="67"/>
      <c r="G562" s="67"/>
      <c r="H562" s="67"/>
    </row>
    <row r="563">
      <c r="A563" s="67"/>
      <c r="B563" s="67"/>
      <c r="C563" s="67"/>
      <c r="D563" s="67"/>
      <c r="E563" s="67"/>
      <c r="F563" s="67"/>
      <c r="G563" s="67"/>
      <c r="H563" s="67"/>
    </row>
    <row r="564">
      <c r="A564" s="67"/>
      <c r="B564" s="67"/>
      <c r="C564" s="67"/>
      <c r="D564" s="67"/>
      <c r="E564" s="67"/>
      <c r="F564" s="67"/>
      <c r="G564" s="67"/>
      <c r="H564" s="67"/>
    </row>
    <row r="565">
      <c r="A565" s="67"/>
      <c r="B565" s="67"/>
      <c r="C565" s="67"/>
      <c r="D565" s="67"/>
      <c r="E565" s="67"/>
      <c r="F565" s="67"/>
      <c r="G565" s="67"/>
      <c r="H565" s="67"/>
    </row>
    <row r="566">
      <c r="A566" s="67"/>
      <c r="B566" s="67"/>
      <c r="C566" s="67"/>
      <c r="D566" s="67"/>
      <c r="E566" s="67"/>
      <c r="F566" s="67"/>
      <c r="G566" s="67"/>
      <c r="H566" s="67"/>
    </row>
    <row r="567">
      <c r="A567" s="67"/>
      <c r="B567" s="67"/>
      <c r="C567" s="67"/>
      <c r="D567" s="67"/>
      <c r="E567" s="67"/>
      <c r="F567" s="67"/>
      <c r="G567" s="67"/>
      <c r="H567" s="67"/>
    </row>
    <row r="568">
      <c r="A568" s="67"/>
      <c r="B568" s="67"/>
      <c r="C568" s="67"/>
      <c r="D568" s="67"/>
      <c r="E568" s="67"/>
      <c r="F568" s="67"/>
      <c r="G568" s="67"/>
      <c r="H568" s="67"/>
    </row>
    <row r="569">
      <c r="A569" s="67"/>
      <c r="B569" s="67"/>
      <c r="C569" s="67"/>
      <c r="D569" s="67"/>
      <c r="E569" s="67"/>
      <c r="F569" s="67"/>
      <c r="G569" s="67"/>
      <c r="H569" s="67"/>
    </row>
    <row r="570">
      <c r="A570" s="67"/>
      <c r="B570" s="67"/>
      <c r="C570" s="67"/>
      <c r="D570" s="67"/>
      <c r="E570" s="67"/>
      <c r="F570" s="67"/>
      <c r="G570" s="67"/>
      <c r="H570" s="67"/>
    </row>
    <row r="571">
      <c r="A571" s="67"/>
      <c r="B571" s="67"/>
      <c r="C571" s="67"/>
      <c r="D571" s="67"/>
      <c r="E571" s="67"/>
      <c r="F571" s="67"/>
      <c r="G571" s="67"/>
      <c r="H571" s="67"/>
    </row>
    <row r="572">
      <c r="A572" s="67"/>
      <c r="B572" s="67"/>
      <c r="C572" s="67"/>
      <c r="D572" s="67"/>
      <c r="E572" s="67"/>
      <c r="F572" s="67"/>
      <c r="G572" s="67"/>
      <c r="H572" s="67"/>
    </row>
    <row r="573">
      <c r="A573" s="67"/>
      <c r="B573" s="67"/>
      <c r="C573" s="67"/>
      <c r="D573" s="67"/>
      <c r="E573" s="67"/>
      <c r="F573" s="67"/>
      <c r="G573" s="67"/>
      <c r="H573" s="67"/>
    </row>
    <row r="574">
      <c r="A574" s="67"/>
      <c r="B574" s="67"/>
      <c r="C574" s="67"/>
      <c r="D574" s="67"/>
      <c r="E574" s="67"/>
      <c r="F574" s="67"/>
      <c r="G574" s="67"/>
      <c r="H574" s="67"/>
    </row>
    <row r="575">
      <c r="A575" s="67"/>
      <c r="B575" s="67"/>
      <c r="C575" s="67"/>
      <c r="D575" s="67"/>
      <c r="E575" s="67"/>
      <c r="F575" s="67"/>
      <c r="G575" s="67"/>
      <c r="H575" s="67"/>
    </row>
    <row r="576">
      <c r="A576" s="67"/>
      <c r="B576" s="67"/>
      <c r="C576" s="67"/>
      <c r="D576" s="67"/>
      <c r="E576" s="67"/>
      <c r="F576" s="67"/>
      <c r="G576" s="67"/>
      <c r="H576" s="67"/>
    </row>
    <row r="577">
      <c r="A577" s="67"/>
      <c r="B577" s="67"/>
      <c r="C577" s="67"/>
      <c r="D577" s="67"/>
      <c r="E577" s="67"/>
      <c r="F577" s="67"/>
      <c r="G577" s="67"/>
      <c r="H577" s="67"/>
    </row>
    <row r="578">
      <c r="A578" s="67"/>
      <c r="B578" s="67"/>
      <c r="C578" s="67"/>
      <c r="D578" s="67"/>
      <c r="E578" s="67"/>
      <c r="F578" s="67"/>
      <c r="G578" s="67"/>
      <c r="H578" s="67"/>
    </row>
    <row r="579">
      <c r="A579" s="67"/>
      <c r="B579" s="67"/>
      <c r="C579" s="67"/>
      <c r="D579" s="67"/>
      <c r="E579" s="67"/>
      <c r="F579" s="67"/>
      <c r="G579" s="67"/>
      <c r="H579" s="67"/>
    </row>
    <row r="580">
      <c r="A580" s="67"/>
      <c r="B580" s="67"/>
      <c r="C580" s="67"/>
      <c r="D580" s="67"/>
      <c r="E580" s="67"/>
      <c r="F580" s="67"/>
      <c r="G580" s="67"/>
      <c r="H580" s="67"/>
    </row>
    <row r="581">
      <c r="A581" s="67"/>
      <c r="B581" s="67"/>
      <c r="C581" s="67"/>
      <c r="D581" s="67"/>
      <c r="E581" s="67"/>
      <c r="F581" s="67"/>
      <c r="G581" s="67"/>
      <c r="H581" s="67"/>
    </row>
    <row r="582">
      <c r="A582" s="67"/>
      <c r="B582" s="67"/>
      <c r="C582" s="67"/>
      <c r="D582" s="67"/>
      <c r="E582" s="67"/>
      <c r="F582" s="67"/>
      <c r="G582" s="67"/>
      <c r="H582" s="67"/>
    </row>
    <row r="583">
      <c r="A583" s="67"/>
      <c r="B583" s="67"/>
      <c r="C583" s="67"/>
      <c r="D583" s="67"/>
      <c r="E583" s="67"/>
      <c r="F583" s="67"/>
      <c r="G583" s="67"/>
      <c r="H583" s="67"/>
    </row>
    <row r="584">
      <c r="A584" s="67"/>
      <c r="B584" s="67"/>
      <c r="C584" s="67"/>
      <c r="D584" s="67"/>
      <c r="E584" s="67"/>
      <c r="F584" s="67"/>
      <c r="G584" s="67"/>
      <c r="H584" s="67"/>
    </row>
    <row r="585">
      <c r="A585" s="67"/>
      <c r="B585" s="67"/>
      <c r="C585" s="67"/>
      <c r="D585" s="67"/>
      <c r="E585" s="67"/>
      <c r="F585" s="67"/>
      <c r="G585" s="67"/>
      <c r="H585" s="67"/>
    </row>
    <row r="586">
      <c r="A586" s="67"/>
      <c r="B586" s="67"/>
      <c r="C586" s="67"/>
      <c r="D586" s="67"/>
      <c r="E586" s="67"/>
      <c r="F586" s="67"/>
      <c r="G586" s="67"/>
      <c r="H586" s="67"/>
    </row>
    <row r="587">
      <c r="A587" s="67"/>
      <c r="B587" s="67"/>
      <c r="C587" s="67"/>
      <c r="D587" s="67"/>
      <c r="E587" s="67"/>
      <c r="F587" s="67"/>
      <c r="G587" s="67"/>
      <c r="H587" s="67"/>
    </row>
    <row r="588">
      <c r="A588" s="67"/>
      <c r="B588" s="67"/>
      <c r="C588" s="67"/>
      <c r="D588" s="67"/>
      <c r="E588" s="67"/>
      <c r="F588" s="67"/>
      <c r="G588" s="67"/>
      <c r="H588" s="67"/>
    </row>
    <row r="589">
      <c r="A589" s="67"/>
      <c r="B589" s="67"/>
      <c r="C589" s="67"/>
      <c r="D589" s="67"/>
      <c r="E589" s="67"/>
      <c r="F589" s="67"/>
      <c r="G589" s="67"/>
      <c r="H589" s="67"/>
    </row>
    <row r="590">
      <c r="A590" s="67"/>
      <c r="B590" s="67"/>
      <c r="C590" s="67"/>
      <c r="D590" s="67"/>
      <c r="E590" s="67"/>
      <c r="F590" s="67"/>
      <c r="G590" s="67"/>
      <c r="H590" s="67"/>
    </row>
    <row r="591">
      <c r="A591" s="67"/>
      <c r="B591" s="67"/>
      <c r="C591" s="67"/>
      <c r="D591" s="67"/>
      <c r="E591" s="67"/>
      <c r="F591" s="67"/>
      <c r="G591" s="67"/>
      <c r="H591" s="67"/>
    </row>
    <row r="592">
      <c r="A592" s="67"/>
      <c r="B592" s="67"/>
      <c r="C592" s="67"/>
      <c r="D592" s="67"/>
      <c r="E592" s="67"/>
      <c r="F592" s="67"/>
      <c r="G592" s="67"/>
      <c r="H592" s="67"/>
    </row>
    <row r="593">
      <c r="A593" s="67"/>
      <c r="B593" s="67"/>
      <c r="C593" s="67"/>
      <c r="D593" s="67"/>
      <c r="E593" s="67"/>
      <c r="F593" s="67"/>
      <c r="G593" s="67"/>
      <c r="H593" s="67"/>
    </row>
    <row r="594">
      <c r="A594" s="67"/>
      <c r="B594" s="67"/>
      <c r="C594" s="67"/>
      <c r="D594" s="67"/>
      <c r="E594" s="67"/>
      <c r="F594" s="67"/>
      <c r="G594" s="67"/>
      <c r="H594" s="67"/>
    </row>
    <row r="595">
      <c r="A595" s="67"/>
      <c r="B595" s="67"/>
      <c r="C595" s="67"/>
      <c r="D595" s="67"/>
      <c r="E595" s="67"/>
      <c r="F595" s="67"/>
      <c r="G595" s="67"/>
      <c r="H595" s="67"/>
    </row>
    <row r="596">
      <c r="A596" s="67"/>
      <c r="B596" s="67"/>
      <c r="C596" s="67"/>
      <c r="D596" s="67"/>
      <c r="E596" s="67"/>
      <c r="F596" s="67"/>
      <c r="G596" s="67"/>
      <c r="H596" s="67"/>
    </row>
    <row r="597">
      <c r="A597" s="67"/>
      <c r="B597" s="67"/>
      <c r="C597" s="67"/>
      <c r="D597" s="67"/>
      <c r="E597" s="67"/>
      <c r="F597" s="67"/>
      <c r="G597" s="67"/>
      <c r="H597" s="67"/>
    </row>
    <row r="598">
      <c r="A598" s="67"/>
      <c r="B598" s="67"/>
      <c r="C598" s="67"/>
      <c r="D598" s="67"/>
      <c r="E598" s="67"/>
      <c r="F598" s="67"/>
      <c r="G598" s="67"/>
      <c r="H598" s="67"/>
    </row>
    <row r="599">
      <c r="A599" s="67"/>
      <c r="B599" s="67"/>
      <c r="C599" s="67"/>
      <c r="D599" s="67"/>
      <c r="E599" s="67"/>
      <c r="F599" s="67"/>
      <c r="G599" s="67"/>
      <c r="H599" s="67"/>
    </row>
    <row r="600">
      <c r="A600" s="67"/>
      <c r="B600" s="67"/>
      <c r="C600" s="67"/>
      <c r="D600" s="67"/>
      <c r="E600" s="67"/>
      <c r="F600" s="67"/>
      <c r="G600" s="67"/>
      <c r="H600" s="67"/>
    </row>
    <row r="601">
      <c r="A601" s="67"/>
      <c r="B601" s="67"/>
      <c r="C601" s="67"/>
      <c r="D601" s="67"/>
      <c r="E601" s="67"/>
      <c r="F601" s="67"/>
      <c r="G601" s="67"/>
      <c r="H601" s="67"/>
    </row>
    <row r="602">
      <c r="A602" s="67"/>
      <c r="B602" s="67"/>
      <c r="C602" s="67"/>
      <c r="D602" s="67"/>
      <c r="E602" s="67"/>
      <c r="F602" s="67"/>
      <c r="G602" s="67"/>
      <c r="H602" s="67"/>
    </row>
    <row r="603">
      <c r="A603" s="67"/>
      <c r="B603" s="67"/>
      <c r="C603" s="67"/>
      <c r="D603" s="67"/>
      <c r="E603" s="67"/>
      <c r="F603" s="67"/>
      <c r="G603" s="67"/>
      <c r="H603" s="67"/>
    </row>
    <row r="604">
      <c r="A604" s="67"/>
      <c r="B604" s="67"/>
      <c r="C604" s="67"/>
      <c r="D604" s="67"/>
      <c r="E604" s="67"/>
      <c r="F604" s="67"/>
      <c r="G604" s="67"/>
      <c r="H604" s="67"/>
    </row>
    <row r="605">
      <c r="A605" s="67"/>
      <c r="B605" s="67"/>
      <c r="C605" s="67"/>
      <c r="D605" s="67"/>
      <c r="E605" s="67"/>
      <c r="F605" s="67"/>
      <c r="G605" s="67"/>
      <c r="H605" s="67"/>
    </row>
    <row r="606">
      <c r="A606" s="67"/>
      <c r="B606" s="67"/>
      <c r="C606" s="67"/>
      <c r="D606" s="67"/>
      <c r="E606" s="67"/>
      <c r="F606" s="67"/>
      <c r="G606" s="67"/>
      <c r="H606" s="67"/>
    </row>
    <row r="607">
      <c r="A607" s="67"/>
      <c r="B607" s="67"/>
      <c r="C607" s="67"/>
      <c r="D607" s="67"/>
      <c r="E607" s="67"/>
      <c r="F607" s="67"/>
      <c r="G607" s="67"/>
      <c r="H607" s="67"/>
    </row>
    <row r="608">
      <c r="A608" s="67"/>
      <c r="B608" s="67"/>
      <c r="C608" s="67"/>
      <c r="D608" s="67"/>
      <c r="E608" s="67"/>
      <c r="F608" s="67"/>
      <c r="G608" s="67"/>
      <c r="H608" s="67"/>
    </row>
    <row r="609">
      <c r="A609" s="67"/>
      <c r="B609" s="67"/>
      <c r="C609" s="67"/>
      <c r="D609" s="67"/>
      <c r="E609" s="67"/>
      <c r="F609" s="67"/>
      <c r="G609" s="67"/>
      <c r="H609" s="67"/>
    </row>
    <row r="610">
      <c r="A610" s="67"/>
      <c r="B610" s="67"/>
      <c r="C610" s="67"/>
      <c r="D610" s="67"/>
      <c r="E610" s="67"/>
      <c r="F610" s="67"/>
      <c r="G610" s="67"/>
      <c r="H610" s="67"/>
    </row>
    <row r="611">
      <c r="A611" s="67"/>
      <c r="B611" s="67"/>
      <c r="C611" s="67"/>
      <c r="D611" s="67"/>
      <c r="E611" s="67"/>
      <c r="F611" s="67"/>
      <c r="G611" s="67"/>
      <c r="H611" s="67"/>
    </row>
    <row r="612">
      <c r="A612" s="67"/>
      <c r="B612" s="67"/>
      <c r="C612" s="67"/>
      <c r="D612" s="67"/>
      <c r="E612" s="67"/>
      <c r="F612" s="67"/>
      <c r="G612" s="67"/>
      <c r="H612" s="67"/>
    </row>
    <row r="613">
      <c r="A613" s="67"/>
      <c r="B613" s="67"/>
      <c r="C613" s="67"/>
      <c r="D613" s="67"/>
      <c r="E613" s="67"/>
      <c r="F613" s="67"/>
      <c r="G613" s="67"/>
      <c r="H613" s="67"/>
    </row>
    <row r="614">
      <c r="A614" s="67"/>
      <c r="B614" s="67"/>
      <c r="C614" s="67"/>
      <c r="D614" s="67"/>
      <c r="E614" s="67"/>
      <c r="F614" s="67"/>
      <c r="G614" s="67"/>
      <c r="H614" s="67"/>
    </row>
    <row r="615">
      <c r="A615" s="67"/>
      <c r="B615" s="67"/>
      <c r="C615" s="67"/>
      <c r="D615" s="67"/>
      <c r="E615" s="67"/>
      <c r="F615" s="67"/>
      <c r="G615" s="67"/>
      <c r="H615" s="67"/>
    </row>
    <row r="616">
      <c r="A616" s="67"/>
      <c r="B616" s="67"/>
      <c r="C616" s="67"/>
      <c r="D616" s="67"/>
      <c r="E616" s="67"/>
      <c r="F616" s="67"/>
      <c r="G616" s="67"/>
      <c r="H616" s="67"/>
    </row>
    <row r="617">
      <c r="A617" s="67"/>
      <c r="B617" s="67"/>
      <c r="C617" s="67"/>
      <c r="D617" s="67"/>
      <c r="E617" s="67"/>
      <c r="F617" s="67"/>
      <c r="G617" s="67"/>
      <c r="H617" s="67"/>
    </row>
    <row r="618">
      <c r="A618" s="67"/>
      <c r="B618" s="67"/>
      <c r="C618" s="67"/>
      <c r="D618" s="67"/>
      <c r="E618" s="67"/>
      <c r="F618" s="67"/>
      <c r="G618" s="67"/>
      <c r="H618" s="67"/>
    </row>
    <row r="619">
      <c r="A619" s="67"/>
      <c r="B619" s="67"/>
      <c r="C619" s="67"/>
      <c r="D619" s="67"/>
      <c r="E619" s="67"/>
      <c r="F619" s="67"/>
      <c r="G619" s="67"/>
      <c r="H619" s="67"/>
    </row>
    <row r="620">
      <c r="A620" s="67"/>
      <c r="B620" s="67"/>
      <c r="C620" s="67"/>
      <c r="D620" s="67"/>
      <c r="E620" s="67"/>
      <c r="F620" s="67"/>
      <c r="G620" s="67"/>
      <c r="H620" s="67"/>
    </row>
    <row r="621">
      <c r="A621" s="67"/>
      <c r="B621" s="67"/>
      <c r="C621" s="67"/>
      <c r="D621" s="67"/>
      <c r="E621" s="67"/>
      <c r="F621" s="67"/>
      <c r="G621" s="67"/>
      <c r="H621" s="67"/>
    </row>
    <row r="622">
      <c r="A622" s="67"/>
      <c r="B622" s="67"/>
      <c r="C622" s="67"/>
      <c r="D622" s="67"/>
      <c r="E622" s="67"/>
      <c r="F622" s="67"/>
      <c r="G622" s="67"/>
      <c r="H622" s="67"/>
    </row>
    <row r="623">
      <c r="A623" s="67"/>
      <c r="B623" s="67"/>
      <c r="C623" s="67"/>
      <c r="D623" s="67"/>
      <c r="E623" s="67"/>
      <c r="F623" s="67"/>
      <c r="G623" s="67"/>
      <c r="H623" s="67"/>
    </row>
    <row r="624">
      <c r="A624" s="67"/>
      <c r="B624" s="67"/>
      <c r="C624" s="67"/>
      <c r="D624" s="67"/>
      <c r="E624" s="67"/>
      <c r="F624" s="67"/>
      <c r="G624" s="67"/>
      <c r="H624" s="67"/>
    </row>
    <row r="625">
      <c r="A625" s="67"/>
      <c r="B625" s="67"/>
      <c r="C625" s="67"/>
      <c r="D625" s="67"/>
      <c r="E625" s="67"/>
      <c r="F625" s="67"/>
      <c r="G625" s="67"/>
      <c r="H625" s="67"/>
    </row>
    <row r="626">
      <c r="A626" s="67"/>
      <c r="B626" s="67"/>
      <c r="C626" s="67"/>
      <c r="D626" s="67"/>
      <c r="E626" s="67"/>
      <c r="F626" s="67"/>
      <c r="G626" s="67"/>
      <c r="H626" s="67"/>
    </row>
    <row r="627">
      <c r="A627" s="67"/>
      <c r="B627" s="67"/>
      <c r="C627" s="67"/>
      <c r="D627" s="67"/>
      <c r="E627" s="67"/>
      <c r="F627" s="67"/>
      <c r="G627" s="67"/>
      <c r="H627" s="67"/>
    </row>
    <row r="628">
      <c r="A628" s="67"/>
      <c r="B628" s="67"/>
      <c r="C628" s="67"/>
      <c r="D628" s="67"/>
      <c r="E628" s="67"/>
      <c r="F628" s="67"/>
      <c r="G628" s="67"/>
      <c r="H628" s="67"/>
    </row>
    <row r="629">
      <c r="A629" s="67"/>
      <c r="B629" s="67"/>
      <c r="C629" s="67"/>
      <c r="D629" s="67"/>
      <c r="E629" s="67"/>
      <c r="F629" s="67"/>
      <c r="G629" s="67"/>
      <c r="H629" s="67"/>
    </row>
    <row r="630">
      <c r="A630" s="67"/>
      <c r="B630" s="67"/>
      <c r="C630" s="67"/>
      <c r="D630" s="67"/>
      <c r="E630" s="67"/>
      <c r="F630" s="67"/>
      <c r="G630" s="67"/>
      <c r="H630" s="67"/>
    </row>
    <row r="631">
      <c r="A631" s="67"/>
      <c r="B631" s="67"/>
      <c r="C631" s="67"/>
      <c r="D631" s="67"/>
      <c r="E631" s="67"/>
      <c r="F631" s="67"/>
      <c r="G631" s="67"/>
      <c r="H631" s="67"/>
    </row>
    <row r="632">
      <c r="A632" s="67"/>
      <c r="B632" s="67"/>
      <c r="C632" s="67"/>
      <c r="D632" s="67"/>
      <c r="E632" s="67"/>
      <c r="F632" s="67"/>
      <c r="G632" s="67"/>
      <c r="H632" s="67"/>
    </row>
    <row r="633">
      <c r="A633" s="67"/>
      <c r="B633" s="67"/>
      <c r="C633" s="67"/>
      <c r="D633" s="67"/>
      <c r="E633" s="67"/>
      <c r="F633" s="67"/>
      <c r="G633" s="67"/>
      <c r="H633" s="67"/>
    </row>
    <row r="634">
      <c r="A634" s="67"/>
      <c r="B634" s="67"/>
      <c r="C634" s="67"/>
      <c r="D634" s="67"/>
      <c r="E634" s="67"/>
      <c r="F634" s="67"/>
      <c r="G634" s="67"/>
      <c r="H634" s="67"/>
    </row>
    <row r="635">
      <c r="A635" s="67"/>
      <c r="B635" s="67"/>
      <c r="C635" s="67"/>
      <c r="D635" s="67"/>
      <c r="E635" s="67"/>
      <c r="F635" s="67"/>
      <c r="G635" s="67"/>
      <c r="H635" s="67"/>
    </row>
    <row r="636">
      <c r="A636" s="67"/>
      <c r="B636" s="67"/>
      <c r="C636" s="67"/>
      <c r="D636" s="67"/>
      <c r="E636" s="67"/>
      <c r="F636" s="67"/>
      <c r="G636" s="67"/>
      <c r="H636" s="67"/>
    </row>
    <row r="637">
      <c r="A637" s="67"/>
      <c r="B637" s="67"/>
      <c r="C637" s="67"/>
      <c r="D637" s="67"/>
      <c r="E637" s="67"/>
      <c r="F637" s="67"/>
      <c r="G637" s="67"/>
      <c r="H637" s="67"/>
    </row>
    <row r="638">
      <c r="A638" s="67"/>
      <c r="B638" s="67"/>
      <c r="C638" s="67"/>
      <c r="D638" s="67"/>
      <c r="E638" s="67"/>
      <c r="F638" s="67"/>
      <c r="G638" s="67"/>
      <c r="H638" s="67"/>
    </row>
    <row r="639">
      <c r="A639" s="67"/>
      <c r="B639" s="67"/>
      <c r="C639" s="67"/>
      <c r="D639" s="67"/>
      <c r="E639" s="67"/>
      <c r="F639" s="67"/>
      <c r="G639" s="67"/>
      <c r="H639" s="67"/>
    </row>
    <row r="640">
      <c r="A640" s="67"/>
      <c r="B640" s="67"/>
      <c r="C640" s="67"/>
      <c r="D640" s="67"/>
      <c r="E640" s="67"/>
      <c r="F640" s="67"/>
      <c r="G640" s="67"/>
      <c r="H640" s="67"/>
    </row>
    <row r="641">
      <c r="A641" s="67"/>
      <c r="B641" s="67"/>
      <c r="C641" s="67"/>
      <c r="D641" s="67"/>
      <c r="E641" s="67"/>
      <c r="F641" s="67"/>
      <c r="G641" s="67"/>
      <c r="H641" s="67"/>
    </row>
    <row r="642">
      <c r="A642" s="67"/>
      <c r="B642" s="67"/>
      <c r="C642" s="67"/>
      <c r="D642" s="67"/>
      <c r="E642" s="67"/>
      <c r="F642" s="67"/>
      <c r="G642" s="67"/>
      <c r="H642" s="67"/>
    </row>
    <row r="643">
      <c r="A643" s="67"/>
      <c r="B643" s="67"/>
      <c r="C643" s="67"/>
      <c r="D643" s="67"/>
      <c r="E643" s="67"/>
      <c r="F643" s="67"/>
      <c r="G643" s="67"/>
      <c r="H643" s="67"/>
    </row>
    <row r="644">
      <c r="A644" s="67"/>
      <c r="B644" s="67"/>
      <c r="C644" s="67"/>
      <c r="D644" s="67"/>
      <c r="E644" s="67"/>
      <c r="F644" s="67"/>
      <c r="G644" s="67"/>
      <c r="H644" s="67"/>
    </row>
    <row r="645">
      <c r="A645" s="67"/>
      <c r="B645" s="67"/>
      <c r="C645" s="67"/>
      <c r="D645" s="67"/>
      <c r="E645" s="67"/>
      <c r="F645" s="67"/>
      <c r="G645" s="67"/>
      <c r="H645" s="67"/>
    </row>
    <row r="646">
      <c r="A646" s="67"/>
      <c r="B646" s="67"/>
      <c r="C646" s="67"/>
      <c r="D646" s="67"/>
      <c r="E646" s="67"/>
      <c r="F646" s="67"/>
      <c r="G646" s="67"/>
      <c r="H646" s="67"/>
    </row>
    <row r="647">
      <c r="A647" s="67"/>
      <c r="B647" s="67"/>
      <c r="C647" s="67"/>
      <c r="D647" s="67"/>
      <c r="E647" s="67"/>
      <c r="F647" s="67"/>
      <c r="G647" s="67"/>
      <c r="H647" s="67"/>
    </row>
    <row r="648">
      <c r="A648" s="67"/>
      <c r="B648" s="67"/>
      <c r="C648" s="67"/>
      <c r="D648" s="67"/>
      <c r="E648" s="67"/>
      <c r="F648" s="67"/>
      <c r="G648" s="67"/>
      <c r="H648" s="67"/>
    </row>
    <row r="649">
      <c r="A649" s="67"/>
      <c r="B649" s="67"/>
      <c r="C649" s="67"/>
      <c r="D649" s="67"/>
      <c r="E649" s="67"/>
      <c r="F649" s="67"/>
      <c r="G649" s="67"/>
      <c r="H649" s="67"/>
    </row>
    <row r="650">
      <c r="A650" s="67"/>
      <c r="B650" s="67"/>
      <c r="C650" s="67"/>
      <c r="D650" s="67"/>
      <c r="E650" s="67"/>
      <c r="F650" s="67"/>
      <c r="G650" s="67"/>
      <c r="H650" s="67"/>
    </row>
    <row r="651">
      <c r="A651" s="67"/>
      <c r="B651" s="67"/>
      <c r="C651" s="67"/>
      <c r="D651" s="67"/>
      <c r="E651" s="67"/>
      <c r="F651" s="67"/>
      <c r="G651" s="67"/>
      <c r="H651" s="67"/>
    </row>
    <row r="652">
      <c r="A652" s="67"/>
      <c r="B652" s="67"/>
      <c r="C652" s="67"/>
      <c r="D652" s="67"/>
      <c r="E652" s="67"/>
      <c r="F652" s="67"/>
      <c r="G652" s="67"/>
      <c r="H652" s="67"/>
    </row>
    <row r="653">
      <c r="A653" s="67"/>
      <c r="B653" s="67"/>
      <c r="C653" s="67"/>
      <c r="D653" s="67"/>
      <c r="E653" s="67"/>
      <c r="F653" s="67"/>
      <c r="G653" s="67"/>
      <c r="H653" s="67"/>
    </row>
    <row r="654">
      <c r="A654" s="67"/>
      <c r="B654" s="67"/>
      <c r="C654" s="67"/>
      <c r="D654" s="67"/>
      <c r="E654" s="67"/>
      <c r="F654" s="67"/>
      <c r="G654" s="67"/>
      <c r="H654" s="67"/>
    </row>
    <row r="655">
      <c r="A655" s="67"/>
      <c r="B655" s="67"/>
      <c r="C655" s="67"/>
      <c r="D655" s="67"/>
      <c r="E655" s="67"/>
      <c r="F655" s="67"/>
      <c r="G655" s="67"/>
      <c r="H655" s="67"/>
    </row>
    <row r="656">
      <c r="A656" s="67"/>
      <c r="B656" s="67"/>
      <c r="C656" s="67"/>
      <c r="D656" s="67"/>
      <c r="E656" s="67"/>
      <c r="F656" s="67"/>
      <c r="G656" s="67"/>
      <c r="H656" s="67"/>
    </row>
    <row r="657">
      <c r="A657" s="67"/>
      <c r="B657" s="67"/>
      <c r="C657" s="67"/>
      <c r="D657" s="67"/>
      <c r="E657" s="67"/>
      <c r="F657" s="67"/>
      <c r="G657" s="67"/>
      <c r="H657" s="67"/>
    </row>
    <row r="658">
      <c r="A658" s="67"/>
      <c r="B658" s="67"/>
      <c r="C658" s="67"/>
      <c r="D658" s="67"/>
      <c r="E658" s="67"/>
      <c r="F658" s="67"/>
      <c r="G658" s="67"/>
      <c r="H658" s="67"/>
    </row>
    <row r="659">
      <c r="A659" s="67"/>
      <c r="B659" s="67"/>
      <c r="C659" s="67"/>
      <c r="D659" s="67"/>
      <c r="E659" s="67"/>
      <c r="F659" s="67"/>
      <c r="G659" s="67"/>
      <c r="H659" s="67"/>
    </row>
    <row r="660">
      <c r="A660" s="67"/>
      <c r="B660" s="67"/>
      <c r="C660" s="67"/>
      <c r="D660" s="67"/>
      <c r="E660" s="67"/>
      <c r="F660" s="67"/>
      <c r="G660" s="67"/>
      <c r="H660" s="67"/>
    </row>
    <row r="661">
      <c r="A661" s="67"/>
      <c r="B661" s="67"/>
      <c r="C661" s="67"/>
      <c r="D661" s="67"/>
      <c r="E661" s="67"/>
      <c r="F661" s="67"/>
      <c r="G661" s="67"/>
      <c r="H661" s="67"/>
    </row>
    <row r="662">
      <c r="A662" s="67"/>
      <c r="B662" s="67"/>
      <c r="C662" s="67"/>
      <c r="D662" s="67"/>
      <c r="E662" s="67"/>
      <c r="F662" s="67"/>
      <c r="G662" s="67"/>
      <c r="H662" s="67"/>
    </row>
    <row r="663">
      <c r="A663" s="67"/>
      <c r="B663" s="67"/>
      <c r="C663" s="67"/>
      <c r="D663" s="67"/>
      <c r="E663" s="67"/>
      <c r="F663" s="67"/>
      <c r="G663" s="67"/>
      <c r="H663" s="67"/>
    </row>
    <row r="664">
      <c r="A664" s="67"/>
      <c r="B664" s="67"/>
      <c r="C664" s="67"/>
      <c r="D664" s="67"/>
      <c r="E664" s="67"/>
      <c r="F664" s="67"/>
      <c r="G664" s="67"/>
      <c r="H664" s="67"/>
    </row>
    <row r="665">
      <c r="A665" s="67"/>
      <c r="B665" s="67"/>
      <c r="C665" s="67"/>
      <c r="D665" s="67"/>
      <c r="E665" s="67"/>
      <c r="F665" s="67"/>
      <c r="G665" s="67"/>
      <c r="H665" s="67"/>
    </row>
    <row r="666">
      <c r="A666" s="67"/>
      <c r="B666" s="67"/>
      <c r="C666" s="67"/>
      <c r="D666" s="67"/>
      <c r="E666" s="67"/>
      <c r="F666" s="67"/>
      <c r="G666" s="67"/>
      <c r="H666" s="67"/>
    </row>
    <row r="667">
      <c r="A667" s="67"/>
      <c r="B667" s="67"/>
      <c r="C667" s="67"/>
      <c r="D667" s="67"/>
      <c r="E667" s="67"/>
      <c r="F667" s="67"/>
      <c r="G667" s="67"/>
      <c r="H667" s="67"/>
    </row>
    <row r="668">
      <c r="A668" s="67"/>
      <c r="B668" s="67"/>
      <c r="C668" s="67"/>
      <c r="D668" s="67"/>
      <c r="E668" s="67"/>
      <c r="F668" s="67"/>
      <c r="G668" s="67"/>
      <c r="H668" s="67"/>
    </row>
    <row r="669">
      <c r="A669" s="67"/>
      <c r="B669" s="67"/>
      <c r="C669" s="67"/>
      <c r="D669" s="67"/>
      <c r="E669" s="67"/>
      <c r="F669" s="67"/>
      <c r="G669" s="67"/>
      <c r="H669" s="67"/>
    </row>
    <row r="670">
      <c r="A670" s="67"/>
      <c r="B670" s="67"/>
      <c r="C670" s="67"/>
      <c r="D670" s="67"/>
      <c r="E670" s="67"/>
      <c r="F670" s="67"/>
      <c r="G670" s="67"/>
      <c r="H670" s="67"/>
    </row>
    <row r="671">
      <c r="A671" s="67"/>
      <c r="B671" s="67"/>
      <c r="C671" s="67"/>
      <c r="D671" s="67"/>
      <c r="E671" s="67"/>
      <c r="F671" s="67"/>
      <c r="G671" s="67"/>
      <c r="H671" s="67"/>
    </row>
    <row r="672">
      <c r="A672" s="67"/>
      <c r="B672" s="67"/>
      <c r="C672" s="67"/>
      <c r="D672" s="67"/>
      <c r="E672" s="67"/>
      <c r="F672" s="67"/>
      <c r="G672" s="67"/>
      <c r="H672" s="67"/>
    </row>
    <row r="673">
      <c r="A673" s="67"/>
      <c r="B673" s="67"/>
      <c r="C673" s="67"/>
      <c r="D673" s="67"/>
      <c r="E673" s="67"/>
      <c r="F673" s="67"/>
      <c r="G673" s="67"/>
      <c r="H673" s="67"/>
    </row>
    <row r="674">
      <c r="A674" s="67"/>
      <c r="B674" s="67"/>
      <c r="C674" s="67"/>
      <c r="D674" s="67"/>
      <c r="E674" s="67"/>
      <c r="F674" s="67"/>
      <c r="G674" s="67"/>
      <c r="H674" s="67"/>
    </row>
    <row r="675">
      <c r="A675" s="67"/>
      <c r="B675" s="67"/>
      <c r="C675" s="67"/>
      <c r="D675" s="67"/>
      <c r="E675" s="67"/>
      <c r="F675" s="67"/>
      <c r="G675" s="67"/>
      <c r="H675" s="67"/>
    </row>
    <row r="676">
      <c r="A676" s="67"/>
      <c r="B676" s="67"/>
      <c r="C676" s="67"/>
      <c r="D676" s="67"/>
      <c r="E676" s="67"/>
      <c r="F676" s="67"/>
      <c r="G676" s="67"/>
      <c r="H676" s="67"/>
    </row>
    <row r="677">
      <c r="A677" s="67"/>
      <c r="B677" s="67"/>
      <c r="C677" s="67"/>
      <c r="D677" s="67"/>
      <c r="E677" s="67"/>
      <c r="F677" s="67"/>
      <c r="G677" s="67"/>
      <c r="H677" s="67"/>
    </row>
    <row r="678">
      <c r="A678" s="67"/>
      <c r="B678" s="67"/>
      <c r="C678" s="67"/>
      <c r="D678" s="67"/>
      <c r="E678" s="67"/>
      <c r="F678" s="67"/>
      <c r="G678" s="67"/>
      <c r="H678" s="67"/>
    </row>
    <row r="679">
      <c r="A679" s="67"/>
      <c r="B679" s="67"/>
      <c r="C679" s="67"/>
      <c r="D679" s="67"/>
      <c r="E679" s="67"/>
      <c r="F679" s="67"/>
      <c r="G679" s="67"/>
      <c r="H679" s="67"/>
    </row>
    <row r="680">
      <c r="A680" s="67"/>
      <c r="B680" s="67"/>
      <c r="C680" s="67"/>
      <c r="D680" s="67"/>
      <c r="E680" s="67"/>
      <c r="F680" s="67"/>
      <c r="G680" s="67"/>
      <c r="H680" s="67"/>
    </row>
    <row r="681">
      <c r="A681" s="67"/>
      <c r="B681" s="67"/>
      <c r="C681" s="67"/>
      <c r="D681" s="67"/>
      <c r="E681" s="67"/>
      <c r="F681" s="67"/>
      <c r="G681" s="67"/>
      <c r="H681" s="67"/>
    </row>
    <row r="682">
      <c r="A682" s="67"/>
      <c r="B682" s="67"/>
      <c r="C682" s="67"/>
      <c r="D682" s="67"/>
      <c r="E682" s="67"/>
      <c r="F682" s="67"/>
      <c r="G682" s="67"/>
      <c r="H682" s="67"/>
    </row>
    <row r="683">
      <c r="A683" s="67"/>
      <c r="B683" s="67"/>
      <c r="C683" s="67"/>
      <c r="D683" s="67"/>
      <c r="E683" s="67"/>
      <c r="F683" s="67"/>
      <c r="G683" s="67"/>
      <c r="H683" s="67"/>
    </row>
    <row r="684">
      <c r="A684" s="67"/>
      <c r="B684" s="67"/>
      <c r="C684" s="67"/>
      <c r="D684" s="67"/>
      <c r="E684" s="67"/>
      <c r="F684" s="67"/>
      <c r="G684" s="67"/>
      <c r="H684" s="67"/>
    </row>
    <row r="685">
      <c r="A685" s="67"/>
      <c r="B685" s="67"/>
      <c r="C685" s="67"/>
      <c r="D685" s="67"/>
      <c r="E685" s="67"/>
      <c r="F685" s="67"/>
      <c r="G685" s="67"/>
      <c r="H685" s="67"/>
    </row>
    <row r="686">
      <c r="A686" s="67"/>
      <c r="B686" s="67"/>
      <c r="C686" s="67"/>
      <c r="D686" s="67"/>
      <c r="E686" s="67"/>
      <c r="F686" s="67"/>
      <c r="G686" s="67"/>
      <c r="H686" s="67"/>
    </row>
    <row r="687">
      <c r="A687" s="67"/>
      <c r="B687" s="67"/>
      <c r="C687" s="67"/>
      <c r="D687" s="67"/>
      <c r="E687" s="67"/>
      <c r="F687" s="67"/>
      <c r="G687" s="67"/>
      <c r="H687" s="67"/>
    </row>
    <row r="688">
      <c r="A688" s="67"/>
      <c r="B688" s="67"/>
      <c r="C688" s="67"/>
      <c r="D688" s="67"/>
      <c r="E688" s="67"/>
      <c r="F688" s="67"/>
      <c r="G688" s="67"/>
      <c r="H688" s="67"/>
    </row>
    <row r="689">
      <c r="A689" s="67"/>
      <c r="B689" s="67"/>
      <c r="C689" s="67"/>
      <c r="D689" s="67"/>
      <c r="E689" s="67"/>
      <c r="F689" s="67"/>
      <c r="G689" s="67"/>
      <c r="H689" s="67"/>
    </row>
    <row r="690">
      <c r="A690" s="67"/>
      <c r="B690" s="67"/>
      <c r="C690" s="67"/>
      <c r="D690" s="67"/>
      <c r="E690" s="67"/>
      <c r="F690" s="67"/>
      <c r="G690" s="67"/>
      <c r="H690" s="67"/>
    </row>
    <row r="691">
      <c r="A691" s="67"/>
      <c r="B691" s="67"/>
      <c r="C691" s="67"/>
      <c r="D691" s="67"/>
      <c r="E691" s="67"/>
      <c r="F691" s="67"/>
      <c r="G691" s="67"/>
      <c r="H691" s="67"/>
    </row>
    <row r="692">
      <c r="A692" s="67"/>
      <c r="B692" s="67"/>
      <c r="C692" s="67"/>
      <c r="D692" s="67"/>
      <c r="E692" s="67"/>
      <c r="F692" s="67"/>
      <c r="G692" s="67"/>
      <c r="H692" s="67"/>
    </row>
    <row r="693">
      <c r="A693" s="67"/>
      <c r="B693" s="67"/>
      <c r="C693" s="67"/>
      <c r="D693" s="67"/>
      <c r="E693" s="67"/>
      <c r="F693" s="67"/>
      <c r="G693" s="67"/>
      <c r="H693" s="67"/>
    </row>
    <row r="694">
      <c r="A694" s="67"/>
      <c r="B694" s="67"/>
      <c r="C694" s="67"/>
      <c r="D694" s="67"/>
      <c r="E694" s="67"/>
      <c r="F694" s="67"/>
      <c r="G694" s="67"/>
      <c r="H694" s="67"/>
    </row>
    <row r="695">
      <c r="A695" s="67"/>
      <c r="B695" s="67"/>
      <c r="C695" s="67"/>
      <c r="D695" s="67"/>
      <c r="E695" s="67"/>
      <c r="F695" s="67"/>
      <c r="G695" s="67"/>
      <c r="H695" s="67"/>
    </row>
    <row r="696">
      <c r="A696" s="67"/>
      <c r="B696" s="67"/>
      <c r="C696" s="67"/>
      <c r="D696" s="67"/>
      <c r="E696" s="67"/>
      <c r="F696" s="67"/>
      <c r="G696" s="67"/>
      <c r="H696" s="67"/>
    </row>
    <row r="697">
      <c r="A697" s="67"/>
      <c r="B697" s="67"/>
      <c r="C697" s="67"/>
      <c r="D697" s="67"/>
      <c r="E697" s="67"/>
      <c r="F697" s="67"/>
      <c r="G697" s="67"/>
      <c r="H697" s="67"/>
    </row>
    <row r="698">
      <c r="A698" s="67"/>
      <c r="B698" s="67"/>
      <c r="C698" s="67"/>
      <c r="D698" s="67"/>
      <c r="E698" s="67"/>
      <c r="F698" s="67"/>
      <c r="G698" s="67"/>
      <c r="H698" s="67"/>
    </row>
    <row r="699">
      <c r="A699" s="67"/>
      <c r="B699" s="67"/>
      <c r="C699" s="67"/>
      <c r="D699" s="67"/>
      <c r="E699" s="67"/>
      <c r="F699" s="67"/>
      <c r="G699" s="67"/>
      <c r="H699" s="67"/>
    </row>
    <row r="700">
      <c r="A700" s="67"/>
      <c r="B700" s="67"/>
      <c r="C700" s="67"/>
      <c r="D700" s="67"/>
      <c r="E700" s="67"/>
      <c r="F700" s="67"/>
      <c r="G700" s="67"/>
      <c r="H700" s="67"/>
    </row>
    <row r="701">
      <c r="A701" s="67"/>
      <c r="B701" s="67"/>
      <c r="C701" s="67"/>
      <c r="D701" s="67"/>
      <c r="E701" s="67"/>
      <c r="F701" s="67"/>
      <c r="G701" s="67"/>
      <c r="H701" s="67"/>
    </row>
    <row r="702">
      <c r="A702" s="67"/>
      <c r="B702" s="67"/>
      <c r="C702" s="67"/>
      <c r="D702" s="67"/>
      <c r="E702" s="67"/>
      <c r="F702" s="67"/>
      <c r="G702" s="67"/>
      <c r="H702" s="67"/>
    </row>
    <row r="703">
      <c r="A703" s="67"/>
      <c r="B703" s="67"/>
      <c r="C703" s="67"/>
      <c r="D703" s="67"/>
      <c r="E703" s="67"/>
      <c r="F703" s="67"/>
      <c r="G703" s="67"/>
      <c r="H703" s="67"/>
    </row>
    <row r="704">
      <c r="A704" s="67"/>
      <c r="B704" s="67"/>
      <c r="C704" s="67"/>
      <c r="D704" s="67"/>
      <c r="E704" s="67"/>
      <c r="F704" s="67"/>
      <c r="G704" s="67"/>
      <c r="H704" s="67"/>
    </row>
    <row r="705">
      <c r="A705" s="67"/>
      <c r="B705" s="67"/>
      <c r="C705" s="67"/>
      <c r="D705" s="67"/>
      <c r="E705" s="67"/>
      <c r="F705" s="67"/>
      <c r="G705" s="67"/>
      <c r="H705" s="67"/>
    </row>
    <row r="706">
      <c r="A706" s="67"/>
      <c r="B706" s="67"/>
      <c r="C706" s="67"/>
      <c r="D706" s="67"/>
      <c r="E706" s="67"/>
      <c r="F706" s="67"/>
      <c r="G706" s="67"/>
      <c r="H706" s="67"/>
    </row>
    <row r="707">
      <c r="A707" s="67"/>
      <c r="B707" s="67"/>
      <c r="C707" s="67"/>
      <c r="D707" s="67"/>
      <c r="E707" s="67"/>
      <c r="F707" s="67"/>
      <c r="G707" s="67"/>
      <c r="H707" s="67"/>
    </row>
    <row r="708">
      <c r="A708" s="67"/>
      <c r="B708" s="67"/>
      <c r="C708" s="67"/>
      <c r="D708" s="67"/>
      <c r="E708" s="67"/>
      <c r="F708" s="67"/>
      <c r="G708" s="67"/>
      <c r="H708" s="67"/>
    </row>
    <row r="709">
      <c r="A709" s="67"/>
      <c r="B709" s="67"/>
      <c r="C709" s="67"/>
      <c r="D709" s="67"/>
      <c r="E709" s="67"/>
      <c r="F709" s="67"/>
      <c r="G709" s="67"/>
      <c r="H709" s="67"/>
    </row>
    <row r="710">
      <c r="A710" s="67"/>
      <c r="B710" s="67"/>
      <c r="C710" s="67"/>
      <c r="D710" s="67"/>
      <c r="E710" s="67"/>
      <c r="F710" s="67"/>
      <c r="G710" s="67"/>
      <c r="H710" s="67"/>
    </row>
    <row r="711">
      <c r="A711" s="67"/>
      <c r="B711" s="67"/>
      <c r="C711" s="67"/>
      <c r="D711" s="67"/>
      <c r="E711" s="67"/>
      <c r="F711" s="67"/>
      <c r="G711" s="67"/>
      <c r="H711" s="67"/>
    </row>
    <row r="712">
      <c r="A712" s="67"/>
      <c r="B712" s="67"/>
      <c r="C712" s="67"/>
      <c r="D712" s="67"/>
      <c r="E712" s="67"/>
      <c r="F712" s="67"/>
      <c r="G712" s="67"/>
      <c r="H712" s="67"/>
    </row>
    <row r="713">
      <c r="A713" s="67"/>
      <c r="B713" s="67"/>
      <c r="C713" s="67"/>
      <c r="D713" s="67"/>
      <c r="E713" s="67"/>
      <c r="F713" s="67"/>
      <c r="G713" s="67"/>
      <c r="H713" s="67"/>
    </row>
    <row r="714">
      <c r="A714" s="67"/>
      <c r="B714" s="67"/>
      <c r="C714" s="67"/>
      <c r="D714" s="67"/>
      <c r="E714" s="67"/>
      <c r="F714" s="67"/>
      <c r="G714" s="67"/>
      <c r="H714" s="67"/>
    </row>
    <row r="715">
      <c r="A715" s="67"/>
      <c r="B715" s="67"/>
      <c r="C715" s="67"/>
      <c r="D715" s="67"/>
      <c r="E715" s="67"/>
      <c r="F715" s="67"/>
      <c r="G715" s="67"/>
      <c r="H715" s="67"/>
    </row>
    <row r="716">
      <c r="A716" s="67"/>
      <c r="B716" s="67"/>
      <c r="C716" s="67"/>
      <c r="D716" s="67"/>
      <c r="E716" s="67"/>
      <c r="F716" s="67"/>
      <c r="G716" s="67"/>
      <c r="H716" s="67"/>
    </row>
    <row r="717">
      <c r="A717" s="67"/>
      <c r="B717" s="67"/>
      <c r="C717" s="67"/>
      <c r="D717" s="67"/>
      <c r="E717" s="67"/>
      <c r="F717" s="67"/>
      <c r="G717" s="67"/>
      <c r="H717" s="67"/>
    </row>
    <row r="718">
      <c r="A718" s="67"/>
      <c r="B718" s="67"/>
      <c r="C718" s="67"/>
      <c r="D718" s="67"/>
      <c r="E718" s="67"/>
      <c r="F718" s="67"/>
      <c r="G718" s="67"/>
      <c r="H718" s="67"/>
    </row>
    <row r="719">
      <c r="A719" s="67"/>
      <c r="B719" s="67"/>
      <c r="C719" s="67"/>
      <c r="D719" s="67"/>
      <c r="E719" s="67"/>
      <c r="F719" s="67"/>
      <c r="G719" s="67"/>
      <c r="H719" s="67"/>
    </row>
    <row r="720">
      <c r="A720" s="67"/>
      <c r="B720" s="67"/>
      <c r="C720" s="67"/>
      <c r="D720" s="67"/>
      <c r="E720" s="67"/>
      <c r="F720" s="67"/>
      <c r="G720" s="67"/>
      <c r="H720" s="67"/>
    </row>
    <row r="721">
      <c r="A721" s="67"/>
      <c r="B721" s="67"/>
      <c r="C721" s="67"/>
      <c r="D721" s="67"/>
      <c r="E721" s="67"/>
      <c r="F721" s="67"/>
      <c r="G721" s="67"/>
      <c r="H721" s="67"/>
    </row>
    <row r="722">
      <c r="A722" s="67"/>
      <c r="B722" s="67"/>
      <c r="C722" s="67"/>
      <c r="D722" s="67"/>
      <c r="E722" s="67"/>
      <c r="F722" s="67"/>
      <c r="G722" s="67"/>
      <c r="H722" s="67"/>
    </row>
    <row r="723">
      <c r="A723" s="67"/>
      <c r="B723" s="67"/>
      <c r="C723" s="67"/>
      <c r="D723" s="67"/>
      <c r="E723" s="67"/>
      <c r="F723" s="67"/>
      <c r="G723" s="67"/>
      <c r="H723" s="67"/>
    </row>
    <row r="724">
      <c r="A724" s="67"/>
      <c r="B724" s="67"/>
      <c r="C724" s="67"/>
      <c r="D724" s="67"/>
      <c r="E724" s="67"/>
      <c r="F724" s="67"/>
      <c r="G724" s="67"/>
      <c r="H724" s="67"/>
    </row>
    <row r="725">
      <c r="A725" s="67"/>
      <c r="B725" s="67"/>
      <c r="C725" s="67"/>
      <c r="D725" s="67"/>
      <c r="E725" s="67"/>
      <c r="F725" s="67"/>
      <c r="G725" s="67"/>
      <c r="H725" s="67"/>
    </row>
    <row r="726">
      <c r="A726" s="67"/>
      <c r="B726" s="67"/>
      <c r="C726" s="67"/>
      <c r="D726" s="67"/>
      <c r="E726" s="67"/>
      <c r="F726" s="67"/>
      <c r="G726" s="67"/>
      <c r="H726" s="67"/>
    </row>
    <row r="727">
      <c r="A727" s="67"/>
      <c r="B727" s="67"/>
      <c r="C727" s="67"/>
      <c r="D727" s="67"/>
      <c r="E727" s="67"/>
      <c r="F727" s="67"/>
      <c r="G727" s="67"/>
      <c r="H727" s="67"/>
    </row>
    <row r="728">
      <c r="A728" s="67"/>
      <c r="B728" s="67"/>
      <c r="C728" s="67"/>
      <c r="D728" s="67"/>
      <c r="E728" s="67"/>
      <c r="F728" s="67"/>
      <c r="G728" s="67"/>
      <c r="H728" s="67"/>
    </row>
    <row r="729">
      <c r="A729" s="67"/>
      <c r="B729" s="67"/>
      <c r="C729" s="67"/>
      <c r="D729" s="67"/>
      <c r="E729" s="67"/>
      <c r="F729" s="67"/>
      <c r="G729" s="67"/>
      <c r="H729" s="67"/>
    </row>
    <row r="730">
      <c r="A730" s="67"/>
      <c r="B730" s="67"/>
      <c r="C730" s="67"/>
      <c r="D730" s="67"/>
      <c r="E730" s="67"/>
      <c r="F730" s="67"/>
      <c r="G730" s="67"/>
      <c r="H730" s="67"/>
    </row>
    <row r="731">
      <c r="A731" s="67"/>
      <c r="B731" s="67"/>
      <c r="C731" s="67"/>
      <c r="D731" s="67"/>
      <c r="E731" s="67"/>
      <c r="F731" s="67"/>
      <c r="G731" s="67"/>
      <c r="H731" s="67"/>
    </row>
    <row r="732">
      <c r="A732" s="67"/>
      <c r="B732" s="67"/>
      <c r="C732" s="67"/>
      <c r="D732" s="67"/>
      <c r="E732" s="67"/>
      <c r="F732" s="67"/>
      <c r="G732" s="67"/>
      <c r="H732" s="67"/>
    </row>
    <row r="733">
      <c r="A733" s="67"/>
      <c r="B733" s="67"/>
      <c r="C733" s="67"/>
      <c r="D733" s="67"/>
      <c r="E733" s="67"/>
      <c r="F733" s="67"/>
      <c r="G733" s="67"/>
      <c r="H733" s="67"/>
    </row>
    <row r="734">
      <c r="A734" s="67"/>
      <c r="B734" s="67"/>
      <c r="C734" s="67"/>
      <c r="D734" s="67"/>
      <c r="E734" s="67"/>
      <c r="F734" s="67"/>
      <c r="G734" s="67"/>
      <c r="H734" s="67"/>
    </row>
    <row r="735">
      <c r="A735" s="67"/>
      <c r="B735" s="67"/>
      <c r="C735" s="67"/>
      <c r="D735" s="67"/>
      <c r="E735" s="67"/>
      <c r="F735" s="67"/>
      <c r="G735" s="67"/>
      <c r="H735" s="67"/>
    </row>
    <row r="736">
      <c r="A736" s="67"/>
      <c r="B736" s="67"/>
      <c r="C736" s="67"/>
      <c r="D736" s="67"/>
      <c r="E736" s="67"/>
      <c r="F736" s="67"/>
      <c r="G736" s="67"/>
      <c r="H736" s="67"/>
    </row>
    <row r="737">
      <c r="A737" s="67"/>
      <c r="B737" s="67"/>
      <c r="C737" s="67"/>
      <c r="D737" s="67"/>
      <c r="E737" s="67"/>
      <c r="F737" s="67"/>
      <c r="G737" s="67"/>
      <c r="H737" s="67"/>
    </row>
    <row r="738">
      <c r="A738" s="67"/>
      <c r="B738" s="67"/>
      <c r="C738" s="67"/>
      <c r="D738" s="67"/>
      <c r="E738" s="67"/>
      <c r="F738" s="67"/>
      <c r="G738" s="67"/>
      <c r="H738" s="67"/>
    </row>
    <row r="739">
      <c r="A739" s="67"/>
      <c r="B739" s="67"/>
      <c r="C739" s="67"/>
      <c r="D739" s="67"/>
      <c r="E739" s="67"/>
      <c r="F739" s="67"/>
      <c r="G739" s="67"/>
      <c r="H739" s="67"/>
    </row>
    <row r="740">
      <c r="A740" s="67"/>
      <c r="B740" s="67"/>
      <c r="C740" s="67"/>
      <c r="D740" s="67"/>
      <c r="E740" s="67"/>
      <c r="F740" s="67"/>
      <c r="G740" s="67"/>
      <c r="H740" s="67"/>
    </row>
    <row r="741">
      <c r="A741" s="67"/>
      <c r="B741" s="67"/>
      <c r="C741" s="67"/>
      <c r="D741" s="67"/>
      <c r="E741" s="67"/>
      <c r="F741" s="67"/>
      <c r="G741" s="67"/>
      <c r="H741" s="67"/>
    </row>
    <row r="742">
      <c r="A742" s="67"/>
      <c r="B742" s="67"/>
      <c r="C742" s="67"/>
      <c r="D742" s="67"/>
      <c r="E742" s="67"/>
      <c r="F742" s="67"/>
      <c r="G742" s="67"/>
      <c r="H742" s="67"/>
    </row>
    <row r="743">
      <c r="A743" s="67"/>
      <c r="B743" s="67"/>
      <c r="C743" s="67"/>
      <c r="D743" s="67"/>
      <c r="E743" s="67"/>
      <c r="F743" s="67"/>
      <c r="G743" s="67"/>
      <c r="H743" s="67"/>
    </row>
    <row r="744">
      <c r="A744" s="67"/>
      <c r="B744" s="67"/>
      <c r="C744" s="67"/>
      <c r="D744" s="67"/>
      <c r="E744" s="67"/>
      <c r="F744" s="67"/>
      <c r="G744" s="67"/>
      <c r="H744" s="67"/>
    </row>
    <row r="745">
      <c r="A745" s="67"/>
      <c r="B745" s="67"/>
      <c r="C745" s="67"/>
      <c r="D745" s="67"/>
      <c r="E745" s="67"/>
      <c r="F745" s="67"/>
      <c r="G745" s="67"/>
      <c r="H745" s="67"/>
    </row>
    <row r="746">
      <c r="A746" s="67"/>
      <c r="B746" s="67"/>
      <c r="C746" s="67"/>
      <c r="D746" s="67"/>
      <c r="E746" s="67"/>
      <c r="F746" s="67"/>
      <c r="G746" s="67"/>
      <c r="H746" s="67"/>
    </row>
    <row r="747">
      <c r="A747" s="67"/>
      <c r="B747" s="67"/>
      <c r="C747" s="67"/>
      <c r="D747" s="67"/>
      <c r="E747" s="67"/>
      <c r="F747" s="67"/>
      <c r="G747" s="67"/>
      <c r="H747" s="67"/>
    </row>
    <row r="748">
      <c r="A748" s="67"/>
      <c r="B748" s="67"/>
      <c r="C748" s="67"/>
      <c r="D748" s="67"/>
      <c r="E748" s="67"/>
      <c r="F748" s="67"/>
      <c r="G748" s="67"/>
      <c r="H748" s="67"/>
    </row>
    <row r="749">
      <c r="A749" s="67"/>
      <c r="B749" s="67"/>
      <c r="C749" s="67"/>
      <c r="D749" s="67"/>
      <c r="E749" s="67"/>
      <c r="F749" s="67"/>
      <c r="G749" s="67"/>
      <c r="H749" s="67"/>
    </row>
    <row r="750">
      <c r="A750" s="67"/>
      <c r="B750" s="67"/>
      <c r="C750" s="67"/>
      <c r="D750" s="67"/>
      <c r="E750" s="67"/>
      <c r="F750" s="67"/>
      <c r="G750" s="67"/>
      <c r="H750" s="67"/>
    </row>
    <row r="751">
      <c r="A751" s="67"/>
      <c r="B751" s="67"/>
      <c r="C751" s="67"/>
      <c r="D751" s="67"/>
      <c r="E751" s="67"/>
      <c r="F751" s="67"/>
      <c r="G751" s="67"/>
      <c r="H751" s="67"/>
    </row>
    <row r="752">
      <c r="A752" s="67"/>
      <c r="B752" s="67"/>
      <c r="C752" s="67"/>
      <c r="D752" s="67"/>
      <c r="E752" s="67"/>
      <c r="F752" s="67"/>
      <c r="G752" s="67"/>
      <c r="H752" s="67"/>
    </row>
    <row r="753">
      <c r="A753" s="67"/>
      <c r="B753" s="67"/>
      <c r="C753" s="67"/>
      <c r="D753" s="67"/>
      <c r="E753" s="67"/>
      <c r="F753" s="67"/>
      <c r="G753" s="67"/>
      <c r="H753" s="67"/>
    </row>
    <row r="754">
      <c r="A754" s="67"/>
      <c r="B754" s="67"/>
      <c r="C754" s="67"/>
      <c r="D754" s="67"/>
      <c r="E754" s="67"/>
      <c r="F754" s="67"/>
      <c r="G754" s="67"/>
      <c r="H754" s="67"/>
    </row>
    <row r="755">
      <c r="A755" s="67"/>
      <c r="B755" s="67"/>
      <c r="C755" s="67"/>
      <c r="D755" s="67"/>
      <c r="E755" s="67"/>
      <c r="F755" s="67"/>
      <c r="G755" s="67"/>
      <c r="H755" s="67"/>
    </row>
    <row r="756">
      <c r="A756" s="67"/>
      <c r="B756" s="67"/>
      <c r="C756" s="67"/>
      <c r="D756" s="67"/>
      <c r="E756" s="67"/>
      <c r="F756" s="67"/>
      <c r="G756" s="67"/>
      <c r="H756" s="67"/>
    </row>
    <row r="757">
      <c r="A757" s="67"/>
      <c r="B757" s="67"/>
      <c r="C757" s="67"/>
      <c r="D757" s="67"/>
      <c r="E757" s="67"/>
      <c r="F757" s="67"/>
      <c r="G757" s="67"/>
      <c r="H757" s="67"/>
    </row>
    <row r="758">
      <c r="A758" s="67"/>
      <c r="B758" s="67"/>
      <c r="C758" s="67"/>
      <c r="D758" s="67"/>
      <c r="E758" s="67"/>
      <c r="F758" s="67"/>
      <c r="G758" s="67"/>
      <c r="H758" s="67"/>
    </row>
    <row r="759">
      <c r="A759" s="67"/>
      <c r="B759" s="67"/>
      <c r="C759" s="67"/>
      <c r="D759" s="67"/>
      <c r="E759" s="67"/>
      <c r="F759" s="67"/>
      <c r="G759" s="67"/>
      <c r="H759" s="67"/>
    </row>
    <row r="760">
      <c r="A760" s="67"/>
      <c r="B760" s="67"/>
      <c r="C760" s="67"/>
      <c r="D760" s="67"/>
      <c r="E760" s="67"/>
      <c r="F760" s="67"/>
      <c r="G760" s="67"/>
      <c r="H760" s="67"/>
    </row>
    <row r="761">
      <c r="A761" s="67"/>
      <c r="B761" s="67"/>
      <c r="C761" s="67"/>
      <c r="D761" s="67"/>
      <c r="E761" s="67"/>
      <c r="F761" s="67"/>
      <c r="G761" s="67"/>
      <c r="H761" s="67"/>
    </row>
    <row r="762">
      <c r="A762" s="67"/>
      <c r="B762" s="67"/>
      <c r="C762" s="67"/>
      <c r="D762" s="67"/>
      <c r="E762" s="67"/>
      <c r="F762" s="67"/>
      <c r="G762" s="67"/>
      <c r="H762" s="67"/>
    </row>
    <row r="763">
      <c r="A763" s="67"/>
      <c r="B763" s="67"/>
      <c r="C763" s="67"/>
      <c r="D763" s="67"/>
      <c r="E763" s="67"/>
      <c r="F763" s="67"/>
      <c r="G763" s="67"/>
      <c r="H763" s="67"/>
    </row>
    <row r="764">
      <c r="A764" s="67"/>
      <c r="B764" s="67"/>
      <c r="C764" s="67"/>
      <c r="D764" s="67"/>
      <c r="E764" s="67"/>
      <c r="F764" s="67"/>
      <c r="G764" s="67"/>
      <c r="H764" s="67"/>
    </row>
    <row r="765">
      <c r="A765" s="67"/>
      <c r="B765" s="67"/>
      <c r="C765" s="67"/>
      <c r="D765" s="67"/>
      <c r="E765" s="67"/>
      <c r="F765" s="67"/>
      <c r="G765" s="67"/>
      <c r="H765" s="67"/>
    </row>
    <row r="766">
      <c r="A766" s="67"/>
      <c r="B766" s="67"/>
      <c r="C766" s="67"/>
      <c r="D766" s="67"/>
      <c r="E766" s="67"/>
      <c r="F766" s="67"/>
      <c r="G766" s="67"/>
      <c r="H766" s="67"/>
    </row>
    <row r="767">
      <c r="A767" s="67"/>
      <c r="B767" s="67"/>
      <c r="C767" s="67"/>
      <c r="D767" s="67"/>
      <c r="E767" s="67"/>
      <c r="F767" s="67"/>
      <c r="G767" s="67"/>
      <c r="H767" s="67"/>
    </row>
    <row r="768">
      <c r="A768" s="67"/>
      <c r="B768" s="67"/>
      <c r="C768" s="67"/>
      <c r="D768" s="67"/>
      <c r="E768" s="67"/>
      <c r="F768" s="67"/>
      <c r="G768" s="67"/>
      <c r="H768" s="67"/>
    </row>
    <row r="769">
      <c r="A769" s="67"/>
      <c r="B769" s="67"/>
      <c r="C769" s="67"/>
      <c r="D769" s="67"/>
      <c r="E769" s="67"/>
      <c r="F769" s="67"/>
      <c r="G769" s="67"/>
      <c r="H769" s="67"/>
    </row>
    <row r="770">
      <c r="A770" s="67"/>
      <c r="B770" s="67"/>
      <c r="C770" s="67"/>
      <c r="D770" s="67"/>
      <c r="E770" s="67"/>
      <c r="F770" s="67"/>
      <c r="G770" s="67"/>
      <c r="H770" s="67"/>
    </row>
    <row r="771">
      <c r="A771" s="67"/>
      <c r="B771" s="67"/>
      <c r="C771" s="67"/>
      <c r="D771" s="67"/>
      <c r="E771" s="67"/>
      <c r="F771" s="67"/>
      <c r="G771" s="67"/>
      <c r="H771" s="67"/>
    </row>
    <row r="772">
      <c r="A772" s="67"/>
      <c r="B772" s="67"/>
      <c r="C772" s="67"/>
      <c r="D772" s="67"/>
      <c r="E772" s="67"/>
      <c r="F772" s="67"/>
      <c r="G772" s="67"/>
      <c r="H772" s="67"/>
    </row>
    <row r="773">
      <c r="A773" s="67"/>
      <c r="B773" s="67"/>
      <c r="C773" s="67"/>
      <c r="D773" s="67"/>
      <c r="E773" s="67"/>
      <c r="F773" s="67"/>
      <c r="G773" s="67"/>
      <c r="H773" s="67"/>
    </row>
    <row r="774">
      <c r="A774" s="67"/>
      <c r="B774" s="67"/>
      <c r="C774" s="67"/>
      <c r="D774" s="67"/>
      <c r="E774" s="67"/>
      <c r="F774" s="67"/>
      <c r="G774" s="67"/>
      <c r="H774" s="67"/>
    </row>
    <row r="775">
      <c r="A775" s="67"/>
      <c r="B775" s="67"/>
      <c r="C775" s="67"/>
      <c r="D775" s="67"/>
      <c r="E775" s="67"/>
      <c r="F775" s="67"/>
      <c r="G775" s="67"/>
      <c r="H775" s="67"/>
    </row>
    <row r="776">
      <c r="A776" s="67"/>
      <c r="B776" s="67"/>
      <c r="C776" s="67"/>
      <c r="D776" s="67"/>
      <c r="E776" s="67"/>
      <c r="F776" s="67"/>
      <c r="G776" s="67"/>
      <c r="H776" s="67"/>
    </row>
    <row r="777">
      <c r="A777" s="67"/>
      <c r="B777" s="67"/>
      <c r="C777" s="67"/>
      <c r="D777" s="67"/>
      <c r="E777" s="67"/>
      <c r="F777" s="67"/>
      <c r="G777" s="67"/>
      <c r="H777" s="67"/>
    </row>
    <row r="778">
      <c r="A778" s="67"/>
      <c r="B778" s="67"/>
      <c r="C778" s="67"/>
      <c r="D778" s="67"/>
      <c r="E778" s="67"/>
      <c r="F778" s="67"/>
      <c r="G778" s="67"/>
      <c r="H778" s="67"/>
    </row>
    <row r="779">
      <c r="A779" s="67"/>
      <c r="B779" s="67"/>
      <c r="C779" s="67"/>
      <c r="D779" s="67"/>
      <c r="E779" s="67"/>
      <c r="F779" s="67"/>
      <c r="G779" s="67"/>
      <c r="H779" s="67"/>
    </row>
    <row r="780">
      <c r="A780" s="67"/>
      <c r="B780" s="67"/>
      <c r="C780" s="67"/>
      <c r="D780" s="67"/>
      <c r="E780" s="67"/>
      <c r="F780" s="67"/>
      <c r="G780" s="67"/>
      <c r="H780" s="67"/>
    </row>
    <row r="781">
      <c r="A781" s="67"/>
      <c r="B781" s="67"/>
      <c r="C781" s="67"/>
      <c r="D781" s="67"/>
      <c r="E781" s="67"/>
      <c r="F781" s="67"/>
      <c r="G781" s="67"/>
      <c r="H781" s="67"/>
    </row>
    <row r="782">
      <c r="A782" s="67"/>
      <c r="B782" s="67"/>
      <c r="C782" s="67"/>
      <c r="D782" s="67"/>
      <c r="E782" s="67"/>
      <c r="F782" s="67"/>
      <c r="G782" s="67"/>
      <c r="H782" s="67"/>
    </row>
    <row r="783">
      <c r="A783" s="67"/>
      <c r="B783" s="67"/>
      <c r="C783" s="67"/>
      <c r="D783" s="67"/>
      <c r="E783" s="67"/>
      <c r="F783" s="67"/>
      <c r="G783" s="67"/>
      <c r="H783" s="67"/>
    </row>
    <row r="784">
      <c r="A784" s="67"/>
      <c r="B784" s="67"/>
      <c r="C784" s="67"/>
      <c r="D784" s="67"/>
      <c r="E784" s="67"/>
      <c r="F784" s="67"/>
      <c r="G784" s="67"/>
      <c r="H784" s="67"/>
    </row>
    <row r="785">
      <c r="A785" s="67"/>
      <c r="B785" s="67"/>
      <c r="C785" s="67"/>
      <c r="D785" s="67"/>
      <c r="E785" s="67"/>
      <c r="F785" s="67"/>
      <c r="G785" s="67"/>
      <c r="H785" s="67"/>
    </row>
    <row r="786">
      <c r="A786" s="67"/>
      <c r="B786" s="67"/>
      <c r="C786" s="67"/>
      <c r="D786" s="67"/>
      <c r="E786" s="67"/>
      <c r="F786" s="67"/>
      <c r="G786" s="67"/>
      <c r="H786" s="67"/>
    </row>
    <row r="787">
      <c r="A787" s="67"/>
      <c r="B787" s="67"/>
      <c r="C787" s="67"/>
      <c r="D787" s="67"/>
      <c r="E787" s="67"/>
      <c r="F787" s="67"/>
      <c r="G787" s="67"/>
      <c r="H787" s="67"/>
    </row>
    <row r="788">
      <c r="A788" s="67"/>
      <c r="B788" s="67"/>
      <c r="C788" s="67"/>
      <c r="D788" s="67"/>
      <c r="E788" s="67"/>
      <c r="F788" s="67"/>
      <c r="G788" s="67"/>
      <c r="H788" s="67"/>
    </row>
    <row r="789">
      <c r="A789" s="67"/>
      <c r="B789" s="67"/>
      <c r="C789" s="67"/>
      <c r="D789" s="67"/>
      <c r="E789" s="67"/>
      <c r="F789" s="67"/>
      <c r="G789" s="67"/>
      <c r="H789" s="67"/>
    </row>
    <row r="790">
      <c r="A790" s="67"/>
      <c r="B790" s="67"/>
      <c r="C790" s="67"/>
      <c r="D790" s="67"/>
      <c r="E790" s="67"/>
      <c r="F790" s="67"/>
      <c r="G790" s="67"/>
      <c r="H790" s="67"/>
    </row>
    <row r="791">
      <c r="A791" s="67"/>
      <c r="B791" s="67"/>
      <c r="C791" s="67"/>
      <c r="D791" s="67"/>
      <c r="E791" s="67"/>
      <c r="F791" s="67"/>
      <c r="G791" s="67"/>
      <c r="H791" s="67"/>
    </row>
    <row r="792">
      <c r="A792" s="67"/>
      <c r="B792" s="67"/>
      <c r="C792" s="67"/>
      <c r="D792" s="67"/>
      <c r="E792" s="67"/>
      <c r="F792" s="67"/>
      <c r="G792" s="67"/>
      <c r="H792" s="67"/>
    </row>
    <row r="793">
      <c r="A793" s="67"/>
      <c r="B793" s="67"/>
      <c r="C793" s="67"/>
      <c r="D793" s="67"/>
      <c r="E793" s="67"/>
      <c r="F793" s="67"/>
      <c r="G793" s="67"/>
      <c r="H793" s="67"/>
    </row>
    <row r="794">
      <c r="A794" s="67"/>
      <c r="B794" s="67"/>
      <c r="C794" s="67"/>
      <c r="D794" s="67"/>
      <c r="E794" s="67"/>
      <c r="F794" s="67"/>
      <c r="G794" s="67"/>
      <c r="H794" s="67"/>
    </row>
    <row r="795">
      <c r="A795" s="67"/>
      <c r="B795" s="67"/>
      <c r="C795" s="67"/>
      <c r="D795" s="67"/>
      <c r="E795" s="67"/>
      <c r="F795" s="67"/>
      <c r="G795" s="67"/>
      <c r="H795" s="67"/>
    </row>
    <row r="796">
      <c r="A796" s="67"/>
      <c r="B796" s="67"/>
      <c r="C796" s="67"/>
      <c r="D796" s="67"/>
      <c r="E796" s="67"/>
      <c r="F796" s="67"/>
      <c r="G796" s="67"/>
      <c r="H796" s="67"/>
    </row>
    <row r="797">
      <c r="A797" s="67"/>
      <c r="B797" s="67"/>
      <c r="C797" s="67"/>
      <c r="D797" s="67"/>
      <c r="E797" s="67"/>
      <c r="F797" s="67"/>
      <c r="G797" s="67"/>
      <c r="H797" s="67"/>
    </row>
    <row r="798">
      <c r="A798" s="67"/>
      <c r="B798" s="67"/>
      <c r="C798" s="67"/>
      <c r="D798" s="67"/>
      <c r="E798" s="67"/>
      <c r="F798" s="67"/>
      <c r="G798" s="67"/>
      <c r="H798" s="67"/>
    </row>
    <row r="799">
      <c r="A799" s="67"/>
      <c r="B799" s="67"/>
      <c r="C799" s="67"/>
      <c r="D799" s="67"/>
      <c r="E799" s="67"/>
      <c r="F799" s="67"/>
      <c r="G799" s="67"/>
      <c r="H799" s="67"/>
    </row>
    <row r="800">
      <c r="A800" s="67"/>
      <c r="B800" s="67"/>
      <c r="C800" s="67"/>
      <c r="D800" s="67"/>
      <c r="E800" s="67"/>
      <c r="F800" s="67"/>
      <c r="G800" s="67"/>
      <c r="H800" s="67"/>
    </row>
    <row r="801">
      <c r="A801" s="67"/>
      <c r="B801" s="67"/>
      <c r="C801" s="67"/>
      <c r="D801" s="67"/>
      <c r="E801" s="67"/>
      <c r="F801" s="67"/>
      <c r="G801" s="67"/>
      <c r="H801" s="67"/>
    </row>
    <row r="802">
      <c r="A802" s="67"/>
      <c r="B802" s="67"/>
      <c r="C802" s="67"/>
      <c r="D802" s="67"/>
      <c r="E802" s="67"/>
      <c r="F802" s="67"/>
      <c r="G802" s="67"/>
      <c r="H802" s="67"/>
    </row>
    <row r="803">
      <c r="A803" s="67"/>
      <c r="B803" s="67"/>
      <c r="C803" s="67"/>
      <c r="D803" s="67"/>
      <c r="E803" s="67"/>
      <c r="F803" s="67"/>
      <c r="G803" s="67"/>
      <c r="H803" s="67"/>
    </row>
    <row r="804">
      <c r="A804" s="67"/>
      <c r="B804" s="67"/>
      <c r="C804" s="67"/>
      <c r="D804" s="67"/>
      <c r="E804" s="67"/>
      <c r="F804" s="67"/>
      <c r="G804" s="67"/>
      <c r="H804" s="67"/>
    </row>
    <row r="805">
      <c r="A805" s="67"/>
      <c r="B805" s="67"/>
      <c r="C805" s="67"/>
      <c r="D805" s="67"/>
      <c r="E805" s="67"/>
      <c r="F805" s="67"/>
      <c r="G805" s="67"/>
      <c r="H805" s="67"/>
    </row>
    <row r="806">
      <c r="A806" s="67"/>
      <c r="B806" s="67"/>
      <c r="C806" s="67"/>
      <c r="D806" s="67"/>
      <c r="E806" s="67"/>
      <c r="F806" s="67"/>
      <c r="G806" s="67"/>
      <c r="H806" s="67"/>
    </row>
    <row r="807">
      <c r="A807" s="67"/>
      <c r="B807" s="67"/>
      <c r="C807" s="67"/>
      <c r="D807" s="67"/>
      <c r="E807" s="67"/>
      <c r="F807" s="67"/>
      <c r="G807" s="67"/>
      <c r="H807" s="67"/>
    </row>
    <row r="808">
      <c r="A808" s="67"/>
      <c r="B808" s="67"/>
      <c r="C808" s="67"/>
      <c r="D808" s="67"/>
      <c r="E808" s="67"/>
      <c r="F808" s="67"/>
      <c r="G808" s="67"/>
      <c r="H808" s="67"/>
    </row>
    <row r="809">
      <c r="A809" s="67"/>
      <c r="B809" s="67"/>
      <c r="C809" s="67"/>
      <c r="D809" s="67"/>
      <c r="E809" s="67"/>
      <c r="F809" s="67"/>
      <c r="G809" s="67"/>
      <c r="H809" s="67"/>
    </row>
    <row r="810">
      <c r="A810" s="67"/>
      <c r="B810" s="67"/>
      <c r="C810" s="67"/>
      <c r="D810" s="67"/>
      <c r="E810" s="67"/>
      <c r="F810" s="67"/>
      <c r="G810" s="67"/>
      <c r="H810" s="67"/>
    </row>
    <row r="811">
      <c r="A811" s="67"/>
      <c r="B811" s="67"/>
      <c r="C811" s="67"/>
      <c r="D811" s="67"/>
      <c r="E811" s="67"/>
      <c r="F811" s="67"/>
      <c r="G811" s="67"/>
      <c r="H811" s="67"/>
    </row>
    <row r="812">
      <c r="A812" s="67"/>
      <c r="B812" s="67"/>
      <c r="C812" s="67"/>
      <c r="D812" s="67"/>
      <c r="E812" s="67"/>
      <c r="F812" s="67"/>
      <c r="G812" s="67"/>
      <c r="H812" s="67"/>
    </row>
    <row r="813">
      <c r="A813" s="67"/>
      <c r="B813" s="67"/>
      <c r="C813" s="67"/>
      <c r="D813" s="67"/>
      <c r="E813" s="67"/>
      <c r="F813" s="67"/>
      <c r="G813" s="67"/>
      <c r="H813" s="67"/>
    </row>
    <row r="814">
      <c r="A814" s="67"/>
      <c r="B814" s="67"/>
      <c r="C814" s="67"/>
      <c r="D814" s="67"/>
      <c r="E814" s="67"/>
      <c r="F814" s="67"/>
      <c r="G814" s="67"/>
      <c r="H814" s="67"/>
    </row>
    <row r="815">
      <c r="A815" s="67"/>
      <c r="B815" s="67"/>
      <c r="C815" s="67"/>
      <c r="D815" s="67"/>
      <c r="E815" s="67"/>
      <c r="F815" s="67"/>
      <c r="G815" s="67"/>
      <c r="H815" s="67"/>
    </row>
    <row r="816">
      <c r="A816" s="67"/>
      <c r="B816" s="67"/>
      <c r="C816" s="67"/>
      <c r="D816" s="67"/>
      <c r="E816" s="67"/>
      <c r="F816" s="67"/>
      <c r="G816" s="67"/>
      <c r="H816" s="67"/>
    </row>
    <row r="817">
      <c r="A817" s="67"/>
      <c r="B817" s="67"/>
      <c r="C817" s="67"/>
      <c r="D817" s="67"/>
      <c r="E817" s="67"/>
      <c r="F817" s="67"/>
      <c r="G817" s="67"/>
      <c r="H817" s="67"/>
    </row>
    <row r="818">
      <c r="A818" s="67"/>
      <c r="B818" s="67"/>
      <c r="C818" s="67"/>
      <c r="D818" s="67"/>
      <c r="E818" s="67"/>
      <c r="F818" s="67"/>
      <c r="G818" s="67"/>
      <c r="H818" s="67"/>
    </row>
    <row r="819">
      <c r="A819" s="67"/>
      <c r="B819" s="67"/>
      <c r="C819" s="67"/>
      <c r="D819" s="67"/>
      <c r="E819" s="67"/>
      <c r="F819" s="67"/>
      <c r="G819" s="67"/>
      <c r="H819" s="67"/>
    </row>
    <row r="820">
      <c r="A820" s="67"/>
      <c r="B820" s="67"/>
      <c r="C820" s="67"/>
      <c r="D820" s="67"/>
      <c r="E820" s="67"/>
      <c r="F820" s="67"/>
      <c r="G820" s="67"/>
      <c r="H820" s="67"/>
    </row>
    <row r="821">
      <c r="A821" s="67"/>
      <c r="B821" s="67"/>
      <c r="C821" s="67"/>
      <c r="D821" s="67"/>
      <c r="E821" s="67"/>
      <c r="F821" s="67"/>
      <c r="G821" s="67"/>
      <c r="H821" s="67"/>
    </row>
    <row r="822">
      <c r="A822" s="67"/>
      <c r="B822" s="67"/>
      <c r="C822" s="67"/>
      <c r="D822" s="67"/>
      <c r="E822" s="67"/>
      <c r="F822" s="67"/>
      <c r="G822" s="67"/>
      <c r="H822" s="67"/>
    </row>
    <row r="823">
      <c r="A823" s="67"/>
      <c r="B823" s="67"/>
      <c r="C823" s="67"/>
      <c r="D823" s="67"/>
      <c r="E823" s="67"/>
      <c r="F823" s="67"/>
      <c r="G823" s="67"/>
      <c r="H823" s="67"/>
    </row>
    <row r="824">
      <c r="A824" s="67"/>
      <c r="B824" s="67"/>
      <c r="C824" s="67"/>
      <c r="D824" s="67"/>
      <c r="E824" s="67"/>
      <c r="F824" s="67"/>
      <c r="G824" s="67"/>
      <c r="H824" s="67"/>
    </row>
    <row r="825">
      <c r="A825" s="67"/>
      <c r="B825" s="67"/>
      <c r="C825" s="67"/>
      <c r="D825" s="67"/>
      <c r="E825" s="67"/>
      <c r="F825" s="67"/>
      <c r="G825" s="67"/>
      <c r="H825" s="67"/>
    </row>
    <row r="826">
      <c r="A826" s="67"/>
      <c r="B826" s="67"/>
      <c r="C826" s="67"/>
      <c r="D826" s="67"/>
      <c r="E826" s="67"/>
      <c r="F826" s="67"/>
      <c r="G826" s="67"/>
      <c r="H826" s="67"/>
    </row>
    <row r="827">
      <c r="A827" s="67"/>
      <c r="B827" s="67"/>
      <c r="C827" s="67"/>
      <c r="D827" s="67"/>
      <c r="E827" s="67"/>
      <c r="F827" s="67"/>
      <c r="G827" s="67"/>
      <c r="H827" s="67"/>
    </row>
    <row r="828">
      <c r="A828" s="67"/>
      <c r="B828" s="67"/>
      <c r="C828" s="67"/>
      <c r="D828" s="67"/>
      <c r="E828" s="67"/>
      <c r="F828" s="67"/>
      <c r="G828" s="67"/>
      <c r="H828" s="67"/>
    </row>
    <row r="829">
      <c r="A829" s="67"/>
      <c r="B829" s="67"/>
      <c r="C829" s="67"/>
      <c r="D829" s="67"/>
      <c r="E829" s="67"/>
      <c r="F829" s="67"/>
      <c r="G829" s="67"/>
      <c r="H829" s="67"/>
    </row>
    <row r="830">
      <c r="A830" s="67"/>
      <c r="B830" s="67"/>
      <c r="C830" s="67"/>
      <c r="D830" s="67"/>
      <c r="E830" s="67"/>
      <c r="F830" s="67"/>
      <c r="G830" s="67"/>
      <c r="H830" s="67"/>
    </row>
    <row r="831">
      <c r="A831" s="67"/>
      <c r="B831" s="67"/>
      <c r="C831" s="67"/>
      <c r="D831" s="67"/>
      <c r="E831" s="67"/>
      <c r="F831" s="67"/>
      <c r="G831" s="67"/>
      <c r="H831" s="67"/>
    </row>
    <row r="832">
      <c r="A832" s="67"/>
      <c r="B832" s="67"/>
      <c r="C832" s="67"/>
      <c r="D832" s="67"/>
      <c r="E832" s="67"/>
      <c r="F832" s="67"/>
      <c r="G832" s="67"/>
      <c r="H832" s="67"/>
    </row>
    <row r="833">
      <c r="A833" s="67"/>
      <c r="B833" s="67"/>
      <c r="C833" s="67"/>
      <c r="D833" s="67"/>
      <c r="E833" s="67"/>
      <c r="F833" s="67"/>
      <c r="G833" s="67"/>
      <c r="H833" s="67"/>
    </row>
    <row r="834">
      <c r="A834" s="67"/>
      <c r="B834" s="67"/>
      <c r="C834" s="67"/>
      <c r="D834" s="67"/>
      <c r="E834" s="67"/>
      <c r="F834" s="67"/>
      <c r="G834" s="67"/>
      <c r="H834" s="67"/>
    </row>
    <row r="835">
      <c r="A835" s="67"/>
      <c r="B835" s="67"/>
      <c r="C835" s="67"/>
      <c r="D835" s="67"/>
      <c r="E835" s="67"/>
      <c r="F835" s="67"/>
      <c r="G835" s="67"/>
      <c r="H835" s="67"/>
    </row>
    <row r="836">
      <c r="A836" s="67"/>
      <c r="B836" s="67"/>
      <c r="C836" s="67"/>
      <c r="D836" s="67"/>
      <c r="E836" s="67"/>
      <c r="F836" s="67"/>
      <c r="G836" s="67"/>
      <c r="H836" s="67"/>
    </row>
    <row r="837">
      <c r="A837" s="67"/>
      <c r="B837" s="67"/>
      <c r="C837" s="67"/>
      <c r="D837" s="67"/>
      <c r="E837" s="67"/>
      <c r="F837" s="67"/>
      <c r="G837" s="67"/>
      <c r="H837" s="67"/>
    </row>
    <row r="838">
      <c r="A838" s="67"/>
      <c r="B838" s="67"/>
      <c r="C838" s="67"/>
      <c r="D838" s="67"/>
      <c r="E838" s="67"/>
      <c r="F838" s="67"/>
      <c r="G838" s="67"/>
      <c r="H838" s="67"/>
    </row>
    <row r="839">
      <c r="A839" s="67"/>
      <c r="B839" s="67"/>
      <c r="C839" s="67"/>
      <c r="D839" s="67"/>
      <c r="E839" s="67"/>
      <c r="F839" s="67"/>
      <c r="G839" s="67"/>
      <c r="H839" s="67"/>
    </row>
    <row r="840">
      <c r="A840" s="67"/>
      <c r="B840" s="67"/>
      <c r="C840" s="67"/>
      <c r="D840" s="67"/>
      <c r="E840" s="67"/>
      <c r="F840" s="67"/>
      <c r="G840" s="67"/>
      <c r="H840" s="67"/>
    </row>
    <row r="841">
      <c r="A841" s="67"/>
      <c r="B841" s="67"/>
      <c r="C841" s="67"/>
      <c r="D841" s="67"/>
      <c r="E841" s="67"/>
      <c r="F841" s="67"/>
      <c r="G841" s="67"/>
      <c r="H841" s="67"/>
    </row>
    <row r="842">
      <c r="A842" s="67"/>
      <c r="B842" s="67"/>
      <c r="C842" s="67"/>
      <c r="D842" s="67"/>
      <c r="E842" s="67"/>
      <c r="F842" s="67"/>
      <c r="G842" s="67"/>
      <c r="H842" s="67"/>
    </row>
    <row r="843">
      <c r="A843" s="67"/>
      <c r="B843" s="67"/>
      <c r="C843" s="67"/>
      <c r="D843" s="67"/>
      <c r="E843" s="67"/>
      <c r="F843" s="67"/>
      <c r="G843" s="67"/>
      <c r="H843" s="67"/>
    </row>
    <row r="844">
      <c r="A844" s="67"/>
      <c r="B844" s="67"/>
      <c r="C844" s="67"/>
      <c r="D844" s="67"/>
      <c r="E844" s="67"/>
      <c r="F844" s="67"/>
      <c r="G844" s="67"/>
      <c r="H844" s="67"/>
    </row>
    <row r="845">
      <c r="A845" s="67"/>
      <c r="B845" s="67"/>
      <c r="C845" s="67"/>
      <c r="D845" s="67"/>
      <c r="E845" s="67"/>
      <c r="F845" s="67"/>
      <c r="G845" s="67"/>
      <c r="H845" s="67"/>
    </row>
    <row r="846">
      <c r="A846" s="67"/>
      <c r="B846" s="67"/>
      <c r="C846" s="67"/>
      <c r="D846" s="67"/>
      <c r="E846" s="67"/>
      <c r="F846" s="67"/>
      <c r="G846" s="67"/>
      <c r="H846" s="67"/>
    </row>
    <row r="847">
      <c r="A847" s="67"/>
      <c r="B847" s="67"/>
      <c r="C847" s="67"/>
      <c r="D847" s="67"/>
      <c r="E847" s="67"/>
      <c r="F847" s="67"/>
      <c r="G847" s="67"/>
      <c r="H847" s="67"/>
    </row>
    <row r="848">
      <c r="A848" s="67"/>
      <c r="B848" s="67"/>
      <c r="C848" s="67"/>
      <c r="D848" s="67"/>
      <c r="E848" s="67"/>
      <c r="F848" s="67"/>
      <c r="G848" s="67"/>
      <c r="H848" s="67"/>
    </row>
    <row r="849">
      <c r="A849" s="67"/>
      <c r="B849" s="67"/>
      <c r="C849" s="67"/>
      <c r="D849" s="67"/>
      <c r="E849" s="67"/>
      <c r="F849" s="67"/>
      <c r="G849" s="67"/>
      <c r="H849" s="67"/>
    </row>
    <row r="850">
      <c r="A850" s="67"/>
      <c r="B850" s="67"/>
      <c r="C850" s="67"/>
      <c r="D850" s="67"/>
      <c r="E850" s="67"/>
      <c r="F850" s="67"/>
      <c r="G850" s="67"/>
      <c r="H850" s="67"/>
    </row>
    <row r="851">
      <c r="A851" s="67"/>
      <c r="B851" s="67"/>
      <c r="C851" s="67"/>
      <c r="D851" s="67"/>
      <c r="E851" s="67"/>
      <c r="F851" s="67"/>
      <c r="G851" s="67"/>
      <c r="H851" s="67"/>
    </row>
    <row r="852">
      <c r="A852" s="67"/>
      <c r="B852" s="67"/>
      <c r="C852" s="67"/>
      <c r="D852" s="67"/>
      <c r="E852" s="67"/>
      <c r="F852" s="67"/>
      <c r="G852" s="67"/>
      <c r="H852" s="67"/>
    </row>
    <row r="853">
      <c r="A853" s="67"/>
      <c r="B853" s="67"/>
      <c r="C853" s="67"/>
      <c r="D853" s="67"/>
      <c r="E853" s="67"/>
      <c r="F853" s="67"/>
      <c r="G853" s="67"/>
      <c r="H853" s="67"/>
    </row>
    <row r="854">
      <c r="A854" s="67"/>
      <c r="B854" s="67"/>
      <c r="C854" s="67"/>
      <c r="D854" s="67"/>
      <c r="E854" s="67"/>
      <c r="F854" s="67"/>
      <c r="G854" s="67"/>
      <c r="H854" s="67"/>
    </row>
    <row r="855">
      <c r="A855" s="67"/>
      <c r="B855" s="67"/>
      <c r="C855" s="67"/>
      <c r="D855" s="67"/>
      <c r="E855" s="67"/>
      <c r="F855" s="67"/>
      <c r="G855" s="67"/>
      <c r="H855" s="67"/>
    </row>
    <row r="856">
      <c r="A856" s="67"/>
      <c r="B856" s="67"/>
      <c r="C856" s="67"/>
      <c r="D856" s="67"/>
      <c r="E856" s="67"/>
      <c r="F856" s="67"/>
      <c r="G856" s="67"/>
      <c r="H856" s="67"/>
    </row>
    <row r="857">
      <c r="A857" s="67"/>
      <c r="B857" s="67"/>
      <c r="C857" s="67"/>
      <c r="D857" s="67"/>
      <c r="E857" s="67"/>
      <c r="F857" s="67"/>
      <c r="G857" s="67"/>
      <c r="H857" s="67"/>
    </row>
    <row r="858">
      <c r="A858" s="67"/>
      <c r="B858" s="67"/>
      <c r="C858" s="67"/>
      <c r="D858" s="67"/>
      <c r="E858" s="67"/>
      <c r="F858" s="67"/>
      <c r="G858" s="67"/>
      <c r="H858" s="67"/>
    </row>
    <row r="859">
      <c r="A859" s="67"/>
      <c r="B859" s="67"/>
      <c r="C859" s="67"/>
      <c r="D859" s="67"/>
      <c r="E859" s="67"/>
      <c r="F859" s="67"/>
      <c r="G859" s="67"/>
      <c r="H859" s="67"/>
    </row>
    <row r="860">
      <c r="A860" s="67"/>
      <c r="B860" s="67"/>
      <c r="C860" s="67"/>
      <c r="D860" s="67"/>
      <c r="E860" s="67"/>
      <c r="F860" s="67"/>
      <c r="G860" s="67"/>
      <c r="H860" s="67"/>
    </row>
    <row r="861">
      <c r="A861" s="67"/>
      <c r="B861" s="67"/>
      <c r="C861" s="67"/>
      <c r="D861" s="67"/>
      <c r="E861" s="67"/>
      <c r="F861" s="67"/>
      <c r="G861" s="67"/>
      <c r="H861" s="67"/>
    </row>
    <row r="862">
      <c r="A862" s="67"/>
      <c r="B862" s="67"/>
      <c r="C862" s="67"/>
      <c r="D862" s="67"/>
      <c r="E862" s="67"/>
      <c r="F862" s="67"/>
      <c r="G862" s="67"/>
      <c r="H862" s="67"/>
    </row>
    <row r="863">
      <c r="A863" s="67"/>
      <c r="B863" s="67"/>
      <c r="C863" s="67"/>
      <c r="D863" s="67"/>
      <c r="E863" s="67"/>
      <c r="F863" s="67"/>
      <c r="G863" s="67"/>
      <c r="H863" s="67"/>
    </row>
    <row r="864">
      <c r="A864" s="67"/>
      <c r="B864" s="67"/>
      <c r="C864" s="67"/>
      <c r="D864" s="67"/>
      <c r="E864" s="67"/>
      <c r="F864" s="67"/>
      <c r="G864" s="67"/>
      <c r="H864" s="67"/>
    </row>
    <row r="865">
      <c r="A865" s="67"/>
      <c r="B865" s="67"/>
      <c r="C865" s="67"/>
      <c r="D865" s="67"/>
      <c r="E865" s="67"/>
      <c r="F865" s="67"/>
      <c r="G865" s="67"/>
      <c r="H865" s="67"/>
    </row>
    <row r="866">
      <c r="A866" s="67"/>
      <c r="B866" s="67"/>
      <c r="C866" s="67"/>
      <c r="D866" s="67"/>
      <c r="E866" s="67"/>
      <c r="F866" s="67"/>
      <c r="G866" s="67"/>
      <c r="H866" s="67"/>
    </row>
    <row r="867">
      <c r="A867" s="67"/>
      <c r="B867" s="67"/>
      <c r="C867" s="67"/>
      <c r="D867" s="67"/>
      <c r="E867" s="67"/>
      <c r="F867" s="67"/>
      <c r="G867" s="67"/>
      <c r="H867" s="67"/>
    </row>
    <row r="868">
      <c r="A868" s="67"/>
      <c r="B868" s="67"/>
      <c r="C868" s="67"/>
      <c r="D868" s="67"/>
      <c r="E868" s="67"/>
      <c r="F868" s="67"/>
      <c r="G868" s="67"/>
      <c r="H868" s="67"/>
    </row>
    <row r="869">
      <c r="A869" s="67"/>
      <c r="B869" s="67"/>
      <c r="C869" s="67"/>
      <c r="D869" s="67"/>
      <c r="E869" s="67"/>
      <c r="F869" s="67"/>
      <c r="G869" s="67"/>
      <c r="H869" s="67"/>
    </row>
    <row r="870">
      <c r="A870" s="67"/>
      <c r="B870" s="67"/>
      <c r="C870" s="67"/>
      <c r="D870" s="67"/>
      <c r="E870" s="67"/>
      <c r="F870" s="67"/>
      <c r="G870" s="67"/>
      <c r="H870" s="67"/>
    </row>
    <row r="871">
      <c r="A871" s="67"/>
      <c r="B871" s="67"/>
      <c r="C871" s="67"/>
      <c r="D871" s="67"/>
      <c r="E871" s="67"/>
      <c r="F871" s="67"/>
      <c r="G871" s="67"/>
      <c r="H871" s="67"/>
    </row>
    <row r="872">
      <c r="A872" s="67"/>
      <c r="B872" s="67"/>
      <c r="C872" s="67"/>
      <c r="D872" s="67"/>
      <c r="E872" s="67"/>
      <c r="F872" s="67"/>
      <c r="G872" s="67"/>
      <c r="H872" s="67"/>
    </row>
    <row r="873">
      <c r="A873" s="67"/>
      <c r="B873" s="67"/>
      <c r="C873" s="67"/>
      <c r="D873" s="67"/>
      <c r="E873" s="67"/>
      <c r="F873" s="67"/>
      <c r="G873" s="67"/>
      <c r="H873" s="67"/>
    </row>
    <row r="874">
      <c r="A874" s="67"/>
      <c r="B874" s="67"/>
      <c r="C874" s="67"/>
      <c r="D874" s="67"/>
      <c r="E874" s="67"/>
      <c r="F874" s="67"/>
      <c r="G874" s="67"/>
      <c r="H874" s="67"/>
    </row>
    <row r="875">
      <c r="A875" s="67"/>
      <c r="B875" s="67"/>
      <c r="C875" s="67"/>
      <c r="D875" s="67"/>
      <c r="E875" s="67"/>
      <c r="F875" s="67"/>
      <c r="G875" s="67"/>
      <c r="H875" s="67"/>
    </row>
    <row r="876">
      <c r="A876" s="67"/>
      <c r="B876" s="67"/>
      <c r="C876" s="67"/>
      <c r="D876" s="67"/>
      <c r="E876" s="67"/>
      <c r="F876" s="67"/>
      <c r="G876" s="67"/>
      <c r="H876" s="67"/>
    </row>
    <row r="877">
      <c r="A877" s="67"/>
      <c r="B877" s="67"/>
      <c r="C877" s="67"/>
      <c r="D877" s="67"/>
      <c r="E877" s="67"/>
      <c r="F877" s="67"/>
      <c r="G877" s="67"/>
      <c r="H877" s="67"/>
    </row>
    <row r="878">
      <c r="A878" s="67"/>
      <c r="B878" s="67"/>
      <c r="C878" s="67"/>
      <c r="D878" s="67"/>
      <c r="E878" s="67"/>
      <c r="F878" s="67"/>
      <c r="G878" s="67"/>
      <c r="H878" s="67"/>
    </row>
    <row r="879">
      <c r="A879" s="67"/>
      <c r="B879" s="67"/>
      <c r="C879" s="67"/>
      <c r="D879" s="67"/>
      <c r="E879" s="67"/>
      <c r="F879" s="67"/>
      <c r="G879" s="67"/>
      <c r="H879" s="67"/>
    </row>
    <row r="880">
      <c r="A880" s="67"/>
      <c r="B880" s="67"/>
      <c r="C880" s="67"/>
      <c r="D880" s="67"/>
      <c r="E880" s="67"/>
      <c r="F880" s="67"/>
      <c r="G880" s="67"/>
      <c r="H880" s="67"/>
    </row>
    <row r="881">
      <c r="A881" s="67"/>
      <c r="B881" s="67"/>
      <c r="C881" s="67"/>
      <c r="D881" s="67"/>
      <c r="E881" s="67"/>
      <c r="F881" s="67"/>
      <c r="G881" s="67"/>
      <c r="H881" s="67"/>
    </row>
    <row r="882">
      <c r="A882" s="67"/>
      <c r="B882" s="67"/>
      <c r="C882" s="67"/>
      <c r="D882" s="67"/>
      <c r="E882" s="67"/>
      <c r="F882" s="67"/>
      <c r="G882" s="67"/>
      <c r="H882" s="67"/>
    </row>
    <row r="883">
      <c r="A883" s="67"/>
      <c r="B883" s="67"/>
      <c r="C883" s="67"/>
      <c r="D883" s="67"/>
      <c r="E883" s="67"/>
      <c r="F883" s="67"/>
      <c r="G883" s="67"/>
      <c r="H883" s="67"/>
    </row>
    <row r="884">
      <c r="A884" s="67"/>
      <c r="B884" s="67"/>
      <c r="C884" s="67"/>
      <c r="D884" s="67"/>
      <c r="E884" s="67"/>
      <c r="F884" s="67"/>
      <c r="G884" s="67"/>
      <c r="H884" s="67"/>
    </row>
    <row r="885">
      <c r="A885" s="67"/>
      <c r="B885" s="67"/>
      <c r="C885" s="67"/>
      <c r="D885" s="67"/>
      <c r="E885" s="67"/>
      <c r="F885" s="67"/>
      <c r="G885" s="67"/>
      <c r="H885" s="67"/>
    </row>
    <row r="886">
      <c r="A886" s="67"/>
      <c r="B886" s="67"/>
      <c r="C886" s="67"/>
      <c r="D886" s="67"/>
      <c r="E886" s="67"/>
      <c r="F886" s="67"/>
      <c r="G886" s="67"/>
      <c r="H886" s="67"/>
    </row>
    <row r="887">
      <c r="A887" s="67"/>
      <c r="B887" s="67"/>
      <c r="C887" s="67"/>
      <c r="D887" s="67"/>
      <c r="E887" s="67"/>
      <c r="F887" s="67"/>
      <c r="G887" s="67"/>
      <c r="H887" s="67"/>
    </row>
    <row r="888">
      <c r="A888" s="67"/>
      <c r="B888" s="67"/>
      <c r="C888" s="67"/>
      <c r="D888" s="67"/>
      <c r="E888" s="67"/>
      <c r="F888" s="67"/>
      <c r="G888" s="67"/>
      <c r="H888" s="67"/>
    </row>
    <row r="889">
      <c r="A889" s="67"/>
      <c r="B889" s="67"/>
      <c r="C889" s="67"/>
      <c r="D889" s="67"/>
      <c r="E889" s="67"/>
      <c r="F889" s="67"/>
      <c r="G889" s="67"/>
      <c r="H889" s="67"/>
    </row>
    <row r="890">
      <c r="A890" s="67"/>
      <c r="B890" s="67"/>
      <c r="C890" s="67"/>
      <c r="D890" s="67"/>
      <c r="E890" s="67"/>
      <c r="F890" s="67"/>
      <c r="G890" s="67"/>
      <c r="H890" s="67"/>
    </row>
    <row r="891">
      <c r="A891" s="67"/>
      <c r="B891" s="67"/>
      <c r="C891" s="67"/>
      <c r="D891" s="67"/>
      <c r="E891" s="67"/>
      <c r="F891" s="67"/>
      <c r="G891" s="67"/>
      <c r="H891" s="67"/>
    </row>
    <row r="892">
      <c r="A892" s="67"/>
      <c r="B892" s="67"/>
      <c r="C892" s="67"/>
      <c r="D892" s="67"/>
      <c r="E892" s="67"/>
      <c r="F892" s="67"/>
      <c r="G892" s="67"/>
      <c r="H892" s="67"/>
    </row>
    <row r="893">
      <c r="A893" s="67"/>
      <c r="B893" s="67"/>
      <c r="C893" s="67"/>
      <c r="D893" s="67"/>
      <c r="E893" s="67"/>
      <c r="F893" s="67"/>
      <c r="G893" s="67"/>
      <c r="H893" s="67"/>
    </row>
    <row r="894">
      <c r="A894" s="67"/>
      <c r="B894" s="67"/>
      <c r="C894" s="67"/>
      <c r="D894" s="67"/>
      <c r="E894" s="67"/>
      <c r="F894" s="67"/>
      <c r="G894" s="67"/>
      <c r="H894" s="67"/>
    </row>
    <row r="895">
      <c r="A895" s="67"/>
      <c r="B895" s="67"/>
      <c r="C895" s="67"/>
      <c r="D895" s="67"/>
      <c r="E895" s="67"/>
      <c r="F895" s="67"/>
      <c r="G895" s="67"/>
      <c r="H895" s="67"/>
    </row>
    <row r="896">
      <c r="A896" s="67"/>
      <c r="B896" s="67"/>
      <c r="C896" s="67"/>
      <c r="D896" s="67"/>
      <c r="E896" s="67"/>
      <c r="F896" s="67"/>
      <c r="G896" s="67"/>
      <c r="H896" s="67"/>
    </row>
    <row r="897">
      <c r="A897" s="67"/>
      <c r="B897" s="67"/>
      <c r="C897" s="67"/>
      <c r="D897" s="67"/>
      <c r="E897" s="67"/>
      <c r="F897" s="67"/>
      <c r="G897" s="67"/>
      <c r="H897" s="67"/>
    </row>
    <row r="898">
      <c r="A898" s="67"/>
      <c r="B898" s="67"/>
      <c r="C898" s="67"/>
      <c r="D898" s="67"/>
      <c r="E898" s="67"/>
      <c r="F898" s="67"/>
      <c r="G898" s="67"/>
      <c r="H898" s="67"/>
    </row>
    <row r="899">
      <c r="A899" s="67"/>
      <c r="B899" s="67"/>
      <c r="C899" s="67"/>
      <c r="D899" s="67"/>
      <c r="E899" s="67"/>
      <c r="F899" s="67"/>
      <c r="G899" s="67"/>
      <c r="H899" s="67"/>
    </row>
    <row r="900">
      <c r="A900" s="67"/>
      <c r="B900" s="67"/>
      <c r="C900" s="67"/>
      <c r="D900" s="67"/>
      <c r="E900" s="67"/>
      <c r="F900" s="67"/>
      <c r="G900" s="67"/>
      <c r="H900" s="67"/>
    </row>
    <row r="901">
      <c r="A901" s="67"/>
      <c r="B901" s="67"/>
      <c r="C901" s="67"/>
      <c r="D901" s="67"/>
      <c r="E901" s="67"/>
      <c r="F901" s="67"/>
      <c r="G901" s="67"/>
      <c r="H901" s="67"/>
    </row>
    <row r="902">
      <c r="A902" s="67"/>
      <c r="B902" s="67"/>
      <c r="C902" s="67"/>
      <c r="D902" s="67"/>
      <c r="E902" s="67"/>
      <c r="F902" s="67"/>
      <c r="G902" s="67"/>
      <c r="H902" s="67"/>
    </row>
    <row r="903">
      <c r="A903" s="67"/>
      <c r="B903" s="67"/>
      <c r="C903" s="67"/>
      <c r="D903" s="67"/>
      <c r="E903" s="67"/>
      <c r="F903" s="67"/>
      <c r="G903" s="67"/>
      <c r="H903" s="67"/>
    </row>
    <row r="904">
      <c r="A904" s="67"/>
      <c r="B904" s="67"/>
      <c r="C904" s="67"/>
      <c r="D904" s="67"/>
      <c r="E904" s="67"/>
      <c r="F904" s="67"/>
      <c r="G904" s="67"/>
      <c r="H904" s="67"/>
    </row>
    <row r="905">
      <c r="A905" s="67"/>
      <c r="B905" s="67"/>
      <c r="C905" s="67"/>
      <c r="D905" s="67"/>
      <c r="E905" s="67"/>
      <c r="F905" s="67"/>
      <c r="G905" s="67"/>
      <c r="H905" s="67"/>
    </row>
    <row r="906">
      <c r="A906" s="67"/>
      <c r="B906" s="67"/>
      <c r="C906" s="67"/>
      <c r="D906" s="67"/>
      <c r="E906" s="67"/>
      <c r="F906" s="67"/>
      <c r="G906" s="67"/>
      <c r="H906" s="67"/>
    </row>
    <row r="907">
      <c r="A907" s="67"/>
      <c r="B907" s="67"/>
      <c r="C907" s="67"/>
      <c r="D907" s="67"/>
      <c r="E907" s="67"/>
      <c r="F907" s="67"/>
      <c r="G907" s="67"/>
      <c r="H907" s="67"/>
    </row>
    <row r="908">
      <c r="A908" s="67"/>
      <c r="B908" s="67"/>
      <c r="C908" s="67"/>
      <c r="D908" s="67"/>
      <c r="E908" s="67"/>
      <c r="F908" s="67"/>
      <c r="G908" s="67"/>
      <c r="H908" s="67"/>
    </row>
    <row r="909">
      <c r="A909" s="67"/>
      <c r="B909" s="67"/>
      <c r="C909" s="67"/>
      <c r="D909" s="67"/>
      <c r="E909" s="67"/>
      <c r="F909" s="67"/>
      <c r="G909" s="67"/>
      <c r="H909" s="67"/>
    </row>
    <row r="910">
      <c r="A910" s="67"/>
      <c r="B910" s="67"/>
      <c r="C910" s="67"/>
      <c r="D910" s="67"/>
      <c r="E910" s="67"/>
      <c r="F910" s="67"/>
      <c r="G910" s="67"/>
      <c r="H910" s="67"/>
    </row>
    <row r="911">
      <c r="A911" s="67"/>
      <c r="B911" s="67"/>
      <c r="C911" s="67"/>
      <c r="D911" s="67"/>
      <c r="E911" s="67"/>
      <c r="F911" s="67"/>
      <c r="G911" s="67"/>
      <c r="H911" s="67"/>
    </row>
    <row r="912">
      <c r="A912" s="67"/>
      <c r="B912" s="67"/>
      <c r="C912" s="67"/>
      <c r="D912" s="67"/>
      <c r="E912" s="67"/>
      <c r="F912" s="67"/>
      <c r="G912" s="67"/>
      <c r="H912" s="67"/>
    </row>
    <row r="913">
      <c r="A913" s="67"/>
      <c r="B913" s="67"/>
      <c r="C913" s="67"/>
      <c r="D913" s="67"/>
      <c r="E913" s="67"/>
      <c r="F913" s="67"/>
      <c r="G913" s="67"/>
      <c r="H913" s="67"/>
    </row>
    <row r="914">
      <c r="A914" s="67"/>
      <c r="B914" s="67"/>
      <c r="C914" s="67"/>
      <c r="D914" s="67"/>
      <c r="E914" s="67"/>
      <c r="F914" s="67"/>
      <c r="G914" s="67"/>
      <c r="H914" s="67"/>
    </row>
    <row r="915">
      <c r="A915" s="67"/>
      <c r="B915" s="67"/>
      <c r="C915" s="67"/>
      <c r="D915" s="67"/>
      <c r="E915" s="67"/>
      <c r="F915" s="67"/>
      <c r="G915" s="67"/>
      <c r="H915" s="67"/>
    </row>
    <row r="916">
      <c r="A916" s="67"/>
      <c r="B916" s="67"/>
      <c r="C916" s="67"/>
      <c r="D916" s="67"/>
      <c r="E916" s="67"/>
      <c r="F916" s="67"/>
      <c r="G916" s="67"/>
      <c r="H916" s="67"/>
    </row>
    <row r="917">
      <c r="A917" s="67"/>
      <c r="B917" s="67"/>
      <c r="C917" s="67"/>
      <c r="D917" s="67"/>
      <c r="E917" s="67"/>
      <c r="F917" s="67"/>
      <c r="G917" s="67"/>
      <c r="H917" s="67"/>
    </row>
    <row r="918">
      <c r="A918" s="67"/>
      <c r="B918" s="67"/>
      <c r="C918" s="67"/>
      <c r="D918" s="67"/>
      <c r="E918" s="67"/>
      <c r="F918" s="67"/>
      <c r="G918" s="67"/>
      <c r="H918" s="67"/>
    </row>
    <row r="919">
      <c r="A919" s="67"/>
      <c r="B919" s="67"/>
      <c r="C919" s="67"/>
      <c r="D919" s="67"/>
      <c r="E919" s="67"/>
      <c r="F919" s="67"/>
      <c r="G919" s="67"/>
      <c r="H919" s="67"/>
    </row>
    <row r="920">
      <c r="A920" s="67"/>
      <c r="B920" s="67"/>
      <c r="C920" s="67"/>
      <c r="D920" s="67"/>
      <c r="E920" s="67"/>
      <c r="F920" s="67"/>
      <c r="G920" s="67"/>
      <c r="H920" s="67"/>
    </row>
    <row r="921">
      <c r="A921" s="67"/>
      <c r="B921" s="67"/>
      <c r="C921" s="67"/>
      <c r="D921" s="67"/>
      <c r="E921" s="67"/>
      <c r="F921" s="67"/>
      <c r="G921" s="67"/>
      <c r="H921" s="67"/>
    </row>
    <row r="922">
      <c r="A922" s="67"/>
      <c r="B922" s="67"/>
      <c r="C922" s="67"/>
      <c r="D922" s="67"/>
      <c r="E922" s="67"/>
      <c r="F922" s="67"/>
      <c r="G922" s="67"/>
      <c r="H922" s="67"/>
    </row>
    <row r="923">
      <c r="A923" s="67"/>
      <c r="B923" s="67"/>
      <c r="C923" s="67"/>
      <c r="D923" s="67"/>
      <c r="E923" s="67"/>
      <c r="F923" s="67"/>
      <c r="G923" s="67"/>
      <c r="H923" s="67"/>
    </row>
    <row r="924">
      <c r="A924" s="67"/>
      <c r="B924" s="67"/>
      <c r="C924" s="67"/>
      <c r="D924" s="67"/>
      <c r="E924" s="67"/>
      <c r="F924" s="67"/>
      <c r="G924" s="67"/>
      <c r="H924" s="67"/>
    </row>
    <row r="925">
      <c r="A925" s="67"/>
      <c r="B925" s="67"/>
      <c r="C925" s="67"/>
      <c r="D925" s="67"/>
      <c r="E925" s="67"/>
      <c r="F925" s="67"/>
      <c r="G925" s="67"/>
      <c r="H925" s="67"/>
    </row>
    <row r="926">
      <c r="A926" s="67"/>
      <c r="B926" s="67"/>
      <c r="C926" s="67"/>
      <c r="D926" s="67"/>
      <c r="E926" s="67"/>
      <c r="F926" s="67"/>
      <c r="G926" s="67"/>
      <c r="H926" s="67"/>
    </row>
    <row r="927">
      <c r="A927" s="67"/>
      <c r="B927" s="67"/>
      <c r="C927" s="67"/>
      <c r="D927" s="67"/>
      <c r="E927" s="67"/>
      <c r="F927" s="67"/>
      <c r="G927" s="67"/>
      <c r="H927" s="67"/>
    </row>
    <row r="928">
      <c r="A928" s="67"/>
      <c r="B928" s="67"/>
      <c r="C928" s="67"/>
      <c r="D928" s="67"/>
      <c r="E928" s="67"/>
      <c r="F928" s="67"/>
      <c r="G928" s="67"/>
      <c r="H928" s="67"/>
    </row>
    <row r="929">
      <c r="A929" s="67"/>
      <c r="B929" s="67"/>
      <c r="C929" s="67"/>
      <c r="D929" s="67"/>
      <c r="E929" s="67"/>
      <c r="F929" s="67"/>
      <c r="G929" s="67"/>
      <c r="H929" s="67"/>
    </row>
    <row r="930">
      <c r="A930" s="67"/>
      <c r="B930" s="67"/>
      <c r="C930" s="67"/>
      <c r="D930" s="67"/>
      <c r="E930" s="67"/>
      <c r="F930" s="67"/>
      <c r="G930" s="67"/>
      <c r="H930" s="67"/>
    </row>
    <row r="931">
      <c r="A931" s="67"/>
      <c r="B931" s="67"/>
      <c r="C931" s="67"/>
      <c r="D931" s="67"/>
      <c r="E931" s="67"/>
      <c r="F931" s="67"/>
      <c r="G931" s="67"/>
      <c r="H931" s="67"/>
    </row>
    <row r="932">
      <c r="A932" s="67"/>
      <c r="B932" s="67"/>
      <c r="C932" s="67"/>
      <c r="D932" s="67"/>
      <c r="E932" s="67"/>
      <c r="F932" s="67"/>
      <c r="G932" s="67"/>
      <c r="H932" s="67"/>
    </row>
    <row r="933">
      <c r="A933" s="67"/>
      <c r="B933" s="67"/>
      <c r="C933" s="67"/>
      <c r="D933" s="67"/>
      <c r="E933" s="67"/>
      <c r="F933" s="67"/>
      <c r="G933" s="67"/>
      <c r="H933" s="67"/>
    </row>
    <row r="934">
      <c r="A934" s="67"/>
      <c r="B934" s="67"/>
      <c r="C934" s="67"/>
      <c r="D934" s="67"/>
      <c r="E934" s="67"/>
      <c r="F934" s="67"/>
      <c r="G934" s="67"/>
      <c r="H934" s="67"/>
    </row>
    <row r="935">
      <c r="A935" s="67"/>
      <c r="B935" s="67"/>
      <c r="C935" s="67"/>
      <c r="D935" s="67"/>
      <c r="E935" s="67"/>
      <c r="F935" s="67"/>
      <c r="G935" s="67"/>
      <c r="H935" s="67"/>
    </row>
    <row r="936">
      <c r="A936" s="67"/>
      <c r="B936" s="67"/>
      <c r="C936" s="67"/>
      <c r="D936" s="67"/>
      <c r="E936" s="67"/>
      <c r="F936" s="67"/>
      <c r="G936" s="67"/>
      <c r="H936" s="67"/>
    </row>
    <row r="937">
      <c r="A937" s="67"/>
      <c r="B937" s="67"/>
      <c r="C937" s="67"/>
      <c r="D937" s="67"/>
      <c r="E937" s="67"/>
      <c r="F937" s="67"/>
      <c r="G937" s="67"/>
      <c r="H937" s="67"/>
    </row>
    <row r="938">
      <c r="A938" s="67"/>
      <c r="B938" s="67"/>
      <c r="C938" s="67"/>
      <c r="D938" s="67"/>
      <c r="E938" s="67"/>
      <c r="F938" s="67"/>
      <c r="G938" s="67"/>
      <c r="H938" s="67"/>
    </row>
    <row r="939">
      <c r="A939" s="67"/>
      <c r="B939" s="67"/>
      <c r="C939" s="67"/>
      <c r="D939" s="67"/>
      <c r="E939" s="67"/>
      <c r="F939" s="67"/>
      <c r="G939" s="67"/>
      <c r="H939" s="67"/>
    </row>
    <row r="940">
      <c r="A940" s="67"/>
      <c r="B940" s="67"/>
      <c r="C940" s="67"/>
      <c r="D940" s="67"/>
      <c r="E940" s="67"/>
      <c r="F940" s="67"/>
      <c r="G940" s="67"/>
      <c r="H940" s="67"/>
    </row>
    <row r="941">
      <c r="A941" s="67"/>
      <c r="B941" s="67"/>
      <c r="C941" s="67"/>
      <c r="D941" s="67"/>
      <c r="E941" s="67"/>
      <c r="F941" s="67"/>
      <c r="G941" s="67"/>
      <c r="H941" s="67"/>
    </row>
    <row r="942">
      <c r="A942" s="67"/>
      <c r="B942" s="67"/>
      <c r="C942" s="67"/>
      <c r="D942" s="67"/>
      <c r="E942" s="67"/>
      <c r="F942" s="67"/>
      <c r="G942" s="67"/>
      <c r="H942" s="67"/>
    </row>
    <row r="943">
      <c r="A943" s="67"/>
      <c r="B943" s="67"/>
      <c r="C943" s="67"/>
      <c r="D943" s="67"/>
      <c r="E943" s="67"/>
      <c r="F943" s="67"/>
      <c r="G943" s="67"/>
      <c r="H943" s="67"/>
    </row>
    <row r="944">
      <c r="A944" s="67"/>
      <c r="B944" s="67"/>
      <c r="C944" s="67"/>
      <c r="D944" s="67"/>
      <c r="E944" s="67"/>
      <c r="F944" s="67"/>
      <c r="G944" s="67"/>
      <c r="H944" s="67"/>
    </row>
    <row r="945">
      <c r="A945" s="67"/>
      <c r="B945" s="67"/>
      <c r="C945" s="67"/>
      <c r="D945" s="67"/>
      <c r="E945" s="67"/>
      <c r="F945" s="67"/>
      <c r="G945" s="67"/>
      <c r="H945" s="67"/>
    </row>
    <row r="946">
      <c r="A946" s="67"/>
      <c r="B946" s="67"/>
      <c r="C946" s="67"/>
      <c r="D946" s="67"/>
      <c r="E946" s="67"/>
      <c r="F946" s="67"/>
      <c r="G946" s="67"/>
      <c r="H946" s="67"/>
    </row>
    <row r="947">
      <c r="A947" s="67"/>
      <c r="B947" s="67"/>
      <c r="C947" s="67"/>
      <c r="D947" s="67"/>
      <c r="E947" s="67"/>
      <c r="F947" s="67"/>
      <c r="G947" s="67"/>
      <c r="H947" s="67"/>
    </row>
    <row r="948">
      <c r="A948" s="67"/>
      <c r="B948" s="67"/>
      <c r="C948" s="67"/>
      <c r="D948" s="67"/>
      <c r="E948" s="67"/>
      <c r="F948" s="67"/>
      <c r="G948" s="67"/>
      <c r="H948" s="67"/>
    </row>
    <row r="949">
      <c r="A949" s="67"/>
      <c r="B949" s="67"/>
      <c r="C949" s="67"/>
      <c r="D949" s="67"/>
      <c r="E949" s="67"/>
      <c r="F949" s="67"/>
      <c r="G949" s="67"/>
      <c r="H949" s="67"/>
    </row>
    <row r="950">
      <c r="A950" s="67"/>
      <c r="B950" s="67"/>
      <c r="C950" s="67"/>
      <c r="D950" s="67"/>
      <c r="E950" s="67"/>
      <c r="F950" s="67"/>
      <c r="G950" s="67"/>
      <c r="H950" s="67"/>
    </row>
    <row r="951">
      <c r="A951" s="67"/>
      <c r="B951" s="67"/>
      <c r="C951" s="67"/>
      <c r="D951" s="67"/>
      <c r="E951" s="67"/>
      <c r="F951" s="67"/>
      <c r="G951" s="67"/>
      <c r="H951" s="67"/>
    </row>
    <row r="952">
      <c r="A952" s="67"/>
      <c r="B952" s="67"/>
      <c r="C952" s="67"/>
      <c r="D952" s="67"/>
      <c r="E952" s="67"/>
      <c r="F952" s="67"/>
      <c r="G952" s="67"/>
      <c r="H952" s="67"/>
    </row>
    <row r="953">
      <c r="A953" s="67"/>
      <c r="B953" s="67"/>
      <c r="C953" s="67"/>
      <c r="D953" s="67"/>
      <c r="E953" s="67"/>
      <c r="F953" s="67"/>
      <c r="G953" s="67"/>
      <c r="H953" s="67"/>
    </row>
    <row r="954">
      <c r="A954" s="67"/>
      <c r="B954" s="67"/>
      <c r="C954" s="67"/>
      <c r="D954" s="67"/>
      <c r="E954" s="67"/>
      <c r="F954" s="67"/>
      <c r="G954" s="67"/>
      <c r="H954" s="67"/>
    </row>
    <row r="955">
      <c r="A955" s="67"/>
      <c r="B955" s="67"/>
      <c r="C955" s="67"/>
      <c r="D955" s="67"/>
      <c r="E955" s="67"/>
      <c r="F955" s="67"/>
      <c r="G955" s="67"/>
      <c r="H955" s="67"/>
    </row>
    <row r="956">
      <c r="A956" s="67"/>
      <c r="B956" s="67"/>
      <c r="C956" s="67"/>
      <c r="D956" s="67"/>
      <c r="E956" s="67"/>
      <c r="F956" s="67"/>
      <c r="G956" s="67"/>
      <c r="H956" s="67"/>
    </row>
    <row r="957">
      <c r="A957" s="67"/>
      <c r="B957" s="67"/>
      <c r="C957" s="67"/>
      <c r="D957" s="67"/>
      <c r="E957" s="67"/>
      <c r="F957" s="67"/>
      <c r="G957" s="67"/>
      <c r="H957" s="67"/>
    </row>
    <row r="958">
      <c r="A958" s="67"/>
      <c r="B958" s="67"/>
      <c r="C958" s="67"/>
      <c r="D958" s="67"/>
      <c r="E958" s="67"/>
      <c r="F958" s="67"/>
      <c r="G958" s="67"/>
      <c r="H958" s="67"/>
    </row>
    <row r="959">
      <c r="A959" s="67"/>
      <c r="B959" s="67"/>
      <c r="C959" s="67"/>
      <c r="D959" s="67"/>
      <c r="E959" s="67"/>
      <c r="F959" s="67"/>
      <c r="G959" s="67"/>
      <c r="H959" s="67"/>
    </row>
    <row r="960">
      <c r="A960" s="67"/>
      <c r="B960" s="67"/>
      <c r="C960" s="67"/>
      <c r="D960" s="67"/>
      <c r="E960" s="67"/>
      <c r="F960" s="67"/>
      <c r="G960" s="67"/>
      <c r="H960" s="67"/>
    </row>
    <row r="961">
      <c r="A961" s="67"/>
      <c r="B961" s="67"/>
      <c r="C961" s="67"/>
      <c r="D961" s="67"/>
      <c r="E961" s="67"/>
      <c r="F961" s="67"/>
      <c r="G961" s="67"/>
      <c r="H961" s="67"/>
    </row>
    <row r="962">
      <c r="A962" s="67"/>
      <c r="B962" s="67"/>
      <c r="C962" s="67"/>
      <c r="D962" s="67"/>
      <c r="E962" s="67"/>
      <c r="F962" s="67"/>
      <c r="G962" s="67"/>
      <c r="H962" s="67"/>
    </row>
    <row r="963">
      <c r="A963" s="67"/>
      <c r="B963" s="67"/>
      <c r="C963" s="67"/>
      <c r="D963" s="67"/>
      <c r="E963" s="67"/>
      <c r="F963" s="67"/>
      <c r="G963" s="67"/>
      <c r="H963" s="67"/>
    </row>
    <row r="964">
      <c r="A964" s="67"/>
      <c r="B964" s="67"/>
      <c r="C964" s="67"/>
      <c r="D964" s="67"/>
      <c r="E964" s="67"/>
      <c r="F964" s="67"/>
      <c r="G964" s="67"/>
      <c r="H964" s="67"/>
    </row>
    <row r="965">
      <c r="A965" s="67"/>
      <c r="B965" s="67"/>
      <c r="C965" s="67"/>
      <c r="D965" s="67"/>
      <c r="E965" s="67"/>
      <c r="F965" s="67"/>
      <c r="G965" s="67"/>
      <c r="H965" s="67"/>
    </row>
    <row r="966">
      <c r="A966" s="67"/>
      <c r="B966" s="67"/>
      <c r="C966" s="67"/>
      <c r="D966" s="67"/>
      <c r="E966" s="67"/>
      <c r="F966" s="67"/>
      <c r="G966" s="67"/>
      <c r="H966" s="67"/>
    </row>
    <row r="967">
      <c r="A967" s="67"/>
      <c r="B967" s="67"/>
      <c r="C967" s="67"/>
      <c r="D967" s="67"/>
      <c r="E967" s="67"/>
      <c r="F967" s="67"/>
      <c r="G967" s="67"/>
      <c r="H967" s="67"/>
    </row>
    <row r="968">
      <c r="A968" s="67"/>
      <c r="B968" s="67"/>
      <c r="C968" s="67"/>
      <c r="D968" s="67"/>
      <c r="E968" s="67"/>
      <c r="F968" s="67"/>
      <c r="G968" s="67"/>
      <c r="H968" s="67"/>
    </row>
    <row r="969">
      <c r="A969" s="67"/>
      <c r="B969" s="67"/>
      <c r="C969" s="67"/>
      <c r="D969" s="67"/>
      <c r="E969" s="67"/>
      <c r="F969" s="67"/>
      <c r="G969" s="67"/>
      <c r="H969" s="67"/>
    </row>
    <row r="970">
      <c r="A970" s="67"/>
      <c r="B970" s="67"/>
      <c r="C970" s="67"/>
      <c r="D970" s="67"/>
      <c r="E970" s="67"/>
      <c r="F970" s="67"/>
      <c r="G970" s="67"/>
      <c r="H970" s="67"/>
    </row>
    <row r="971">
      <c r="A971" s="67"/>
      <c r="B971" s="67"/>
      <c r="C971" s="67"/>
      <c r="D971" s="67"/>
      <c r="E971" s="67"/>
      <c r="F971" s="67"/>
      <c r="G971" s="67"/>
      <c r="H971" s="67"/>
    </row>
    <row r="972">
      <c r="A972" s="67"/>
      <c r="B972" s="67"/>
      <c r="C972" s="67"/>
      <c r="D972" s="67"/>
      <c r="E972" s="67"/>
      <c r="F972" s="67"/>
      <c r="G972" s="67"/>
      <c r="H972" s="67"/>
    </row>
    <row r="973">
      <c r="A973" s="67"/>
      <c r="B973" s="67"/>
      <c r="C973" s="67"/>
      <c r="D973" s="67"/>
      <c r="E973" s="67"/>
      <c r="F973" s="67"/>
      <c r="G973" s="67"/>
      <c r="H973" s="67"/>
    </row>
    <row r="974">
      <c r="A974" s="67"/>
      <c r="B974" s="67"/>
      <c r="C974" s="67"/>
      <c r="D974" s="67"/>
      <c r="E974" s="67"/>
      <c r="F974" s="67"/>
      <c r="G974" s="67"/>
      <c r="H974" s="67"/>
    </row>
    <row r="975">
      <c r="A975" s="67"/>
      <c r="B975" s="67"/>
      <c r="C975" s="67"/>
      <c r="D975" s="67"/>
      <c r="E975" s="67"/>
      <c r="F975" s="67"/>
      <c r="G975" s="67"/>
      <c r="H975" s="67"/>
    </row>
    <row r="976">
      <c r="A976" s="67"/>
      <c r="B976" s="67"/>
      <c r="C976" s="67"/>
      <c r="D976" s="67"/>
      <c r="E976" s="67"/>
      <c r="F976" s="67"/>
      <c r="G976" s="67"/>
      <c r="H976" s="67"/>
    </row>
    <row r="977">
      <c r="A977" s="67"/>
      <c r="B977" s="67"/>
      <c r="C977" s="67"/>
      <c r="D977" s="67"/>
      <c r="E977" s="67"/>
      <c r="F977" s="67"/>
      <c r="G977" s="67"/>
      <c r="H977" s="67"/>
    </row>
    <row r="978">
      <c r="A978" s="67"/>
      <c r="B978" s="67"/>
      <c r="C978" s="67"/>
      <c r="D978" s="67"/>
      <c r="E978" s="67"/>
      <c r="F978" s="67"/>
      <c r="G978" s="67"/>
      <c r="H978" s="67"/>
    </row>
    <row r="979">
      <c r="A979" s="67"/>
      <c r="B979" s="67"/>
      <c r="C979" s="67"/>
      <c r="D979" s="67"/>
      <c r="E979" s="67"/>
      <c r="F979" s="67"/>
      <c r="G979" s="67"/>
      <c r="H979" s="67"/>
    </row>
    <row r="980">
      <c r="A980" s="67"/>
      <c r="B980" s="67"/>
      <c r="C980" s="67"/>
      <c r="D980" s="67"/>
      <c r="E980" s="67"/>
      <c r="F980" s="67"/>
      <c r="G980" s="67"/>
      <c r="H980" s="67"/>
    </row>
    <row r="981">
      <c r="A981" s="67"/>
      <c r="B981" s="67"/>
      <c r="C981" s="67"/>
      <c r="D981" s="67"/>
      <c r="E981" s="67"/>
      <c r="F981" s="67"/>
      <c r="G981" s="67"/>
      <c r="H981" s="67"/>
    </row>
    <row r="982">
      <c r="A982" s="67"/>
      <c r="B982" s="67"/>
      <c r="C982" s="67"/>
      <c r="D982" s="67"/>
      <c r="E982" s="67"/>
      <c r="F982" s="67"/>
      <c r="G982" s="67"/>
      <c r="H982" s="67"/>
    </row>
    <row r="983">
      <c r="A983" s="67"/>
      <c r="B983" s="67"/>
      <c r="C983" s="67"/>
      <c r="D983" s="67"/>
      <c r="E983" s="67"/>
      <c r="F983" s="67"/>
      <c r="G983" s="67"/>
      <c r="H983" s="67"/>
    </row>
    <row r="984">
      <c r="A984" s="67"/>
      <c r="B984" s="67"/>
      <c r="C984" s="67"/>
      <c r="D984" s="67"/>
      <c r="E984" s="67"/>
      <c r="F984" s="67"/>
      <c r="G984" s="67"/>
      <c r="H984" s="67"/>
    </row>
    <row r="985">
      <c r="A985" s="67"/>
      <c r="B985" s="67"/>
      <c r="C985" s="67"/>
      <c r="D985" s="67"/>
      <c r="E985" s="67"/>
      <c r="F985" s="67"/>
      <c r="G985" s="67"/>
      <c r="H985" s="67"/>
    </row>
    <row r="986">
      <c r="A986" s="67"/>
      <c r="B986" s="67"/>
      <c r="C986" s="67"/>
      <c r="D986" s="67"/>
      <c r="E986" s="67"/>
      <c r="F986" s="67"/>
      <c r="G986" s="67"/>
      <c r="H986" s="67"/>
    </row>
    <row r="987">
      <c r="A987" s="67"/>
      <c r="B987" s="67"/>
      <c r="C987" s="67"/>
      <c r="D987" s="67"/>
      <c r="E987" s="67"/>
      <c r="F987" s="67"/>
      <c r="G987" s="67"/>
      <c r="H987" s="67"/>
    </row>
    <row r="988">
      <c r="A988" s="67"/>
      <c r="B988" s="67"/>
      <c r="C988" s="67"/>
      <c r="D988" s="67"/>
      <c r="E988" s="67"/>
      <c r="F988" s="67"/>
      <c r="G988" s="67"/>
      <c r="H988" s="67"/>
    </row>
    <row r="989">
      <c r="A989" s="67"/>
      <c r="B989" s="67"/>
      <c r="C989" s="67"/>
      <c r="D989" s="67"/>
      <c r="E989" s="67"/>
      <c r="F989" s="67"/>
      <c r="G989" s="67"/>
      <c r="H989" s="67"/>
    </row>
    <row r="990">
      <c r="A990" s="67"/>
      <c r="B990" s="67"/>
      <c r="C990" s="67"/>
      <c r="D990" s="67"/>
      <c r="E990" s="67"/>
      <c r="F990" s="67"/>
      <c r="G990" s="67"/>
      <c r="H990" s="67"/>
    </row>
    <row r="991">
      <c r="A991" s="67"/>
      <c r="B991" s="67"/>
      <c r="C991" s="67"/>
      <c r="D991" s="67"/>
      <c r="E991" s="67"/>
      <c r="F991" s="67"/>
      <c r="G991" s="67"/>
      <c r="H991" s="67"/>
    </row>
    <row r="992">
      <c r="A992" s="67"/>
      <c r="B992" s="67"/>
      <c r="C992" s="67"/>
      <c r="D992" s="67"/>
      <c r="E992" s="67"/>
      <c r="F992" s="67"/>
      <c r="G992" s="67"/>
      <c r="H992" s="67"/>
    </row>
    <row r="993">
      <c r="A993" s="67"/>
      <c r="B993" s="67"/>
      <c r="C993" s="67"/>
      <c r="D993" s="67"/>
      <c r="E993" s="67"/>
      <c r="F993" s="67"/>
      <c r="G993" s="67"/>
      <c r="H993" s="67"/>
    </row>
    <row r="994">
      <c r="A994" s="67"/>
      <c r="B994" s="67"/>
      <c r="C994" s="67"/>
      <c r="D994" s="67"/>
      <c r="E994" s="67"/>
      <c r="F994" s="67"/>
      <c r="G994" s="67"/>
      <c r="H994" s="67"/>
    </row>
    <row r="995">
      <c r="A995" s="67"/>
      <c r="B995" s="67"/>
      <c r="C995" s="67"/>
      <c r="D995" s="67"/>
      <c r="E995" s="67"/>
      <c r="F995" s="67"/>
      <c r="G995" s="67"/>
      <c r="H995" s="67"/>
    </row>
    <row r="996">
      <c r="A996" s="67"/>
      <c r="B996" s="67"/>
      <c r="C996" s="67"/>
      <c r="D996" s="67"/>
      <c r="E996" s="67"/>
      <c r="F996" s="67"/>
      <c r="G996" s="67"/>
      <c r="H996" s="67"/>
    </row>
    <row r="997">
      <c r="A997" s="67"/>
      <c r="B997" s="67"/>
      <c r="C997" s="67"/>
      <c r="D997" s="67"/>
      <c r="E997" s="67"/>
      <c r="F997" s="67"/>
      <c r="G997" s="67"/>
      <c r="H997" s="67"/>
    </row>
    <row r="998">
      <c r="A998" s="67"/>
      <c r="B998" s="67"/>
      <c r="C998" s="67"/>
      <c r="D998" s="67"/>
      <c r="E998" s="67"/>
      <c r="F998" s="67"/>
      <c r="G998" s="67"/>
      <c r="H998" s="67"/>
    </row>
    <row r="999">
      <c r="A999" s="67"/>
      <c r="B999" s="67"/>
      <c r="C999" s="67"/>
      <c r="D999" s="67"/>
      <c r="E999" s="67"/>
      <c r="F999" s="67"/>
      <c r="G999" s="67"/>
      <c r="H999" s="67"/>
    </row>
    <row r="1000">
      <c r="A1000" s="67"/>
      <c r="B1000" s="67"/>
      <c r="C1000" s="67"/>
      <c r="D1000" s="67"/>
      <c r="E1000" s="67"/>
      <c r="F1000" s="67"/>
      <c r="G1000" s="67"/>
      <c r="H1000" s="67"/>
    </row>
    <row r="1001">
      <c r="A1001" s="67"/>
      <c r="B1001" s="67"/>
      <c r="C1001" s="67"/>
      <c r="D1001" s="67"/>
      <c r="E1001" s="67"/>
      <c r="F1001" s="67"/>
      <c r="G1001" s="67"/>
      <c r="H1001" s="67"/>
    </row>
    <row r="1002">
      <c r="A1002" s="67"/>
      <c r="B1002" s="67"/>
      <c r="C1002" s="67"/>
      <c r="D1002" s="67"/>
      <c r="E1002" s="67"/>
      <c r="F1002" s="67"/>
      <c r="G1002" s="67"/>
      <c r="H1002" s="67"/>
    </row>
    <row r="1003">
      <c r="A1003" s="67"/>
      <c r="B1003" s="67"/>
      <c r="C1003" s="67"/>
      <c r="D1003" s="67"/>
      <c r="E1003" s="67"/>
      <c r="F1003" s="67"/>
      <c r="G1003" s="67"/>
      <c r="H1003" s="67"/>
    </row>
    <row r="1004">
      <c r="A1004" s="67"/>
      <c r="B1004" s="67"/>
      <c r="C1004" s="67"/>
      <c r="D1004" s="67"/>
      <c r="E1004" s="67"/>
      <c r="F1004" s="67"/>
      <c r="G1004" s="67"/>
      <c r="H1004" s="67"/>
    </row>
    <row r="1005">
      <c r="A1005" s="67"/>
      <c r="B1005" s="67"/>
      <c r="C1005" s="67"/>
      <c r="D1005" s="67"/>
      <c r="E1005" s="67"/>
      <c r="F1005" s="67"/>
      <c r="G1005" s="67"/>
      <c r="H1005" s="67"/>
    </row>
  </sheetData>
  <mergeCells count="1">
    <mergeCell ref="A1:I1"/>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63"/>
    <col customWidth="1" min="2" max="2" width="13.0"/>
    <col customWidth="1" min="3" max="3" width="14.63"/>
    <col customWidth="1" min="4" max="4" width="15.88"/>
    <col customWidth="1" min="5" max="5" width="15.13"/>
    <col customWidth="1" min="6" max="6" width="15.25"/>
    <col customWidth="1" min="7" max="7" width="41.25"/>
    <col customWidth="1" min="8" max="8" width="16.13"/>
    <col customWidth="1" min="9" max="9" width="19.63"/>
    <col customWidth="1" min="10" max="10" width="13.75"/>
    <col customWidth="1" min="11" max="11" width="14.63"/>
    <col customWidth="1" min="12" max="12" width="15.88"/>
    <col customWidth="1" min="13" max="13" width="15.13"/>
    <col customWidth="1" min="14" max="14" width="15.25"/>
    <col customWidth="1" min="15" max="15" width="41.25"/>
    <col customWidth="1" min="18" max="18" width="19.25"/>
    <col customWidth="1" min="19" max="19" width="19.13"/>
    <col customWidth="1" min="20" max="20" width="27.25"/>
  </cols>
  <sheetData>
    <row r="1">
      <c r="A1" s="1" t="s">
        <v>1273</v>
      </c>
      <c r="E1" s="63"/>
      <c r="F1" s="63"/>
      <c r="G1" s="27"/>
      <c r="H1" s="27"/>
      <c r="I1" s="29"/>
      <c r="K1" s="63"/>
      <c r="L1" s="27"/>
      <c r="M1" s="27"/>
      <c r="N1" s="27"/>
      <c r="O1" s="27"/>
    </row>
    <row r="2">
      <c r="A2" s="1"/>
      <c r="E2" s="63"/>
      <c r="F2" s="63"/>
      <c r="G2" s="27"/>
      <c r="H2" s="27"/>
      <c r="I2" s="29"/>
      <c r="K2" s="63"/>
      <c r="L2" s="27"/>
      <c r="M2" s="27"/>
      <c r="N2" s="27"/>
      <c r="O2" s="27"/>
    </row>
    <row r="3">
      <c r="A3" s="1" t="s">
        <v>1</v>
      </c>
      <c r="E3" s="63"/>
      <c r="F3" s="63"/>
      <c r="G3" s="27"/>
      <c r="H3" s="27"/>
      <c r="I3" s="29" t="s">
        <v>17</v>
      </c>
      <c r="K3" s="63"/>
      <c r="L3" s="27"/>
      <c r="M3" s="27"/>
      <c r="N3" s="27"/>
      <c r="O3" s="27"/>
    </row>
    <row r="4">
      <c r="A4" s="29" t="s">
        <v>1274</v>
      </c>
      <c r="B4" s="29" t="s">
        <v>232</v>
      </c>
      <c r="C4" s="29" t="s">
        <v>1275</v>
      </c>
      <c r="D4" s="29" t="s">
        <v>1276</v>
      </c>
      <c r="E4" s="29" t="s">
        <v>1277</v>
      </c>
      <c r="F4" s="29" t="s">
        <v>1278</v>
      </c>
      <c r="G4" s="29" t="s">
        <v>241</v>
      </c>
      <c r="H4" s="63"/>
      <c r="I4" s="29" t="s">
        <v>1274</v>
      </c>
      <c r="J4" s="29" t="s">
        <v>232</v>
      </c>
      <c r="K4" s="29" t="s">
        <v>1275</v>
      </c>
      <c r="L4" s="29" t="s">
        <v>1276</v>
      </c>
      <c r="M4" s="29" t="s">
        <v>1277</v>
      </c>
      <c r="N4" s="29" t="s">
        <v>1278</v>
      </c>
      <c r="O4" s="29" t="s">
        <v>241</v>
      </c>
      <c r="P4" s="1"/>
      <c r="Q4" s="1" t="s">
        <v>232</v>
      </c>
      <c r="R4" s="1" t="s">
        <v>1279</v>
      </c>
      <c r="S4" s="1" t="s">
        <v>1280</v>
      </c>
      <c r="T4" s="1" t="s">
        <v>1281</v>
      </c>
    </row>
    <row r="5">
      <c r="A5" s="26" t="s">
        <v>1282</v>
      </c>
      <c r="B5" s="26" t="s">
        <v>1283</v>
      </c>
      <c r="C5" s="68">
        <v>25.0</v>
      </c>
      <c r="D5" s="68">
        <v>2024.96</v>
      </c>
      <c r="E5" s="68">
        <v>1.0</v>
      </c>
      <c r="F5" s="68">
        <v>2024.96</v>
      </c>
      <c r="G5" s="26" t="s">
        <v>1284</v>
      </c>
      <c r="H5" s="64"/>
      <c r="I5" s="26" t="s">
        <v>1285</v>
      </c>
      <c r="J5" s="26" t="s">
        <v>1286</v>
      </c>
      <c r="K5" s="68">
        <v>34.0</v>
      </c>
      <c r="L5" s="68">
        <v>25552.32</v>
      </c>
      <c r="M5" s="68">
        <v>10.0</v>
      </c>
      <c r="N5" s="68">
        <v>1053.0</v>
      </c>
      <c r="O5" s="26" t="s">
        <v>1287</v>
      </c>
      <c r="P5" s="27"/>
      <c r="Q5" s="4" t="s">
        <v>1286</v>
      </c>
      <c r="R5" s="4">
        <v>13.0</v>
      </c>
      <c r="S5" s="4">
        <v>34.0</v>
      </c>
      <c r="T5" s="4" t="s">
        <v>1288</v>
      </c>
    </row>
    <row r="6">
      <c r="A6" s="26" t="s">
        <v>1289</v>
      </c>
      <c r="B6" s="26" t="s">
        <v>1290</v>
      </c>
      <c r="C6" s="68">
        <v>14.0</v>
      </c>
      <c r="D6" s="68">
        <v>891.0</v>
      </c>
      <c r="E6" s="68">
        <v>1.0</v>
      </c>
      <c r="F6" s="68">
        <v>891.0</v>
      </c>
      <c r="G6" s="26" t="s">
        <v>1291</v>
      </c>
      <c r="H6" s="64"/>
      <c r="I6" s="26" t="s">
        <v>1292</v>
      </c>
      <c r="J6" s="26" t="s">
        <v>1293</v>
      </c>
      <c r="K6" s="68">
        <v>28.0</v>
      </c>
      <c r="L6" s="68">
        <v>549.0</v>
      </c>
      <c r="M6" s="68">
        <v>1.0</v>
      </c>
      <c r="N6" s="68">
        <v>549.0</v>
      </c>
      <c r="O6" s="26" t="s">
        <v>1294</v>
      </c>
      <c r="P6" s="27"/>
      <c r="Q6" s="4" t="s">
        <v>250</v>
      </c>
      <c r="R6" s="4">
        <v>12.0</v>
      </c>
      <c r="S6" s="4">
        <v>25.0</v>
      </c>
      <c r="T6" s="4" t="s">
        <v>1295</v>
      </c>
    </row>
    <row r="7">
      <c r="A7" s="26" t="s">
        <v>1285</v>
      </c>
      <c r="B7" s="26" t="s">
        <v>1286</v>
      </c>
      <c r="C7" s="68">
        <v>13.0</v>
      </c>
      <c r="D7" s="68">
        <v>25868.15</v>
      </c>
      <c r="E7" s="68">
        <v>10.0</v>
      </c>
      <c r="F7" s="68">
        <v>1052.92</v>
      </c>
      <c r="G7" s="26" t="s">
        <v>1287</v>
      </c>
      <c r="H7" s="64"/>
      <c r="I7" s="26" t="s">
        <v>1296</v>
      </c>
      <c r="J7" s="26" t="s">
        <v>250</v>
      </c>
      <c r="K7" s="68">
        <v>25.0</v>
      </c>
      <c r="L7" s="68">
        <v>61750.0</v>
      </c>
      <c r="M7" s="68">
        <v>235.0</v>
      </c>
      <c r="N7" s="68">
        <v>20936.16</v>
      </c>
      <c r="O7" s="26" t="s">
        <v>246</v>
      </c>
      <c r="P7" s="27"/>
      <c r="Q7" s="4" t="s">
        <v>1297</v>
      </c>
      <c r="R7" s="4">
        <v>4.0</v>
      </c>
      <c r="S7" s="4">
        <v>16.0</v>
      </c>
      <c r="T7" s="4" t="s">
        <v>1298</v>
      </c>
    </row>
    <row r="8">
      <c r="A8" s="26" t="s">
        <v>1296</v>
      </c>
      <c r="B8" s="26" t="s">
        <v>250</v>
      </c>
      <c r="C8" s="68">
        <v>12.0</v>
      </c>
      <c r="D8" s="68">
        <v>61619.08</v>
      </c>
      <c r="E8" s="68">
        <v>235.0</v>
      </c>
      <c r="F8" s="68">
        <v>20899.83</v>
      </c>
      <c r="G8" s="26" t="s">
        <v>246</v>
      </c>
      <c r="H8" s="64"/>
      <c r="I8" s="26" t="s">
        <v>1299</v>
      </c>
      <c r="J8" s="26" t="s">
        <v>1300</v>
      </c>
      <c r="K8" s="68">
        <v>25.0</v>
      </c>
      <c r="L8" s="68">
        <v>777.96</v>
      </c>
      <c r="M8" s="68">
        <v>1.0</v>
      </c>
      <c r="N8" s="68">
        <v>710.96</v>
      </c>
      <c r="O8" s="26" t="s">
        <v>1301</v>
      </c>
      <c r="P8" s="27"/>
      <c r="Q8" s="4" t="s">
        <v>1302</v>
      </c>
      <c r="R8" s="4">
        <v>6.0</v>
      </c>
      <c r="S8" s="4">
        <v>17.0</v>
      </c>
      <c r="T8" s="4" t="s">
        <v>1303</v>
      </c>
    </row>
    <row r="9">
      <c r="A9" s="26" t="s">
        <v>1304</v>
      </c>
      <c r="B9" s="26" t="s">
        <v>1305</v>
      </c>
      <c r="C9" s="68">
        <v>6.0</v>
      </c>
      <c r="D9" s="68">
        <v>6114.43</v>
      </c>
      <c r="E9" s="68">
        <v>2.0</v>
      </c>
      <c r="F9" s="68">
        <v>252.0</v>
      </c>
      <c r="G9" s="26" t="s">
        <v>246</v>
      </c>
      <c r="H9" s="64"/>
      <c r="I9" s="26" t="s">
        <v>1306</v>
      </c>
      <c r="J9" s="26" t="s">
        <v>1307</v>
      </c>
      <c r="K9" s="68">
        <v>24.0</v>
      </c>
      <c r="L9" s="68">
        <v>1958.96</v>
      </c>
      <c r="M9" s="68">
        <v>2.0</v>
      </c>
      <c r="N9" s="68">
        <v>2513.92</v>
      </c>
      <c r="O9" s="26" t="s">
        <v>1284</v>
      </c>
      <c r="P9" s="27"/>
      <c r="Q9" s="4" t="s">
        <v>1308</v>
      </c>
      <c r="R9" s="4">
        <v>2.0</v>
      </c>
      <c r="S9" s="4">
        <v>12.0</v>
      </c>
      <c r="T9" s="4" t="s">
        <v>1309</v>
      </c>
    </row>
    <row r="10">
      <c r="A10" s="26" t="s">
        <v>1310</v>
      </c>
      <c r="B10" s="26" t="s">
        <v>1302</v>
      </c>
      <c r="C10" s="68">
        <v>6.0</v>
      </c>
      <c r="D10" s="68">
        <v>5573.5</v>
      </c>
      <c r="E10" s="68">
        <v>2.0</v>
      </c>
      <c r="F10" s="68">
        <v>891.0</v>
      </c>
      <c r="G10" s="26" t="s">
        <v>1291</v>
      </c>
      <c r="H10" s="64"/>
      <c r="I10" s="26" t="s">
        <v>1282</v>
      </c>
      <c r="J10" s="26" t="s">
        <v>1283</v>
      </c>
      <c r="K10" s="68">
        <v>22.0</v>
      </c>
      <c r="L10" s="68">
        <v>2024.79</v>
      </c>
      <c r="M10" s="68">
        <v>1.0</v>
      </c>
      <c r="N10" s="68">
        <v>2024.79</v>
      </c>
      <c r="O10" s="26" t="s">
        <v>1284</v>
      </c>
      <c r="P10" s="27"/>
      <c r="Q10" s="4" t="s">
        <v>1311</v>
      </c>
      <c r="R10" s="4">
        <v>2.0</v>
      </c>
      <c r="S10" s="4">
        <v>8.0</v>
      </c>
      <c r="T10" s="4" t="s">
        <v>1312</v>
      </c>
    </row>
    <row r="11">
      <c r="A11" s="26" t="s">
        <v>1313</v>
      </c>
      <c r="B11" s="26" t="s">
        <v>286</v>
      </c>
      <c r="C11" s="68">
        <v>6.0</v>
      </c>
      <c r="D11" s="68">
        <v>24593.5</v>
      </c>
      <c r="E11" s="68">
        <v>26.0</v>
      </c>
      <c r="F11" s="68">
        <v>1338.0</v>
      </c>
      <c r="G11" s="26" t="s">
        <v>246</v>
      </c>
      <c r="H11" s="64"/>
      <c r="I11" s="26" t="s">
        <v>1310</v>
      </c>
      <c r="J11" s="26" t="s">
        <v>1302</v>
      </c>
      <c r="K11" s="68">
        <v>17.0</v>
      </c>
      <c r="L11" s="68">
        <v>5585.88</v>
      </c>
      <c r="M11" s="68">
        <v>2.0</v>
      </c>
      <c r="N11" s="68">
        <v>890.71</v>
      </c>
      <c r="O11" s="26" t="s">
        <v>1291</v>
      </c>
      <c r="P11" s="27"/>
      <c r="Q11" s="4" t="s">
        <v>887</v>
      </c>
      <c r="R11" s="4">
        <v>1.0</v>
      </c>
      <c r="S11" s="4">
        <v>7.0</v>
      </c>
      <c r="T11" s="4" t="s">
        <v>1312</v>
      </c>
    </row>
    <row r="12">
      <c r="A12" s="26" t="s">
        <v>1314</v>
      </c>
      <c r="B12" s="26" t="s">
        <v>1315</v>
      </c>
      <c r="C12" s="68">
        <v>6.0</v>
      </c>
      <c r="D12" s="68">
        <v>7029.17</v>
      </c>
      <c r="E12" s="68">
        <v>5.0</v>
      </c>
      <c r="F12" s="68">
        <v>1606.5</v>
      </c>
      <c r="G12" s="26" t="s">
        <v>1316</v>
      </c>
      <c r="H12" s="64"/>
      <c r="I12" s="26" t="s">
        <v>1317</v>
      </c>
      <c r="J12" s="26" t="s">
        <v>1297</v>
      </c>
      <c r="K12" s="68">
        <v>16.0</v>
      </c>
      <c r="L12" s="68">
        <v>31215.0</v>
      </c>
      <c r="M12" s="68">
        <v>19.0</v>
      </c>
      <c r="N12" s="68">
        <v>1651.0</v>
      </c>
      <c r="O12" s="26" t="s">
        <v>246</v>
      </c>
      <c r="P12" s="27"/>
      <c r="Q12" s="4" t="s">
        <v>1318</v>
      </c>
      <c r="R12" s="4">
        <v>2.0</v>
      </c>
      <c r="S12" s="4">
        <v>7.0</v>
      </c>
      <c r="T12" s="4" t="s">
        <v>1319</v>
      </c>
    </row>
    <row r="13">
      <c r="A13" s="26" t="s">
        <v>1320</v>
      </c>
      <c r="B13" s="26" t="s">
        <v>1321</v>
      </c>
      <c r="C13" s="68">
        <v>5.0</v>
      </c>
      <c r="D13" s="68">
        <v>39427.1</v>
      </c>
      <c r="E13" s="68">
        <v>4.0</v>
      </c>
      <c r="F13" s="68">
        <v>1425.4</v>
      </c>
      <c r="G13" s="26" t="s">
        <v>246</v>
      </c>
      <c r="H13" s="64"/>
      <c r="I13" s="26" t="s">
        <v>1289</v>
      </c>
      <c r="J13" s="26" t="s">
        <v>1290</v>
      </c>
      <c r="K13" s="68">
        <v>13.0</v>
      </c>
      <c r="L13" s="68">
        <v>890.38</v>
      </c>
      <c r="M13" s="68">
        <v>1.0</v>
      </c>
      <c r="N13" s="68">
        <v>890.38</v>
      </c>
      <c r="O13" s="26" t="s">
        <v>1291</v>
      </c>
      <c r="P13" s="27"/>
      <c r="Q13" s="4" t="s">
        <v>1322</v>
      </c>
      <c r="R13" s="4">
        <v>2.0</v>
      </c>
      <c r="S13" s="4">
        <v>6.0</v>
      </c>
      <c r="T13" s="4" t="s">
        <v>1323</v>
      </c>
    </row>
    <row r="14">
      <c r="A14" s="26" t="s">
        <v>1324</v>
      </c>
      <c r="B14" s="26" t="s">
        <v>820</v>
      </c>
      <c r="C14" s="68">
        <v>5.0</v>
      </c>
      <c r="D14" s="68">
        <v>8026.78</v>
      </c>
      <c r="E14" s="68">
        <v>2.0</v>
      </c>
      <c r="F14" s="68">
        <v>1763.96</v>
      </c>
      <c r="G14" s="26" t="s">
        <v>246</v>
      </c>
      <c r="H14" s="64"/>
      <c r="I14" s="26" t="s">
        <v>1325</v>
      </c>
      <c r="J14" s="26" t="s">
        <v>1326</v>
      </c>
      <c r="K14" s="68">
        <v>13.0</v>
      </c>
      <c r="L14" s="68">
        <v>5445.92</v>
      </c>
      <c r="M14" s="68">
        <v>5.0</v>
      </c>
      <c r="N14" s="68">
        <v>555.08</v>
      </c>
      <c r="O14" s="26" t="s">
        <v>246</v>
      </c>
      <c r="P14" s="27"/>
      <c r="Q14" s="4" t="s">
        <v>1283</v>
      </c>
      <c r="R14" s="4">
        <v>25.0</v>
      </c>
      <c r="S14" s="4">
        <v>22.0</v>
      </c>
      <c r="T14" s="4">
        <v>-3.0</v>
      </c>
    </row>
    <row r="15">
      <c r="A15" s="26" t="s">
        <v>1327</v>
      </c>
      <c r="B15" s="26" t="s">
        <v>1328</v>
      </c>
      <c r="C15" s="68">
        <v>5.0</v>
      </c>
      <c r="D15" s="68">
        <v>4810.8</v>
      </c>
      <c r="E15" s="68">
        <v>5.0</v>
      </c>
      <c r="F15" s="68">
        <v>768.6</v>
      </c>
      <c r="G15" s="26" t="s">
        <v>246</v>
      </c>
      <c r="H15" s="64"/>
      <c r="I15" s="26" t="s">
        <v>1329</v>
      </c>
      <c r="J15" s="26" t="s">
        <v>1308</v>
      </c>
      <c r="K15" s="68">
        <v>12.0</v>
      </c>
      <c r="L15" s="68">
        <v>889.75</v>
      </c>
      <c r="M15" s="68">
        <v>1.0</v>
      </c>
      <c r="N15" s="68">
        <v>889.75</v>
      </c>
      <c r="O15" s="26" t="s">
        <v>1291</v>
      </c>
      <c r="P15" s="27"/>
      <c r="Q15" s="4" t="s">
        <v>820</v>
      </c>
      <c r="R15" s="4">
        <v>5.0</v>
      </c>
      <c r="S15" s="4">
        <v>7.0</v>
      </c>
      <c r="T15" s="4" t="s">
        <v>1330</v>
      </c>
    </row>
    <row r="16">
      <c r="A16" s="26" t="s">
        <v>1317</v>
      </c>
      <c r="B16" s="26" t="s">
        <v>1297</v>
      </c>
      <c r="C16" s="68">
        <v>4.0</v>
      </c>
      <c r="D16" s="68">
        <v>32012.75</v>
      </c>
      <c r="E16" s="68">
        <v>19.0</v>
      </c>
      <c r="F16" s="68">
        <v>1651.0</v>
      </c>
      <c r="G16" s="26" t="s">
        <v>246</v>
      </c>
      <c r="H16" s="64"/>
      <c r="I16" s="26" t="s">
        <v>1331</v>
      </c>
      <c r="J16" s="26" t="s">
        <v>1332</v>
      </c>
      <c r="K16" s="68">
        <v>8.0</v>
      </c>
      <c r="L16" s="68">
        <v>171.0</v>
      </c>
      <c r="M16" s="68">
        <v>1.0</v>
      </c>
      <c r="N16" s="68">
        <v>171.0</v>
      </c>
      <c r="O16" s="26" t="s">
        <v>246</v>
      </c>
      <c r="P16" s="27"/>
      <c r="Q16" s="4" t="s">
        <v>1290</v>
      </c>
      <c r="R16" s="4">
        <v>14.0</v>
      </c>
      <c r="S16" s="4">
        <v>13.0</v>
      </c>
      <c r="T16" s="4">
        <v>-1.0</v>
      </c>
    </row>
    <row r="17">
      <c r="A17" s="26" t="s">
        <v>1333</v>
      </c>
      <c r="B17" s="26" t="s">
        <v>1334</v>
      </c>
      <c r="C17" s="68">
        <v>4.0</v>
      </c>
      <c r="D17" s="68">
        <v>4457.33</v>
      </c>
      <c r="E17" s="68">
        <v>8.0</v>
      </c>
      <c r="F17" s="68">
        <v>2043.0</v>
      </c>
      <c r="G17" s="26" t="s">
        <v>246</v>
      </c>
      <c r="H17" s="64"/>
      <c r="I17" s="26" t="s">
        <v>1335</v>
      </c>
      <c r="J17" s="26" t="s">
        <v>1336</v>
      </c>
      <c r="K17" s="68">
        <v>8.0</v>
      </c>
      <c r="L17" s="68">
        <v>17340.88</v>
      </c>
      <c r="M17" s="68">
        <v>11.0</v>
      </c>
      <c r="N17" s="68">
        <v>936.0</v>
      </c>
      <c r="O17" s="26" t="s">
        <v>246</v>
      </c>
      <c r="P17" s="27"/>
      <c r="Q17" s="4" t="s">
        <v>1337</v>
      </c>
      <c r="R17" s="4">
        <v>1.0</v>
      </c>
      <c r="S17" s="4">
        <v>2.0</v>
      </c>
      <c r="T17" s="4" t="s">
        <v>1338</v>
      </c>
    </row>
    <row r="18">
      <c r="A18" s="26" t="s">
        <v>1339</v>
      </c>
      <c r="B18" s="26" t="s">
        <v>1340</v>
      </c>
      <c r="C18" s="68">
        <v>4.0</v>
      </c>
      <c r="D18" s="68">
        <v>5376.57</v>
      </c>
      <c r="E18" s="68">
        <v>5.0</v>
      </c>
      <c r="F18" s="68">
        <v>641.0</v>
      </c>
      <c r="G18" s="26" t="s">
        <v>246</v>
      </c>
      <c r="H18" s="64"/>
      <c r="I18" s="26" t="s">
        <v>1341</v>
      </c>
      <c r="J18" s="26" t="s">
        <v>1311</v>
      </c>
      <c r="K18" s="68">
        <v>8.0</v>
      </c>
      <c r="L18" s="68">
        <v>5419.75</v>
      </c>
      <c r="M18" s="68">
        <v>5.0</v>
      </c>
      <c r="N18" s="68">
        <v>555.0</v>
      </c>
      <c r="O18" s="26" t="s">
        <v>246</v>
      </c>
      <c r="P18" s="27"/>
      <c r="Q18" s="4" t="s">
        <v>1052</v>
      </c>
      <c r="R18" s="4">
        <v>1.0</v>
      </c>
      <c r="S18" s="4">
        <v>1.0</v>
      </c>
      <c r="T18" s="4">
        <v>0.0</v>
      </c>
    </row>
    <row r="19">
      <c r="A19" s="26" t="s">
        <v>1342</v>
      </c>
      <c r="B19" s="26" t="s">
        <v>1343</v>
      </c>
      <c r="C19" s="68">
        <v>4.0</v>
      </c>
      <c r="D19" s="68">
        <v>18954.25</v>
      </c>
      <c r="E19" s="68">
        <v>4.0</v>
      </c>
      <c r="F19" s="68">
        <v>1120.0</v>
      </c>
      <c r="G19" s="26" t="s">
        <v>1344</v>
      </c>
      <c r="H19" s="64"/>
      <c r="I19" s="26" t="s">
        <v>1345</v>
      </c>
      <c r="J19" s="26" t="s">
        <v>1346</v>
      </c>
      <c r="K19" s="68">
        <v>8.0</v>
      </c>
      <c r="L19" s="68">
        <v>8751.25</v>
      </c>
      <c r="M19" s="68">
        <v>5.0</v>
      </c>
      <c r="N19" s="68">
        <v>792.5</v>
      </c>
      <c r="O19" s="26" t="s">
        <v>246</v>
      </c>
      <c r="P19" s="27"/>
      <c r="Q19" s="4" t="s">
        <v>1048</v>
      </c>
      <c r="R19" s="4">
        <v>1.0</v>
      </c>
      <c r="S19" s="4">
        <v>1.0</v>
      </c>
      <c r="T19" s="4">
        <v>0.0</v>
      </c>
    </row>
    <row r="20">
      <c r="A20" s="26" t="s">
        <v>1347</v>
      </c>
      <c r="B20" s="26" t="s">
        <v>1348</v>
      </c>
      <c r="C20" s="68">
        <v>3.0</v>
      </c>
      <c r="D20" s="68">
        <v>4277.0</v>
      </c>
      <c r="E20" s="68">
        <v>4.0</v>
      </c>
      <c r="F20" s="68">
        <v>1446.2</v>
      </c>
      <c r="G20" s="26" t="s">
        <v>246</v>
      </c>
      <c r="H20" s="64"/>
      <c r="I20" s="26" t="s">
        <v>1349</v>
      </c>
      <c r="J20" s="26" t="s">
        <v>1350</v>
      </c>
      <c r="K20" s="68">
        <v>8.0</v>
      </c>
      <c r="L20" s="68">
        <v>913.3</v>
      </c>
      <c r="M20" s="68">
        <v>1.0</v>
      </c>
      <c r="N20" s="68">
        <v>864.3</v>
      </c>
      <c r="O20" s="26" t="s">
        <v>1351</v>
      </c>
      <c r="P20" s="27"/>
      <c r="Q20" s="4" t="s">
        <v>1352</v>
      </c>
      <c r="R20" s="4">
        <v>1.0</v>
      </c>
      <c r="S20" s="4">
        <v>1.0</v>
      </c>
      <c r="T20" s="4">
        <v>0.0</v>
      </c>
    </row>
    <row r="21">
      <c r="A21" s="26" t="s">
        <v>1353</v>
      </c>
      <c r="B21" s="26" t="s">
        <v>1354</v>
      </c>
      <c r="C21" s="68">
        <v>3.0</v>
      </c>
      <c r="D21" s="68">
        <v>4589.0</v>
      </c>
      <c r="E21" s="68">
        <v>4.0</v>
      </c>
      <c r="F21" s="68">
        <v>1446.0</v>
      </c>
      <c r="G21" s="26" t="s">
        <v>246</v>
      </c>
      <c r="H21" s="64"/>
      <c r="I21" s="26" t="s">
        <v>1355</v>
      </c>
      <c r="J21" s="26" t="s">
        <v>1356</v>
      </c>
      <c r="K21" s="68">
        <v>7.0</v>
      </c>
      <c r="L21" s="68">
        <v>5344.34</v>
      </c>
      <c r="M21" s="68">
        <v>5.0</v>
      </c>
      <c r="N21" s="68">
        <v>635.93</v>
      </c>
      <c r="O21" s="26" t="s">
        <v>246</v>
      </c>
      <c r="P21" s="27"/>
      <c r="Q21" s="4" t="s">
        <v>1357</v>
      </c>
      <c r="R21" s="4">
        <v>1.0</v>
      </c>
      <c r="S21" s="4">
        <v>1.0</v>
      </c>
      <c r="T21" s="4">
        <v>0.0</v>
      </c>
    </row>
    <row r="22">
      <c r="A22" s="26" t="s">
        <v>1358</v>
      </c>
      <c r="B22" s="26" t="s">
        <v>1359</v>
      </c>
      <c r="C22" s="68">
        <v>3.0</v>
      </c>
      <c r="D22" s="68">
        <v>36708.67</v>
      </c>
      <c r="E22" s="68">
        <v>15.0</v>
      </c>
      <c r="F22" s="68">
        <v>5168.0</v>
      </c>
      <c r="G22" s="26" t="s">
        <v>1344</v>
      </c>
      <c r="H22" s="64"/>
      <c r="I22" s="26" t="s">
        <v>1324</v>
      </c>
      <c r="J22" s="26" t="s">
        <v>820</v>
      </c>
      <c r="K22" s="68">
        <v>7.0</v>
      </c>
      <c r="L22" s="68">
        <v>8055.32</v>
      </c>
      <c r="M22" s="68">
        <v>2.0</v>
      </c>
      <c r="N22" s="68">
        <v>1763.52</v>
      </c>
      <c r="O22" s="26" t="s">
        <v>246</v>
      </c>
      <c r="P22" s="27"/>
      <c r="Q22" s="4" t="s">
        <v>1360</v>
      </c>
      <c r="R22" s="4">
        <v>1.0</v>
      </c>
      <c r="S22" s="4">
        <v>1.0</v>
      </c>
      <c r="T22" s="4">
        <v>0.0</v>
      </c>
    </row>
    <row r="23">
      <c r="A23" s="26" t="s">
        <v>1361</v>
      </c>
      <c r="B23" s="26" t="s">
        <v>1362</v>
      </c>
      <c r="C23" s="68">
        <v>3.0</v>
      </c>
      <c r="D23" s="68">
        <v>40491.67</v>
      </c>
      <c r="E23" s="68">
        <v>4.0</v>
      </c>
      <c r="F23" s="68">
        <v>504.0</v>
      </c>
      <c r="G23" s="26" t="s">
        <v>246</v>
      </c>
      <c r="H23" s="64"/>
      <c r="I23" s="26" t="s">
        <v>1363</v>
      </c>
      <c r="J23" s="26" t="s">
        <v>1364</v>
      </c>
      <c r="K23" s="68">
        <v>7.0</v>
      </c>
      <c r="L23" s="68">
        <v>8434.57</v>
      </c>
      <c r="M23" s="68">
        <v>5.0</v>
      </c>
      <c r="N23" s="68">
        <v>615.0</v>
      </c>
      <c r="O23" s="26" t="s">
        <v>246</v>
      </c>
      <c r="P23" s="27"/>
      <c r="Q23" s="4" t="s">
        <v>1365</v>
      </c>
      <c r="R23" s="4">
        <v>1.0</v>
      </c>
      <c r="S23" s="4">
        <v>1.0</v>
      </c>
      <c r="T23" s="4">
        <v>0.0</v>
      </c>
    </row>
    <row r="24">
      <c r="A24" s="26" t="s">
        <v>1366</v>
      </c>
      <c r="B24" s="26" t="s">
        <v>1367</v>
      </c>
      <c r="C24" s="68">
        <v>3.0</v>
      </c>
      <c r="D24" s="68">
        <v>11599.0</v>
      </c>
      <c r="E24" s="68">
        <v>10.0</v>
      </c>
      <c r="F24" s="68">
        <v>1527.0</v>
      </c>
      <c r="G24" s="26" t="s">
        <v>1368</v>
      </c>
      <c r="H24" s="64"/>
      <c r="I24" s="26" t="s">
        <v>1369</v>
      </c>
      <c r="J24" s="26" t="s">
        <v>887</v>
      </c>
      <c r="K24" s="68">
        <v>7.0</v>
      </c>
      <c r="L24" s="68">
        <v>12150.0</v>
      </c>
      <c r="M24" s="68">
        <v>25.0</v>
      </c>
      <c r="N24" s="68">
        <v>4690.09</v>
      </c>
      <c r="O24" s="26" t="s">
        <v>1284</v>
      </c>
      <c r="P24" s="27"/>
      <c r="Q24" s="4" t="s">
        <v>1370</v>
      </c>
      <c r="R24" s="4">
        <v>1.0</v>
      </c>
      <c r="S24" s="4">
        <v>1.0</v>
      </c>
      <c r="T24" s="4">
        <v>0.0</v>
      </c>
    </row>
    <row r="25">
      <c r="A25" s="26" t="s">
        <v>1371</v>
      </c>
      <c r="B25" s="26" t="s">
        <v>1372</v>
      </c>
      <c r="C25" s="68">
        <v>3.0</v>
      </c>
      <c r="D25" s="68">
        <v>21284.33</v>
      </c>
      <c r="E25" s="68">
        <v>4.0</v>
      </c>
      <c r="F25" s="68">
        <v>1722.0</v>
      </c>
      <c r="G25" s="26" t="s">
        <v>1344</v>
      </c>
      <c r="H25" s="64"/>
      <c r="I25" s="26" t="s">
        <v>1373</v>
      </c>
      <c r="J25" s="26" t="s">
        <v>1374</v>
      </c>
      <c r="K25" s="68">
        <v>7.0</v>
      </c>
      <c r="L25" s="68">
        <v>953.0</v>
      </c>
      <c r="M25" s="68">
        <v>1.0</v>
      </c>
      <c r="N25" s="68">
        <v>573.0</v>
      </c>
      <c r="O25" s="26" t="s">
        <v>1375</v>
      </c>
      <c r="P25" s="27"/>
      <c r="Q25" s="4" t="s">
        <v>1376</v>
      </c>
      <c r="R25" s="4">
        <v>1.0</v>
      </c>
      <c r="S25" s="4">
        <v>1.0</v>
      </c>
      <c r="T25" s="4">
        <v>0.0</v>
      </c>
    </row>
    <row r="26">
      <c r="A26" s="26" t="s">
        <v>1377</v>
      </c>
      <c r="B26" s="26" t="s">
        <v>1378</v>
      </c>
      <c r="C26" s="68">
        <v>2.0</v>
      </c>
      <c r="D26" s="68">
        <v>4390.33</v>
      </c>
      <c r="E26" s="68">
        <v>4.0</v>
      </c>
      <c r="F26" s="68">
        <v>1446.0</v>
      </c>
      <c r="G26" s="26" t="s">
        <v>246</v>
      </c>
      <c r="H26" s="64"/>
      <c r="I26" s="26" t="s">
        <v>1379</v>
      </c>
      <c r="J26" s="26" t="s">
        <v>1380</v>
      </c>
      <c r="K26" s="68">
        <v>7.0</v>
      </c>
      <c r="L26" s="68">
        <v>923.0</v>
      </c>
      <c r="M26" s="68">
        <v>1.0</v>
      </c>
      <c r="N26" s="68">
        <v>872.0</v>
      </c>
      <c r="O26" s="26" t="s">
        <v>1351</v>
      </c>
      <c r="P26" s="27"/>
      <c r="Q26" s="4" t="s">
        <v>1381</v>
      </c>
      <c r="R26" s="4">
        <v>1.0</v>
      </c>
      <c r="S26" s="4">
        <v>1.0</v>
      </c>
      <c r="T26" s="4">
        <v>0.0</v>
      </c>
    </row>
    <row r="27">
      <c r="A27" s="26" t="s">
        <v>1382</v>
      </c>
      <c r="B27" s="26" t="s">
        <v>1383</v>
      </c>
      <c r="C27" s="68">
        <v>2.0</v>
      </c>
      <c r="D27" s="68">
        <v>1282.0</v>
      </c>
      <c r="E27" s="68">
        <v>1.0</v>
      </c>
      <c r="F27" s="68">
        <v>959.0</v>
      </c>
      <c r="G27" s="26" t="s">
        <v>1291</v>
      </c>
      <c r="H27" s="64"/>
      <c r="I27" s="26" t="s">
        <v>1384</v>
      </c>
      <c r="J27" s="26" t="s">
        <v>1385</v>
      </c>
      <c r="K27" s="68">
        <v>7.0</v>
      </c>
      <c r="L27" s="68">
        <v>22733.57</v>
      </c>
      <c r="M27" s="68">
        <v>17.0</v>
      </c>
      <c r="N27" s="68">
        <v>1276.86</v>
      </c>
      <c r="O27" s="26" t="s">
        <v>246</v>
      </c>
      <c r="P27" s="27"/>
      <c r="Q27" s="4" t="s">
        <v>1386</v>
      </c>
      <c r="R27" s="4">
        <v>1.0</v>
      </c>
      <c r="S27" s="4">
        <v>1.0</v>
      </c>
      <c r="T27" s="4">
        <v>0.0</v>
      </c>
    </row>
    <row r="28">
      <c r="A28" s="26" t="s">
        <v>1387</v>
      </c>
      <c r="B28" s="26" t="s">
        <v>1388</v>
      </c>
      <c r="C28" s="68">
        <v>2.0</v>
      </c>
      <c r="D28" s="68">
        <v>7312.75</v>
      </c>
      <c r="E28" s="68">
        <v>6.0</v>
      </c>
      <c r="F28" s="68">
        <v>758.75</v>
      </c>
      <c r="G28" s="26" t="s">
        <v>1389</v>
      </c>
      <c r="H28" s="64"/>
      <c r="I28" s="26" t="s">
        <v>1390</v>
      </c>
      <c r="J28" s="26" t="s">
        <v>1318</v>
      </c>
      <c r="K28" s="68">
        <v>7.0</v>
      </c>
      <c r="L28" s="68">
        <v>4823.0</v>
      </c>
      <c r="M28" s="68">
        <v>5.0</v>
      </c>
      <c r="N28" s="68">
        <v>771.0</v>
      </c>
      <c r="O28" s="26" t="s">
        <v>246</v>
      </c>
      <c r="P28" s="27"/>
      <c r="Q28" s="4" t="s">
        <v>1391</v>
      </c>
      <c r="R28" s="4">
        <v>1.0</v>
      </c>
      <c r="S28" s="4">
        <v>1.0</v>
      </c>
      <c r="T28" s="4">
        <v>0.0</v>
      </c>
    </row>
    <row r="29">
      <c r="A29" s="26" t="s">
        <v>1392</v>
      </c>
      <c r="B29" s="26" t="s">
        <v>1393</v>
      </c>
      <c r="C29" s="68">
        <v>2.0</v>
      </c>
      <c r="D29" s="68">
        <v>4535.33</v>
      </c>
      <c r="E29" s="68">
        <v>4.0</v>
      </c>
      <c r="F29" s="68">
        <v>1447.33</v>
      </c>
      <c r="G29" s="26" t="s">
        <v>246</v>
      </c>
      <c r="H29" s="64"/>
      <c r="I29" s="26" t="s">
        <v>1394</v>
      </c>
      <c r="J29" s="26" t="s">
        <v>1322</v>
      </c>
      <c r="K29" s="68">
        <v>6.0</v>
      </c>
      <c r="L29" s="68">
        <v>8124.67</v>
      </c>
      <c r="M29" s="68">
        <v>5.0</v>
      </c>
      <c r="N29" s="68">
        <v>597.0</v>
      </c>
      <c r="O29" s="26" t="s">
        <v>246</v>
      </c>
      <c r="P29" s="27"/>
      <c r="Q29" s="4" t="s">
        <v>317</v>
      </c>
      <c r="R29" s="4">
        <v>1.0</v>
      </c>
      <c r="S29" s="4">
        <v>1.0</v>
      </c>
      <c r="T29" s="4">
        <v>0.0</v>
      </c>
    </row>
    <row r="30">
      <c r="A30" s="26" t="s">
        <v>1394</v>
      </c>
      <c r="B30" s="26" t="s">
        <v>1322</v>
      </c>
      <c r="C30" s="68">
        <v>2.0</v>
      </c>
      <c r="D30" s="68">
        <v>8150.5</v>
      </c>
      <c r="E30" s="68">
        <v>5.0</v>
      </c>
      <c r="F30" s="68">
        <v>597.0</v>
      </c>
      <c r="G30" s="26" t="s">
        <v>246</v>
      </c>
      <c r="H30" s="64"/>
      <c r="I30" s="26" t="s">
        <v>1395</v>
      </c>
      <c r="J30" s="26" t="s">
        <v>1396</v>
      </c>
      <c r="K30" s="68">
        <v>6.0</v>
      </c>
      <c r="L30" s="68">
        <v>13625.3</v>
      </c>
      <c r="M30" s="68">
        <v>6.0</v>
      </c>
      <c r="N30" s="68">
        <v>683.9</v>
      </c>
      <c r="O30" s="26" t="s">
        <v>246</v>
      </c>
      <c r="P30" s="27"/>
      <c r="Q30" s="4" t="s">
        <v>1397</v>
      </c>
      <c r="R30" s="4">
        <v>1.0</v>
      </c>
      <c r="S30" s="4">
        <v>1.0</v>
      </c>
      <c r="T30" s="4">
        <v>0.0</v>
      </c>
    </row>
    <row r="31">
      <c r="A31" s="26" t="s">
        <v>1390</v>
      </c>
      <c r="B31" s="26" t="s">
        <v>1318</v>
      </c>
      <c r="C31" s="68">
        <v>2.0</v>
      </c>
      <c r="D31" s="68">
        <v>4822.5</v>
      </c>
      <c r="E31" s="68">
        <v>5.0</v>
      </c>
      <c r="F31" s="68">
        <v>771.0</v>
      </c>
      <c r="G31" s="26" t="s">
        <v>246</v>
      </c>
      <c r="H31" s="64"/>
      <c r="I31" s="26" t="s">
        <v>1398</v>
      </c>
      <c r="J31" s="26" t="s">
        <v>1399</v>
      </c>
      <c r="K31" s="68">
        <v>6.0</v>
      </c>
      <c r="L31" s="68">
        <v>9284.0</v>
      </c>
      <c r="M31" s="68">
        <v>5.0</v>
      </c>
      <c r="N31" s="68">
        <v>342.0</v>
      </c>
      <c r="O31" s="26" t="s">
        <v>1400</v>
      </c>
      <c r="P31" s="27"/>
      <c r="Q31" s="4" t="s">
        <v>1401</v>
      </c>
      <c r="R31" s="4">
        <v>1.0</v>
      </c>
      <c r="S31" s="4">
        <v>1.0</v>
      </c>
      <c r="T31" s="4">
        <v>0.0</v>
      </c>
    </row>
    <row r="32">
      <c r="A32" s="26" t="s">
        <v>1402</v>
      </c>
      <c r="B32" s="26" t="s">
        <v>1403</v>
      </c>
      <c r="C32" s="68">
        <v>2.0</v>
      </c>
      <c r="D32" s="68">
        <v>1674.0</v>
      </c>
      <c r="E32" s="68">
        <v>1.0</v>
      </c>
      <c r="F32" s="68">
        <v>903.0</v>
      </c>
      <c r="G32" s="26" t="s">
        <v>246</v>
      </c>
      <c r="H32" s="64"/>
      <c r="I32" s="26" t="s">
        <v>1404</v>
      </c>
      <c r="J32" s="26" t="s">
        <v>1405</v>
      </c>
      <c r="K32" s="68">
        <v>6.0</v>
      </c>
      <c r="L32" s="68">
        <v>9374.17</v>
      </c>
      <c r="M32" s="68">
        <v>9.0</v>
      </c>
      <c r="N32" s="68">
        <v>1089.0</v>
      </c>
      <c r="O32" s="26" t="s">
        <v>246</v>
      </c>
      <c r="P32" s="27"/>
      <c r="Q32" s="4" t="s">
        <v>1406</v>
      </c>
      <c r="R32" s="4">
        <v>1.0</v>
      </c>
      <c r="S32" s="4">
        <v>1.0</v>
      </c>
      <c r="T32" s="4">
        <v>0.0</v>
      </c>
    </row>
    <row r="33">
      <c r="A33" s="26" t="s">
        <v>1341</v>
      </c>
      <c r="B33" s="26" t="s">
        <v>1311</v>
      </c>
      <c r="C33" s="68">
        <v>2.0</v>
      </c>
      <c r="D33" s="68">
        <v>5432.5</v>
      </c>
      <c r="E33" s="68">
        <v>5.0</v>
      </c>
      <c r="F33" s="68">
        <v>555.0</v>
      </c>
      <c r="G33" s="26" t="s">
        <v>246</v>
      </c>
      <c r="H33" s="64"/>
      <c r="I33" s="26" t="s">
        <v>1407</v>
      </c>
      <c r="J33" s="26" t="s">
        <v>1408</v>
      </c>
      <c r="K33" s="68">
        <v>6.0</v>
      </c>
      <c r="L33" s="68">
        <v>8169.83</v>
      </c>
      <c r="M33" s="68">
        <v>5.0</v>
      </c>
      <c r="N33" s="68">
        <v>597.0</v>
      </c>
      <c r="O33" s="26" t="s">
        <v>246</v>
      </c>
      <c r="P33" s="27"/>
      <c r="Q33" s="4" t="s">
        <v>1091</v>
      </c>
      <c r="R33" s="4">
        <v>1.0</v>
      </c>
      <c r="S33" s="4">
        <v>1.0</v>
      </c>
      <c r="T33" s="4">
        <v>0.0</v>
      </c>
    </row>
    <row r="34">
      <c r="A34" s="26" t="s">
        <v>1409</v>
      </c>
      <c r="B34" s="26" t="s">
        <v>1199</v>
      </c>
      <c r="C34" s="68">
        <v>2.0</v>
      </c>
      <c r="D34" s="68">
        <v>5869.33</v>
      </c>
      <c r="E34" s="68">
        <v>3.0</v>
      </c>
      <c r="F34" s="68">
        <v>2578.22</v>
      </c>
      <c r="G34" s="26" t="s">
        <v>246</v>
      </c>
      <c r="H34" s="64"/>
      <c r="I34" s="26" t="s">
        <v>1410</v>
      </c>
      <c r="J34" s="26" t="s">
        <v>1411</v>
      </c>
      <c r="K34" s="68">
        <v>6.0</v>
      </c>
      <c r="L34" s="68">
        <v>8765.17</v>
      </c>
      <c r="M34" s="68">
        <v>10.0</v>
      </c>
      <c r="N34" s="68">
        <v>1418.17</v>
      </c>
      <c r="O34" s="26" t="s">
        <v>246</v>
      </c>
      <c r="P34" s="27"/>
      <c r="Q34" s="4" t="s">
        <v>1412</v>
      </c>
      <c r="R34" s="4">
        <v>1.0</v>
      </c>
      <c r="S34" s="4">
        <v>1.0</v>
      </c>
      <c r="T34" s="4">
        <v>0.0</v>
      </c>
    </row>
    <row r="35">
      <c r="A35" s="26" t="s">
        <v>1413</v>
      </c>
      <c r="B35" s="26" t="s">
        <v>1414</v>
      </c>
      <c r="C35" s="68">
        <v>2.0</v>
      </c>
      <c r="D35" s="68">
        <v>12341.5</v>
      </c>
      <c r="E35" s="68">
        <v>4.0</v>
      </c>
      <c r="F35" s="68">
        <v>1446.0</v>
      </c>
      <c r="G35" s="26" t="s">
        <v>246</v>
      </c>
      <c r="H35" s="64"/>
      <c r="I35" s="26" t="s">
        <v>1415</v>
      </c>
      <c r="J35" s="26" t="s">
        <v>1416</v>
      </c>
      <c r="K35" s="68">
        <v>5.0</v>
      </c>
      <c r="L35" s="68">
        <v>8144.2</v>
      </c>
      <c r="M35" s="68">
        <v>5.0</v>
      </c>
      <c r="N35" s="68">
        <v>342.0</v>
      </c>
      <c r="O35" s="26" t="s">
        <v>1400</v>
      </c>
      <c r="P35" s="27"/>
      <c r="Q35" s="4" t="s">
        <v>1417</v>
      </c>
      <c r="R35" s="4">
        <v>1.0</v>
      </c>
      <c r="S35" s="4">
        <v>1.0</v>
      </c>
      <c r="T35" s="4">
        <v>0.0</v>
      </c>
    </row>
    <row r="36">
      <c r="A36" s="26" t="s">
        <v>1418</v>
      </c>
      <c r="B36" s="26" t="s">
        <v>1419</v>
      </c>
      <c r="C36" s="68">
        <v>2.0</v>
      </c>
      <c r="D36" s="68">
        <v>9256.0</v>
      </c>
      <c r="E36" s="68">
        <v>14.0</v>
      </c>
      <c r="F36" s="68">
        <v>1552.0</v>
      </c>
      <c r="G36" s="26" t="s">
        <v>1389</v>
      </c>
      <c r="H36" s="64"/>
      <c r="I36" s="26" t="s">
        <v>1420</v>
      </c>
      <c r="J36" s="26" t="s">
        <v>1421</v>
      </c>
      <c r="K36" s="68">
        <v>5.0</v>
      </c>
      <c r="L36" s="68">
        <v>24190.8</v>
      </c>
      <c r="M36" s="68">
        <v>17.0</v>
      </c>
      <c r="N36" s="68">
        <v>1278.0</v>
      </c>
      <c r="O36" s="26" t="s">
        <v>246</v>
      </c>
      <c r="P36" s="27"/>
      <c r="Q36" s="4" t="s">
        <v>376</v>
      </c>
      <c r="R36" s="4">
        <v>1.0</v>
      </c>
      <c r="S36" s="4">
        <v>1.0</v>
      </c>
      <c r="T36" s="4">
        <v>0.0</v>
      </c>
    </row>
    <row r="37">
      <c r="A37" s="26" t="s">
        <v>1422</v>
      </c>
      <c r="B37" s="26" t="s">
        <v>1423</v>
      </c>
      <c r="C37" s="68">
        <v>2.0</v>
      </c>
      <c r="D37" s="68">
        <v>19966.0</v>
      </c>
      <c r="E37" s="68">
        <v>7.0</v>
      </c>
      <c r="F37" s="68">
        <v>2016.0</v>
      </c>
      <c r="G37" s="26" t="s">
        <v>246</v>
      </c>
      <c r="H37" s="64"/>
      <c r="I37" s="26" t="s">
        <v>1424</v>
      </c>
      <c r="J37" s="26" t="s">
        <v>1425</v>
      </c>
      <c r="K37" s="68">
        <v>5.0</v>
      </c>
      <c r="L37" s="68">
        <v>10405.2</v>
      </c>
      <c r="M37" s="68">
        <v>4.0</v>
      </c>
      <c r="N37" s="68">
        <v>1146.6</v>
      </c>
      <c r="O37" s="26" t="s">
        <v>1344</v>
      </c>
      <c r="P37" s="27"/>
    </row>
    <row r="38">
      <c r="A38" s="26" t="s">
        <v>1426</v>
      </c>
      <c r="B38" s="26" t="s">
        <v>1427</v>
      </c>
      <c r="C38" s="68">
        <v>2.0</v>
      </c>
      <c r="D38" s="68">
        <v>4279.0</v>
      </c>
      <c r="E38" s="68">
        <v>4.0</v>
      </c>
      <c r="F38" s="68">
        <v>1446.0</v>
      </c>
      <c r="G38" s="26" t="s">
        <v>246</v>
      </c>
      <c r="H38" s="64"/>
      <c r="I38" s="26" t="s">
        <v>1428</v>
      </c>
      <c r="J38" s="26" t="s">
        <v>1429</v>
      </c>
      <c r="K38" s="68">
        <v>5.0</v>
      </c>
      <c r="L38" s="68">
        <v>7515.83</v>
      </c>
      <c r="M38" s="68">
        <v>10.0</v>
      </c>
      <c r="N38" s="68">
        <v>2044.0</v>
      </c>
      <c r="O38" s="26" t="s">
        <v>1430</v>
      </c>
      <c r="P38" s="27"/>
    </row>
    <row r="39">
      <c r="A39" s="26" t="s">
        <v>1431</v>
      </c>
      <c r="B39" s="26" t="s">
        <v>1432</v>
      </c>
      <c r="C39" s="68">
        <v>2.0</v>
      </c>
      <c r="D39" s="68">
        <v>1011.0</v>
      </c>
      <c r="E39" s="68">
        <v>1.0</v>
      </c>
      <c r="F39" s="68">
        <v>921.0</v>
      </c>
      <c r="G39" s="26" t="s">
        <v>246</v>
      </c>
      <c r="H39" s="64"/>
      <c r="I39" s="26" t="s">
        <v>1433</v>
      </c>
      <c r="J39" s="26" t="s">
        <v>1434</v>
      </c>
      <c r="K39" s="68">
        <v>5.0</v>
      </c>
      <c r="L39" s="68">
        <v>1678.8</v>
      </c>
      <c r="M39" s="68">
        <v>3.0</v>
      </c>
      <c r="N39" s="68">
        <v>1422.4</v>
      </c>
      <c r="O39" s="26" t="s">
        <v>1301</v>
      </c>
      <c r="P39" s="27"/>
    </row>
    <row r="40">
      <c r="A40" s="26" t="s">
        <v>1329</v>
      </c>
      <c r="B40" s="26" t="s">
        <v>1308</v>
      </c>
      <c r="C40" s="68">
        <v>2.0</v>
      </c>
      <c r="D40" s="68">
        <v>891.0</v>
      </c>
      <c r="E40" s="68">
        <v>1.0</v>
      </c>
      <c r="F40" s="68">
        <v>891.0</v>
      </c>
      <c r="G40" s="26" t="s">
        <v>1291</v>
      </c>
      <c r="H40" s="64"/>
      <c r="I40" s="26" t="s">
        <v>1435</v>
      </c>
      <c r="J40" s="26" t="s">
        <v>1436</v>
      </c>
      <c r="K40" s="68">
        <v>5.0</v>
      </c>
      <c r="L40" s="68">
        <v>963.0</v>
      </c>
      <c r="M40" s="68">
        <v>1.0</v>
      </c>
      <c r="N40" s="68">
        <v>963.0</v>
      </c>
      <c r="O40" s="26" t="s">
        <v>1437</v>
      </c>
      <c r="P40" s="27"/>
    </row>
    <row r="41">
      <c r="A41" s="26" t="s">
        <v>1438</v>
      </c>
      <c r="B41" s="26" t="s">
        <v>1439</v>
      </c>
      <c r="C41" s="68">
        <v>2.0</v>
      </c>
      <c r="D41" s="68">
        <v>3955.5</v>
      </c>
      <c r="E41" s="68">
        <v>12.0</v>
      </c>
      <c r="F41" s="68">
        <v>1107.0</v>
      </c>
      <c r="G41" s="26" t="s">
        <v>1440</v>
      </c>
      <c r="H41" s="64"/>
      <c r="I41" s="26" t="s">
        <v>1441</v>
      </c>
      <c r="J41" s="26" t="s">
        <v>1442</v>
      </c>
      <c r="K41" s="68">
        <v>4.0</v>
      </c>
      <c r="L41" s="68">
        <v>1252.69</v>
      </c>
      <c r="M41" s="68">
        <v>1.0</v>
      </c>
      <c r="N41" s="68">
        <v>1001.4</v>
      </c>
      <c r="O41" s="26" t="s">
        <v>1443</v>
      </c>
      <c r="P41" s="27"/>
    </row>
    <row r="42">
      <c r="A42" s="26" t="s">
        <v>1444</v>
      </c>
      <c r="B42" s="26" t="s">
        <v>1445</v>
      </c>
      <c r="C42" s="68">
        <v>2.0</v>
      </c>
      <c r="D42" s="68">
        <v>5522.0</v>
      </c>
      <c r="E42" s="68">
        <v>5.0</v>
      </c>
      <c r="F42" s="68">
        <v>636.0</v>
      </c>
      <c r="G42" s="26" t="s">
        <v>246</v>
      </c>
      <c r="H42" s="64"/>
      <c r="I42" s="26" t="s">
        <v>1446</v>
      </c>
      <c r="J42" s="26" t="s">
        <v>1447</v>
      </c>
      <c r="K42" s="68">
        <v>4.0</v>
      </c>
      <c r="L42" s="68">
        <v>17410.25</v>
      </c>
      <c r="M42" s="68">
        <v>6.0</v>
      </c>
      <c r="N42" s="68">
        <v>618.0</v>
      </c>
      <c r="O42" s="26" t="s">
        <v>246</v>
      </c>
      <c r="P42" s="27"/>
    </row>
    <row r="43">
      <c r="A43" s="26" t="s">
        <v>1448</v>
      </c>
      <c r="B43" s="26" t="s">
        <v>1449</v>
      </c>
      <c r="C43" s="68">
        <v>2.0</v>
      </c>
      <c r="D43" s="68">
        <v>6929.5</v>
      </c>
      <c r="E43" s="68">
        <v>4.0</v>
      </c>
      <c r="F43" s="68">
        <v>2910.0</v>
      </c>
      <c r="G43" s="26" t="s">
        <v>1450</v>
      </c>
      <c r="H43" s="64"/>
      <c r="I43" s="26" t="s">
        <v>1451</v>
      </c>
      <c r="J43" s="26" t="s">
        <v>255</v>
      </c>
      <c r="K43" s="68">
        <v>4.0</v>
      </c>
      <c r="L43" s="68">
        <v>13943.5</v>
      </c>
      <c r="M43" s="68">
        <v>20.0</v>
      </c>
      <c r="N43" s="68">
        <v>4281.0</v>
      </c>
      <c r="O43" s="26" t="s">
        <v>246</v>
      </c>
      <c r="P43" s="27"/>
    </row>
    <row r="44">
      <c r="A44" s="26" t="s">
        <v>1452</v>
      </c>
      <c r="B44" s="26" t="s">
        <v>1453</v>
      </c>
      <c r="C44" s="68">
        <v>2.0</v>
      </c>
      <c r="D44" s="68">
        <v>6678.5</v>
      </c>
      <c r="E44" s="68">
        <v>5.0</v>
      </c>
      <c r="F44" s="68">
        <v>801.5</v>
      </c>
      <c r="G44" s="26" t="s">
        <v>246</v>
      </c>
      <c r="H44" s="64"/>
      <c r="I44" s="26" t="s">
        <v>1454</v>
      </c>
      <c r="J44" s="26" t="s">
        <v>1455</v>
      </c>
      <c r="K44" s="68">
        <v>4.0</v>
      </c>
      <c r="L44" s="68">
        <v>1907.0</v>
      </c>
      <c r="M44" s="68">
        <v>1.0</v>
      </c>
      <c r="N44" s="68">
        <v>1496.0</v>
      </c>
      <c r="O44" s="26" t="s">
        <v>246</v>
      </c>
      <c r="P44" s="27"/>
    </row>
    <row r="45">
      <c r="A45" s="26" t="s">
        <v>1456</v>
      </c>
      <c r="B45" s="26" t="s">
        <v>1457</v>
      </c>
      <c r="C45" s="68">
        <v>2.0</v>
      </c>
      <c r="D45" s="68">
        <v>6470.5</v>
      </c>
      <c r="E45" s="68">
        <v>6.0</v>
      </c>
      <c r="F45" s="68">
        <v>2970.0</v>
      </c>
      <c r="G45" s="26" t="s">
        <v>246</v>
      </c>
      <c r="H45" s="64"/>
      <c r="I45" s="26" t="s">
        <v>1458</v>
      </c>
      <c r="J45" s="26" t="s">
        <v>1459</v>
      </c>
      <c r="K45" s="68">
        <v>4.0</v>
      </c>
      <c r="L45" s="68">
        <v>1462.0</v>
      </c>
      <c r="M45" s="68">
        <v>1.0</v>
      </c>
      <c r="N45" s="68">
        <v>549.0</v>
      </c>
      <c r="O45" s="26" t="s">
        <v>1294</v>
      </c>
      <c r="P45" s="27"/>
    </row>
    <row r="46">
      <c r="A46" s="26" t="s">
        <v>1460</v>
      </c>
      <c r="B46" s="26" t="s">
        <v>1461</v>
      </c>
      <c r="C46" s="68">
        <v>1.0</v>
      </c>
      <c r="D46" s="68">
        <v>1812.33</v>
      </c>
      <c r="E46" s="68">
        <v>2.0</v>
      </c>
      <c r="F46" s="68">
        <v>1623.33</v>
      </c>
      <c r="G46" s="26" t="s">
        <v>1400</v>
      </c>
      <c r="H46" s="64"/>
      <c r="I46" s="26" t="s">
        <v>1462</v>
      </c>
      <c r="J46" s="26" t="s">
        <v>1463</v>
      </c>
      <c r="K46" s="68">
        <v>4.0</v>
      </c>
      <c r="L46" s="68">
        <v>24197.0</v>
      </c>
      <c r="M46" s="68">
        <v>10.0</v>
      </c>
      <c r="N46" s="68">
        <v>1053.0</v>
      </c>
      <c r="O46" s="26" t="s">
        <v>246</v>
      </c>
      <c r="P46" s="27"/>
    </row>
    <row r="47">
      <c r="A47" s="26" t="s">
        <v>1464</v>
      </c>
      <c r="B47" s="26" t="s">
        <v>1465</v>
      </c>
      <c r="C47" s="68">
        <v>1.0</v>
      </c>
      <c r="D47" s="68">
        <v>40684.0</v>
      </c>
      <c r="E47" s="68">
        <v>4.0</v>
      </c>
      <c r="F47" s="68">
        <v>384.0</v>
      </c>
      <c r="G47" s="26" t="s">
        <v>246</v>
      </c>
      <c r="H47" s="64"/>
      <c r="I47" s="26" t="s">
        <v>1314</v>
      </c>
      <c r="J47" s="26" t="s">
        <v>1315</v>
      </c>
      <c r="K47" s="68">
        <v>4.0</v>
      </c>
      <c r="L47" s="68">
        <v>7032.0</v>
      </c>
      <c r="M47" s="68">
        <v>5.0</v>
      </c>
      <c r="N47" s="68">
        <v>1607.0</v>
      </c>
      <c r="O47" s="26" t="s">
        <v>1316</v>
      </c>
      <c r="P47" s="27"/>
    </row>
    <row r="48">
      <c r="A48" s="26" t="s">
        <v>1466</v>
      </c>
      <c r="B48" s="26" t="s">
        <v>1337</v>
      </c>
      <c r="C48" s="68">
        <v>1.0</v>
      </c>
      <c r="D48" s="68">
        <v>5397.33</v>
      </c>
      <c r="E48" s="68">
        <v>5.0</v>
      </c>
      <c r="F48" s="68">
        <v>636.33</v>
      </c>
      <c r="G48" s="26" t="s">
        <v>246</v>
      </c>
      <c r="H48" s="64"/>
      <c r="I48" s="26" t="s">
        <v>1467</v>
      </c>
      <c r="J48" s="26" t="s">
        <v>1468</v>
      </c>
      <c r="K48" s="68">
        <v>3.0</v>
      </c>
      <c r="L48" s="68">
        <v>10019.33</v>
      </c>
      <c r="M48" s="68">
        <v>10.0</v>
      </c>
      <c r="N48" s="68">
        <v>3204.0</v>
      </c>
      <c r="O48" s="26" t="s">
        <v>1344</v>
      </c>
      <c r="P48" s="27"/>
    </row>
    <row r="49">
      <c r="A49" s="26" t="s">
        <v>1469</v>
      </c>
      <c r="B49" s="26" t="s">
        <v>1470</v>
      </c>
      <c r="C49" s="68">
        <v>1.0</v>
      </c>
      <c r="D49" s="68">
        <v>8171.67</v>
      </c>
      <c r="E49" s="68">
        <v>5.0</v>
      </c>
      <c r="F49" s="68">
        <v>788.33</v>
      </c>
      <c r="G49" s="26" t="s">
        <v>246</v>
      </c>
      <c r="H49" s="64"/>
      <c r="I49" s="26" t="s">
        <v>1327</v>
      </c>
      <c r="J49" s="26" t="s">
        <v>1328</v>
      </c>
      <c r="K49" s="68">
        <v>3.0</v>
      </c>
      <c r="L49" s="68">
        <v>4817.67</v>
      </c>
      <c r="M49" s="68">
        <v>5.0</v>
      </c>
      <c r="N49" s="68">
        <v>769.0</v>
      </c>
      <c r="O49" s="26" t="s">
        <v>246</v>
      </c>
      <c r="P49" s="27"/>
    </row>
    <row r="50">
      <c r="A50" s="26" t="s">
        <v>1369</v>
      </c>
      <c r="B50" s="26" t="s">
        <v>887</v>
      </c>
      <c r="C50" s="68">
        <v>1.0</v>
      </c>
      <c r="D50" s="68">
        <v>11940.8</v>
      </c>
      <c r="E50" s="68">
        <v>25.0</v>
      </c>
      <c r="F50" s="68">
        <v>4695.0</v>
      </c>
      <c r="G50" s="26" t="s">
        <v>1284</v>
      </c>
      <c r="H50" s="64"/>
      <c r="I50" s="26" t="s">
        <v>1471</v>
      </c>
      <c r="J50" s="26" t="s">
        <v>1472</v>
      </c>
      <c r="K50" s="68">
        <v>3.0</v>
      </c>
      <c r="L50" s="68">
        <v>8319.0</v>
      </c>
      <c r="M50" s="68">
        <v>5.0</v>
      </c>
      <c r="N50" s="68">
        <v>813.4</v>
      </c>
      <c r="O50" s="26" t="s">
        <v>246</v>
      </c>
      <c r="P50" s="27"/>
    </row>
    <row r="51">
      <c r="A51" s="26" t="s">
        <v>1473</v>
      </c>
      <c r="B51" s="26" t="s">
        <v>1474</v>
      </c>
      <c r="C51" s="68">
        <v>1.0</v>
      </c>
      <c r="D51" s="68">
        <v>9823.5</v>
      </c>
      <c r="E51" s="68">
        <v>17.0</v>
      </c>
      <c r="F51" s="68">
        <v>1826.0</v>
      </c>
      <c r="G51" s="26" t="s">
        <v>1284</v>
      </c>
      <c r="H51" s="64"/>
      <c r="I51" s="26" t="s">
        <v>1475</v>
      </c>
      <c r="J51" s="26" t="s">
        <v>317</v>
      </c>
      <c r="K51" s="68">
        <v>3.0</v>
      </c>
      <c r="L51" s="68">
        <v>53741.0</v>
      </c>
      <c r="M51" s="68">
        <v>39.0</v>
      </c>
      <c r="N51" s="68">
        <v>2764.67</v>
      </c>
      <c r="O51" s="26" t="s">
        <v>246</v>
      </c>
      <c r="P51" s="27"/>
    </row>
    <row r="52">
      <c r="A52" s="26" t="s">
        <v>1476</v>
      </c>
      <c r="B52" s="26" t="s">
        <v>1477</v>
      </c>
      <c r="C52" s="68">
        <v>1.0</v>
      </c>
      <c r="D52" s="68">
        <v>29970.0</v>
      </c>
      <c r="E52" s="68">
        <v>10.0</v>
      </c>
      <c r="F52" s="68">
        <v>1046.0</v>
      </c>
      <c r="G52" s="26" t="s">
        <v>1287</v>
      </c>
      <c r="H52" s="64"/>
      <c r="I52" s="26" t="s">
        <v>1478</v>
      </c>
      <c r="J52" s="26" t="s">
        <v>1479</v>
      </c>
      <c r="K52" s="68">
        <v>3.0</v>
      </c>
      <c r="L52" s="68">
        <v>12553.0</v>
      </c>
      <c r="M52" s="68">
        <v>19.0</v>
      </c>
      <c r="N52" s="68">
        <v>1126.33</v>
      </c>
      <c r="O52" s="26" t="s">
        <v>246</v>
      </c>
      <c r="P52" s="27"/>
    </row>
    <row r="53">
      <c r="A53" s="26" t="s">
        <v>1480</v>
      </c>
      <c r="B53" s="26" t="s">
        <v>1481</v>
      </c>
      <c r="C53" s="68">
        <v>1.0</v>
      </c>
      <c r="D53" s="68">
        <v>48617.0</v>
      </c>
      <c r="E53" s="68">
        <v>9.0</v>
      </c>
      <c r="F53" s="68">
        <v>1327.0</v>
      </c>
      <c r="G53" s="26" t="s">
        <v>1344</v>
      </c>
      <c r="H53" s="64"/>
      <c r="I53" s="26" t="s">
        <v>1313</v>
      </c>
      <c r="J53" s="26" t="s">
        <v>286</v>
      </c>
      <c r="K53" s="68">
        <v>3.0</v>
      </c>
      <c r="L53" s="68">
        <v>27644.0</v>
      </c>
      <c r="M53" s="68">
        <v>26.0</v>
      </c>
      <c r="N53" s="68">
        <v>1338.0</v>
      </c>
      <c r="O53" s="26" t="s">
        <v>246</v>
      </c>
      <c r="P53" s="27"/>
    </row>
    <row r="54">
      <c r="A54" s="26" t="s">
        <v>1482</v>
      </c>
      <c r="B54" s="26" t="s">
        <v>917</v>
      </c>
      <c r="C54" s="68">
        <v>1.0</v>
      </c>
      <c r="D54" s="68">
        <v>10056.5</v>
      </c>
      <c r="E54" s="68">
        <v>3.0</v>
      </c>
      <c r="F54" s="68">
        <v>2568.0</v>
      </c>
      <c r="G54" s="26" t="s">
        <v>246</v>
      </c>
      <c r="H54" s="64"/>
      <c r="I54" s="26" t="s">
        <v>1483</v>
      </c>
      <c r="J54" s="26" t="s">
        <v>1484</v>
      </c>
      <c r="K54" s="68">
        <v>3.0</v>
      </c>
      <c r="L54" s="68">
        <v>29066.67</v>
      </c>
      <c r="M54" s="68">
        <v>10.0</v>
      </c>
      <c r="N54" s="68">
        <v>2221.0</v>
      </c>
      <c r="O54" s="26" t="s">
        <v>1344</v>
      </c>
      <c r="P54" s="27"/>
    </row>
    <row r="55">
      <c r="A55" s="26" t="s">
        <v>1485</v>
      </c>
      <c r="B55" s="26" t="s">
        <v>376</v>
      </c>
      <c r="C55" s="68">
        <v>1.0</v>
      </c>
      <c r="D55" s="68">
        <v>10614.5</v>
      </c>
      <c r="E55" s="68">
        <v>7.0</v>
      </c>
      <c r="F55" s="68">
        <v>1968.0</v>
      </c>
      <c r="G55" s="26" t="s">
        <v>246</v>
      </c>
      <c r="H55" s="64"/>
      <c r="I55" s="26" t="s">
        <v>1486</v>
      </c>
      <c r="J55" s="26" t="s">
        <v>1487</v>
      </c>
      <c r="K55" s="68">
        <v>3.0</v>
      </c>
      <c r="L55" s="68">
        <v>15123.33</v>
      </c>
      <c r="M55" s="68">
        <v>2.0</v>
      </c>
      <c r="N55" s="68">
        <v>664.0</v>
      </c>
      <c r="O55" s="26" t="s">
        <v>246</v>
      </c>
      <c r="P55" s="27"/>
    </row>
    <row r="56">
      <c r="A56" s="26" t="s">
        <v>1488</v>
      </c>
      <c r="B56" s="26" t="s">
        <v>1489</v>
      </c>
      <c r="C56" s="68">
        <v>1.0</v>
      </c>
      <c r="D56" s="68">
        <v>6680.0</v>
      </c>
      <c r="E56" s="68">
        <v>5.0</v>
      </c>
      <c r="F56" s="68">
        <v>804.0</v>
      </c>
      <c r="G56" s="26" t="s">
        <v>246</v>
      </c>
      <c r="H56" s="64"/>
      <c r="I56" s="26" t="s">
        <v>1490</v>
      </c>
      <c r="J56" s="26" t="s">
        <v>1491</v>
      </c>
      <c r="K56" s="68">
        <v>3.0</v>
      </c>
      <c r="L56" s="68">
        <v>2769.67</v>
      </c>
      <c r="M56" s="68">
        <v>11.0</v>
      </c>
      <c r="N56" s="68">
        <v>1864.0</v>
      </c>
      <c r="O56" s="26" t="s">
        <v>246</v>
      </c>
      <c r="P56" s="27"/>
    </row>
    <row r="57">
      <c r="A57" s="26" t="s">
        <v>1492</v>
      </c>
      <c r="B57" s="26" t="s">
        <v>1052</v>
      </c>
      <c r="C57" s="68">
        <v>1.0</v>
      </c>
      <c r="D57" s="68">
        <v>20019.0</v>
      </c>
      <c r="E57" s="68">
        <v>13.0</v>
      </c>
      <c r="F57" s="68">
        <v>1371.0</v>
      </c>
      <c r="G57" s="26" t="s">
        <v>1493</v>
      </c>
      <c r="H57" s="64"/>
      <c r="I57" s="26" t="s">
        <v>1494</v>
      </c>
      <c r="J57" s="26" t="s">
        <v>1495</v>
      </c>
      <c r="K57" s="68">
        <v>3.0</v>
      </c>
      <c r="L57" s="68">
        <v>4046.33</v>
      </c>
      <c r="M57" s="68">
        <v>6.0</v>
      </c>
      <c r="N57" s="68">
        <v>1083.0</v>
      </c>
      <c r="O57" s="26" t="s">
        <v>246</v>
      </c>
      <c r="P57" s="27"/>
    </row>
    <row r="58">
      <c r="A58" s="26" t="s">
        <v>1496</v>
      </c>
      <c r="B58" s="26" t="s">
        <v>1048</v>
      </c>
      <c r="C58" s="68">
        <v>1.0</v>
      </c>
      <c r="D58" s="68">
        <v>18008.0</v>
      </c>
      <c r="E58" s="68">
        <v>11.0</v>
      </c>
      <c r="F58" s="68">
        <v>1209.0</v>
      </c>
      <c r="G58" s="26" t="s">
        <v>1493</v>
      </c>
      <c r="H58" s="64"/>
      <c r="I58" s="26" t="s">
        <v>1497</v>
      </c>
      <c r="J58" s="26" t="s">
        <v>1498</v>
      </c>
      <c r="K58" s="68">
        <v>3.0</v>
      </c>
      <c r="L58" s="68">
        <v>4808.0</v>
      </c>
      <c r="M58" s="68">
        <v>8.0</v>
      </c>
      <c r="N58" s="68">
        <v>1065.0</v>
      </c>
      <c r="O58" s="26" t="s">
        <v>246</v>
      </c>
      <c r="P58" s="27"/>
    </row>
    <row r="59">
      <c r="A59" s="26" t="s">
        <v>1499</v>
      </c>
      <c r="B59" s="26" t="s">
        <v>1500</v>
      </c>
      <c r="C59" s="68">
        <v>1.0</v>
      </c>
      <c r="D59" s="68">
        <v>18057.0</v>
      </c>
      <c r="E59" s="68">
        <v>7.0</v>
      </c>
      <c r="F59" s="68">
        <v>549.0</v>
      </c>
      <c r="G59" s="26" t="s">
        <v>1284</v>
      </c>
      <c r="H59" s="64"/>
      <c r="I59" s="26" t="s">
        <v>1501</v>
      </c>
      <c r="J59" s="26" t="s">
        <v>1502</v>
      </c>
      <c r="K59" s="68">
        <v>2.0</v>
      </c>
      <c r="L59" s="68">
        <v>130036.5</v>
      </c>
      <c r="M59" s="68">
        <v>6.0</v>
      </c>
      <c r="N59" s="68">
        <v>5154.0</v>
      </c>
      <c r="O59" s="26" t="s">
        <v>246</v>
      </c>
      <c r="P59" s="27"/>
    </row>
    <row r="60">
      <c r="A60" s="26" t="s">
        <v>1503</v>
      </c>
      <c r="B60" s="26" t="s">
        <v>1504</v>
      </c>
      <c r="C60" s="68">
        <v>1.0</v>
      </c>
      <c r="D60" s="68">
        <v>2493.0</v>
      </c>
      <c r="E60" s="68">
        <v>3.0</v>
      </c>
      <c r="F60" s="68">
        <v>3225.0</v>
      </c>
      <c r="G60" s="26" t="s">
        <v>1505</v>
      </c>
      <c r="H60" s="64"/>
      <c r="I60" s="26" t="s">
        <v>1466</v>
      </c>
      <c r="J60" s="26" t="s">
        <v>1337</v>
      </c>
      <c r="K60" s="68">
        <v>2.0</v>
      </c>
      <c r="L60" s="68">
        <v>5469.75</v>
      </c>
      <c r="M60" s="68">
        <v>5.0</v>
      </c>
      <c r="N60" s="68">
        <v>630.5</v>
      </c>
      <c r="O60" s="26" t="s">
        <v>246</v>
      </c>
      <c r="P60" s="27"/>
    </row>
    <row r="61">
      <c r="A61" s="26" t="s">
        <v>1506</v>
      </c>
      <c r="B61" s="26" t="s">
        <v>1507</v>
      </c>
      <c r="C61" s="68">
        <v>1.0</v>
      </c>
      <c r="D61" s="68">
        <v>26085.0</v>
      </c>
      <c r="E61" s="68">
        <v>13.0</v>
      </c>
      <c r="F61" s="68">
        <v>1515.0</v>
      </c>
      <c r="G61" s="26" t="s">
        <v>1508</v>
      </c>
      <c r="H61" s="64"/>
      <c r="I61" s="26" t="s">
        <v>1339</v>
      </c>
      <c r="J61" s="26" t="s">
        <v>1340</v>
      </c>
      <c r="K61" s="68">
        <v>2.0</v>
      </c>
      <c r="L61" s="68">
        <v>5420.42</v>
      </c>
      <c r="M61" s="68">
        <v>5.0</v>
      </c>
      <c r="N61" s="68">
        <v>640.83</v>
      </c>
      <c r="O61" s="26" t="s">
        <v>246</v>
      </c>
      <c r="P61" s="27"/>
    </row>
    <row r="62">
      <c r="A62" s="26" t="s">
        <v>1509</v>
      </c>
      <c r="B62" s="26" t="s">
        <v>1510</v>
      </c>
      <c r="C62" s="68">
        <v>1.0</v>
      </c>
      <c r="D62" s="68">
        <v>11395.0</v>
      </c>
      <c r="E62" s="68">
        <v>27.0</v>
      </c>
      <c r="F62" s="68">
        <v>2457.0</v>
      </c>
      <c r="G62" s="26" t="s">
        <v>1284</v>
      </c>
      <c r="H62" s="64"/>
      <c r="I62" s="26" t="s">
        <v>1511</v>
      </c>
      <c r="J62" s="26" t="s">
        <v>1512</v>
      </c>
      <c r="K62" s="68">
        <v>2.0</v>
      </c>
      <c r="L62" s="68">
        <v>9338.5</v>
      </c>
      <c r="M62" s="68">
        <v>5.0</v>
      </c>
      <c r="N62" s="68">
        <v>657.0</v>
      </c>
      <c r="O62" s="26" t="s">
        <v>246</v>
      </c>
      <c r="P62" s="27"/>
    </row>
    <row r="63">
      <c r="A63" s="26" t="s">
        <v>1513</v>
      </c>
      <c r="B63" s="26" t="s">
        <v>1514</v>
      </c>
      <c r="C63" s="68">
        <v>1.0</v>
      </c>
      <c r="D63" s="68">
        <v>3861.0</v>
      </c>
      <c r="E63" s="68">
        <v>2.0</v>
      </c>
      <c r="F63" s="68">
        <v>435.0</v>
      </c>
      <c r="G63" s="26" t="s">
        <v>1515</v>
      </c>
      <c r="H63" s="64"/>
      <c r="I63" s="26" t="s">
        <v>1516</v>
      </c>
      <c r="J63" s="26" t="s">
        <v>1517</v>
      </c>
      <c r="K63" s="68">
        <v>2.0</v>
      </c>
      <c r="L63" s="68">
        <v>891.0</v>
      </c>
      <c r="M63" s="68">
        <v>1.0</v>
      </c>
      <c r="N63" s="68">
        <v>891.0</v>
      </c>
      <c r="O63" s="26" t="s">
        <v>1291</v>
      </c>
      <c r="P63" s="27"/>
    </row>
    <row r="64">
      <c r="A64" s="26" t="s">
        <v>1518</v>
      </c>
      <c r="B64" s="26" t="s">
        <v>1519</v>
      </c>
      <c r="C64" s="68">
        <v>1.0</v>
      </c>
      <c r="D64" s="68">
        <v>5428.0</v>
      </c>
      <c r="E64" s="68">
        <v>5.0</v>
      </c>
      <c r="F64" s="68">
        <v>555.0</v>
      </c>
      <c r="G64" s="26" t="s">
        <v>246</v>
      </c>
      <c r="H64" s="64"/>
      <c r="I64" s="26" t="s">
        <v>1476</v>
      </c>
      <c r="J64" s="26" t="s">
        <v>1477</v>
      </c>
      <c r="K64" s="68">
        <v>2.0</v>
      </c>
      <c r="L64" s="68">
        <v>26032.33</v>
      </c>
      <c r="M64" s="68">
        <v>10.0</v>
      </c>
      <c r="N64" s="68">
        <v>1053.0</v>
      </c>
      <c r="O64" s="26" t="s">
        <v>1287</v>
      </c>
      <c r="P64" s="27"/>
    </row>
    <row r="65">
      <c r="A65" s="26" t="s">
        <v>1520</v>
      </c>
      <c r="B65" s="26" t="s">
        <v>1521</v>
      </c>
      <c r="C65" s="68">
        <v>1.0</v>
      </c>
      <c r="D65" s="68">
        <v>4046.0</v>
      </c>
      <c r="E65" s="68">
        <v>5.0</v>
      </c>
      <c r="F65" s="68">
        <v>768.0</v>
      </c>
      <c r="G65" s="26" t="s">
        <v>246</v>
      </c>
      <c r="H65" s="64"/>
      <c r="I65" s="26" t="s">
        <v>1522</v>
      </c>
      <c r="J65" s="26" t="s">
        <v>1523</v>
      </c>
      <c r="K65" s="68">
        <v>2.0</v>
      </c>
      <c r="L65" s="68">
        <v>597.5</v>
      </c>
      <c r="M65" s="68">
        <v>2.0</v>
      </c>
      <c r="N65" s="68">
        <v>338.0</v>
      </c>
      <c r="O65" s="26" t="s">
        <v>246</v>
      </c>
      <c r="P65" s="27"/>
    </row>
    <row r="66">
      <c r="A66" s="26" t="s">
        <v>1524</v>
      </c>
      <c r="B66" s="26" t="s">
        <v>1352</v>
      </c>
      <c r="C66" s="68">
        <v>1.0</v>
      </c>
      <c r="D66" s="68">
        <v>5316.0</v>
      </c>
      <c r="E66" s="68">
        <v>5.0</v>
      </c>
      <c r="F66" s="68">
        <v>540.0</v>
      </c>
      <c r="G66" s="26" t="s">
        <v>246</v>
      </c>
      <c r="H66" s="64"/>
      <c r="I66" s="26" t="s">
        <v>1525</v>
      </c>
      <c r="J66" s="26" t="s">
        <v>1526</v>
      </c>
      <c r="K66" s="68">
        <v>2.0</v>
      </c>
      <c r="L66" s="68">
        <v>4695.67</v>
      </c>
      <c r="M66" s="68">
        <v>4.0</v>
      </c>
      <c r="N66" s="68">
        <v>519.0</v>
      </c>
      <c r="O66" s="26" t="s">
        <v>246</v>
      </c>
      <c r="P66" s="27"/>
    </row>
    <row r="67">
      <c r="A67" s="26" t="s">
        <v>1527</v>
      </c>
      <c r="B67" s="26" t="s">
        <v>1528</v>
      </c>
      <c r="C67" s="68">
        <v>1.0</v>
      </c>
      <c r="D67" s="68">
        <v>5827.0</v>
      </c>
      <c r="E67" s="68">
        <v>9.0</v>
      </c>
      <c r="F67" s="68">
        <v>1470.0</v>
      </c>
      <c r="G67" s="26" t="s">
        <v>246</v>
      </c>
      <c r="H67" s="64"/>
      <c r="I67" s="26" t="s">
        <v>1529</v>
      </c>
      <c r="J67" s="26" t="s">
        <v>1530</v>
      </c>
      <c r="K67" s="68">
        <v>2.0</v>
      </c>
      <c r="L67" s="68">
        <v>318.0</v>
      </c>
      <c r="M67" s="68">
        <v>1.0</v>
      </c>
      <c r="N67" s="68">
        <v>318.0</v>
      </c>
      <c r="O67" s="26" t="s">
        <v>1301</v>
      </c>
      <c r="P67" s="27"/>
    </row>
    <row r="68">
      <c r="A68" s="26" t="s">
        <v>1531</v>
      </c>
      <c r="B68" s="26" t="s">
        <v>1532</v>
      </c>
      <c r="C68" s="68">
        <v>1.0</v>
      </c>
      <c r="D68" s="68">
        <v>4218.0</v>
      </c>
      <c r="E68" s="68">
        <v>5.0</v>
      </c>
      <c r="F68" s="68">
        <v>760.0</v>
      </c>
      <c r="G68" s="26" t="s">
        <v>246</v>
      </c>
      <c r="H68" s="64"/>
      <c r="I68" s="26" t="s">
        <v>1533</v>
      </c>
      <c r="J68" s="26" t="s">
        <v>1534</v>
      </c>
      <c r="K68" s="68">
        <v>2.0</v>
      </c>
      <c r="L68" s="68">
        <v>23909.0</v>
      </c>
      <c r="M68" s="68">
        <v>8.0</v>
      </c>
      <c r="N68" s="68">
        <v>2376.0</v>
      </c>
      <c r="O68" s="26" t="s">
        <v>1535</v>
      </c>
      <c r="P68" s="27"/>
    </row>
    <row r="69">
      <c r="A69" s="26" t="s">
        <v>1536</v>
      </c>
      <c r="B69" s="26" t="s">
        <v>1537</v>
      </c>
      <c r="C69" s="68">
        <v>1.0</v>
      </c>
      <c r="D69" s="68">
        <v>8459.0</v>
      </c>
      <c r="E69" s="68">
        <v>10.0</v>
      </c>
      <c r="F69" s="68">
        <v>1419.0</v>
      </c>
      <c r="G69" s="26" t="s">
        <v>246</v>
      </c>
      <c r="H69" s="64"/>
      <c r="I69" s="26" t="s">
        <v>1538</v>
      </c>
      <c r="J69" s="26" t="s">
        <v>1539</v>
      </c>
      <c r="K69" s="68">
        <v>2.0</v>
      </c>
      <c r="L69" s="68">
        <v>8591.5</v>
      </c>
      <c r="M69" s="68">
        <v>2.0</v>
      </c>
      <c r="N69" s="68">
        <v>519.0</v>
      </c>
      <c r="O69" s="26" t="s">
        <v>246</v>
      </c>
      <c r="P69" s="27"/>
    </row>
    <row r="70">
      <c r="A70" s="26" t="s">
        <v>1540</v>
      </c>
      <c r="B70" s="26" t="s">
        <v>1541</v>
      </c>
      <c r="C70" s="68">
        <v>1.0</v>
      </c>
      <c r="D70" s="68">
        <v>6591.0</v>
      </c>
      <c r="E70" s="68">
        <v>5.0</v>
      </c>
      <c r="F70" s="68">
        <v>804.0</v>
      </c>
      <c r="G70" s="26" t="s">
        <v>246</v>
      </c>
      <c r="H70" s="64"/>
      <c r="I70" s="26" t="s">
        <v>1542</v>
      </c>
      <c r="J70" s="26" t="s">
        <v>1543</v>
      </c>
      <c r="K70" s="68">
        <v>2.0</v>
      </c>
      <c r="L70" s="68">
        <v>1943.0</v>
      </c>
      <c r="M70" s="68">
        <v>1.0</v>
      </c>
      <c r="N70" s="68">
        <v>1497.0</v>
      </c>
      <c r="O70" s="26" t="s">
        <v>1544</v>
      </c>
      <c r="P70" s="27"/>
    </row>
    <row r="71">
      <c r="A71" s="26" t="s">
        <v>1545</v>
      </c>
      <c r="B71" s="26" t="s">
        <v>1546</v>
      </c>
      <c r="C71" s="68">
        <v>1.0</v>
      </c>
      <c r="D71" s="68">
        <v>6657.0</v>
      </c>
      <c r="E71" s="68">
        <v>9.0</v>
      </c>
      <c r="F71" s="68">
        <v>1470.0</v>
      </c>
      <c r="G71" s="26" t="s">
        <v>246</v>
      </c>
      <c r="H71" s="64"/>
      <c r="I71" s="26" t="s">
        <v>1547</v>
      </c>
      <c r="J71" s="26" t="s">
        <v>1548</v>
      </c>
      <c r="K71" s="68">
        <v>2.0</v>
      </c>
      <c r="L71" s="68">
        <v>25142.0</v>
      </c>
      <c r="M71" s="68">
        <v>13.0</v>
      </c>
      <c r="N71" s="68">
        <v>1515.0</v>
      </c>
      <c r="O71" s="26" t="s">
        <v>1508</v>
      </c>
      <c r="P71" s="27"/>
    </row>
    <row r="72">
      <c r="A72" s="26" t="s">
        <v>1549</v>
      </c>
      <c r="B72" s="26" t="s">
        <v>1550</v>
      </c>
      <c r="C72" s="68">
        <v>1.0</v>
      </c>
      <c r="D72" s="68">
        <v>5287.0</v>
      </c>
      <c r="E72" s="68">
        <v>5.0</v>
      </c>
      <c r="F72" s="68">
        <v>600.0</v>
      </c>
      <c r="G72" s="26" t="s">
        <v>246</v>
      </c>
      <c r="H72" s="64"/>
      <c r="I72" s="26" t="s">
        <v>1551</v>
      </c>
      <c r="J72" s="26" t="s">
        <v>1552</v>
      </c>
      <c r="K72" s="68">
        <v>2.0</v>
      </c>
      <c r="L72" s="68">
        <v>31402.5</v>
      </c>
      <c r="M72" s="68">
        <v>2.0</v>
      </c>
      <c r="N72" s="68">
        <v>639.0</v>
      </c>
      <c r="O72" s="26" t="s">
        <v>1553</v>
      </c>
      <c r="P72" s="27"/>
    </row>
    <row r="73">
      <c r="A73" s="26" t="s">
        <v>1554</v>
      </c>
      <c r="B73" s="26" t="s">
        <v>1555</v>
      </c>
      <c r="C73" s="68">
        <v>1.0</v>
      </c>
      <c r="D73" s="68">
        <v>17416.0</v>
      </c>
      <c r="E73" s="68">
        <v>6.0</v>
      </c>
      <c r="F73" s="68">
        <v>613.0</v>
      </c>
      <c r="G73" s="26" t="s">
        <v>246</v>
      </c>
      <c r="H73" s="64"/>
      <c r="I73" s="26" t="s">
        <v>1556</v>
      </c>
      <c r="J73" s="26" t="s">
        <v>1557</v>
      </c>
      <c r="K73" s="68">
        <v>2.0</v>
      </c>
      <c r="L73" s="68">
        <v>14356.5</v>
      </c>
      <c r="M73" s="68">
        <v>5.0</v>
      </c>
      <c r="N73" s="68">
        <v>726.0</v>
      </c>
      <c r="O73" s="26" t="s">
        <v>246</v>
      </c>
      <c r="P73" s="27"/>
    </row>
    <row r="74">
      <c r="A74" s="26" t="s">
        <v>1407</v>
      </c>
      <c r="B74" s="26" t="s">
        <v>1408</v>
      </c>
      <c r="C74" s="68">
        <v>1.0</v>
      </c>
      <c r="D74" s="68">
        <v>8230.0</v>
      </c>
      <c r="E74" s="68">
        <v>5.0</v>
      </c>
      <c r="F74" s="68">
        <v>597.0</v>
      </c>
      <c r="G74" s="26" t="s">
        <v>246</v>
      </c>
      <c r="H74" s="64"/>
      <c r="I74" s="26" t="s">
        <v>1558</v>
      </c>
      <c r="J74" s="26" t="s">
        <v>1559</v>
      </c>
      <c r="K74" s="68">
        <v>2.0</v>
      </c>
      <c r="L74" s="68">
        <v>6368.5</v>
      </c>
      <c r="M74" s="68">
        <v>6.0</v>
      </c>
      <c r="N74" s="68">
        <v>711.0</v>
      </c>
      <c r="O74" s="26" t="s">
        <v>246</v>
      </c>
      <c r="P74" s="27"/>
    </row>
    <row r="75">
      <c r="A75" s="26" t="s">
        <v>1560</v>
      </c>
      <c r="B75" s="26" t="s">
        <v>1561</v>
      </c>
      <c r="C75" s="68">
        <v>1.0</v>
      </c>
      <c r="D75" s="68">
        <v>1679.0</v>
      </c>
      <c r="E75" s="68">
        <v>1.0</v>
      </c>
      <c r="F75" s="68">
        <v>906.0</v>
      </c>
      <c r="G75" s="26" t="s">
        <v>246</v>
      </c>
      <c r="H75" s="64"/>
      <c r="I75" s="26" t="s">
        <v>1562</v>
      </c>
      <c r="J75" s="26" t="s">
        <v>1563</v>
      </c>
      <c r="K75" s="68">
        <v>2.0</v>
      </c>
      <c r="L75" s="68">
        <v>10097.5</v>
      </c>
      <c r="M75" s="68">
        <v>4.0</v>
      </c>
      <c r="N75" s="68">
        <v>963.0</v>
      </c>
      <c r="O75" s="26" t="s">
        <v>1437</v>
      </c>
      <c r="P75" s="27"/>
    </row>
    <row r="76">
      <c r="A76" s="26" t="s">
        <v>1564</v>
      </c>
      <c r="B76" s="26" t="s">
        <v>1565</v>
      </c>
      <c r="C76" s="68">
        <v>1.0</v>
      </c>
      <c r="D76" s="68">
        <v>9066.0</v>
      </c>
      <c r="E76" s="68">
        <v>4.0</v>
      </c>
      <c r="F76" s="68">
        <v>2826.0</v>
      </c>
      <c r="G76" s="26" t="s">
        <v>1566</v>
      </c>
      <c r="H76" s="64"/>
      <c r="I76" s="26" t="s">
        <v>1567</v>
      </c>
      <c r="J76" s="26" t="s">
        <v>621</v>
      </c>
      <c r="K76" s="68">
        <v>2.0</v>
      </c>
      <c r="L76" s="68">
        <v>6829.5</v>
      </c>
      <c r="M76" s="68">
        <v>11.0</v>
      </c>
      <c r="N76" s="68">
        <v>1557.0</v>
      </c>
      <c r="O76" s="26" t="s">
        <v>1568</v>
      </c>
      <c r="P76" s="27"/>
    </row>
    <row r="77">
      <c r="A77" s="26" t="s">
        <v>1569</v>
      </c>
      <c r="B77" s="26" t="s">
        <v>1357</v>
      </c>
      <c r="C77" s="68">
        <v>1.0</v>
      </c>
      <c r="D77" s="68">
        <v>5171.0</v>
      </c>
      <c r="E77" s="68">
        <v>2.0</v>
      </c>
      <c r="F77" s="68">
        <v>1212.0</v>
      </c>
      <c r="G77" s="26" t="s">
        <v>1566</v>
      </c>
      <c r="H77" s="64"/>
      <c r="I77" s="26" t="s">
        <v>1570</v>
      </c>
      <c r="J77" s="26" t="s">
        <v>1571</v>
      </c>
      <c r="K77" s="68">
        <v>2.0</v>
      </c>
      <c r="L77" s="68">
        <v>9744.5</v>
      </c>
      <c r="M77" s="68">
        <v>4.0</v>
      </c>
      <c r="N77" s="68">
        <v>1959.0</v>
      </c>
      <c r="O77" s="26" t="s">
        <v>1344</v>
      </c>
      <c r="P77" s="27"/>
    </row>
    <row r="78">
      <c r="A78" s="26" t="s">
        <v>1572</v>
      </c>
      <c r="B78" s="26" t="s">
        <v>1573</v>
      </c>
      <c r="C78" s="68">
        <v>1.0</v>
      </c>
      <c r="D78" s="68">
        <v>3961.0</v>
      </c>
      <c r="E78" s="68">
        <v>7.0</v>
      </c>
      <c r="F78" s="68">
        <v>546.0</v>
      </c>
      <c r="G78" s="26" t="s">
        <v>1440</v>
      </c>
      <c r="H78" s="64"/>
      <c r="I78" s="26" t="s">
        <v>1342</v>
      </c>
      <c r="J78" s="26" t="s">
        <v>1343</v>
      </c>
      <c r="K78" s="68">
        <v>2.0</v>
      </c>
      <c r="L78" s="68">
        <v>21048.0</v>
      </c>
      <c r="M78" s="68">
        <v>4.0</v>
      </c>
      <c r="N78" s="68">
        <v>1120.0</v>
      </c>
      <c r="O78" s="26" t="s">
        <v>1344</v>
      </c>
      <c r="P78" s="27"/>
    </row>
    <row r="79">
      <c r="A79" s="26" t="s">
        <v>1574</v>
      </c>
      <c r="B79" s="26" t="s">
        <v>1575</v>
      </c>
      <c r="C79" s="68">
        <v>1.0</v>
      </c>
      <c r="D79" s="68">
        <v>3901.0</v>
      </c>
      <c r="E79" s="68">
        <v>7.0</v>
      </c>
      <c r="F79" s="68">
        <v>543.0</v>
      </c>
      <c r="G79" s="26" t="s">
        <v>1440</v>
      </c>
      <c r="H79" s="64"/>
      <c r="I79" s="26" t="s">
        <v>1576</v>
      </c>
      <c r="J79" s="26" t="s">
        <v>1577</v>
      </c>
      <c r="K79" s="68">
        <v>2.0</v>
      </c>
      <c r="L79" s="68">
        <v>1688.5</v>
      </c>
      <c r="M79" s="68">
        <v>2.0</v>
      </c>
      <c r="N79" s="68">
        <v>711.0</v>
      </c>
      <c r="O79" s="26" t="s">
        <v>1301</v>
      </c>
      <c r="P79" s="27"/>
    </row>
    <row r="80">
      <c r="A80" s="26" t="s">
        <v>1578</v>
      </c>
      <c r="B80" s="26" t="s">
        <v>1579</v>
      </c>
      <c r="C80" s="68">
        <v>1.0</v>
      </c>
      <c r="D80" s="68">
        <v>15593.0</v>
      </c>
      <c r="E80" s="68">
        <v>12.0</v>
      </c>
      <c r="F80" s="68">
        <v>615.0</v>
      </c>
      <c r="G80" s="26" t="s">
        <v>246</v>
      </c>
      <c r="H80" s="64"/>
      <c r="I80" s="26" t="s">
        <v>1580</v>
      </c>
      <c r="J80" s="26" t="s">
        <v>1581</v>
      </c>
      <c r="K80" s="68">
        <v>2.0</v>
      </c>
      <c r="L80" s="68">
        <v>9945.5</v>
      </c>
      <c r="M80" s="68">
        <v>14.0</v>
      </c>
      <c r="N80" s="68">
        <v>2841.0</v>
      </c>
      <c r="O80" s="26" t="s">
        <v>1582</v>
      </c>
      <c r="P80" s="27"/>
    </row>
    <row r="81">
      <c r="A81" s="26" t="s">
        <v>1583</v>
      </c>
      <c r="B81" s="26" t="s">
        <v>1360</v>
      </c>
      <c r="C81" s="68">
        <v>1.0</v>
      </c>
      <c r="D81" s="68">
        <v>25939.0</v>
      </c>
      <c r="E81" s="68">
        <v>10.0</v>
      </c>
      <c r="F81" s="68">
        <v>1053.0</v>
      </c>
      <c r="G81" s="26" t="s">
        <v>1584</v>
      </c>
      <c r="H81" s="64"/>
      <c r="I81" s="26" t="s">
        <v>1585</v>
      </c>
      <c r="J81" s="26" t="s">
        <v>1586</v>
      </c>
      <c r="K81" s="68">
        <v>2.0</v>
      </c>
      <c r="L81" s="68">
        <v>25060.5</v>
      </c>
      <c r="M81" s="68">
        <v>26.0</v>
      </c>
      <c r="N81" s="68">
        <v>2553.0</v>
      </c>
      <c r="O81" s="26" t="s">
        <v>246</v>
      </c>
      <c r="P81" s="27"/>
    </row>
    <row r="82">
      <c r="A82" s="26" t="s">
        <v>1587</v>
      </c>
      <c r="B82" s="26" t="s">
        <v>1365</v>
      </c>
      <c r="C82" s="68">
        <v>1.0</v>
      </c>
      <c r="D82" s="68">
        <v>64965.0</v>
      </c>
      <c r="E82" s="68">
        <v>10.0</v>
      </c>
      <c r="F82" s="68">
        <v>2892.0</v>
      </c>
      <c r="G82" s="26" t="s">
        <v>246</v>
      </c>
      <c r="H82" s="64"/>
      <c r="I82" s="26" t="s">
        <v>1588</v>
      </c>
      <c r="J82" s="26" t="s">
        <v>1589</v>
      </c>
      <c r="K82" s="68">
        <v>2.0</v>
      </c>
      <c r="L82" s="68">
        <v>6001.0</v>
      </c>
      <c r="M82" s="68">
        <v>16.0</v>
      </c>
      <c r="N82" s="68">
        <v>1938.0</v>
      </c>
      <c r="O82" s="26" t="s">
        <v>1430</v>
      </c>
      <c r="P82" s="27"/>
    </row>
    <row r="83">
      <c r="A83" s="26" t="s">
        <v>1590</v>
      </c>
      <c r="B83" s="26" t="s">
        <v>1370</v>
      </c>
      <c r="C83" s="68">
        <v>1.0</v>
      </c>
      <c r="D83" s="68">
        <v>36632.0</v>
      </c>
      <c r="E83" s="68">
        <v>20.0</v>
      </c>
      <c r="F83" s="68">
        <v>4212.0</v>
      </c>
      <c r="G83" s="26" t="s">
        <v>246</v>
      </c>
      <c r="H83" s="64"/>
      <c r="I83" s="26" t="s">
        <v>1591</v>
      </c>
      <c r="J83" s="26" t="s">
        <v>1592</v>
      </c>
      <c r="K83" s="68">
        <v>2.0</v>
      </c>
      <c r="L83" s="68">
        <v>8284.5</v>
      </c>
      <c r="M83" s="68">
        <v>48.0</v>
      </c>
      <c r="N83" s="68">
        <v>3002.0</v>
      </c>
      <c r="O83" s="26" t="s">
        <v>246</v>
      </c>
      <c r="P83" s="27"/>
    </row>
    <row r="84">
      <c r="A84" s="26" t="s">
        <v>1593</v>
      </c>
      <c r="B84" s="26" t="s">
        <v>1376</v>
      </c>
      <c r="C84" s="68">
        <v>1.0</v>
      </c>
      <c r="D84" s="68">
        <v>4540.0</v>
      </c>
      <c r="E84" s="68">
        <v>4.0</v>
      </c>
      <c r="F84" s="68">
        <v>1446.0</v>
      </c>
      <c r="G84" s="26" t="s">
        <v>246</v>
      </c>
      <c r="H84" s="64"/>
      <c r="I84" s="26" t="s">
        <v>1594</v>
      </c>
      <c r="J84" s="26" t="s">
        <v>1595</v>
      </c>
      <c r="K84" s="68">
        <v>2.0</v>
      </c>
      <c r="L84" s="68">
        <v>13298.0</v>
      </c>
      <c r="M84" s="68">
        <v>25.0</v>
      </c>
      <c r="N84" s="68">
        <v>2017.0</v>
      </c>
      <c r="O84" s="26" t="s">
        <v>246</v>
      </c>
      <c r="P84" s="27"/>
    </row>
    <row r="85">
      <c r="A85" s="26" t="s">
        <v>1596</v>
      </c>
      <c r="B85" s="26" t="s">
        <v>1381</v>
      </c>
      <c r="C85" s="68">
        <v>1.0</v>
      </c>
      <c r="D85" s="68">
        <v>20126.0</v>
      </c>
      <c r="E85" s="68">
        <v>7.0</v>
      </c>
      <c r="F85" s="68">
        <v>2016.0</v>
      </c>
      <c r="G85" s="26" t="s">
        <v>246</v>
      </c>
      <c r="H85" s="64"/>
      <c r="I85" s="26" t="s">
        <v>1597</v>
      </c>
      <c r="J85" s="26" t="s">
        <v>1598</v>
      </c>
      <c r="K85" s="68">
        <v>2.0</v>
      </c>
      <c r="L85" s="68">
        <v>16758.0</v>
      </c>
      <c r="M85" s="68">
        <v>6.0</v>
      </c>
      <c r="N85" s="68">
        <v>2585.0</v>
      </c>
      <c r="O85" s="26" t="s">
        <v>1291</v>
      </c>
      <c r="P85" s="27"/>
    </row>
    <row r="86">
      <c r="A86" s="26" t="s">
        <v>1599</v>
      </c>
      <c r="B86" s="26" t="s">
        <v>1386</v>
      </c>
      <c r="C86" s="68">
        <v>1.0</v>
      </c>
      <c r="D86" s="68">
        <v>4544.0</v>
      </c>
      <c r="E86" s="68">
        <v>8.0</v>
      </c>
      <c r="F86" s="68">
        <v>1942.0</v>
      </c>
      <c r="G86" s="26" t="s">
        <v>246</v>
      </c>
      <c r="H86" s="64"/>
      <c r="I86" s="26" t="s">
        <v>1600</v>
      </c>
      <c r="J86" s="26" t="s">
        <v>1601</v>
      </c>
      <c r="K86" s="68">
        <v>2.0</v>
      </c>
      <c r="L86" s="68">
        <v>8228.5</v>
      </c>
      <c r="M86" s="68">
        <v>14.0</v>
      </c>
      <c r="N86" s="68">
        <v>2673.0</v>
      </c>
      <c r="O86" s="26" t="s">
        <v>1544</v>
      </c>
      <c r="P86" s="27"/>
    </row>
    <row r="87">
      <c r="A87" s="26" t="s">
        <v>1602</v>
      </c>
      <c r="B87" s="26" t="s">
        <v>1391</v>
      </c>
      <c r="C87" s="68">
        <v>1.0</v>
      </c>
      <c r="D87" s="68">
        <v>28343.0</v>
      </c>
      <c r="E87" s="68">
        <v>4.0</v>
      </c>
      <c r="F87" s="68">
        <v>1446.0</v>
      </c>
      <c r="G87" s="26" t="s">
        <v>246</v>
      </c>
      <c r="H87" s="64"/>
      <c r="I87" s="26" t="s">
        <v>1603</v>
      </c>
      <c r="J87" s="26" t="s">
        <v>1604</v>
      </c>
      <c r="K87" s="68">
        <v>2.0</v>
      </c>
      <c r="L87" s="68">
        <v>20284.5</v>
      </c>
      <c r="M87" s="68">
        <v>13.0</v>
      </c>
      <c r="N87" s="68">
        <v>1764.0</v>
      </c>
      <c r="O87" s="26" t="s">
        <v>1535</v>
      </c>
      <c r="P87" s="27"/>
    </row>
    <row r="88">
      <c r="A88" s="26" t="s">
        <v>1605</v>
      </c>
      <c r="B88" s="26" t="s">
        <v>1606</v>
      </c>
      <c r="C88" s="68">
        <v>1.0</v>
      </c>
      <c r="D88" s="68">
        <v>1317.0</v>
      </c>
      <c r="E88" s="68">
        <v>3.0</v>
      </c>
      <c r="F88" s="68">
        <v>282.0</v>
      </c>
      <c r="G88" s="26" t="s">
        <v>246</v>
      </c>
      <c r="H88" s="64"/>
      <c r="I88" s="26" t="s">
        <v>1607</v>
      </c>
      <c r="J88" s="26" t="s">
        <v>1608</v>
      </c>
      <c r="K88" s="68">
        <v>1.0</v>
      </c>
      <c r="L88" s="68">
        <v>17367.0</v>
      </c>
      <c r="M88" s="68">
        <v>6.0</v>
      </c>
      <c r="N88" s="68">
        <v>2586.33</v>
      </c>
      <c r="O88" s="26" t="s">
        <v>1291</v>
      </c>
      <c r="P88" s="27"/>
    </row>
    <row r="89">
      <c r="A89" s="26" t="s">
        <v>1609</v>
      </c>
      <c r="B89" s="26" t="s">
        <v>1610</v>
      </c>
      <c r="C89" s="68">
        <v>1.0</v>
      </c>
      <c r="D89" s="68">
        <v>45941.0</v>
      </c>
      <c r="E89" s="68">
        <v>15.0</v>
      </c>
      <c r="F89" s="68">
        <v>2917.0</v>
      </c>
      <c r="G89" s="26" t="s">
        <v>1375</v>
      </c>
      <c r="H89" s="64"/>
      <c r="I89" s="26" t="s">
        <v>1611</v>
      </c>
      <c r="J89" s="26" t="s">
        <v>1612</v>
      </c>
      <c r="K89" s="68">
        <v>1.0</v>
      </c>
      <c r="L89" s="68">
        <v>443.67</v>
      </c>
      <c r="M89" s="68">
        <v>1.0</v>
      </c>
      <c r="N89" s="68">
        <v>370.67</v>
      </c>
      <c r="O89" s="26" t="s">
        <v>1613</v>
      </c>
      <c r="P89" s="27"/>
    </row>
    <row r="90">
      <c r="A90" s="26" t="s">
        <v>1475</v>
      </c>
      <c r="B90" s="26" t="s">
        <v>317</v>
      </c>
      <c r="C90" s="68">
        <v>1.0</v>
      </c>
      <c r="D90" s="68">
        <v>51185.0</v>
      </c>
      <c r="E90" s="68">
        <v>39.0</v>
      </c>
      <c r="F90" s="68">
        <v>2792.0</v>
      </c>
      <c r="G90" s="26" t="s">
        <v>246</v>
      </c>
      <c r="H90" s="64"/>
      <c r="I90" s="26" t="s">
        <v>1614</v>
      </c>
      <c r="J90" s="26" t="s">
        <v>1615</v>
      </c>
      <c r="K90" s="68">
        <v>1.0</v>
      </c>
      <c r="L90" s="68">
        <v>153.0</v>
      </c>
      <c r="M90" s="68">
        <v>1.0</v>
      </c>
      <c r="N90" s="68">
        <v>153.0</v>
      </c>
      <c r="O90" s="26" t="s">
        <v>246</v>
      </c>
      <c r="P90" s="27"/>
    </row>
    <row r="91">
      <c r="A91" s="26" t="s">
        <v>1616</v>
      </c>
      <c r="B91" s="26" t="s">
        <v>1617</v>
      </c>
      <c r="C91" s="68">
        <v>1.0</v>
      </c>
      <c r="D91" s="68">
        <v>22667.0</v>
      </c>
      <c r="E91" s="68">
        <v>30.0</v>
      </c>
      <c r="F91" s="68">
        <v>2972.0</v>
      </c>
      <c r="G91" s="26" t="s">
        <v>1400</v>
      </c>
      <c r="H91" s="64"/>
      <c r="I91" s="26" t="s">
        <v>1480</v>
      </c>
      <c r="J91" s="26" t="s">
        <v>1481</v>
      </c>
      <c r="K91" s="68">
        <v>1.0</v>
      </c>
      <c r="L91" s="68">
        <v>55873.67</v>
      </c>
      <c r="M91" s="68">
        <v>9.0</v>
      </c>
      <c r="N91" s="68">
        <v>1327.0</v>
      </c>
      <c r="O91" s="26" t="s">
        <v>1344</v>
      </c>
      <c r="P91" s="27"/>
    </row>
    <row r="92">
      <c r="A92" s="26" t="s">
        <v>1618</v>
      </c>
      <c r="B92" s="26" t="s">
        <v>1619</v>
      </c>
      <c r="C92" s="68">
        <v>1.0</v>
      </c>
      <c r="D92" s="68">
        <v>4373.0</v>
      </c>
      <c r="E92" s="68">
        <v>12.0</v>
      </c>
      <c r="F92" s="68">
        <v>957.0</v>
      </c>
      <c r="G92" s="26" t="s">
        <v>246</v>
      </c>
      <c r="H92" s="64"/>
      <c r="I92" s="26" t="s">
        <v>1620</v>
      </c>
      <c r="J92" s="26" t="s">
        <v>1621</v>
      </c>
      <c r="K92" s="68">
        <v>1.0</v>
      </c>
      <c r="L92" s="68">
        <v>1113.0</v>
      </c>
      <c r="M92" s="68">
        <v>1.0</v>
      </c>
      <c r="N92" s="68">
        <v>1113.0</v>
      </c>
      <c r="O92" s="26" t="s">
        <v>1544</v>
      </c>
      <c r="P92" s="27"/>
    </row>
    <row r="93">
      <c r="A93" s="26" t="s">
        <v>1622</v>
      </c>
      <c r="B93" s="26" t="s">
        <v>1397</v>
      </c>
      <c r="C93" s="68">
        <v>1.0</v>
      </c>
      <c r="D93" s="68">
        <v>1011.0</v>
      </c>
      <c r="E93" s="68">
        <v>1.0</v>
      </c>
      <c r="F93" s="68">
        <v>921.0</v>
      </c>
      <c r="G93" s="26" t="s">
        <v>1375</v>
      </c>
      <c r="H93" s="64"/>
      <c r="I93" s="26" t="s">
        <v>1473</v>
      </c>
      <c r="J93" s="26" t="s">
        <v>1474</v>
      </c>
      <c r="K93" s="68">
        <v>1.0</v>
      </c>
      <c r="L93" s="68">
        <v>9846.0</v>
      </c>
      <c r="M93" s="68">
        <v>17.0</v>
      </c>
      <c r="N93" s="68">
        <v>1824.0</v>
      </c>
      <c r="O93" s="26" t="s">
        <v>1284</v>
      </c>
      <c r="P93" s="27"/>
    </row>
    <row r="94">
      <c r="A94" s="26" t="s">
        <v>1623</v>
      </c>
      <c r="B94" s="26" t="s">
        <v>1401</v>
      </c>
      <c r="C94" s="68">
        <v>1.0</v>
      </c>
      <c r="D94" s="68">
        <v>77792.0</v>
      </c>
      <c r="E94" s="68">
        <v>16.0</v>
      </c>
      <c r="F94" s="68">
        <v>3382.0</v>
      </c>
      <c r="G94" s="26" t="s">
        <v>1344</v>
      </c>
      <c r="H94" s="64"/>
      <c r="I94" s="26" t="s">
        <v>1624</v>
      </c>
      <c r="J94" s="26" t="s">
        <v>1625</v>
      </c>
      <c r="K94" s="68">
        <v>1.0</v>
      </c>
      <c r="L94" s="68">
        <v>1096.0</v>
      </c>
      <c r="M94" s="68">
        <v>1.0</v>
      </c>
      <c r="N94" s="68">
        <v>1096.0</v>
      </c>
      <c r="O94" s="26" t="s">
        <v>1544</v>
      </c>
      <c r="P94" s="27"/>
    </row>
    <row r="95">
      <c r="A95" s="26" t="s">
        <v>1626</v>
      </c>
      <c r="B95" s="26" t="s">
        <v>1406</v>
      </c>
      <c r="C95" s="68">
        <v>1.0</v>
      </c>
      <c r="D95" s="68">
        <v>34803.0</v>
      </c>
      <c r="E95" s="68">
        <v>17.0</v>
      </c>
      <c r="F95" s="68">
        <v>2788.0</v>
      </c>
      <c r="G95" s="26" t="s">
        <v>1344</v>
      </c>
      <c r="H95" s="64"/>
      <c r="I95" s="26" t="s">
        <v>1627</v>
      </c>
      <c r="J95" s="26" t="s">
        <v>775</v>
      </c>
      <c r="K95" s="68">
        <v>1.0</v>
      </c>
      <c r="L95" s="68">
        <v>8421.0</v>
      </c>
      <c r="M95" s="68">
        <v>14.0</v>
      </c>
      <c r="N95" s="68">
        <v>4137.0</v>
      </c>
      <c r="O95" s="26" t="s">
        <v>1291</v>
      </c>
      <c r="P95" s="27"/>
    </row>
    <row r="96">
      <c r="A96" s="26" t="s">
        <v>1628</v>
      </c>
      <c r="B96" s="26" t="s">
        <v>1091</v>
      </c>
      <c r="C96" s="68">
        <v>1.0</v>
      </c>
      <c r="D96" s="68">
        <v>21051.0</v>
      </c>
      <c r="E96" s="68">
        <v>7.0</v>
      </c>
      <c r="F96" s="68">
        <v>2214.0</v>
      </c>
      <c r="G96" s="26" t="s">
        <v>1344</v>
      </c>
      <c r="H96" s="64"/>
      <c r="I96" s="26" t="s">
        <v>1629</v>
      </c>
      <c r="J96" s="26" t="s">
        <v>1630</v>
      </c>
      <c r="K96" s="68">
        <v>1.0</v>
      </c>
      <c r="L96" s="68">
        <v>8967.5</v>
      </c>
      <c r="M96" s="68">
        <v>22.0</v>
      </c>
      <c r="N96" s="68">
        <v>6216.0</v>
      </c>
      <c r="O96" s="26" t="s">
        <v>1375</v>
      </c>
      <c r="P96" s="27"/>
    </row>
    <row r="97">
      <c r="A97" s="26" t="s">
        <v>1631</v>
      </c>
      <c r="B97" s="26" t="s">
        <v>1412</v>
      </c>
      <c r="C97" s="68">
        <v>1.0</v>
      </c>
      <c r="D97" s="68">
        <v>31520.0</v>
      </c>
      <c r="E97" s="68">
        <v>16.0</v>
      </c>
      <c r="F97" s="68">
        <v>2275.0</v>
      </c>
      <c r="G97" s="26" t="s">
        <v>1344</v>
      </c>
      <c r="H97" s="64"/>
      <c r="I97" s="26" t="s">
        <v>1632</v>
      </c>
      <c r="J97" s="26" t="s">
        <v>1633</v>
      </c>
      <c r="K97" s="68">
        <v>1.0</v>
      </c>
      <c r="L97" s="68">
        <v>25612.5</v>
      </c>
      <c r="M97" s="68">
        <v>6.0</v>
      </c>
      <c r="N97" s="68">
        <v>2584.5</v>
      </c>
      <c r="O97" s="26" t="s">
        <v>1291</v>
      </c>
      <c r="P97" s="27"/>
    </row>
    <row r="98">
      <c r="A98" s="26" t="s">
        <v>1634</v>
      </c>
      <c r="B98" s="26" t="s">
        <v>1417</v>
      </c>
      <c r="C98" s="68">
        <v>1.0</v>
      </c>
      <c r="D98" s="68">
        <v>31302.0</v>
      </c>
      <c r="E98" s="68">
        <v>5.0</v>
      </c>
      <c r="F98" s="68">
        <v>1267.0</v>
      </c>
      <c r="G98" s="26" t="s">
        <v>246</v>
      </c>
      <c r="H98" s="64"/>
      <c r="I98" s="26" t="s">
        <v>1485</v>
      </c>
      <c r="J98" s="26" t="s">
        <v>376</v>
      </c>
      <c r="K98" s="68">
        <v>1.0</v>
      </c>
      <c r="L98" s="68">
        <v>10578.0</v>
      </c>
      <c r="M98" s="68">
        <v>7.0</v>
      </c>
      <c r="N98" s="68">
        <v>1925.0</v>
      </c>
      <c r="O98" s="26" t="s">
        <v>246</v>
      </c>
      <c r="P98" s="27"/>
    </row>
    <row r="99">
      <c r="E99" s="62"/>
      <c r="F99" s="62"/>
      <c r="G99" s="62"/>
      <c r="H99" s="64"/>
      <c r="I99" s="26" t="s">
        <v>1635</v>
      </c>
      <c r="J99" s="27"/>
      <c r="K99" s="68">
        <v>1.0</v>
      </c>
      <c r="L99" s="68">
        <v>11130.0</v>
      </c>
      <c r="M99" s="68">
        <v>1.0</v>
      </c>
      <c r="N99" s="68">
        <v>11130.0</v>
      </c>
      <c r="O99" s="27"/>
      <c r="P99" s="27"/>
    </row>
    <row r="100">
      <c r="E100" s="62"/>
      <c r="F100" s="62"/>
      <c r="G100" s="62"/>
      <c r="H100" s="64"/>
      <c r="I100" s="26" t="s">
        <v>1636</v>
      </c>
      <c r="J100" s="26" t="s">
        <v>1637</v>
      </c>
      <c r="K100" s="68">
        <v>1.0</v>
      </c>
      <c r="L100" s="68">
        <v>7306.0</v>
      </c>
      <c r="M100" s="68">
        <v>15.0</v>
      </c>
      <c r="N100" s="68">
        <v>1158.0</v>
      </c>
      <c r="O100" s="26" t="s">
        <v>246</v>
      </c>
      <c r="P100" s="27"/>
    </row>
    <row r="101">
      <c r="E101" s="62"/>
      <c r="F101" s="62"/>
      <c r="G101" s="62"/>
      <c r="H101" s="64"/>
      <c r="I101" s="26" t="s">
        <v>1638</v>
      </c>
      <c r="J101" s="26" t="s">
        <v>1639</v>
      </c>
      <c r="K101" s="68">
        <v>1.0</v>
      </c>
      <c r="L101" s="68">
        <v>699.0</v>
      </c>
      <c r="M101" s="68">
        <v>2.0</v>
      </c>
      <c r="N101" s="68">
        <v>234.0</v>
      </c>
      <c r="O101" s="26" t="s">
        <v>246</v>
      </c>
      <c r="P101" s="27"/>
    </row>
    <row r="102">
      <c r="E102" s="62"/>
      <c r="F102" s="62"/>
      <c r="G102" s="62"/>
      <c r="H102" s="64"/>
      <c r="I102" s="26" t="s">
        <v>1640</v>
      </c>
      <c r="J102" s="26" t="s">
        <v>1641</v>
      </c>
      <c r="K102" s="68">
        <v>1.0</v>
      </c>
      <c r="L102" s="68">
        <v>21566.0</v>
      </c>
      <c r="M102" s="68">
        <v>10.0</v>
      </c>
      <c r="N102" s="68">
        <v>1570.0</v>
      </c>
      <c r="O102" s="26" t="s">
        <v>246</v>
      </c>
      <c r="P102" s="27"/>
    </row>
    <row r="103">
      <c r="E103" s="62"/>
      <c r="F103" s="62"/>
      <c r="G103" s="62"/>
      <c r="H103" s="64"/>
      <c r="I103" s="26" t="s">
        <v>1642</v>
      </c>
      <c r="J103" s="26" t="s">
        <v>1643</v>
      </c>
      <c r="K103" s="68">
        <v>1.0</v>
      </c>
      <c r="L103" s="68">
        <v>20555.0</v>
      </c>
      <c r="M103" s="68">
        <v>16.0</v>
      </c>
      <c r="N103" s="68">
        <v>2130.0</v>
      </c>
      <c r="O103" s="26" t="s">
        <v>1644</v>
      </c>
      <c r="P103" s="27"/>
    </row>
    <row r="104">
      <c r="E104" s="62"/>
      <c r="F104" s="62"/>
      <c r="G104" s="62"/>
      <c r="H104" s="64"/>
      <c r="I104" s="26" t="s">
        <v>1645</v>
      </c>
      <c r="J104" s="26" t="s">
        <v>1646</v>
      </c>
      <c r="K104" s="68">
        <v>1.0</v>
      </c>
      <c r="L104" s="68">
        <v>32816.0</v>
      </c>
      <c r="M104" s="68">
        <v>5.0</v>
      </c>
      <c r="N104" s="68">
        <v>716.0</v>
      </c>
      <c r="O104" s="26" t="s">
        <v>246</v>
      </c>
      <c r="P104" s="27"/>
    </row>
    <row r="105">
      <c r="E105" s="62"/>
      <c r="F105" s="62"/>
      <c r="G105" s="62"/>
      <c r="H105" s="64"/>
      <c r="I105" s="26" t="s">
        <v>1647</v>
      </c>
      <c r="J105" s="26" t="s">
        <v>1648</v>
      </c>
      <c r="K105" s="68">
        <v>1.0</v>
      </c>
      <c r="L105" s="68">
        <v>63443.0</v>
      </c>
      <c r="M105" s="68">
        <v>41.0</v>
      </c>
      <c r="N105" s="68">
        <v>6435.0</v>
      </c>
      <c r="O105" s="26" t="s">
        <v>1544</v>
      </c>
      <c r="P105" s="27"/>
    </row>
    <row r="106">
      <c r="E106" s="62"/>
      <c r="F106" s="62"/>
      <c r="G106" s="62"/>
      <c r="H106" s="64"/>
      <c r="I106" s="26" t="s">
        <v>1649</v>
      </c>
      <c r="J106" s="26" t="s">
        <v>1650</v>
      </c>
      <c r="K106" s="68">
        <v>1.0</v>
      </c>
      <c r="L106" s="68">
        <v>1961.0</v>
      </c>
      <c r="M106" s="68">
        <v>1.0</v>
      </c>
      <c r="N106" s="68">
        <v>1497.0</v>
      </c>
      <c r="O106" s="26" t="s">
        <v>1544</v>
      </c>
      <c r="P106" s="27"/>
    </row>
    <row r="107">
      <c r="E107" s="62"/>
      <c r="F107" s="62"/>
      <c r="G107" s="62"/>
      <c r="H107" s="64"/>
      <c r="I107" s="26" t="s">
        <v>1651</v>
      </c>
      <c r="J107" s="26" t="s">
        <v>1652</v>
      </c>
      <c r="K107" s="68">
        <v>1.0</v>
      </c>
      <c r="L107" s="68">
        <v>1701.0</v>
      </c>
      <c r="M107" s="68">
        <v>1.0</v>
      </c>
      <c r="N107" s="68">
        <v>1497.0</v>
      </c>
      <c r="O107" s="26" t="s">
        <v>1544</v>
      </c>
      <c r="P107" s="27"/>
    </row>
    <row r="108">
      <c r="E108" s="62"/>
      <c r="F108" s="62"/>
      <c r="G108" s="62"/>
      <c r="H108" s="64"/>
      <c r="I108" s="26" t="s">
        <v>1653</v>
      </c>
      <c r="J108" s="26" t="s">
        <v>1654</v>
      </c>
      <c r="K108" s="68">
        <v>1.0</v>
      </c>
      <c r="L108" s="68">
        <v>1907.0</v>
      </c>
      <c r="M108" s="68">
        <v>1.0</v>
      </c>
      <c r="N108" s="68">
        <v>1496.0</v>
      </c>
      <c r="O108" s="26" t="s">
        <v>1544</v>
      </c>
      <c r="P108" s="27"/>
    </row>
    <row r="109">
      <c r="E109" s="62"/>
      <c r="F109" s="62"/>
      <c r="G109" s="62"/>
      <c r="H109" s="64"/>
      <c r="I109" s="26" t="s">
        <v>1655</v>
      </c>
      <c r="J109" s="26" t="s">
        <v>1656</v>
      </c>
      <c r="K109" s="68">
        <v>1.0</v>
      </c>
      <c r="L109" s="68">
        <v>1497.0</v>
      </c>
      <c r="M109" s="68">
        <v>1.0</v>
      </c>
      <c r="N109" s="68">
        <v>1497.0</v>
      </c>
      <c r="O109" s="26" t="s">
        <v>1544</v>
      </c>
      <c r="P109" s="27"/>
    </row>
    <row r="110">
      <c r="E110" s="62"/>
      <c r="F110" s="62"/>
      <c r="G110" s="62"/>
      <c r="H110" s="64"/>
      <c r="I110" s="26" t="s">
        <v>1657</v>
      </c>
      <c r="J110" s="26" t="s">
        <v>1658</v>
      </c>
      <c r="K110" s="68">
        <v>1.0</v>
      </c>
      <c r="L110" s="68">
        <v>5672.0</v>
      </c>
      <c r="M110" s="68">
        <v>7.0</v>
      </c>
      <c r="N110" s="68">
        <v>969.0</v>
      </c>
      <c r="O110" s="26" t="s">
        <v>246</v>
      </c>
      <c r="P110" s="27"/>
    </row>
    <row r="111">
      <c r="E111" s="62"/>
      <c r="F111" s="62"/>
      <c r="G111" s="62"/>
      <c r="H111" s="64"/>
      <c r="I111" s="26" t="s">
        <v>1659</v>
      </c>
      <c r="J111" s="26" t="s">
        <v>1660</v>
      </c>
      <c r="K111" s="68">
        <v>1.0</v>
      </c>
      <c r="L111" s="68">
        <v>8036.0</v>
      </c>
      <c r="M111" s="68">
        <v>8.0</v>
      </c>
      <c r="N111" s="68">
        <v>852.0</v>
      </c>
      <c r="O111" s="26" t="s">
        <v>1568</v>
      </c>
      <c r="P111" s="27"/>
    </row>
    <row r="112">
      <c r="E112" s="62"/>
      <c r="F112" s="62"/>
      <c r="G112" s="62"/>
      <c r="H112" s="64"/>
      <c r="I112" s="26" t="s">
        <v>1492</v>
      </c>
      <c r="J112" s="26" t="s">
        <v>1052</v>
      </c>
      <c r="K112" s="68">
        <v>1.0</v>
      </c>
      <c r="L112" s="68">
        <v>20003.0</v>
      </c>
      <c r="M112" s="68">
        <v>13.0</v>
      </c>
      <c r="N112" s="68">
        <v>1371.0</v>
      </c>
      <c r="O112" s="26" t="s">
        <v>1493</v>
      </c>
      <c r="P112" s="27"/>
    </row>
    <row r="113">
      <c r="E113" s="62"/>
      <c r="F113" s="62"/>
      <c r="G113" s="62"/>
      <c r="H113" s="64"/>
      <c r="I113" s="26" t="s">
        <v>1496</v>
      </c>
      <c r="J113" s="26" t="s">
        <v>1048</v>
      </c>
      <c r="K113" s="68">
        <v>1.0</v>
      </c>
      <c r="L113" s="68">
        <v>18009.0</v>
      </c>
      <c r="M113" s="68">
        <v>11.0</v>
      </c>
      <c r="N113" s="68">
        <v>1209.0</v>
      </c>
      <c r="O113" s="26" t="s">
        <v>1493</v>
      </c>
      <c r="P113" s="27"/>
    </row>
    <row r="114">
      <c r="E114" s="62"/>
      <c r="F114" s="62"/>
      <c r="G114" s="62"/>
      <c r="H114" s="64"/>
      <c r="I114" s="26" t="s">
        <v>1661</v>
      </c>
      <c r="J114" s="26" t="s">
        <v>631</v>
      </c>
      <c r="K114" s="68">
        <v>1.0</v>
      </c>
      <c r="L114" s="68">
        <v>3148.0</v>
      </c>
      <c r="M114" s="68">
        <v>13.0</v>
      </c>
      <c r="N114" s="68">
        <v>1465.0</v>
      </c>
      <c r="O114" s="26" t="s">
        <v>246</v>
      </c>
      <c r="P114" s="27"/>
    </row>
    <row r="115">
      <c r="E115" s="62"/>
      <c r="F115" s="62"/>
      <c r="G115" s="62"/>
      <c r="H115" s="64"/>
      <c r="I115" s="26" t="s">
        <v>1662</v>
      </c>
      <c r="J115" s="26" t="s">
        <v>1663</v>
      </c>
      <c r="K115" s="68">
        <v>1.0</v>
      </c>
      <c r="L115" s="68">
        <v>45974.0</v>
      </c>
      <c r="M115" s="68">
        <v>36.0</v>
      </c>
      <c r="N115" s="68">
        <v>3897.0</v>
      </c>
      <c r="O115" s="26" t="s">
        <v>1508</v>
      </c>
      <c r="P115" s="27"/>
    </row>
    <row r="116">
      <c r="E116" s="62"/>
      <c r="F116" s="62"/>
      <c r="G116" s="62"/>
      <c r="H116" s="64"/>
      <c r="I116" s="26" t="s">
        <v>1664</v>
      </c>
      <c r="J116" s="26" t="s">
        <v>1665</v>
      </c>
      <c r="K116" s="68">
        <v>1.0</v>
      </c>
      <c r="L116" s="68">
        <v>2002.0</v>
      </c>
      <c r="M116" s="68">
        <v>4.0</v>
      </c>
      <c r="N116" s="68">
        <v>516.0</v>
      </c>
      <c r="O116" s="26" t="s">
        <v>246</v>
      </c>
      <c r="P116" s="27"/>
    </row>
    <row r="117">
      <c r="E117" s="62"/>
      <c r="F117" s="62"/>
      <c r="G117" s="62"/>
      <c r="H117" s="64"/>
      <c r="I117" s="26" t="s">
        <v>1666</v>
      </c>
      <c r="J117" s="26" t="s">
        <v>1667</v>
      </c>
      <c r="K117" s="68">
        <v>1.0</v>
      </c>
      <c r="L117" s="68">
        <v>949.0</v>
      </c>
      <c r="M117" s="68">
        <v>2.0</v>
      </c>
      <c r="N117" s="68">
        <v>282.0</v>
      </c>
      <c r="O117" s="26" t="s">
        <v>1668</v>
      </c>
      <c r="P117" s="27"/>
    </row>
    <row r="118">
      <c r="E118" s="62"/>
      <c r="F118" s="62"/>
      <c r="G118" s="62"/>
      <c r="H118" s="64"/>
      <c r="I118" s="26" t="s">
        <v>1669</v>
      </c>
      <c r="J118" s="26" t="s">
        <v>1670</v>
      </c>
      <c r="K118" s="68">
        <v>1.0</v>
      </c>
      <c r="L118" s="68">
        <v>3970.0</v>
      </c>
      <c r="M118" s="68">
        <v>2.0</v>
      </c>
      <c r="N118" s="68">
        <v>435.0</v>
      </c>
      <c r="O118" s="26" t="s">
        <v>1515</v>
      </c>
      <c r="P118" s="27"/>
    </row>
    <row r="119">
      <c r="E119" s="62"/>
      <c r="F119" s="62"/>
      <c r="G119" s="62"/>
      <c r="H119" s="64"/>
      <c r="I119" s="26" t="s">
        <v>1671</v>
      </c>
      <c r="J119" s="26" t="s">
        <v>1672</v>
      </c>
      <c r="K119" s="68">
        <v>1.0</v>
      </c>
      <c r="L119" s="68">
        <v>3889.0</v>
      </c>
      <c r="M119" s="68">
        <v>2.0</v>
      </c>
      <c r="N119" s="68">
        <v>435.0</v>
      </c>
      <c r="O119" s="26" t="s">
        <v>1515</v>
      </c>
      <c r="P119" s="27"/>
    </row>
    <row r="120">
      <c r="E120" s="62"/>
      <c r="F120" s="62"/>
      <c r="G120" s="62"/>
      <c r="H120" s="64"/>
      <c r="I120" s="26" t="s">
        <v>1673</v>
      </c>
      <c r="J120" s="26" t="s">
        <v>1674</v>
      </c>
      <c r="K120" s="68">
        <v>1.0</v>
      </c>
      <c r="L120" s="68">
        <v>2437.0</v>
      </c>
      <c r="M120" s="68">
        <v>5.0</v>
      </c>
      <c r="N120" s="68">
        <v>3270.0</v>
      </c>
      <c r="O120" s="26" t="s">
        <v>1675</v>
      </c>
      <c r="P120" s="27"/>
    </row>
    <row r="121">
      <c r="E121" s="62"/>
      <c r="F121" s="62"/>
      <c r="G121" s="62"/>
      <c r="H121" s="64"/>
      <c r="I121" s="26" t="s">
        <v>1676</v>
      </c>
      <c r="J121" s="26" t="s">
        <v>1677</v>
      </c>
      <c r="K121" s="68">
        <v>1.0</v>
      </c>
      <c r="L121" s="68">
        <v>12490.0</v>
      </c>
      <c r="M121" s="68">
        <v>20.0</v>
      </c>
      <c r="N121" s="68">
        <v>1926.0</v>
      </c>
      <c r="O121" s="26" t="s">
        <v>246</v>
      </c>
      <c r="P121" s="27"/>
    </row>
    <row r="122">
      <c r="E122" s="62"/>
      <c r="F122" s="62"/>
      <c r="G122" s="62"/>
      <c r="H122" s="64"/>
      <c r="I122" s="26" t="s">
        <v>1678</v>
      </c>
      <c r="J122" s="26" t="s">
        <v>1679</v>
      </c>
      <c r="K122" s="68">
        <v>1.0</v>
      </c>
      <c r="L122" s="68">
        <v>13043.0</v>
      </c>
      <c r="M122" s="68">
        <v>12.0</v>
      </c>
      <c r="N122" s="68">
        <v>1317.0</v>
      </c>
      <c r="O122" s="26" t="s">
        <v>246</v>
      </c>
      <c r="P122" s="27"/>
    </row>
    <row r="123">
      <c r="E123" s="62"/>
      <c r="F123" s="62"/>
      <c r="G123" s="62"/>
      <c r="H123" s="64"/>
      <c r="I123" s="26" t="s">
        <v>1680</v>
      </c>
      <c r="J123" s="26" t="s">
        <v>1681</v>
      </c>
      <c r="K123" s="68">
        <v>1.0</v>
      </c>
      <c r="L123" s="68">
        <v>680.0</v>
      </c>
      <c r="M123" s="68">
        <v>3.0</v>
      </c>
      <c r="N123" s="68">
        <v>219.0</v>
      </c>
      <c r="O123" s="26" t="s">
        <v>246</v>
      </c>
      <c r="P123" s="27"/>
    </row>
    <row r="124">
      <c r="E124" s="62"/>
      <c r="F124" s="62"/>
      <c r="G124" s="62"/>
      <c r="H124" s="64"/>
      <c r="I124" s="26" t="s">
        <v>1682</v>
      </c>
      <c r="J124" s="26" t="s">
        <v>1683</v>
      </c>
      <c r="K124" s="68">
        <v>1.0</v>
      </c>
      <c r="L124" s="68">
        <v>848.0</v>
      </c>
      <c r="M124" s="68">
        <v>1.0</v>
      </c>
      <c r="N124" s="68">
        <v>531.0</v>
      </c>
      <c r="O124" s="26" t="s">
        <v>1684</v>
      </c>
      <c r="P124" s="27"/>
    </row>
    <row r="125">
      <c r="E125" s="62"/>
      <c r="F125" s="62"/>
      <c r="G125" s="62"/>
      <c r="H125" s="64"/>
      <c r="I125" s="26" t="s">
        <v>1685</v>
      </c>
      <c r="J125" s="26" t="s">
        <v>1686</v>
      </c>
      <c r="K125" s="68">
        <v>1.0</v>
      </c>
      <c r="L125" s="68">
        <v>2347.0</v>
      </c>
      <c r="M125" s="68">
        <v>1.0</v>
      </c>
      <c r="N125" s="68">
        <v>555.0</v>
      </c>
      <c r="O125" s="26" t="s">
        <v>246</v>
      </c>
      <c r="P125" s="27"/>
    </row>
    <row r="126">
      <c r="E126" s="62"/>
      <c r="F126" s="62"/>
      <c r="G126" s="62"/>
      <c r="H126" s="64"/>
      <c r="I126" s="26" t="s">
        <v>1687</v>
      </c>
      <c r="J126" s="26" t="s">
        <v>1688</v>
      </c>
      <c r="K126" s="68">
        <v>1.0</v>
      </c>
      <c r="L126" s="68">
        <v>42381.0</v>
      </c>
      <c r="M126" s="68">
        <v>53.0</v>
      </c>
      <c r="N126" s="68">
        <v>3192.0</v>
      </c>
      <c r="O126" s="26" t="s">
        <v>1689</v>
      </c>
      <c r="P126" s="27"/>
    </row>
    <row r="127">
      <c r="E127" s="62"/>
      <c r="F127" s="62"/>
      <c r="G127" s="62"/>
      <c r="H127" s="64"/>
      <c r="I127" s="26" t="s">
        <v>1690</v>
      </c>
      <c r="J127" s="26" t="s">
        <v>1691</v>
      </c>
      <c r="K127" s="68">
        <v>1.0</v>
      </c>
      <c r="L127" s="68">
        <v>7614.0</v>
      </c>
      <c r="M127" s="68">
        <v>5.0</v>
      </c>
      <c r="N127" s="68">
        <v>618.0</v>
      </c>
      <c r="O127" s="26" t="s">
        <v>246</v>
      </c>
      <c r="P127" s="27"/>
    </row>
    <row r="128">
      <c r="E128" s="62"/>
      <c r="F128" s="62"/>
      <c r="G128" s="62"/>
      <c r="H128" s="64"/>
      <c r="I128" s="26" t="s">
        <v>1692</v>
      </c>
      <c r="J128" s="26" t="s">
        <v>1693</v>
      </c>
      <c r="K128" s="68">
        <v>1.0</v>
      </c>
      <c r="L128" s="68">
        <v>10031.0</v>
      </c>
      <c r="M128" s="68">
        <v>5.0</v>
      </c>
      <c r="N128" s="68">
        <v>657.0</v>
      </c>
      <c r="O128" s="26" t="s">
        <v>246</v>
      </c>
      <c r="P128" s="27"/>
    </row>
    <row r="129">
      <c r="E129" s="62"/>
      <c r="F129" s="62"/>
      <c r="G129" s="62"/>
      <c r="H129" s="64"/>
      <c r="I129" s="26" t="s">
        <v>1694</v>
      </c>
      <c r="J129" s="26" t="s">
        <v>1695</v>
      </c>
      <c r="K129" s="68">
        <v>1.0</v>
      </c>
      <c r="L129" s="68">
        <v>45910.0</v>
      </c>
      <c r="M129" s="68">
        <v>7.0</v>
      </c>
      <c r="N129" s="68">
        <v>1302.0</v>
      </c>
      <c r="O129" s="26" t="s">
        <v>246</v>
      </c>
      <c r="P129" s="27"/>
    </row>
    <row r="130">
      <c r="E130" s="62"/>
      <c r="F130" s="62"/>
      <c r="G130" s="62"/>
      <c r="H130" s="64"/>
      <c r="I130" s="26" t="s">
        <v>1696</v>
      </c>
      <c r="J130" s="26" t="s">
        <v>1697</v>
      </c>
      <c r="K130" s="68">
        <v>1.0</v>
      </c>
      <c r="L130" s="68">
        <v>27643.0</v>
      </c>
      <c r="M130" s="68">
        <v>9.0</v>
      </c>
      <c r="N130" s="68">
        <v>636.0</v>
      </c>
      <c r="O130" s="26" t="s">
        <v>246</v>
      </c>
      <c r="P130" s="27"/>
    </row>
    <row r="131">
      <c r="E131" s="62"/>
      <c r="F131" s="62"/>
      <c r="G131" s="62"/>
      <c r="H131" s="64"/>
      <c r="I131" s="26" t="s">
        <v>1698</v>
      </c>
      <c r="J131" s="26" t="s">
        <v>1699</v>
      </c>
      <c r="K131" s="68">
        <v>1.0</v>
      </c>
      <c r="L131" s="68">
        <v>9811.0</v>
      </c>
      <c r="M131" s="68">
        <v>4.0</v>
      </c>
      <c r="N131" s="68">
        <v>1581.0</v>
      </c>
      <c r="O131" s="26" t="s">
        <v>1344</v>
      </c>
      <c r="P131" s="27"/>
    </row>
    <row r="132">
      <c r="E132" s="62"/>
      <c r="F132" s="62"/>
      <c r="G132" s="62"/>
      <c r="H132" s="64"/>
      <c r="I132" s="26" t="s">
        <v>1700</v>
      </c>
      <c r="J132" s="26" t="s">
        <v>1701</v>
      </c>
      <c r="K132" s="68">
        <v>1.0</v>
      </c>
      <c r="L132" s="68">
        <v>5294.0</v>
      </c>
      <c r="M132" s="68">
        <v>7.0</v>
      </c>
      <c r="N132" s="68">
        <v>522.0</v>
      </c>
      <c r="O132" s="26" t="s">
        <v>1515</v>
      </c>
      <c r="P132" s="27"/>
    </row>
    <row r="133">
      <c r="E133" s="62"/>
      <c r="F133" s="62"/>
      <c r="G133" s="62"/>
      <c r="H133" s="64"/>
      <c r="I133" s="26" t="s">
        <v>1702</v>
      </c>
      <c r="J133" s="26" t="s">
        <v>1703</v>
      </c>
      <c r="K133" s="68">
        <v>1.0</v>
      </c>
      <c r="L133" s="68">
        <v>20357.0</v>
      </c>
      <c r="M133" s="68">
        <v>24.0</v>
      </c>
      <c r="N133" s="68">
        <v>6204.0</v>
      </c>
      <c r="O133" s="26" t="s">
        <v>1344</v>
      </c>
      <c r="P133" s="27"/>
    </row>
    <row r="134">
      <c r="E134" s="62"/>
      <c r="F134" s="62"/>
      <c r="G134" s="62"/>
      <c r="H134" s="64"/>
      <c r="I134" s="26" t="s">
        <v>1704</v>
      </c>
      <c r="J134" s="26" t="s">
        <v>1705</v>
      </c>
      <c r="K134" s="68">
        <v>1.0</v>
      </c>
      <c r="L134" s="68">
        <v>16904.0</v>
      </c>
      <c r="M134" s="68">
        <v>11.0</v>
      </c>
      <c r="N134" s="68">
        <v>936.0</v>
      </c>
      <c r="O134" s="26" t="s">
        <v>246</v>
      </c>
      <c r="P134" s="27"/>
    </row>
    <row r="135">
      <c r="E135" s="62"/>
      <c r="F135" s="62"/>
      <c r="G135" s="62"/>
      <c r="H135" s="64"/>
      <c r="I135" s="26" t="s">
        <v>1524</v>
      </c>
      <c r="J135" s="26" t="s">
        <v>1352</v>
      </c>
      <c r="K135" s="68">
        <v>1.0</v>
      </c>
      <c r="L135" s="68">
        <v>5342.0</v>
      </c>
      <c r="M135" s="68">
        <v>5.0</v>
      </c>
      <c r="N135" s="68">
        <v>540.0</v>
      </c>
      <c r="O135" s="26" t="s">
        <v>246</v>
      </c>
      <c r="P135" s="27"/>
    </row>
    <row r="136">
      <c r="E136" s="62"/>
      <c r="F136" s="62"/>
      <c r="G136" s="62"/>
      <c r="H136" s="64"/>
      <c r="I136" s="26" t="s">
        <v>1706</v>
      </c>
      <c r="J136" s="26" t="s">
        <v>1707</v>
      </c>
      <c r="K136" s="68">
        <v>1.0</v>
      </c>
      <c r="L136" s="68">
        <v>23081.0</v>
      </c>
      <c r="M136" s="68">
        <v>9.0</v>
      </c>
      <c r="N136" s="68">
        <v>639.0</v>
      </c>
      <c r="O136" s="26" t="s">
        <v>246</v>
      </c>
      <c r="P136" s="27"/>
    </row>
    <row r="137">
      <c r="E137" s="62"/>
      <c r="F137" s="62"/>
      <c r="G137" s="62"/>
      <c r="H137" s="64"/>
      <c r="I137" s="26" t="s">
        <v>1708</v>
      </c>
      <c r="J137" s="26" t="s">
        <v>1709</v>
      </c>
      <c r="K137" s="68">
        <v>1.0</v>
      </c>
      <c r="L137" s="68">
        <v>2755.0</v>
      </c>
      <c r="M137" s="68">
        <v>16.0</v>
      </c>
      <c r="N137" s="68">
        <v>2853.0</v>
      </c>
      <c r="O137" s="26" t="s">
        <v>246</v>
      </c>
      <c r="P137" s="27"/>
    </row>
    <row r="138">
      <c r="E138" s="62"/>
      <c r="F138" s="62"/>
      <c r="G138" s="62"/>
      <c r="H138" s="64"/>
      <c r="I138" s="26" t="s">
        <v>1710</v>
      </c>
      <c r="J138" s="26" t="s">
        <v>1711</v>
      </c>
      <c r="K138" s="68">
        <v>1.0</v>
      </c>
      <c r="L138" s="68">
        <v>8367.0</v>
      </c>
      <c r="M138" s="68">
        <v>5.0</v>
      </c>
      <c r="N138" s="68">
        <v>803.0</v>
      </c>
      <c r="O138" s="26" t="s">
        <v>246</v>
      </c>
      <c r="P138" s="27"/>
    </row>
    <row r="139">
      <c r="E139" s="62"/>
      <c r="F139" s="62"/>
      <c r="G139" s="62"/>
      <c r="H139" s="64"/>
      <c r="I139" s="26" t="s">
        <v>1712</v>
      </c>
      <c r="J139" s="26" t="s">
        <v>1713</v>
      </c>
      <c r="K139" s="68">
        <v>1.0</v>
      </c>
      <c r="L139" s="68">
        <v>1715.0</v>
      </c>
      <c r="M139" s="68">
        <v>1.0</v>
      </c>
      <c r="N139" s="68">
        <v>903.0</v>
      </c>
      <c r="O139" s="26" t="s">
        <v>246</v>
      </c>
      <c r="P139" s="27"/>
    </row>
    <row r="140">
      <c r="E140" s="62"/>
      <c r="F140" s="62"/>
      <c r="G140" s="62"/>
      <c r="H140" s="64"/>
      <c r="I140" s="26" t="s">
        <v>1714</v>
      </c>
      <c r="J140" s="26" t="s">
        <v>1715</v>
      </c>
      <c r="K140" s="68">
        <v>1.0</v>
      </c>
      <c r="L140" s="68">
        <v>19967.0</v>
      </c>
      <c r="M140" s="68">
        <v>5.0</v>
      </c>
      <c r="N140" s="68">
        <v>495.0</v>
      </c>
      <c r="O140" s="26" t="s">
        <v>246</v>
      </c>
      <c r="P140" s="27"/>
    </row>
    <row r="141">
      <c r="E141" s="62"/>
      <c r="F141" s="62"/>
      <c r="G141" s="62"/>
      <c r="H141" s="64"/>
      <c r="I141" s="26" t="s">
        <v>1716</v>
      </c>
      <c r="J141" s="26" t="s">
        <v>1717</v>
      </c>
      <c r="K141" s="68">
        <v>1.0</v>
      </c>
      <c r="L141" s="68">
        <v>180.0</v>
      </c>
      <c r="M141" s="68">
        <v>1.0</v>
      </c>
      <c r="N141" s="68">
        <v>180.0</v>
      </c>
      <c r="O141" s="26" t="s">
        <v>246</v>
      </c>
      <c r="P141" s="27"/>
    </row>
    <row r="142">
      <c r="E142" s="62"/>
      <c r="F142" s="62"/>
      <c r="G142" s="62"/>
      <c r="H142" s="64"/>
      <c r="I142" s="26" t="s">
        <v>1718</v>
      </c>
      <c r="J142" s="26" t="s">
        <v>1719</v>
      </c>
      <c r="K142" s="68">
        <v>1.0</v>
      </c>
      <c r="L142" s="68">
        <v>1143.0</v>
      </c>
      <c r="M142" s="68">
        <v>1.0</v>
      </c>
      <c r="N142" s="68">
        <v>1095.0</v>
      </c>
      <c r="O142" s="26" t="s">
        <v>1544</v>
      </c>
      <c r="P142" s="27"/>
    </row>
    <row r="143">
      <c r="E143" s="62"/>
      <c r="F143" s="62"/>
      <c r="G143" s="62"/>
      <c r="H143" s="64"/>
      <c r="I143" s="26" t="s">
        <v>1720</v>
      </c>
      <c r="J143" s="26" t="s">
        <v>1721</v>
      </c>
      <c r="K143" s="68">
        <v>1.0</v>
      </c>
      <c r="L143" s="68">
        <v>733.0</v>
      </c>
      <c r="M143" s="68">
        <v>2.0</v>
      </c>
      <c r="N143" s="68">
        <v>354.0</v>
      </c>
      <c r="O143" s="26" t="s">
        <v>246</v>
      </c>
      <c r="P143" s="27"/>
    </row>
    <row r="144">
      <c r="E144" s="62"/>
      <c r="F144" s="62"/>
      <c r="G144" s="62"/>
      <c r="H144" s="64"/>
      <c r="I144" s="26" t="s">
        <v>1722</v>
      </c>
      <c r="J144" s="26" t="s">
        <v>1723</v>
      </c>
      <c r="K144" s="68">
        <v>1.0</v>
      </c>
      <c r="L144" s="68">
        <v>4783.0</v>
      </c>
      <c r="M144" s="68">
        <v>5.0</v>
      </c>
      <c r="N144" s="68">
        <v>768.0</v>
      </c>
      <c r="O144" s="26" t="s">
        <v>246</v>
      </c>
      <c r="P144" s="27"/>
    </row>
    <row r="145">
      <c r="E145" s="62"/>
      <c r="F145" s="62"/>
      <c r="G145" s="62"/>
      <c r="H145" s="64"/>
      <c r="I145" s="26" t="s">
        <v>1724</v>
      </c>
      <c r="J145" s="26" t="s">
        <v>884</v>
      </c>
      <c r="K145" s="68">
        <v>1.0</v>
      </c>
      <c r="L145" s="68">
        <v>4772.0</v>
      </c>
      <c r="M145" s="68">
        <v>15.0</v>
      </c>
      <c r="N145" s="68">
        <v>2232.0</v>
      </c>
      <c r="O145" s="26" t="s">
        <v>246</v>
      </c>
      <c r="P145" s="27"/>
    </row>
    <row r="146">
      <c r="E146" s="62"/>
      <c r="F146" s="62"/>
      <c r="G146" s="62"/>
      <c r="H146" s="64"/>
      <c r="I146" s="26" t="s">
        <v>1725</v>
      </c>
      <c r="J146" s="26" t="s">
        <v>1726</v>
      </c>
      <c r="K146" s="68">
        <v>1.0</v>
      </c>
      <c r="L146" s="68">
        <v>4706.0</v>
      </c>
      <c r="M146" s="68">
        <v>41.0</v>
      </c>
      <c r="N146" s="68">
        <v>4810.0</v>
      </c>
      <c r="O146" s="26" t="s">
        <v>246</v>
      </c>
      <c r="P146" s="27"/>
    </row>
    <row r="147">
      <c r="E147" s="62"/>
      <c r="F147" s="62"/>
      <c r="G147" s="62"/>
      <c r="H147" s="64"/>
      <c r="I147" s="26" t="s">
        <v>1727</v>
      </c>
      <c r="J147" s="26" t="s">
        <v>1728</v>
      </c>
      <c r="K147" s="68">
        <v>1.0</v>
      </c>
      <c r="L147" s="68">
        <v>535.0</v>
      </c>
      <c r="M147" s="68">
        <v>1.0</v>
      </c>
      <c r="N147" s="68">
        <v>318.0</v>
      </c>
      <c r="O147" s="26" t="s">
        <v>1301</v>
      </c>
      <c r="P147" s="27"/>
    </row>
    <row r="148">
      <c r="E148" s="62"/>
      <c r="F148" s="62"/>
      <c r="G148" s="62"/>
      <c r="H148" s="64"/>
      <c r="I148" s="26" t="s">
        <v>1569</v>
      </c>
      <c r="J148" s="26" t="s">
        <v>1357</v>
      </c>
      <c r="K148" s="68">
        <v>1.0</v>
      </c>
      <c r="L148" s="68">
        <v>5198.0</v>
      </c>
      <c r="M148" s="68">
        <v>2.0</v>
      </c>
      <c r="N148" s="68">
        <v>1212.0</v>
      </c>
      <c r="O148" s="26" t="s">
        <v>1566</v>
      </c>
      <c r="P148" s="27"/>
    </row>
    <row r="149">
      <c r="E149" s="62"/>
      <c r="F149" s="62"/>
      <c r="G149" s="62"/>
      <c r="H149" s="64"/>
      <c r="I149" s="26" t="s">
        <v>1729</v>
      </c>
      <c r="J149" s="26" t="s">
        <v>1730</v>
      </c>
      <c r="K149" s="68">
        <v>1.0</v>
      </c>
      <c r="L149" s="68">
        <v>2555.0</v>
      </c>
      <c r="M149" s="68">
        <v>3.0</v>
      </c>
      <c r="N149" s="68">
        <v>501.0</v>
      </c>
      <c r="O149" s="26" t="s">
        <v>246</v>
      </c>
      <c r="P149" s="27"/>
    </row>
    <row r="150">
      <c r="E150" s="62"/>
      <c r="F150" s="62"/>
      <c r="G150" s="62"/>
      <c r="H150" s="64"/>
      <c r="I150" s="26" t="s">
        <v>1731</v>
      </c>
      <c r="J150" s="26" t="s">
        <v>1732</v>
      </c>
      <c r="K150" s="68">
        <v>1.0</v>
      </c>
      <c r="L150" s="68">
        <v>3759.0</v>
      </c>
      <c r="M150" s="68">
        <v>8.0</v>
      </c>
      <c r="N150" s="68">
        <v>1389.0</v>
      </c>
      <c r="O150" s="26" t="s">
        <v>1733</v>
      </c>
      <c r="P150" s="27"/>
    </row>
    <row r="151">
      <c r="E151" s="62"/>
      <c r="F151" s="62"/>
      <c r="G151" s="62"/>
      <c r="H151" s="64"/>
      <c r="I151" s="26" t="s">
        <v>1734</v>
      </c>
      <c r="J151" s="26" t="s">
        <v>1735</v>
      </c>
      <c r="K151" s="68">
        <v>1.0</v>
      </c>
      <c r="L151" s="68">
        <v>1104.0</v>
      </c>
      <c r="M151" s="68">
        <v>1.0</v>
      </c>
      <c r="N151" s="68">
        <v>963.0</v>
      </c>
      <c r="O151" s="26" t="s">
        <v>1437</v>
      </c>
      <c r="P151" s="27"/>
    </row>
    <row r="152">
      <c r="E152" s="62"/>
      <c r="F152" s="62"/>
      <c r="G152" s="62"/>
      <c r="H152" s="64"/>
      <c r="I152" s="26" t="s">
        <v>1736</v>
      </c>
      <c r="J152" s="26" t="s">
        <v>1737</v>
      </c>
      <c r="K152" s="68">
        <v>1.0</v>
      </c>
      <c r="L152" s="68">
        <v>1035.0</v>
      </c>
      <c r="M152" s="68">
        <v>1.0</v>
      </c>
      <c r="N152" s="68">
        <v>1035.0</v>
      </c>
      <c r="O152" s="26" t="s">
        <v>1437</v>
      </c>
      <c r="P152" s="27"/>
    </row>
    <row r="153">
      <c r="E153" s="62"/>
      <c r="F153" s="62"/>
      <c r="G153" s="62"/>
      <c r="H153" s="64"/>
      <c r="I153" s="26" t="s">
        <v>1738</v>
      </c>
      <c r="J153" s="26" t="s">
        <v>1739</v>
      </c>
      <c r="K153" s="68">
        <v>1.0</v>
      </c>
      <c r="L153" s="68">
        <v>4048.0</v>
      </c>
      <c r="M153" s="68">
        <v>10.0</v>
      </c>
      <c r="N153" s="68">
        <v>1782.0</v>
      </c>
      <c r="O153" s="26" t="s">
        <v>246</v>
      </c>
      <c r="P153" s="27"/>
    </row>
    <row r="154">
      <c r="E154" s="62"/>
      <c r="F154" s="62"/>
      <c r="G154" s="62"/>
      <c r="H154" s="64"/>
      <c r="I154" s="26" t="s">
        <v>1740</v>
      </c>
      <c r="J154" s="26" t="s">
        <v>1741</v>
      </c>
      <c r="K154" s="68">
        <v>1.0</v>
      </c>
      <c r="L154" s="68">
        <v>29242.0</v>
      </c>
      <c r="M154" s="68">
        <v>213.0</v>
      </c>
      <c r="N154" s="68">
        <v>25526.0</v>
      </c>
      <c r="O154" s="26" t="s">
        <v>246</v>
      </c>
      <c r="P154" s="27"/>
    </row>
    <row r="155">
      <c r="E155" s="62"/>
      <c r="F155" s="62"/>
      <c r="G155" s="62"/>
      <c r="H155" s="64"/>
      <c r="I155" s="26" t="s">
        <v>1742</v>
      </c>
      <c r="J155" s="26" t="s">
        <v>1743</v>
      </c>
      <c r="K155" s="68">
        <v>1.0</v>
      </c>
      <c r="L155" s="68">
        <v>11670.0</v>
      </c>
      <c r="M155" s="68">
        <v>14.0</v>
      </c>
      <c r="N155" s="68">
        <v>1807.0</v>
      </c>
      <c r="O155" s="26" t="s">
        <v>1744</v>
      </c>
      <c r="P155" s="27"/>
    </row>
    <row r="156">
      <c r="E156" s="62"/>
      <c r="F156" s="62"/>
      <c r="G156" s="62"/>
      <c r="H156" s="64"/>
      <c r="I156" s="26" t="s">
        <v>1745</v>
      </c>
      <c r="J156" s="26" t="s">
        <v>1746</v>
      </c>
      <c r="K156" s="68">
        <v>1.0</v>
      </c>
      <c r="L156" s="68">
        <v>6615.0</v>
      </c>
      <c r="M156" s="68">
        <v>3.0</v>
      </c>
      <c r="N156" s="68">
        <v>1896.0</v>
      </c>
      <c r="O156" s="26" t="s">
        <v>1375</v>
      </c>
      <c r="P156" s="27"/>
    </row>
    <row r="157">
      <c r="E157" s="62"/>
      <c r="F157" s="62"/>
      <c r="G157" s="62"/>
      <c r="H157" s="64"/>
      <c r="I157" s="26" t="s">
        <v>1747</v>
      </c>
      <c r="J157" s="26" t="s">
        <v>1748</v>
      </c>
      <c r="K157" s="68">
        <v>1.0</v>
      </c>
      <c r="L157" s="68">
        <v>2807.0</v>
      </c>
      <c r="M157" s="68">
        <v>8.0</v>
      </c>
      <c r="N157" s="68">
        <v>2460.0</v>
      </c>
      <c r="O157" s="26" t="s">
        <v>246</v>
      </c>
      <c r="P157" s="27"/>
    </row>
    <row r="158">
      <c r="E158" s="62"/>
      <c r="F158" s="62"/>
      <c r="G158" s="62"/>
      <c r="H158" s="64"/>
      <c r="I158" s="26" t="s">
        <v>1749</v>
      </c>
      <c r="J158" s="26" t="s">
        <v>1750</v>
      </c>
      <c r="K158" s="68">
        <v>1.0</v>
      </c>
      <c r="L158" s="68">
        <v>3375.0</v>
      </c>
      <c r="M158" s="68">
        <v>13.0</v>
      </c>
      <c r="N158" s="68">
        <v>3908.0</v>
      </c>
      <c r="O158" s="26" t="s">
        <v>1375</v>
      </c>
      <c r="P158" s="27"/>
    </row>
    <row r="159">
      <c r="E159" s="62"/>
      <c r="F159" s="62"/>
      <c r="G159" s="62"/>
      <c r="H159" s="64"/>
      <c r="I159" s="26" t="s">
        <v>1751</v>
      </c>
      <c r="J159" s="26" t="s">
        <v>1752</v>
      </c>
      <c r="K159" s="68">
        <v>1.0</v>
      </c>
      <c r="L159" s="68">
        <v>8402.0</v>
      </c>
      <c r="M159" s="68">
        <v>7.0</v>
      </c>
      <c r="N159" s="68">
        <v>2799.0</v>
      </c>
      <c r="O159" s="26" t="s">
        <v>246</v>
      </c>
      <c r="P159" s="27"/>
    </row>
    <row r="160">
      <c r="E160" s="62"/>
      <c r="F160" s="62"/>
      <c r="G160" s="62"/>
      <c r="H160" s="64"/>
      <c r="I160" s="26" t="s">
        <v>1753</v>
      </c>
      <c r="J160" s="26" t="s">
        <v>1754</v>
      </c>
      <c r="K160" s="68">
        <v>1.0</v>
      </c>
      <c r="L160" s="68">
        <v>939.0</v>
      </c>
      <c r="M160" s="68">
        <v>1.0</v>
      </c>
      <c r="N160" s="68">
        <v>939.0</v>
      </c>
      <c r="O160" s="26" t="s">
        <v>1375</v>
      </c>
      <c r="P160" s="27"/>
    </row>
    <row r="161">
      <c r="E161" s="62"/>
      <c r="F161" s="62"/>
      <c r="G161" s="62"/>
      <c r="H161" s="64"/>
      <c r="I161" s="26" t="s">
        <v>1755</v>
      </c>
      <c r="J161" s="26" t="s">
        <v>1756</v>
      </c>
      <c r="K161" s="68">
        <v>1.0</v>
      </c>
      <c r="L161" s="68">
        <v>25880.0</v>
      </c>
      <c r="M161" s="68">
        <v>8.0</v>
      </c>
      <c r="N161" s="68">
        <v>882.0</v>
      </c>
      <c r="O161" s="26" t="s">
        <v>1757</v>
      </c>
      <c r="P161" s="27"/>
    </row>
    <row r="162">
      <c r="E162" s="62"/>
      <c r="F162" s="62"/>
      <c r="G162" s="62"/>
      <c r="H162" s="64"/>
      <c r="I162" s="26" t="s">
        <v>1758</v>
      </c>
      <c r="J162" s="26" t="s">
        <v>1759</v>
      </c>
      <c r="K162" s="68">
        <v>1.0</v>
      </c>
      <c r="L162" s="68">
        <v>8217.0</v>
      </c>
      <c r="M162" s="68">
        <v>10.0</v>
      </c>
      <c r="N162" s="68">
        <v>2043.0</v>
      </c>
      <c r="O162" s="26" t="s">
        <v>246</v>
      </c>
      <c r="P162" s="27"/>
    </row>
    <row r="163">
      <c r="E163" s="62"/>
      <c r="F163" s="62"/>
      <c r="G163" s="62"/>
      <c r="H163" s="64"/>
      <c r="I163" s="26" t="s">
        <v>1760</v>
      </c>
      <c r="J163" s="26" t="s">
        <v>1761</v>
      </c>
      <c r="K163" s="68">
        <v>1.0</v>
      </c>
      <c r="L163" s="68">
        <v>8892.0</v>
      </c>
      <c r="M163" s="68">
        <v>34.0</v>
      </c>
      <c r="N163" s="68">
        <v>7291.0</v>
      </c>
      <c r="O163" s="26" t="s">
        <v>1430</v>
      </c>
      <c r="P163" s="27"/>
    </row>
    <row r="164">
      <c r="E164" s="62"/>
      <c r="F164" s="62"/>
      <c r="G164" s="62"/>
      <c r="H164" s="64"/>
      <c r="I164" s="26" t="s">
        <v>1583</v>
      </c>
      <c r="J164" s="26" t="s">
        <v>1360</v>
      </c>
      <c r="K164" s="68">
        <v>1.0</v>
      </c>
      <c r="L164" s="68">
        <v>25535.0</v>
      </c>
      <c r="M164" s="68">
        <v>10.0</v>
      </c>
      <c r="N164" s="68">
        <v>1053.0</v>
      </c>
      <c r="O164" s="26" t="s">
        <v>1584</v>
      </c>
      <c r="P164" s="27"/>
    </row>
    <row r="165">
      <c r="E165" s="62"/>
      <c r="F165" s="62"/>
      <c r="G165" s="62"/>
      <c r="H165" s="64"/>
      <c r="I165" s="26" t="s">
        <v>1762</v>
      </c>
      <c r="J165" s="26" t="s">
        <v>1763</v>
      </c>
      <c r="K165" s="68">
        <v>1.0</v>
      </c>
      <c r="L165" s="68">
        <v>5500.0</v>
      </c>
      <c r="M165" s="68">
        <v>4.0</v>
      </c>
      <c r="N165" s="68">
        <v>1424.0</v>
      </c>
      <c r="O165" s="26" t="s">
        <v>246</v>
      </c>
      <c r="P165" s="27"/>
    </row>
    <row r="166">
      <c r="E166" s="62"/>
      <c r="F166" s="62"/>
      <c r="G166" s="62"/>
      <c r="H166" s="64"/>
      <c r="I166" s="26" t="s">
        <v>1764</v>
      </c>
      <c r="J166" s="26" t="s">
        <v>1765</v>
      </c>
      <c r="K166" s="68">
        <v>1.0</v>
      </c>
      <c r="L166" s="68">
        <v>6269.0</v>
      </c>
      <c r="M166" s="68">
        <v>4.0</v>
      </c>
      <c r="N166" s="68">
        <v>1367.0</v>
      </c>
      <c r="O166" s="26" t="s">
        <v>246</v>
      </c>
      <c r="P166" s="27"/>
    </row>
    <row r="167">
      <c r="E167" s="62"/>
      <c r="F167" s="62"/>
      <c r="G167" s="62"/>
      <c r="H167" s="64"/>
      <c r="I167" s="26" t="s">
        <v>1766</v>
      </c>
      <c r="J167" s="26" t="s">
        <v>1767</v>
      </c>
      <c r="K167" s="68">
        <v>1.0</v>
      </c>
      <c r="L167" s="68">
        <v>9775.0</v>
      </c>
      <c r="M167" s="68">
        <v>4.0</v>
      </c>
      <c r="N167" s="68">
        <v>1425.0</v>
      </c>
      <c r="O167" s="26" t="s">
        <v>246</v>
      </c>
      <c r="P167" s="27"/>
    </row>
    <row r="168">
      <c r="E168" s="62"/>
      <c r="F168" s="62"/>
      <c r="G168" s="62"/>
      <c r="H168" s="64"/>
      <c r="I168" s="26" t="s">
        <v>1768</v>
      </c>
      <c r="J168" s="26" t="s">
        <v>1769</v>
      </c>
      <c r="K168" s="68">
        <v>1.0</v>
      </c>
      <c r="L168" s="68">
        <v>6216.0</v>
      </c>
      <c r="M168" s="68">
        <v>14.0</v>
      </c>
      <c r="N168" s="68">
        <v>2477.0</v>
      </c>
      <c r="O168" s="26" t="s">
        <v>246</v>
      </c>
      <c r="P168" s="27"/>
    </row>
    <row r="169">
      <c r="E169" s="62"/>
      <c r="F169" s="62"/>
      <c r="G169" s="62"/>
      <c r="H169" s="64"/>
      <c r="I169" s="26" t="s">
        <v>1770</v>
      </c>
      <c r="J169" s="26" t="s">
        <v>1771</v>
      </c>
      <c r="K169" s="68">
        <v>1.0</v>
      </c>
      <c r="L169" s="68">
        <v>6908.0</v>
      </c>
      <c r="M169" s="68">
        <v>9.0</v>
      </c>
      <c r="N169" s="68">
        <v>2424.0</v>
      </c>
      <c r="O169" s="26" t="s">
        <v>246</v>
      </c>
      <c r="P169" s="27"/>
    </row>
    <row r="170">
      <c r="E170" s="62"/>
      <c r="F170" s="62"/>
      <c r="G170" s="62"/>
      <c r="H170" s="64"/>
      <c r="I170" s="26" t="s">
        <v>1772</v>
      </c>
      <c r="J170" s="26" t="s">
        <v>1773</v>
      </c>
      <c r="K170" s="68">
        <v>1.0</v>
      </c>
      <c r="L170" s="68">
        <v>9812.0</v>
      </c>
      <c r="M170" s="68">
        <v>10.0</v>
      </c>
      <c r="N170" s="68">
        <v>1503.0</v>
      </c>
      <c r="O170" s="26" t="s">
        <v>246</v>
      </c>
      <c r="P170" s="27"/>
    </row>
    <row r="171">
      <c r="E171" s="62"/>
      <c r="F171" s="62"/>
      <c r="G171" s="62"/>
      <c r="H171" s="64"/>
      <c r="I171" s="26" t="s">
        <v>1774</v>
      </c>
      <c r="J171" s="26" t="s">
        <v>1775</v>
      </c>
      <c r="K171" s="68">
        <v>1.0</v>
      </c>
      <c r="L171" s="68">
        <v>6488.0</v>
      </c>
      <c r="M171" s="68">
        <v>25.0</v>
      </c>
      <c r="N171" s="68">
        <v>4287.0</v>
      </c>
      <c r="O171" s="26" t="s">
        <v>246</v>
      </c>
      <c r="P171" s="27"/>
    </row>
    <row r="172">
      <c r="E172" s="62"/>
      <c r="F172" s="62"/>
      <c r="G172" s="62"/>
      <c r="H172" s="64"/>
      <c r="I172" s="26" t="s">
        <v>1776</v>
      </c>
      <c r="J172" s="26" t="s">
        <v>1777</v>
      </c>
      <c r="K172" s="68">
        <v>1.0</v>
      </c>
      <c r="L172" s="68">
        <v>9975.0</v>
      </c>
      <c r="M172" s="68">
        <v>13.0</v>
      </c>
      <c r="N172" s="68">
        <v>2556.0</v>
      </c>
      <c r="O172" s="26" t="s">
        <v>1430</v>
      </c>
      <c r="P172" s="27"/>
    </row>
    <row r="173">
      <c r="E173" s="62"/>
      <c r="F173" s="62"/>
      <c r="G173" s="62"/>
      <c r="H173" s="64"/>
      <c r="I173" s="26" t="s">
        <v>1778</v>
      </c>
      <c r="J173" s="26" t="s">
        <v>1779</v>
      </c>
      <c r="K173" s="68">
        <v>1.0</v>
      </c>
      <c r="L173" s="68">
        <v>4195.0</v>
      </c>
      <c r="M173" s="68">
        <v>4.0</v>
      </c>
      <c r="N173" s="68">
        <v>576.0</v>
      </c>
      <c r="O173" s="26" t="s">
        <v>1284</v>
      </c>
      <c r="P173" s="27"/>
    </row>
    <row r="174">
      <c r="E174" s="62"/>
      <c r="F174" s="62"/>
      <c r="G174" s="62"/>
      <c r="H174" s="64"/>
      <c r="I174" s="26" t="s">
        <v>1780</v>
      </c>
      <c r="J174" s="26" t="s">
        <v>1781</v>
      </c>
      <c r="K174" s="68">
        <v>1.0</v>
      </c>
      <c r="L174" s="68">
        <v>4769.0</v>
      </c>
      <c r="M174" s="68">
        <v>6.0</v>
      </c>
      <c r="N174" s="68">
        <v>850.0</v>
      </c>
      <c r="O174" s="26" t="s">
        <v>1284</v>
      </c>
      <c r="P174" s="27"/>
    </row>
    <row r="175">
      <c r="E175" s="62"/>
      <c r="F175" s="62"/>
      <c r="G175" s="62"/>
      <c r="H175" s="64"/>
      <c r="I175" s="26" t="s">
        <v>1782</v>
      </c>
      <c r="J175" s="26" t="s">
        <v>1783</v>
      </c>
      <c r="K175" s="68">
        <v>1.0</v>
      </c>
      <c r="L175" s="68">
        <v>4675.0</v>
      </c>
      <c r="M175" s="68">
        <v>15.0</v>
      </c>
      <c r="N175" s="68">
        <v>2142.0</v>
      </c>
      <c r="O175" s="26" t="s">
        <v>1284</v>
      </c>
      <c r="P175" s="27"/>
    </row>
    <row r="176">
      <c r="E176" s="62"/>
      <c r="F176" s="62"/>
      <c r="G176" s="62"/>
      <c r="H176" s="64"/>
      <c r="I176" s="26" t="s">
        <v>1784</v>
      </c>
      <c r="J176" s="26" t="s">
        <v>1785</v>
      </c>
      <c r="K176" s="68">
        <v>1.0</v>
      </c>
      <c r="L176" s="68">
        <v>15408.0</v>
      </c>
      <c r="M176" s="68">
        <v>16.0</v>
      </c>
      <c r="N176" s="68">
        <v>2142.0</v>
      </c>
      <c r="O176" s="26" t="s">
        <v>1284</v>
      </c>
      <c r="P176" s="27"/>
    </row>
    <row r="177">
      <c r="E177" s="62"/>
      <c r="F177" s="62"/>
      <c r="G177" s="62"/>
      <c r="H177" s="64"/>
      <c r="I177" s="26" t="s">
        <v>1786</v>
      </c>
      <c r="J177" s="26" t="s">
        <v>1787</v>
      </c>
      <c r="K177" s="68">
        <v>1.0</v>
      </c>
      <c r="L177" s="68">
        <v>9837.0</v>
      </c>
      <c r="M177" s="68">
        <v>16.0</v>
      </c>
      <c r="N177" s="68">
        <v>2140.0</v>
      </c>
      <c r="O177" s="26" t="s">
        <v>1284</v>
      </c>
      <c r="P177" s="27"/>
    </row>
    <row r="178">
      <c r="E178" s="62"/>
      <c r="F178" s="62"/>
      <c r="G178" s="62"/>
      <c r="H178" s="64"/>
      <c r="I178" s="26" t="s">
        <v>1788</v>
      </c>
      <c r="J178" s="26" t="s">
        <v>1789</v>
      </c>
      <c r="K178" s="68">
        <v>1.0</v>
      </c>
      <c r="L178" s="68">
        <v>853.0</v>
      </c>
      <c r="M178" s="68">
        <v>2.0</v>
      </c>
      <c r="N178" s="68">
        <v>468.0</v>
      </c>
      <c r="O178" s="26" t="s">
        <v>1790</v>
      </c>
      <c r="P178" s="27"/>
    </row>
    <row r="179">
      <c r="E179" s="62"/>
      <c r="F179" s="62"/>
      <c r="G179" s="62"/>
      <c r="H179" s="64"/>
      <c r="I179" s="26" t="s">
        <v>1791</v>
      </c>
      <c r="J179" s="26" t="s">
        <v>1792</v>
      </c>
      <c r="K179" s="68">
        <v>1.0</v>
      </c>
      <c r="L179" s="68">
        <v>428.0</v>
      </c>
      <c r="M179" s="68">
        <v>1.0</v>
      </c>
      <c r="N179" s="68">
        <v>342.0</v>
      </c>
      <c r="O179" s="26" t="s">
        <v>1544</v>
      </c>
      <c r="P179" s="27"/>
    </row>
    <row r="180">
      <c r="E180" s="62"/>
      <c r="F180" s="62"/>
      <c r="G180" s="62"/>
      <c r="H180" s="64"/>
      <c r="I180" s="26" t="s">
        <v>1793</v>
      </c>
      <c r="J180" s="26" t="s">
        <v>1794</v>
      </c>
      <c r="K180" s="68">
        <v>1.0</v>
      </c>
      <c r="L180" s="68">
        <v>2672.0</v>
      </c>
      <c r="M180" s="68">
        <v>3.0</v>
      </c>
      <c r="N180" s="68">
        <v>276.0</v>
      </c>
      <c r="O180" s="26" t="s">
        <v>246</v>
      </c>
      <c r="P180" s="27"/>
    </row>
    <row r="181">
      <c r="E181" s="62"/>
      <c r="F181" s="62"/>
      <c r="G181" s="62"/>
      <c r="H181" s="64"/>
      <c r="I181" s="26" t="s">
        <v>1795</v>
      </c>
      <c r="J181" s="26" t="s">
        <v>1796</v>
      </c>
      <c r="K181" s="68">
        <v>1.0</v>
      </c>
      <c r="L181" s="68">
        <v>2492.0</v>
      </c>
      <c r="M181" s="68">
        <v>4.0</v>
      </c>
      <c r="N181" s="68">
        <v>369.0</v>
      </c>
      <c r="O181" s="26" t="s">
        <v>1797</v>
      </c>
      <c r="P181" s="27"/>
    </row>
    <row r="182">
      <c r="E182" s="62"/>
      <c r="F182" s="62"/>
      <c r="G182" s="62"/>
      <c r="H182" s="64"/>
      <c r="I182" s="26" t="s">
        <v>1798</v>
      </c>
      <c r="J182" s="26" t="s">
        <v>1799</v>
      </c>
      <c r="K182" s="68">
        <v>1.0</v>
      </c>
      <c r="L182" s="68">
        <v>4129.0</v>
      </c>
      <c r="M182" s="68">
        <v>3.0</v>
      </c>
      <c r="N182" s="68">
        <v>741.0</v>
      </c>
      <c r="O182" s="26" t="s">
        <v>1553</v>
      </c>
      <c r="P182" s="27"/>
    </row>
    <row r="183">
      <c r="E183" s="62"/>
      <c r="F183" s="62"/>
      <c r="G183" s="62"/>
      <c r="H183" s="64"/>
      <c r="I183" s="26" t="s">
        <v>1800</v>
      </c>
      <c r="J183" s="26" t="s">
        <v>1801</v>
      </c>
      <c r="K183" s="68">
        <v>1.0</v>
      </c>
      <c r="L183" s="68">
        <v>1301.0</v>
      </c>
      <c r="M183" s="68">
        <v>3.0</v>
      </c>
      <c r="N183" s="68">
        <v>282.0</v>
      </c>
      <c r="O183" s="26" t="s">
        <v>246</v>
      </c>
      <c r="P183" s="27"/>
    </row>
    <row r="184">
      <c r="E184" s="62"/>
      <c r="F184" s="62"/>
      <c r="G184" s="62"/>
      <c r="H184" s="64"/>
      <c r="I184" s="26" t="s">
        <v>1802</v>
      </c>
      <c r="J184" s="26" t="s">
        <v>1803</v>
      </c>
      <c r="K184" s="68">
        <v>1.0</v>
      </c>
      <c r="L184" s="68">
        <v>5376.0</v>
      </c>
      <c r="M184" s="68">
        <v>7.0</v>
      </c>
      <c r="N184" s="68">
        <v>2034.0</v>
      </c>
      <c r="O184" s="26" t="s">
        <v>246</v>
      </c>
      <c r="P184" s="27"/>
    </row>
    <row r="185">
      <c r="E185" s="62"/>
      <c r="F185" s="62"/>
      <c r="G185" s="62"/>
      <c r="H185" s="64"/>
      <c r="I185" s="26" t="s">
        <v>1448</v>
      </c>
      <c r="J185" s="26" t="s">
        <v>1449</v>
      </c>
      <c r="K185" s="68">
        <v>1.0</v>
      </c>
      <c r="L185" s="68">
        <v>6945.0</v>
      </c>
      <c r="M185" s="68">
        <v>4.0</v>
      </c>
      <c r="N185" s="68">
        <v>2910.0</v>
      </c>
      <c r="O185" s="26" t="s">
        <v>1450</v>
      </c>
      <c r="P185" s="27"/>
    </row>
    <row r="186">
      <c r="E186" s="62"/>
      <c r="F186" s="62"/>
      <c r="G186" s="62"/>
      <c r="H186" s="64"/>
      <c r="I186" s="26" t="s">
        <v>1804</v>
      </c>
      <c r="J186" s="26" t="s">
        <v>1805</v>
      </c>
      <c r="K186" s="68">
        <v>1.0</v>
      </c>
      <c r="L186" s="68">
        <v>1857.0</v>
      </c>
      <c r="M186" s="68">
        <v>4.0</v>
      </c>
      <c r="N186" s="68">
        <v>1062.0</v>
      </c>
      <c r="O186" s="26" t="s">
        <v>1301</v>
      </c>
      <c r="P186" s="27"/>
    </row>
    <row r="187">
      <c r="E187" s="62"/>
      <c r="F187" s="62"/>
      <c r="G187" s="62"/>
      <c r="H187" s="64"/>
      <c r="I187" s="26" t="s">
        <v>1806</v>
      </c>
      <c r="J187" s="26" t="s">
        <v>1807</v>
      </c>
      <c r="K187" s="68">
        <v>1.0</v>
      </c>
      <c r="L187" s="68">
        <v>1852.0</v>
      </c>
      <c r="M187" s="68">
        <v>4.0</v>
      </c>
      <c r="N187" s="68">
        <v>1062.0</v>
      </c>
      <c r="O187" s="26" t="s">
        <v>1301</v>
      </c>
      <c r="P187" s="27"/>
    </row>
    <row r="188">
      <c r="E188" s="62"/>
      <c r="F188" s="62"/>
      <c r="G188" s="62"/>
      <c r="H188" s="64"/>
      <c r="I188" s="26" t="s">
        <v>1808</v>
      </c>
      <c r="J188" s="26" t="s">
        <v>1809</v>
      </c>
      <c r="K188" s="68">
        <v>1.0</v>
      </c>
      <c r="L188" s="68">
        <v>7369.0</v>
      </c>
      <c r="M188" s="68">
        <v>13.0</v>
      </c>
      <c r="N188" s="68">
        <v>774.0</v>
      </c>
      <c r="O188" s="26" t="s">
        <v>1810</v>
      </c>
      <c r="P188" s="27"/>
    </row>
    <row r="189">
      <c r="E189" s="62"/>
      <c r="F189" s="62"/>
      <c r="G189" s="62"/>
      <c r="H189" s="64"/>
      <c r="I189" s="26" t="s">
        <v>1811</v>
      </c>
      <c r="J189" s="26" t="s">
        <v>1812</v>
      </c>
      <c r="K189" s="68">
        <v>1.0</v>
      </c>
      <c r="L189" s="68">
        <v>1078.0</v>
      </c>
      <c r="M189" s="68">
        <v>1.0</v>
      </c>
      <c r="N189" s="68">
        <v>1078.0</v>
      </c>
      <c r="O189" s="26" t="s">
        <v>1291</v>
      </c>
      <c r="P189" s="27"/>
    </row>
    <row r="190">
      <c r="E190" s="62"/>
      <c r="F190" s="62"/>
      <c r="G190" s="62"/>
      <c r="H190" s="64"/>
      <c r="I190" s="26" t="s">
        <v>1813</v>
      </c>
      <c r="J190" s="26" t="s">
        <v>1814</v>
      </c>
      <c r="K190" s="68">
        <v>1.0</v>
      </c>
      <c r="L190" s="68">
        <v>9537.0</v>
      </c>
      <c r="M190" s="68">
        <v>40.0</v>
      </c>
      <c r="N190" s="68">
        <v>2555.0</v>
      </c>
      <c r="O190" s="26" t="s">
        <v>246</v>
      </c>
      <c r="P190" s="27"/>
    </row>
    <row r="191">
      <c r="E191" s="62"/>
      <c r="F191" s="62"/>
      <c r="G191" s="62"/>
      <c r="H191" s="64"/>
      <c r="I191" s="26" t="s">
        <v>1815</v>
      </c>
      <c r="J191" s="26" t="s">
        <v>1816</v>
      </c>
      <c r="K191" s="68">
        <v>1.0</v>
      </c>
      <c r="L191" s="68">
        <v>2856.0</v>
      </c>
      <c r="M191" s="68">
        <v>3.0</v>
      </c>
      <c r="N191" s="68">
        <v>138.0</v>
      </c>
      <c r="O191" s="26" t="s">
        <v>1817</v>
      </c>
      <c r="P191" s="27"/>
    </row>
    <row r="192">
      <c r="E192" s="62"/>
      <c r="F192" s="62"/>
      <c r="G192" s="62"/>
      <c r="H192" s="64"/>
      <c r="I192" s="26" t="s">
        <v>1818</v>
      </c>
      <c r="J192" s="26" t="s">
        <v>1819</v>
      </c>
      <c r="K192" s="68">
        <v>1.0</v>
      </c>
      <c r="L192" s="68">
        <v>8482.0</v>
      </c>
      <c r="M192" s="68">
        <v>14.0</v>
      </c>
      <c r="N192" s="68">
        <v>2679.0</v>
      </c>
      <c r="O192" s="26" t="s">
        <v>1544</v>
      </c>
      <c r="P192" s="27"/>
    </row>
    <row r="193">
      <c r="E193" s="62"/>
      <c r="F193" s="62"/>
      <c r="G193" s="62"/>
      <c r="H193" s="64"/>
      <c r="I193" s="26" t="s">
        <v>1820</v>
      </c>
      <c r="J193" s="26" t="s">
        <v>1821</v>
      </c>
      <c r="K193" s="68">
        <v>1.0</v>
      </c>
      <c r="L193" s="68">
        <v>23194.0</v>
      </c>
      <c r="M193" s="68">
        <v>15.0</v>
      </c>
      <c r="N193" s="68">
        <v>1909.0</v>
      </c>
      <c r="O193" s="26" t="s">
        <v>1822</v>
      </c>
      <c r="P193" s="27"/>
    </row>
    <row r="194">
      <c r="E194" s="62"/>
      <c r="F194" s="62"/>
      <c r="G194" s="62"/>
      <c r="H194" s="64"/>
      <c r="I194" s="26" t="s">
        <v>1823</v>
      </c>
      <c r="J194" s="26" t="s">
        <v>1824</v>
      </c>
      <c r="K194" s="68">
        <v>1.0</v>
      </c>
      <c r="L194" s="68">
        <v>10300.0</v>
      </c>
      <c r="M194" s="68">
        <v>5.0</v>
      </c>
      <c r="N194" s="68">
        <v>2826.0</v>
      </c>
      <c r="O194" s="26" t="s">
        <v>1375</v>
      </c>
      <c r="P194" s="27"/>
    </row>
    <row r="195">
      <c r="E195" s="62"/>
      <c r="F195" s="62"/>
      <c r="G195" s="62"/>
      <c r="H195" s="64"/>
      <c r="I195" s="26" t="s">
        <v>1622</v>
      </c>
      <c r="J195" s="26" t="s">
        <v>1397</v>
      </c>
      <c r="K195" s="68">
        <v>1.0</v>
      </c>
      <c r="L195" s="68">
        <v>1011.0</v>
      </c>
      <c r="M195" s="68">
        <v>1.0</v>
      </c>
      <c r="N195" s="68">
        <v>921.0</v>
      </c>
      <c r="O195" s="26" t="s">
        <v>1375</v>
      </c>
      <c r="P195" s="27"/>
    </row>
    <row r="196">
      <c r="E196" s="62"/>
      <c r="F196" s="62"/>
      <c r="G196" s="62"/>
      <c r="H196" s="64"/>
      <c r="I196" s="26" t="s">
        <v>1825</v>
      </c>
      <c r="J196" s="26" t="s">
        <v>1826</v>
      </c>
      <c r="K196" s="68">
        <v>1.0</v>
      </c>
      <c r="L196" s="68">
        <v>17447.0</v>
      </c>
      <c r="M196" s="68">
        <v>13.0</v>
      </c>
      <c r="N196" s="68">
        <v>3720.0</v>
      </c>
      <c r="O196" s="26" t="s">
        <v>1375</v>
      </c>
      <c r="P196" s="27"/>
    </row>
    <row r="197">
      <c r="E197" s="62"/>
      <c r="F197" s="62"/>
      <c r="G197" s="62"/>
      <c r="H197" s="64"/>
      <c r="I197" s="26" t="s">
        <v>1827</v>
      </c>
      <c r="J197" s="26" t="s">
        <v>1828</v>
      </c>
      <c r="K197" s="68">
        <v>1.0</v>
      </c>
      <c r="L197" s="68">
        <v>11314.0</v>
      </c>
      <c r="M197" s="68">
        <v>12.0</v>
      </c>
      <c r="N197" s="68">
        <v>3732.0</v>
      </c>
      <c r="O197" s="26" t="s">
        <v>246</v>
      </c>
      <c r="P197" s="27"/>
    </row>
    <row r="198">
      <c r="E198" s="62"/>
      <c r="F198" s="62"/>
      <c r="G198" s="62"/>
      <c r="H198" s="64"/>
      <c r="I198" s="26" t="s">
        <v>1829</v>
      </c>
      <c r="J198" s="26" t="s">
        <v>1830</v>
      </c>
      <c r="K198" s="68">
        <v>1.0</v>
      </c>
      <c r="L198" s="68">
        <v>914.0</v>
      </c>
      <c r="M198" s="68">
        <v>1.0</v>
      </c>
      <c r="N198" s="68">
        <v>914.0</v>
      </c>
      <c r="O198" s="26" t="s">
        <v>1375</v>
      </c>
      <c r="P198" s="27"/>
    </row>
    <row r="199">
      <c r="E199" s="62"/>
      <c r="F199" s="62"/>
      <c r="G199" s="62"/>
      <c r="H199" s="64"/>
      <c r="I199" s="26" t="s">
        <v>1831</v>
      </c>
      <c r="J199" s="26" t="s">
        <v>1832</v>
      </c>
      <c r="K199" s="68">
        <v>1.0</v>
      </c>
      <c r="L199" s="68">
        <v>6623.0</v>
      </c>
      <c r="M199" s="68">
        <v>5.0</v>
      </c>
      <c r="N199" s="68">
        <v>2799.0</v>
      </c>
      <c r="O199" s="26" t="s">
        <v>1375</v>
      </c>
      <c r="P199" s="27"/>
    </row>
    <row r="200">
      <c r="E200" s="62"/>
      <c r="F200" s="62"/>
      <c r="G200" s="62"/>
      <c r="H200" s="64"/>
      <c r="I200" s="26" t="s">
        <v>1833</v>
      </c>
      <c r="J200" s="26" t="s">
        <v>1834</v>
      </c>
      <c r="K200" s="68">
        <v>1.0</v>
      </c>
      <c r="L200" s="68">
        <v>7625.0</v>
      </c>
      <c r="M200" s="68">
        <v>6.0</v>
      </c>
      <c r="N200" s="68">
        <v>2799.0</v>
      </c>
      <c r="O200" s="26" t="s">
        <v>1375</v>
      </c>
      <c r="P200" s="27"/>
    </row>
    <row r="201">
      <c r="E201" s="62"/>
      <c r="F201" s="62"/>
      <c r="G201" s="62"/>
      <c r="H201" s="64"/>
      <c r="I201" s="26" t="s">
        <v>1835</v>
      </c>
      <c r="J201" s="26" t="s">
        <v>1836</v>
      </c>
      <c r="K201" s="68">
        <v>1.0</v>
      </c>
      <c r="L201" s="68">
        <v>9648.0</v>
      </c>
      <c r="M201" s="68">
        <v>25.0</v>
      </c>
      <c r="N201" s="68">
        <v>8910.0</v>
      </c>
      <c r="O201" s="26" t="s">
        <v>246</v>
      </c>
      <c r="P201" s="27"/>
    </row>
    <row r="202">
      <c r="E202" s="62"/>
      <c r="F202" s="62"/>
      <c r="G202" s="62"/>
      <c r="H202" s="64"/>
      <c r="I202" s="26" t="s">
        <v>1837</v>
      </c>
      <c r="J202" s="26" t="s">
        <v>1838</v>
      </c>
      <c r="K202" s="68">
        <v>1.0</v>
      </c>
      <c r="L202" s="68">
        <v>6560.0</v>
      </c>
      <c r="M202" s="68">
        <v>7.0</v>
      </c>
      <c r="N202" s="68">
        <v>933.0</v>
      </c>
      <c r="O202" s="26" t="s">
        <v>1375</v>
      </c>
      <c r="P202" s="27"/>
    </row>
    <row r="203">
      <c r="E203" s="62"/>
      <c r="F203" s="62"/>
      <c r="G203" s="62"/>
      <c r="H203" s="64"/>
      <c r="I203" s="26" t="s">
        <v>1839</v>
      </c>
      <c r="J203" s="26" t="s">
        <v>1840</v>
      </c>
      <c r="K203" s="68">
        <v>1.0</v>
      </c>
      <c r="L203" s="68">
        <v>1218.0</v>
      </c>
      <c r="M203" s="68">
        <v>1.0</v>
      </c>
      <c r="N203" s="68">
        <v>934.0</v>
      </c>
      <c r="O203" s="26" t="s">
        <v>1375</v>
      </c>
      <c r="P203" s="27"/>
    </row>
    <row r="204">
      <c r="E204" s="62"/>
      <c r="F204" s="62"/>
      <c r="G204" s="62"/>
      <c r="H204" s="64"/>
      <c r="I204" s="26" t="s">
        <v>1841</v>
      </c>
      <c r="J204" s="26" t="s">
        <v>1842</v>
      </c>
      <c r="K204" s="68">
        <v>1.0</v>
      </c>
      <c r="L204" s="68">
        <v>18167.0</v>
      </c>
      <c r="M204" s="68">
        <v>6.0</v>
      </c>
      <c r="N204" s="68">
        <v>2409.0</v>
      </c>
      <c r="O204" s="26" t="s">
        <v>1291</v>
      </c>
      <c r="P204" s="27"/>
    </row>
    <row r="205">
      <c r="E205" s="62"/>
      <c r="F205" s="62"/>
      <c r="G205" s="62"/>
      <c r="H205" s="64"/>
      <c r="I205" s="26" t="s">
        <v>1843</v>
      </c>
      <c r="J205" s="26" t="s">
        <v>1844</v>
      </c>
      <c r="K205" s="68">
        <v>1.0</v>
      </c>
      <c r="L205" s="68">
        <v>17211.0</v>
      </c>
      <c r="M205" s="68">
        <v>6.0</v>
      </c>
      <c r="N205" s="68">
        <v>2586.0</v>
      </c>
      <c r="O205" s="26" t="s">
        <v>1291</v>
      </c>
      <c r="P205" s="27"/>
    </row>
    <row r="206">
      <c r="A206" s="69"/>
      <c r="B206" s="69"/>
      <c r="C206" s="69"/>
      <c r="E206" s="62"/>
      <c r="F206" s="62"/>
      <c r="G206" s="62"/>
      <c r="H206" s="64"/>
      <c r="I206" s="26" t="s">
        <v>1845</v>
      </c>
      <c r="J206" s="26" t="s">
        <v>1846</v>
      </c>
      <c r="K206" s="68">
        <v>1.0</v>
      </c>
      <c r="L206" s="68">
        <v>21384.0</v>
      </c>
      <c r="M206" s="68">
        <v>6.0</v>
      </c>
      <c r="N206" s="68">
        <v>2736.0</v>
      </c>
      <c r="O206" s="26" t="s">
        <v>1291</v>
      </c>
      <c r="P206" s="27"/>
    </row>
    <row r="207">
      <c r="A207" s="27"/>
      <c r="C207" s="31"/>
      <c r="D207" s="31"/>
      <c r="E207" s="62"/>
      <c r="F207" s="62"/>
      <c r="G207" s="62"/>
      <c r="H207" s="64"/>
      <c r="I207" s="26" t="s">
        <v>1847</v>
      </c>
      <c r="J207" s="26" t="s">
        <v>1848</v>
      </c>
      <c r="K207" s="68">
        <v>1.0</v>
      </c>
      <c r="L207" s="68">
        <v>42027.0</v>
      </c>
      <c r="M207" s="68">
        <v>6.0</v>
      </c>
      <c r="N207" s="68">
        <v>2598.0</v>
      </c>
      <c r="O207" s="26" t="s">
        <v>1291</v>
      </c>
      <c r="P207" s="27"/>
    </row>
    <row r="208">
      <c r="A208" s="27"/>
      <c r="C208" s="31"/>
      <c r="D208" s="31"/>
      <c r="E208" s="62"/>
      <c r="F208" s="62"/>
      <c r="G208" s="62"/>
      <c r="H208" s="64"/>
      <c r="I208" s="26" t="s">
        <v>1849</v>
      </c>
      <c r="J208" s="26" t="s">
        <v>1850</v>
      </c>
      <c r="K208" s="68">
        <v>1.0</v>
      </c>
      <c r="L208" s="68">
        <v>2277.0</v>
      </c>
      <c r="M208" s="68">
        <v>3.0</v>
      </c>
      <c r="N208" s="68">
        <v>231.0</v>
      </c>
      <c r="O208" s="26" t="s">
        <v>1582</v>
      </c>
      <c r="P208" s="27"/>
    </row>
    <row r="209">
      <c r="A209" s="27"/>
      <c r="C209" s="31"/>
      <c r="D209" s="31"/>
      <c r="E209" s="62"/>
      <c r="F209" s="62"/>
      <c r="G209" s="62"/>
      <c r="H209" s="64"/>
      <c r="I209" s="26" t="s">
        <v>1851</v>
      </c>
      <c r="J209" s="26" t="s">
        <v>1852</v>
      </c>
      <c r="K209" s="68">
        <v>1.0</v>
      </c>
      <c r="L209" s="68">
        <v>10789.0</v>
      </c>
      <c r="M209" s="68">
        <v>10.0</v>
      </c>
      <c r="N209" s="68">
        <v>1233.0</v>
      </c>
      <c r="O209" s="26" t="s">
        <v>1344</v>
      </c>
      <c r="P209" s="27"/>
    </row>
    <row r="210">
      <c r="A210" s="27"/>
      <c r="C210" s="31"/>
      <c r="D210" s="31"/>
      <c r="E210" s="62"/>
      <c r="F210" s="62"/>
      <c r="G210" s="62"/>
      <c r="H210" s="64"/>
      <c r="I210" s="26" t="s">
        <v>1853</v>
      </c>
      <c r="J210" s="26" t="s">
        <v>1854</v>
      </c>
      <c r="K210" s="68">
        <v>1.0</v>
      </c>
      <c r="L210" s="68">
        <v>33209.0</v>
      </c>
      <c r="M210" s="68">
        <v>10.0</v>
      </c>
      <c r="N210" s="68">
        <v>1297.0</v>
      </c>
      <c r="O210" s="26" t="s">
        <v>1344</v>
      </c>
      <c r="P210" s="27"/>
    </row>
    <row r="211">
      <c r="A211" s="27"/>
      <c r="C211" s="31"/>
      <c r="D211" s="31"/>
      <c r="E211" s="62"/>
      <c r="F211" s="62"/>
      <c r="G211" s="62"/>
      <c r="H211" s="64"/>
      <c r="I211" s="62"/>
    </row>
    <row r="212">
      <c r="A212" s="27"/>
      <c r="C212" s="31"/>
      <c r="D212" s="31"/>
      <c r="E212" s="62"/>
      <c r="F212" s="62"/>
      <c r="G212" s="62"/>
      <c r="H212" s="64"/>
      <c r="I212" s="62"/>
    </row>
    <row r="213">
      <c r="A213" s="27"/>
      <c r="C213" s="31"/>
      <c r="D213" s="31"/>
      <c r="E213" s="62"/>
      <c r="F213" s="62"/>
      <c r="G213" s="62"/>
      <c r="H213" s="64"/>
      <c r="I213" s="62"/>
    </row>
    <row r="214">
      <c r="A214" s="27"/>
      <c r="C214" s="31"/>
      <c r="D214" s="31"/>
      <c r="E214" s="62"/>
      <c r="F214" s="62"/>
      <c r="G214" s="62"/>
      <c r="H214" s="64"/>
      <c r="I214" s="62"/>
    </row>
    <row r="215">
      <c r="A215" s="27"/>
      <c r="C215" s="31"/>
      <c r="D215" s="31"/>
      <c r="E215" s="62"/>
      <c r="F215" s="62"/>
      <c r="G215" s="62"/>
      <c r="H215" s="64"/>
      <c r="I215" s="62"/>
    </row>
    <row r="216">
      <c r="A216" s="27"/>
      <c r="C216" s="31"/>
      <c r="D216" s="31"/>
      <c r="E216" s="62"/>
      <c r="F216" s="62"/>
      <c r="G216" s="62"/>
      <c r="H216" s="64"/>
      <c r="I216" s="62"/>
    </row>
    <row r="217">
      <c r="A217" s="27"/>
      <c r="C217" s="31"/>
      <c r="D217" s="31"/>
      <c r="E217" s="62"/>
      <c r="F217" s="62"/>
      <c r="G217" s="62"/>
      <c r="H217" s="64"/>
      <c r="I217" s="62"/>
    </row>
    <row r="218">
      <c r="A218" s="27"/>
      <c r="C218" s="31"/>
      <c r="D218" s="31"/>
      <c r="E218" s="62"/>
      <c r="F218" s="62"/>
      <c r="G218" s="62"/>
      <c r="H218" s="64"/>
      <c r="I218" s="62"/>
    </row>
    <row r="219">
      <c r="A219" s="27"/>
      <c r="C219" s="31"/>
      <c r="D219" s="31"/>
      <c r="E219" s="62"/>
      <c r="F219" s="62"/>
      <c r="G219" s="62"/>
      <c r="H219" s="64"/>
      <c r="I219" s="62"/>
    </row>
    <row r="220">
      <c r="A220" s="27"/>
      <c r="C220" s="31"/>
      <c r="D220" s="31"/>
      <c r="E220" s="62"/>
      <c r="F220" s="62"/>
      <c r="G220" s="62"/>
      <c r="H220" s="64"/>
      <c r="I220" s="62"/>
    </row>
    <row r="221">
      <c r="A221" s="27"/>
      <c r="C221" s="31"/>
      <c r="D221" s="31"/>
      <c r="E221" s="62"/>
      <c r="F221" s="62"/>
      <c r="G221" s="62"/>
      <c r="H221" s="64"/>
      <c r="I221" s="62"/>
    </row>
    <row r="222">
      <c r="A222" s="27"/>
      <c r="C222" s="31"/>
      <c r="D222" s="31"/>
      <c r="E222" s="62"/>
      <c r="F222" s="62"/>
      <c r="G222" s="62"/>
      <c r="H222" s="64"/>
      <c r="I222" s="62"/>
    </row>
    <row r="223">
      <c r="A223" s="27"/>
      <c r="C223" s="31"/>
      <c r="D223" s="31"/>
      <c r="E223" s="62"/>
      <c r="F223" s="62"/>
      <c r="G223" s="62"/>
      <c r="H223" s="64"/>
      <c r="I223" s="62"/>
    </row>
    <row r="224">
      <c r="A224" s="27"/>
      <c r="C224" s="31"/>
      <c r="D224" s="31"/>
      <c r="E224" s="62"/>
      <c r="F224" s="62"/>
      <c r="G224" s="62"/>
      <c r="H224" s="64"/>
      <c r="I224" s="62"/>
    </row>
    <row r="225">
      <c r="A225" s="27"/>
      <c r="C225" s="31"/>
      <c r="D225" s="31"/>
      <c r="E225" s="62"/>
      <c r="F225" s="62"/>
      <c r="G225" s="62"/>
      <c r="H225" s="64"/>
      <c r="I225" s="62"/>
    </row>
    <row r="226">
      <c r="A226" s="27"/>
      <c r="C226" s="31"/>
      <c r="D226" s="31"/>
      <c r="E226" s="62"/>
      <c r="F226" s="62"/>
      <c r="G226" s="62"/>
      <c r="H226" s="64"/>
      <c r="I226" s="62"/>
    </row>
    <row r="227">
      <c r="A227" s="27"/>
      <c r="C227" s="31"/>
      <c r="D227" s="31"/>
      <c r="E227" s="62"/>
      <c r="F227" s="62"/>
      <c r="G227" s="62"/>
      <c r="H227" s="64"/>
      <c r="I227" s="62"/>
    </row>
    <row r="228">
      <c r="A228" s="27"/>
      <c r="C228" s="31"/>
      <c r="D228" s="31"/>
      <c r="E228" s="62"/>
      <c r="F228" s="62"/>
      <c r="G228" s="62"/>
      <c r="H228" s="64"/>
      <c r="I228" s="62"/>
    </row>
    <row r="229">
      <c r="A229" s="27"/>
      <c r="C229" s="31"/>
      <c r="D229" s="31"/>
      <c r="E229" s="62"/>
      <c r="F229" s="62"/>
      <c r="G229" s="62"/>
      <c r="H229" s="64"/>
      <c r="I229" s="62"/>
    </row>
    <row r="230">
      <c r="A230" s="27"/>
      <c r="C230" s="31"/>
      <c r="D230" s="31"/>
      <c r="E230" s="62"/>
      <c r="F230" s="62"/>
      <c r="G230" s="62"/>
      <c r="H230" s="64"/>
      <c r="I230" s="62"/>
    </row>
    <row r="231">
      <c r="A231" s="27"/>
      <c r="C231" s="31"/>
      <c r="D231" s="31"/>
      <c r="E231" s="62"/>
      <c r="F231" s="62"/>
      <c r="G231" s="62"/>
      <c r="H231" s="64"/>
      <c r="I231" s="62"/>
    </row>
    <row r="232">
      <c r="A232" s="27"/>
      <c r="C232" s="31"/>
      <c r="D232" s="31"/>
      <c r="E232" s="62"/>
      <c r="F232" s="62"/>
      <c r="G232" s="62"/>
      <c r="H232" s="64"/>
      <c r="I232" s="62"/>
    </row>
    <row r="233">
      <c r="A233" s="27"/>
      <c r="C233" s="31"/>
      <c r="D233" s="31"/>
      <c r="E233" s="62"/>
      <c r="F233" s="62"/>
      <c r="G233" s="62"/>
      <c r="H233" s="64"/>
      <c r="I233" s="62"/>
    </row>
    <row r="234">
      <c r="A234" s="27"/>
      <c r="C234" s="31"/>
      <c r="D234" s="31"/>
      <c r="E234" s="62"/>
      <c r="F234" s="62"/>
      <c r="G234" s="62"/>
      <c r="H234" s="64"/>
      <c r="I234" s="62"/>
    </row>
    <row r="235">
      <c r="A235" s="27"/>
      <c r="C235" s="31"/>
      <c r="D235" s="31"/>
      <c r="E235" s="62"/>
      <c r="F235" s="62"/>
      <c r="G235" s="62"/>
      <c r="H235" s="64"/>
      <c r="I235" s="62"/>
    </row>
    <row r="236">
      <c r="A236" s="27"/>
      <c r="C236" s="31"/>
      <c r="D236" s="31"/>
      <c r="E236" s="62"/>
      <c r="F236" s="62"/>
      <c r="G236" s="62"/>
      <c r="H236" s="64"/>
      <c r="I236" s="62"/>
    </row>
    <row r="237">
      <c r="A237" s="27"/>
      <c r="C237" s="31"/>
      <c r="D237" s="31"/>
      <c r="E237" s="62"/>
      <c r="F237" s="62"/>
      <c r="G237" s="62"/>
      <c r="H237" s="64"/>
      <c r="I237" s="62"/>
    </row>
    <row r="238">
      <c r="A238" s="27"/>
      <c r="C238" s="31"/>
      <c r="D238" s="31"/>
      <c r="E238" s="62"/>
      <c r="F238" s="62"/>
      <c r="G238" s="62"/>
      <c r="H238" s="64"/>
      <c r="I238" s="62"/>
    </row>
    <row r="239">
      <c r="A239" s="27"/>
      <c r="C239" s="31"/>
      <c r="D239" s="31"/>
      <c r="E239" s="62"/>
      <c r="F239" s="62"/>
      <c r="G239" s="62"/>
      <c r="H239" s="64"/>
      <c r="I239" s="62"/>
    </row>
    <row r="240">
      <c r="A240" s="27"/>
      <c r="C240" s="31"/>
      <c r="D240" s="31"/>
      <c r="E240" s="62"/>
      <c r="F240" s="62"/>
      <c r="G240" s="62"/>
      <c r="H240" s="64"/>
      <c r="I240" s="62"/>
    </row>
    <row r="241">
      <c r="A241" s="27"/>
      <c r="C241" s="31"/>
      <c r="D241" s="31"/>
      <c r="E241" s="62"/>
      <c r="F241" s="62"/>
      <c r="G241" s="62"/>
      <c r="H241" s="64"/>
      <c r="I241" s="62"/>
    </row>
    <row r="242">
      <c r="A242" s="27"/>
      <c r="C242" s="31"/>
      <c r="D242" s="31"/>
      <c r="E242" s="62"/>
      <c r="F242" s="62"/>
      <c r="G242" s="62"/>
      <c r="H242" s="64"/>
      <c r="I242" s="62"/>
    </row>
    <row r="243">
      <c r="A243" s="27"/>
      <c r="C243" s="31"/>
      <c r="D243" s="31"/>
      <c r="E243" s="62"/>
      <c r="F243" s="62"/>
      <c r="G243" s="62"/>
      <c r="H243" s="64"/>
      <c r="I243" s="62"/>
    </row>
    <row r="244">
      <c r="A244" s="27"/>
      <c r="C244" s="31"/>
      <c r="D244" s="31"/>
      <c r="E244" s="62"/>
      <c r="F244" s="62"/>
      <c r="G244" s="62"/>
      <c r="H244" s="64"/>
      <c r="I244" s="62"/>
    </row>
    <row r="245">
      <c r="A245" s="27"/>
      <c r="C245" s="31"/>
      <c r="D245" s="31"/>
      <c r="E245" s="62"/>
      <c r="F245" s="62"/>
      <c r="G245" s="62"/>
      <c r="H245" s="64"/>
      <c r="I245" s="62"/>
    </row>
    <row r="246">
      <c r="A246" s="27"/>
      <c r="C246" s="31"/>
      <c r="D246" s="31"/>
      <c r="E246" s="62"/>
      <c r="F246" s="62"/>
      <c r="G246" s="62"/>
      <c r="H246" s="64"/>
      <c r="I246" s="62"/>
    </row>
    <row r="247">
      <c r="A247" s="27"/>
      <c r="C247" s="31"/>
      <c r="D247" s="31"/>
      <c r="E247" s="62"/>
      <c r="F247" s="62"/>
      <c r="G247" s="62"/>
      <c r="H247" s="64"/>
      <c r="I247" s="62"/>
    </row>
    <row r="248">
      <c r="A248" s="27"/>
      <c r="C248" s="31"/>
      <c r="D248" s="31"/>
      <c r="E248" s="62"/>
      <c r="F248" s="62"/>
      <c r="G248" s="62"/>
      <c r="H248" s="64"/>
      <c r="I248" s="62"/>
    </row>
    <row r="249">
      <c r="A249" s="27"/>
      <c r="C249" s="31"/>
      <c r="D249" s="31"/>
      <c r="E249" s="62"/>
      <c r="F249" s="62"/>
      <c r="G249" s="62"/>
      <c r="H249" s="64"/>
      <c r="I249" s="62"/>
    </row>
    <row r="250">
      <c r="A250" s="27"/>
      <c r="C250" s="31"/>
      <c r="D250" s="31"/>
      <c r="E250" s="62"/>
      <c r="F250" s="62"/>
      <c r="G250" s="62"/>
      <c r="H250" s="64"/>
      <c r="I250" s="62"/>
    </row>
    <row r="251">
      <c r="A251" s="27"/>
      <c r="C251" s="31"/>
      <c r="D251" s="31"/>
      <c r="E251" s="62"/>
      <c r="F251" s="62"/>
      <c r="G251" s="62"/>
      <c r="H251" s="64"/>
      <c r="I251" s="62"/>
    </row>
    <row r="252">
      <c r="A252" s="27"/>
      <c r="C252" s="31"/>
      <c r="D252" s="31"/>
      <c r="E252" s="62"/>
      <c r="F252" s="62"/>
      <c r="G252" s="62"/>
      <c r="H252" s="64"/>
      <c r="I252" s="62"/>
    </row>
    <row r="253">
      <c r="A253" s="27"/>
      <c r="C253" s="31"/>
      <c r="D253" s="31"/>
      <c r="E253" s="62"/>
      <c r="F253" s="62"/>
      <c r="G253" s="62"/>
      <c r="H253" s="64"/>
      <c r="I253" s="62"/>
    </row>
    <row r="254">
      <c r="A254" s="27"/>
      <c r="C254" s="31"/>
      <c r="D254" s="31"/>
      <c r="E254" s="62"/>
      <c r="F254" s="62"/>
      <c r="G254" s="62"/>
      <c r="H254" s="64"/>
      <c r="I254" s="62"/>
    </row>
    <row r="255">
      <c r="A255" s="27"/>
      <c r="C255" s="31"/>
      <c r="D255" s="31"/>
      <c r="E255" s="62"/>
      <c r="F255" s="62"/>
      <c r="G255" s="62"/>
      <c r="H255" s="64"/>
      <c r="I255" s="62"/>
    </row>
    <row r="256">
      <c r="A256" s="27"/>
      <c r="C256" s="31"/>
      <c r="D256" s="31"/>
      <c r="E256" s="62"/>
      <c r="F256" s="62"/>
      <c r="G256" s="62"/>
      <c r="H256" s="64"/>
      <c r="I256" s="62"/>
    </row>
    <row r="257">
      <c r="A257" s="27"/>
      <c r="C257" s="31"/>
      <c r="D257" s="31"/>
      <c r="E257" s="62"/>
      <c r="F257" s="62"/>
      <c r="G257" s="62"/>
      <c r="H257" s="64"/>
      <c r="I257" s="62"/>
    </row>
    <row r="258">
      <c r="A258" s="27"/>
      <c r="C258" s="31"/>
      <c r="D258" s="31"/>
      <c r="E258" s="62"/>
      <c r="F258" s="62"/>
      <c r="G258" s="62"/>
      <c r="H258" s="64"/>
      <c r="I258" s="62"/>
    </row>
    <row r="259">
      <c r="A259" s="27"/>
      <c r="C259" s="31"/>
      <c r="D259" s="31"/>
      <c r="E259" s="62"/>
      <c r="F259" s="62"/>
      <c r="G259" s="62"/>
      <c r="H259" s="64"/>
      <c r="I259" s="62"/>
    </row>
    <row r="260">
      <c r="A260" s="27"/>
      <c r="C260" s="31"/>
      <c r="D260" s="31"/>
      <c r="E260" s="62"/>
      <c r="F260" s="62"/>
      <c r="G260" s="62"/>
      <c r="H260" s="64"/>
      <c r="I260" s="62"/>
    </row>
    <row r="261">
      <c r="A261" s="27"/>
      <c r="C261" s="31"/>
      <c r="D261" s="31"/>
      <c r="E261" s="62"/>
      <c r="F261" s="62"/>
      <c r="G261" s="62"/>
      <c r="H261" s="64"/>
      <c r="I261" s="62"/>
    </row>
    <row r="262">
      <c r="A262" s="27"/>
      <c r="C262" s="31"/>
      <c r="D262" s="31"/>
      <c r="E262" s="62"/>
      <c r="F262" s="62"/>
      <c r="G262" s="62"/>
      <c r="H262" s="64"/>
      <c r="I262" s="62"/>
    </row>
    <row r="263">
      <c r="A263" s="27"/>
      <c r="C263" s="31"/>
      <c r="D263" s="31"/>
      <c r="E263" s="62"/>
      <c r="F263" s="62"/>
      <c r="G263" s="62"/>
      <c r="H263" s="64"/>
      <c r="I263" s="62"/>
    </row>
    <row r="264">
      <c r="A264" s="27"/>
      <c r="C264" s="31"/>
      <c r="D264" s="31"/>
      <c r="E264" s="62"/>
      <c r="F264" s="62"/>
      <c r="G264" s="62"/>
      <c r="H264" s="64"/>
      <c r="I264" s="62"/>
    </row>
    <row r="265">
      <c r="A265" s="27"/>
      <c r="C265" s="31"/>
      <c r="D265" s="31"/>
      <c r="E265" s="62"/>
      <c r="F265" s="62"/>
      <c r="G265" s="62"/>
      <c r="H265" s="64"/>
      <c r="I265" s="62"/>
    </row>
    <row r="266">
      <c r="A266" s="27"/>
      <c r="C266" s="31"/>
      <c r="D266" s="31"/>
      <c r="E266" s="62"/>
      <c r="F266" s="62"/>
      <c r="G266" s="62"/>
      <c r="H266" s="64"/>
      <c r="I266" s="62"/>
    </row>
    <row r="267">
      <c r="A267" s="27"/>
      <c r="C267" s="31"/>
      <c r="D267" s="31"/>
      <c r="E267" s="62"/>
      <c r="F267" s="62"/>
      <c r="G267" s="62"/>
      <c r="H267" s="64"/>
      <c r="I267" s="62"/>
    </row>
    <row r="268">
      <c r="A268" s="27"/>
      <c r="C268" s="31"/>
      <c r="D268" s="31"/>
      <c r="E268" s="62"/>
      <c r="F268" s="62"/>
      <c r="G268" s="62"/>
      <c r="H268" s="64"/>
      <c r="I268" s="62"/>
    </row>
    <row r="269">
      <c r="A269" s="27"/>
      <c r="C269" s="31"/>
      <c r="D269" s="31"/>
      <c r="E269" s="62"/>
      <c r="F269" s="62"/>
      <c r="G269" s="62"/>
      <c r="H269" s="64"/>
      <c r="I269" s="62"/>
    </row>
    <row r="270">
      <c r="A270" s="27"/>
      <c r="C270" s="31"/>
      <c r="D270" s="31"/>
      <c r="E270" s="62"/>
      <c r="F270" s="62"/>
      <c r="G270" s="62"/>
      <c r="H270" s="64"/>
      <c r="I270" s="62"/>
    </row>
    <row r="271">
      <c r="A271" s="27"/>
      <c r="C271" s="31"/>
      <c r="D271" s="31"/>
      <c r="E271" s="62"/>
      <c r="F271" s="62"/>
      <c r="G271" s="62"/>
      <c r="H271" s="64"/>
      <c r="I271" s="62"/>
    </row>
    <row r="272">
      <c r="A272" s="27"/>
      <c r="C272" s="31"/>
      <c r="D272" s="31"/>
      <c r="E272" s="62"/>
      <c r="F272" s="62"/>
      <c r="G272" s="62"/>
      <c r="H272" s="64"/>
      <c r="I272" s="62"/>
    </row>
    <row r="273">
      <c r="A273" s="27"/>
      <c r="C273" s="31"/>
      <c r="D273" s="31"/>
      <c r="E273" s="62"/>
      <c r="F273" s="62"/>
      <c r="G273" s="62"/>
      <c r="H273" s="64"/>
      <c r="I273" s="62"/>
    </row>
    <row r="274">
      <c r="A274" s="27"/>
      <c r="C274" s="31"/>
      <c r="D274" s="31"/>
      <c r="E274" s="62"/>
      <c r="F274" s="62"/>
      <c r="G274" s="62"/>
      <c r="H274" s="64"/>
      <c r="I274" s="62"/>
    </row>
    <row r="275">
      <c r="A275" s="27"/>
      <c r="C275" s="31"/>
      <c r="D275" s="31"/>
      <c r="E275" s="62"/>
      <c r="F275" s="62"/>
      <c r="G275" s="62"/>
      <c r="H275" s="64"/>
      <c r="I275" s="62"/>
    </row>
    <row r="276">
      <c r="A276" s="27"/>
      <c r="C276" s="31"/>
      <c r="D276" s="31"/>
      <c r="E276" s="62"/>
      <c r="F276" s="62"/>
      <c r="G276" s="62"/>
      <c r="H276" s="64"/>
      <c r="I276" s="62"/>
    </row>
    <row r="277">
      <c r="A277" s="27"/>
      <c r="C277" s="31"/>
      <c r="D277" s="31"/>
      <c r="E277" s="27"/>
      <c r="F277" s="27"/>
      <c r="G277" s="27"/>
      <c r="H277" s="31"/>
      <c r="I277" s="27"/>
    </row>
    <row r="278">
      <c r="A278" s="27"/>
      <c r="C278" s="31"/>
      <c r="D278" s="31"/>
      <c r="E278" s="27"/>
      <c r="F278" s="27"/>
      <c r="G278" s="27"/>
      <c r="H278" s="31"/>
      <c r="I278" s="27"/>
    </row>
    <row r="279">
      <c r="A279" s="27"/>
      <c r="C279" s="31"/>
      <c r="D279" s="31"/>
      <c r="E279" s="27"/>
      <c r="F279" s="27"/>
      <c r="G279" s="27"/>
      <c r="H279" s="31"/>
      <c r="I279" s="27"/>
    </row>
    <row r="280">
      <c r="A280" s="27"/>
      <c r="C280" s="31"/>
      <c r="D280" s="31"/>
      <c r="E280" s="27"/>
      <c r="F280" s="27"/>
      <c r="G280" s="27"/>
      <c r="H280" s="31"/>
      <c r="I280" s="27"/>
    </row>
    <row r="281">
      <c r="A281" s="27"/>
      <c r="C281" s="31"/>
      <c r="D281" s="31"/>
      <c r="E281" s="27"/>
      <c r="F281" s="27"/>
      <c r="G281" s="27"/>
      <c r="H281" s="31"/>
      <c r="I281" s="27"/>
    </row>
    <row r="282">
      <c r="A282" s="27"/>
      <c r="C282" s="31"/>
      <c r="D282" s="31"/>
      <c r="E282" s="27"/>
      <c r="F282" s="27"/>
      <c r="G282" s="27"/>
      <c r="H282" s="31"/>
      <c r="I282" s="27"/>
    </row>
    <row r="283">
      <c r="A283" s="27"/>
      <c r="C283" s="31"/>
      <c r="D283" s="31"/>
      <c r="E283" s="27"/>
      <c r="F283" s="27"/>
      <c r="G283" s="27"/>
      <c r="H283" s="31"/>
      <c r="I283" s="27"/>
    </row>
    <row r="284">
      <c r="A284" s="27"/>
      <c r="C284" s="31"/>
      <c r="D284" s="31"/>
      <c r="E284" s="27"/>
      <c r="F284" s="27"/>
      <c r="G284" s="27"/>
      <c r="H284" s="31"/>
      <c r="I284" s="27"/>
    </row>
    <row r="285">
      <c r="A285" s="27"/>
      <c r="C285" s="31"/>
      <c r="D285" s="31"/>
      <c r="E285" s="27"/>
      <c r="F285" s="27"/>
      <c r="G285" s="27"/>
      <c r="H285" s="31"/>
      <c r="I285" s="27"/>
    </row>
    <row r="286">
      <c r="A286" s="27"/>
      <c r="C286" s="31"/>
      <c r="D286" s="31"/>
      <c r="E286" s="27"/>
      <c r="F286" s="27"/>
      <c r="G286" s="27"/>
      <c r="H286" s="31"/>
      <c r="I286" s="27"/>
    </row>
    <row r="287">
      <c r="A287" s="27"/>
      <c r="C287" s="31"/>
      <c r="D287" s="31"/>
      <c r="E287" s="27"/>
      <c r="F287" s="27"/>
      <c r="G287" s="27"/>
      <c r="H287" s="31"/>
      <c r="I287" s="27"/>
    </row>
    <row r="288">
      <c r="A288" s="27"/>
      <c r="C288" s="31"/>
      <c r="D288" s="31"/>
      <c r="E288" s="27"/>
      <c r="F288" s="27"/>
      <c r="G288" s="27"/>
      <c r="H288" s="31"/>
      <c r="I288" s="27"/>
    </row>
    <row r="289">
      <c r="A289" s="27"/>
      <c r="C289" s="31"/>
      <c r="D289" s="31"/>
      <c r="E289" s="27"/>
      <c r="F289" s="27"/>
      <c r="G289" s="27"/>
      <c r="H289" s="31"/>
      <c r="I289" s="27"/>
    </row>
    <row r="290">
      <c r="A290" s="27"/>
      <c r="C290" s="31"/>
      <c r="D290" s="31"/>
      <c r="E290" s="27"/>
      <c r="F290" s="27"/>
      <c r="G290" s="27"/>
      <c r="H290" s="31"/>
      <c r="I290" s="27"/>
    </row>
    <row r="291">
      <c r="A291" s="27"/>
      <c r="C291" s="31"/>
      <c r="D291" s="31"/>
      <c r="E291" s="27"/>
      <c r="F291" s="27"/>
      <c r="G291" s="27"/>
      <c r="H291" s="31"/>
      <c r="I291" s="27"/>
    </row>
    <row r="292">
      <c r="A292" s="27"/>
      <c r="C292" s="31"/>
      <c r="D292" s="31"/>
      <c r="E292" s="27"/>
      <c r="F292" s="27"/>
      <c r="G292" s="27"/>
      <c r="H292" s="31"/>
      <c r="I292" s="27"/>
    </row>
    <row r="293">
      <c r="A293" s="27"/>
      <c r="C293" s="31"/>
      <c r="D293" s="31"/>
      <c r="E293" s="27"/>
      <c r="F293" s="27"/>
      <c r="G293" s="27"/>
      <c r="H293" s="31"/>
      <c r="I293" s="27"/>
    </row>
    <row r="294">
      <c r="A294" s="27"/>
      <c r="C294" s="31"/>
      <c r="D294" s="31"/>
      <c r="E294" s="27"/>
      <c r="F294" s="27"/>
      <c r="G294" s="27"/>
      <c r="H294" s="31"/>
      <c r="I294" s="27"/>
    </row>
    <row r="295">
      <c r="A295" s="27"/>
      <c r="C295" s="31"/>
      <c r="D295" s="31"/>
      <c r="E295" s="27"/>
      <c r="F295" s="27"/>
      <c r="G295" s="27"/>
      <c r="H295" s="31"/>
      <c r="I295" s="27"/>
    </row>
    <row r="296">
      <c r="A296" s="27"/>
      <c r="C296" s="31"/>
      <c r="D296" s="31"/>
      <c r="E296" s="27"/>
      <c r="F296" s="27"/>
      <c r="G296" s="27"/>
      <c r="H296" s="31"/>
      <c r="I296" s="27"/>
    </row>
    <row r="297">
      <c r="A297" s="27"/>
      <c r="C297" s="31"/>
      <c r="D297" s="31"/>
      <c r="E297" s="27"/>
      <c r="F297" s="27"/>
      <c r="G297" s="27"/>
      <c r="H297" s="31"/>
      <c r="I297" s="27"/>
    </row>
    <row r="298">
      <c r="A298" s="27"/>
      <c r="C298" s="31"/>
      <c r="D298" s="31"/>
      <c r="E298" s="27"/>
      <c r="F298" s="27"/>
      <c r="G298" s="27"/>
      <c r="H298" s="31"/>
      <c r="I298" s="27"/>
    </row>
    <row r="299">
      <c r="A299" s="27"/>
      <c r="C299" s="31"/>
      <c r="D299" s="31"/>
      <c r="E299" s="27"/>
      <c r="F299" s="27"/>
      <c r="G299" s="27"/>
      <c r="H299" s="31"/>
      <c r="I299" s="27"/>
    </row>
    <row r="300">
      <c r="A300" s="27"/>
      <c r="C300" s="31"/>
      <c r="D300" s="31"/>
      <c r="E300" s="27"/>
      <c r="F300" s="27"/>
      <c r="G300" s="27"/>
      <c r="H300" s="31"/>
      <c r="I300" s="27"/>
    </row>
    <row r="301">
      <c r="A301" s="27"/>
      <c r="C301" s="31"/>
      <c r="D301" s="31"/>
      <c r="E301" s="27"/>
      <c r="F301" s="27"/>
      <c r="G301" s="27"/>
      <c r="H301" s="31"/>
      <c r="I301" s="27"/>
    </row>
    <row r="302">
      <c r="A302" s="27"/>
      <c r="C302" s="31"/>
      <c r="D302" s="31"/>
      <c r="E302" s="27"/>
      <c r="F302" s="27"/>
      <c r="G302" s="27"/>
      <c r="H302" s="31"/>
      <c r="I302" s="27"/>
    </row>
    <row r="303">
      <c r="A303" s="27"/>
      <c r="C303" s="31"/>
      <c r="D303" s="31"/>
      <c r="E303" s="27"/>
      <c r="F303" s="27"/>
      <c r="G303" s="27"/>
      <c r="H303" s="31"/>
      <c r="I303" s="27"/>
    </row>
    <row r="304">
      <c r="A304" s="27"/>
      <c r="C304" s="31"/>
      <c r="D304" s="31"/>
      <c r="E304" s="27"/>
      <c r="F304" s="27"/>
      <c r="G304" s="27"/>
      <c r="H304" s="31"/>
      <c r="I304" s="27"/>
    </row>
    <row r="305">
      <c r="A305" s="27"/>
      <c r="C305" s="31"/>
      <c r="D305" s="31"/>
      <c r="E305" s="27"/>
      <c r="F305" s="27"/>
      <c r="G305" s="27"/>
      <c r="H305" s="31"/>
      <c r="I305" s="27"/>
    </row>
    <row r="306">
      <c r="A306" s="27"/>
      <c r="C306" s="31"/>
      <c r="D306" s="31"/>
      <c r="E306" s="27"/>
      <c r="F306" s="27"/>
      <c r="G306" s="27"/>
      <c r="H306" s="31"/>
      <c r="I306" s="27"/>
    </row>
    <row r="307">
      <c r="A307" s="27"/>
      <c r="C307" s="31"/>
      <c r="D307" s="31"/>
      <c r="E307" s="27"/>
      <c r="F307" s="27"/>
      <c r="G307" s="27"/>
      <c r="H307" s="31"/>
      <c r="I307" s="27"/>
    </row>
    <row r="308">
      <c r="A308" s="27"/>
      <c r="C308" s="31"/>
      <c r="D308" s="31"/>
      <c r="E308" s="27"/>
      <c r="F308" s="27"/>
      <c r="G308" s="27"/>
      <c r="H308" s="31"/>
      <c r="I308" s="27"/>
    </row>
    <row r="309">
      <c r="A309" s="27"/>
      <c r="C309" s="31"/>
      <c r="D309" s="31"/>
      <c r="E309" s="27"/>
      <c r="F309" s="27"/>
      <c r="G309" s="27"/>
      <c r="H309" s="31"/>
      <c r="I309" s="27"/>
    </row>
    <row r="310">
      <c r="A310" s="27"/>
      <c r="C310" s="31"/>
      <c r="D310" s="31"/>
      <c r="E310" s="27"/>
      <c r="F310" s="27"/>
      <c r="G310" s="27"/>
      <c r="H310" s="31"/>
      <c r="I310" s="27"/>
    </row>
    <row r="311">
      <c r="A311" s="27"/>
      <c r="C311" s="31"/>
      <c r="D311" s="31"/>
      <c r="E311" s="27"/>
      <c r="F311" s="27"/>
      <c r="G311" s="27"/>
      <c r="H311" s="31"/>
      <c r="I311" s="27"/>
    </row>
    <row r="312">
      <c r="A312" s="27"/>
      <c r="C312" s="31"/>
      <c r="D312" s="31"/>
      <c r="E312" s="27"/>
      <c r="F312" s="27"/>
      <c r="G312" s="27"/>
      <c r="H312" s="31"/>
      <c r="I312" s="27"/>
    </row>
    <row r="313">
      <c r="A313" s="27"/>
      <c r="C313" s="31"/>
      <c r="D313" s="31"/>
      <c r="E313" s="27"/>
      <c r="F313" s="27"/>
      <c r="G313" s="27"/>
      <c r="H313" s="31"/>
      <c r="I313" s="27"/>
    </row>
    <row r="314">
      <c r="A314" s="27"/>
      <c r="C314" s="31"/>
      <c r="D314" s="31"/>
      <c r="E314" s="27"/>
      <c r="F314" s="27"/>
      <c r="G314" s="27"/>
      <c r="H314" s="31"/>
      <c r="I314" s="27"/>
    </row>
    <row r="315">
      <c r="A315" s="27"/>
      <c r="C315" s="31"/>
      <c r="D315" s="31"/>
      <c r="E315" s="27"/>
      <c r="F315" s="27"/>
      <c r="G315" s="27"/>
      <c r="H315" s="31"/>
      <c r="I315" s="27"/>
    </row>
    <row r="316">
      <c r="A316" s="27"/>
      <c r="C316" s="31"/>
      <c r="D316" s="31"/>
      <c r="E316" s="27"/>
      <c r="F316" s="27"/>
      <c r="G316" s="27"/>
      <c r="H316" s="31"/>
      <c r="I316" s="27"/>
    </row>
    <row r="317">
      <c r="A317" s="27"/>
      <c r="C317" s="31"/>
      <c r="D317" s="31"/>
      <c r="E317" s="27"/>
      <c r="F317" s="27"/>
      <c r="G317" s="27"/>
      <c r="H317" s="31"/>
      <c r="I317" s="27"/>
    </row>
    <row r="318">
      <c r="A318" s="27"/>
      <c r="C318" s="31"/>
      <c r="D318" s="31"/>
      <c r="E318" s="27"/>
      <c r="F318" s="27"/>
      <c r="G318" s="27"/>
      <c r="H318" s="31"/>
      <c r="I318" s="27"/>
    </row>
    <row r="319">
      <c r="A319" s="27"/>
      <c r="C319" s="31"/>
      <c r="D319" s="31"/>
      <c r="E319" s="27"/>
      <c r="F319" s="27"/>
      <c r="G319" s="27"/>
      <c r="H319" s="31"/>
      <c r="I319" s="27"/>
    </row>
    <row r="320">
      <c r="A320" s="27"/>
      <c r="C320" s="31"/>
      <c r="D320" s="31"/>
      <c r="E320" s="27"/>
      <c r="F320" s="27"/>
      <c r="G320" s="27"/>
      <c r="H320" s="31"/>
      <c r="I320" s="27"/>
    </row>
    <row r="321">
      <c r="A321" s="27"/>
      <c r="C321" s="31"/>
      <c r="D321" s="31"/>
      <c r="E321" s="27"/>
      <c r="F321" s="27"/>
      <c r="G321" s="27"/>
      <c r="H321" s="31"/>
      <c r="I321" s="27"/>
    </row>
    <row r="322">
      <c r="A322" s="27"/>
      <c r="C322" s="31"/>
      <c r="D322" s="31"/>
      <c r="E322" s="27"/>
      <c r="F322" s="27"/>
      <c r="G322" s="27"/>
      <c r="H322" s="31"/>
      <c r="I322" s="27"/>
    </row>
    <row r="323">
      <c r="A323" s="27"/>
      <c r="C323" s="31"/>
      <c r="D323" s="31"/>
      <c r="E323" s="27"/>
      <c r="F323" s="27"/>
      <c r="G323" s="27"/>
      <c r="H323" s="31"/>
      <c r="I323" s="27"/>
    </row>
    <row r="324">
      <c r="A324" s="27"/>
      <c r="C324" s="31"/>
      <c r="D324" s="31"/>
      <c r="E324" s="27"/>
      <c r="F324" s="27"/>
      <c r="G324" s="27"/>
      <c r="H324" s="31"/>
      <c r="I324" s="27"/>
    </row>
    <row r="325">
      <c r="A325" s="27"/>
      <c r="C325" s="31"/>
      <c r="D325" s="31"/>
      <c r="E325" s="27"/>
      <c r="F325" s="27"/>
      <c r="G325" s="27"/>
      <c r="H325" s="31"/>
      <c r="I325" s="27"/>
    </row>
    <row r="326">
      <c r="A326" s="27"/>
      <c r="C326" s="31"/>
      <c r="D326" s="31"/>
      <c r="E326" s="27"/>
      <c r="F326" s="27"/>
      <c r="G326" s="27"/>
      <c r="H326" s="31"/>
      <c r="I326" s="27"/>
    </row>
    <row r="327">
      <c r="A327" s="27"/>
      <c r="C327" s="31"/>
      <c r="D327" s="31"/>
      <c r="E327" s="27"/>
      <c r="F327" s="27"/>
      <c r="G327" s="27"/>
      <c r="H327" s="31"/>
      <c r="I327" s="27"/>
    </row>
    <row r="328">
      <c r="A328" s="27"/>
      <c r="C328" s="31"/>
      <c r="D328" s="31"/>
      <c r="E328" s="27"/>
      <c r="F328" s="27"/>
      <c r="G328" s="27"/>
      <c r="H328" s="31"/>
      <c r="I328" s="27"/>
    </row>
    <row r="329">
      <c r="A329" s="27"/>
      <c r="C329" s="31"/>
      <c r="D329" s="31"/>
      <c r="E329" s="27"/>
      <c r="F329" s="27"/>
      <c r="G329" s="27"/>
      <c r="H329" s="31"/>
      <c r="I329" s="27"/>
    </row>
    <row r="330">
      <c r="A330" s="27"/>
      <c r="C330" s="31"/>
      <c r="D330" s="31"/>
      <c r="E330" s="27"/>
      <c r="F330" s="27"/>
      <c r="G330" s="27"/>
      <c r="H330" s="31"/>
      <c r="I330" s="27"/>
    </row>
    <row r="331">
      <c r="A331" s="27"/>
      <c r="C331" s="31"/>
      <c r="D331" s="31"/>
      <c r="E331" s="27"/>
      <c r="F331" s="27"/>
      <c r="G331" s="27"/>
      <c r="H331" s="31"/>
      <c r="I331" s="27"/>
    </row>
    <row r="332">
      <c r="A332" s="27"/>
      <c r="C332" s="31"/>
      <c r="D332" s="31"/>
      <c r="E332" s="27"/>
      <c r="F332" s="27"/>
      <c r="G332" s="27"/>
      <c r="H332" s="31"/>
      <c r="I332" s="27"/>
    </row>
    <row r="333">
      <c r="A333" s="27"/>
      <c r="C333" s="31"/>
      <c r="D333" s="31"/>
      <c r="E333" s="27"/>
      <c r="F333" s="27"/>
      <c r="G333" s="27"/>
      <c r="H333" s="31"/>
      <c r="I333" s="27"/>
    </row>
    <row r="334">
      <c r="A334" s="27"/>
      <c r="C334" s="31"/>
      <c r="D334" s="31"/>
      <c r="E334" s="27"/>
      <c r="F334" s="27"/>
      <c r="G334" s="27"/>
      <c r="H334" s="31"/>
      <c r="I334" s="27"/>
    </row>
    <row r="335">
      <c r="A335" s="27"/>
      <c r="C335" s="31"/>
      <c r="D335" s="31"/>
      <c r="E335" s="27"/>
      <c r="F335" s="27"/>
      <c r="G335" s="27"/>
      <c r="H335" s="31"/>
      <c r="I335" s="27"/>
    </row>
    <row r="336">
      <c r="A336" s="27"/>
      <c r="C336" s="31"/>
      <c r="D336" s="31"/>
      <c r="E336" s="27"/>
      <c r="F336" s="27"/>
      <c r="G336" s="27"/>
      <c r="H336" s="31"/>
      <c r="I336" s="27"/>
    </row>
    <row r="337">
      <c r="A337" s="27"/>
      <c r="C337" s="31"/>
      <c r="D337" s="31"/>
      <c r="E337" s="27"/>
      <c r="F337" s="27"/>
      <c r="G337" s="27"/>
      <c r="H337" s="31"/>
      <c r="I337" s="27"/>
    </row>
    <row r="338">
      <c r="A338" s="27"/>
      <c r="C338" s="31"/>
      <c r="D338" s="31"/>
    </row>
    <row r="339">
      <c r="A339" s="27"/>
      <c r="C339" s="31"/>
      <c r="D339" s="31"/>
    </row>
    <row r="340">
      <c r="A340" s="27"/>
      <c r="C340" s="31"/>
      <c r="D340" s="31"/>
    </row>
    <row r="341">
      <c r="A341" s="27"/>
      <c r="C341" s="31"/>
      <c r="D341" s="31"/>
    </row>
    <row r="342">
      <c r="A342" s="27"/>
      <c r="C342" s="31"/>
      <c r="D342" s="31"/>
    </row>
    <row r="343">
      <c r="A343" s="27"/>
      <c r="C343" s="31"/>
      <c r="D343" s="31"/>
    </row>
    <row r="344">
      <c r="A344" s="27"/>
      <c r="C344" s="31"/>
      <c r="D344" s="31"/>
    </row>
    <row r="345">
      <c r="A345" s="27"/>
      <c r="C345" s="31"/>
      <c r="D345" s="31"/>
    </row>
    <row r="346">
      <c r="A346" s="27"/>
      <c r="C346" s="31"/>
      <c r="D346" s="31"/>
    </row>
    <row r="347">
      <c r="A347" s="27"/>
      <c r="C347" s="31"/>
      <c r="D347" s="31"/>
    </row>
    <row r="348">
      <c r="A348" s="27"/>
      <c r="C348" s="31"/>
      <c r="D348" s="31"/>
    </row>
    <row r="349">
      <c r="A349" s="27"/>
      <c r="C349" s="31"/>
      <c r="D349" s="31"/>
    </row>
    <row r="350">
      <c r="A350" s="27"/>
      <c r="C350" s="31"/>
      <c r="D350" s="31"/>
    </row>
    <row r="351">
      <c r="A351" s="27"/>
      <c r="C351" s="31"/>
      <c r="D351" s="31"/>
    </row>
    <row r="352">
      <c r="A352" s="27"/>
      <c r="C352" s="31"/>
      <c r="D352" s="31"/>
    </row>
    <row r="353">
      <c r="A353" s="27"/>
      <c r="C353" s="31"/>
      <c r="D353" s="31"/>
    </row>
    <row r="354">
      <c r="A354" s="27"/>
      <c r="C354" s="31"/>
      <c r="D354" s="31"/>
    </row>
    <row r="355">
      <c r="A355" s="27"/>
      <c r="C355" s="31"/>
      <c r="D355" s="31"/>
    </row>
    <row r="356">
      <c r="A356" s="27"/>
      <c r="C356" s="31"/>
      <c r="D356" s="31"/>
    </row>
    <row r="357">
      <c r="A357" s="27"/>
      <c r="C357" s="31"/>
      <c r="D357" s="31"/>
    </row>
    <row r="358">
      <c r="A358" s="27"/>
      <c r="C358" s="31"/>
      <c r="D358" s="31"/>
    </row>
    <row r="359">
      <c r="A359" s="27"/>
      <c r="C359" s="31"/>
      <c r="D359" s="31"/>
    </row>
    <row r="360">
      <c r="A360" s="27"/>
      <c r="C360" s="31"/>
      <c r="D360" s="31"/>
    </row>
    <row r="361">
      <c r="A361" s="27"/>
      <c r="C361" s="31"/>
      <c r="D361" s="31"/>
    </row>
    <row r="362">
      <c r="A362" s="27"/>
      <c r="C362" s="31"/>
      <c r="D362" s="31"/>
    </row>
    <row r="363">
      <c r="A363" s="27"/>
      <c r="C363" s="31"/>
      <c r="D363" s="31"/>
    </row>
    <row r="364">
      <c r="A364" s="27"/>
      <c r="C364" s="31"/>
      <c r="D364" s="31"/>
    </row>
    <row r="365">
      <c r="A365" s="27"/>
      <c r="C365" s="31"/>
      <c r="D365" s="31"/>
    </row>
    <row r="366">
      <c r="A366" s="27"/>
      <c r="C366" s="31"/>
      <c r="D366" s="31"/>
    </row>
    <row r="367">
      <c r="A367" s="27"/>
      <c r="C367" s="31"/>
      <c r="D367" s="31"/>
    </row>
    <row r="368">
      <c r="A368" s="27"/>
      <c r="C368" s="31"/>
      <c r="D368" s="31"/>
    </row>
    <row r="369">
      <c r="A369" s="27"/>
      <c r="C369" s="31"/>
      <c r="D369" s="31"/>
    </row>
    <row r="370">
      <c r="A370" s="27"/>
      <c r="C370" s="31"/>
      <c r="D370" s="31"/>
    </row>
    <row r="371">
      <c r="A371" s="27"/>
      <c r="C371" s="31"/>
      <c r="D371" s="31"/>
    </row>
    <row r="372">
      <c r="A372" s="27"/>
      <c r="C372" s="31"/>
      <c r="D372" s="31"/>
    </row>
    <row r="373">
      <c r="A373" s="27"/>
      <c r="C373" s="31"/>
      <c r="D373" s="31"/>
    </row>
    <row r="374">
      <c r="A374" s="27"/>
      <c r="C374" s="31"/>
      <c r="D374" s="31"/>
    </row>
    <row r="375">
      <c r="A375" s="27"/>
      <c r="C375" s="31"/>
      <c r="D375" s="31"/>
    </row>
    <row r="376">
      <c r="A376" s="27"/>
      <c r="C376" s="31"/>
      <c r="D376" s="31"/>
    </row>
    <row r="377">
      <c r="A377" s="27"/>
      <c r="C377" s="31"/>
      <c r="D377" s="31"/>
    </row>
    <row r="378">
      <c r="A378" s="27"/>
      <c r="C378" s="31"/>
      <c r="D378" s="31"/>
    </row>
    <row r="379">
      <c r="A379" s="27"/>
      <c r="C379" s="31"/>
      <c r="D379" s="31"/>
    </row>
    <row r="380">
      <c r="A380" s="27"/>
      <c r="C380" s="31"/>
      <c r="D380" s="31"/>
    </row>
    <row r="381">
      <c r="A381" s="27"/>
      <c r="C381" s="31"/>
      <c r="D381" s="31"/>
    </row>
    <row r="382">
      <c r="A382" s="27"/>
      <c r="C382" s="31"/>
      <c r="D382" s="31"/>
    </row>
    <row r="383">
      <c r="A383" s="27"/>
      <c r="C383" s="31"/>
      <c r="D383" s="31"/>
    </row>
    <row r="384">
      <c r="A384" s="27"/>
      <c r="C384" s="31"/>
      <c r="D384" s="31"/>
    </row>
    <row r="385">
      <c r="A385" s="27"/>
      <c r="C385" s="31"/>
      <c r="D385" s="31"/>
    </row>
    <row r="386">
      <c r="A386" s="27"/>
      <c r="C386" s="31"/>
      <c r="D386" s="31"/>
    </row>
    <row r="387">
      <c r="A387" s="27"/>
      <c r="C387" s="31"/>
      <c r="D387" s="31"/>
    </row>
    <row r="388">
      <c r="A388" s="27"/>
      <c r="C388" s="31"/>
      <c r="D388" s="31"/>
    </row>
    <row r="389">
      <c r="A389" s="27"/>
      <c r="C389" s="31"/>
      <c r="D389" s="31"/>
    </row>
    <row r="390">
      <c r="A390" s="27"/>
      <c r="C390" s="31"/>
      <c r="D390" s="31"/>
    </row>
    <row r="391">
      <c r="A391" s="27"/>
      <c r="C391" s="31"/>
      <c r="D391" s="31"/>
    </row>
    <row r="392">
      <c r="A392" s="27"/>
      <c r="C392" s="31"/>
      <c r="D392" s="31"/>
    </row>
    <row r="393">
      <c r="A393" s="27"/>
      <c r="C393" s="31"/>
      <c r="D393" s="31"/>
    </row>
    <row r="394">
      <c r="A394" s="27"/>
      <c r="C394" s="31"/>
      <c r="D394" s="31"/>
    </row>
    <row r="395">
      <c r="A395" s="27"/>
      <c r="C395" s="31"/>
      <c r="D395" s="31"/>
    </row>
    <row r="396">
      <c r="A396" s="27"/>
      <c r="C396" s="31"/>
      <c r="D396" s="31"/>
    </row>
    <row r="397">
      <c r="A397" s="27"/>
      <c r="C397" s="31"/>
      <c r="D397" s="31"/>
    </row>
    <row r="398">
      <c r="A398" s="27"/>
      <c r="C398" s="31"/>
      <c r="D398" s="31"/>
    </row>
    <row r="399">
      <c r="A399" s="27"/>
      <c r="C399" s="31"/>
      <c r="D399" s="31"/>
    </row>
    <row r="400">
      <c r="A400" s="27"/>
      <c r="C400" s="31"/>
      <c r="D400" s="31"/>
    </row>
    <row r="401">
      <c r="A401" s="27"/>
      <c r="C401" s="31"/>
      <c r="D401" s="31"/>
    </row>
    <row r="402">
      <c r="A402" s="27"/>
      <c r="C402" s="31"/>
      <c r="D402" s="31"/>
    </row>
    <row r="403">
      <c r="A403" s="27"/>
      <c r="C403" s="31"/>
      <c r="D403" s="31"/>
    </row>
    <row r="404">
      <c r="A404" s="27"/>
      <c r="C404" s="31"/>
      <c r="D404" s="31"/>
    </row>
    <row r="405">
      <c r="A405" s="27"/>
      <c r="C405" s="31"/>
      <c r="D405" s="31"/>
    </row>
    <row r="406">
      <c r="A406" s="27"/>
      <c r="C406" s="31"/>
      <c r="D406" s="31"/>
    </row>
    <row r="407">
      <c r="A407" s="27"/>
      <c r="C407" s="31"/>
      <c r="D407" s="31"/>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5" max="5" width="14.25"/>
  </cols>
  <sheetData>
    <row r="1">
      <c r="A1" s="29" t="s">
        <v>1855</v>
      </c>
    </row>
    <row r="2">
      <c r="A2" s="63"/>
      <c r="B2" s="27"/>
      <c r="C2" s="27"/>
      <c r="D2" s="27"/>
      <c r="E2" s="63"/>
      <c r="F2" s="27"/>
      <c r="G2" s="27"/>
    </row>
    <row r="3">
      <c r="A3" s="63" t="s">
        <v>1</v>
      </c>
      <c r="B3" s="27"/>
      <c r="C3" s="27"/>
      <c r="D3" s="27"/>
      <c r="E3" s="63" t="s">
        <v>17</v>
      </c>
      <c r="F3" s="27"/>
      <c r="G3" s="27"/>
    </row>
    <row r="4">
      <c r="A4" s="63" t="s">
        <v>233</v>
      </c>
      <c r="B4" s="63" t="s">
        <v>1856</v>
      </c>
      <c r="C4" s="63" t="s">
        <v>1857</v>
      </c>
      <c r="D4" s="27"/>
      <c r="E4" s="63" t="s">
        <v>25</v>
      </c>
      <c r="F4" s="63" t="s">
        <v>1856</v>
      </c>
      <c r="G4" s="63" t="s">
        <v>1857</v>
      </c>
    </row>
    <row r="5">
      <c r="A5" s="64">
        <v>1.0</v>
      </c>
      <c r="B5" s="64">
        <v>8468751.0</v>
      </c>
      <c r="C5" s="64">
        <v>795326.0</v>
      </c>
      <c r="D5" s="27"/>
      <c r="E5" s="64">
        <v>1.0</v>
      </c>
      <c r="F5" s="64">
        <v>1.9132786E7</v>
      </c>
      <c r="G5" s="64">
        <v>1627494.0</v>
      </c>
    </row>
    <row r="6">
      <c r="A6" s="64">
        <v>2.0</v>
      </c>
      <c r="B6" s="64">
        <v>1.157515E7</v>
      </c>
      <c r="C6" s="64">
        <v>2286074.0</v>
      </c>
      <c r="D6" s="27"/>
      <c r="E6" s="64">
        <v>2.0</v>
      </c>
      <c r="F6" s="64">
        <v>1.5921898E7</v>
      </c>
      <c r="G6" s="64">
        <v>1627494.0</v>
      </c>
    </row>
    <row r="7">
      <c r="A7" s="64">
        <v>3.0</v>
      </c>
      <c r="B7" s="64">
        <v>1.6139503E7</v>
      </c>
      <c r="C7" s="64">
        <v>730236.0</v>
      </c>
      <c r="D7" s="27"/>
      <c r="E7" s="64">
        <v>3.0</v>
      </c>
      <c r="F7" s="64">
        <v>1.2773723E7</v>
      </c>
      <c r="G7" s="64">
        <v>511889.0</v>
      </c>
    </row>
    <row r="8">
      <c r="A8" s="64">
        <v>4.0</v>
      </c>
      <c r="B8" s="64">
        <v>1.4786918E7</v>
      </c>
      <c r="C8" s="64">
        <v>1717.0</v>
      </c>
      <c r="D8" s="27"/>
      <c r="E8" s="64">
        <v>4.0</v>
      </c>
      <c r="F8" s="64">
        <v>1151610.0</v>
      </c>
      <c r="G8" s="64">
        <v>531601.0</v>
      </c>
    </row>
    <row r="9">
      <c r="A9" s="64">
        <v>5.0</v>
      </c>
      <c r="B9" s="64">
        <v>5890016.0</v>
      </c>
      <c r="C9" s="64">
        <v>867543.0</v>
      </c>
      <c r="D9" s="27"/>
      <c r="E9" s="64">
        <v>5.0</v>
      </c>
      <c r="F9" s="64">
        <v>1.0670021E7</v>
      </c>
      <c r="G9" s="64">
        <v>596759.0</v>
      </c>
    </row>
    <row r="10">
      <c r="A10" s="64">
        <v>6.0</v>
      </c>
      <c r="B10" s="64">
        <v>1.0464542E7</v>
      </c>
      <c r="C10" s="64">
        <v>591202.0</v>
      </c>
      <c r="D10" s="27"/>
      <c r="E10" s="64">
        <v>6.0</v>
      </c>
      <c r="F10" s="64">
        <v>1.1569514E7</v>
      </c>
      <c r="G10" s="64">
        <v>850588.0</v>
      </c>
    </row>
    <row r="11">
      <c r="A11" s="64">
        <v>7.0</v>
      </c>
      <c r="B11" s="64">
        <v>1.3524656E7</v>
      </c>
      <c r="C11" s="64">
        <v>0.0</v>
      </c>
      <c r="D11" s="27"/>
      <c r="E11" s="64">
        <v>7.0</v>
      </c>
      <c r="F11" s="64">
        <v>4062544.0</v>
      </c>
      <c r="G11" s="64">
        <v>1034396.0</v>
      </c>
    </row>
    <row r="12">
      <c r="A12" s="64">
        <v>8.0</v>
      </c>
      <c r="B12" s="64">
        <v>3789817.0</v>
      </c>
      <c r="C12" s="64">
        <v>754808.0</v>
      </c>
      <c r="D12" s="27"/>
      <c r="E12" s="64">
        <v>8.0</v>
      </c>
      <c r="F12" s="64">
        <v>5134388.0</v>
      </c>
      <c r="G12" s="64">
        <v>506866.0</v>
      </c>
    </row>
    <row r="13">
      <c r="A13" s="64">
        <v>9.0</v>
      </c>
      <c r="B13" s="64">
        <v>1.7936247E7</v>
      </c>
      <c r="C13" s="64">
        <v>668988.0</v>
      </c>
      <c r="D13" s="27"/>
      <c r="E13" s="64">
        <v>9.0</v>
      </c>
      <c r="F13" s="64">
        <v>1.1980801E7</v>
      </c>
      <c r="G13" s="64">
        <v>1408833.0</v>
      </c>
    </row>
    <row r="14">
      <c r="A14" s="64">
        <v>10.0</v>
      </c>
      <c r="B14" s="64">
        <v>8477899.0</v>
      </c>
      <c r="C14" s="64">
        <v>770087.0</v>
      </c>
      <c r="D14" s="27"/>
      <c r="E14" s="64">
        <v>10.0</v>
      </c>
      <c r="F14" s="64">
        <v>5699272.0</v>
      </c>
      <c r="G14" s="64">
        <v>822229.0</v>
      </c>
    </row>
    <row r="15">
      <c r="A15" s="64">
        <v>11.0</v>
      </c>
      <c r="B15" s="64">
        <v>1.2711514E7</v>
      </c>
      <c r="C15" s="64">
        <v>604600.0</v>
      </c>
      <c r="D15" s="27"/>
      <c r="E15" s="64">
        <v>11.0</v>
      </c>
      <c r="F15" s="64">
        <v>8705456.0</v>
      </c>
      <c r="G15" s="64">
        <v>1044843.0</v>
      </c>
    </row>
    <row r="16">
      <c r="A16" s="64">
        <v>12.0</v>
      </c>
      <c r="B16" s="64">
        <v>3937111.0</v>
      </c>
      <c r="C16" s="64">
        <v>776936.0</v>
      </c>
      <c r="D16" s="27"/>
      <c r="E16" s="64">
        <v>12.0</v>
      </c>
      <c r="F16" s="64">
        <v>1.055485E7</v>
      </c>
      <c r="G16" s="64">
        <v>802059.0</v>
      </c>
    </row>
    <row r="17">
      <c r="A17" s="64">
        <v>13.0</v>
      </c>
      <c r="B17" s="64">
        <v>1.0202377E7</v>
      </c>
      <c r="C17" s="64">
        <v>681801.0</v>
      </c>
      <c r="D17" s="27"/>
      <c r="E17" s="64">
        <v>13.0</v>
      </c>
      <c r="F17" s="64">
        <v>1.7674788E7</v>
      </c>
      <c r="G17" s="64">
        <v>560500.0</v>
      </c>
    </row>
    <row r="18">
      <c r="A18" s="64">
        <v>14.0</v>
      </c>
      <c r="B18" s="64">
        <v>5226468.0</v>
      </c>
      <c r="C18" s="64">
        <v>808354.0</v>
      </c>
      <c r="D18" s="27"/>
      <c r="E18" s="64">
        <v>14.0</v>
      </c>
      <c r="F18" s="64">
        <v>1.1005016E7</v>
      </c>
      <c r="G18" s="64">
        <v>668082.0</v>
      </c>
    </row>
    <row r="19">
      <c r="A19" s="64">
        <v>15.0</v>
      </c>
      <c r="B19" s="64">
        <v>1.4580623E7</v>
      </c>
      <c r="C19" s="64">
        <v>714119.0</v>
      </c>
      <c r="D19" s="27"/>
      <c r="E19" s="64">
        <v>15.0</v>
      </c>
      <c r="F19" s="64">
        <v>1.2225769E7</v>
      </c>
      <c r="G19" s="64">
        <v>859934.0</v>
      </c>
    </row>
    <row r="20">
      <c r="A20" s="64">
        <v>16.0</v>
      </c>
      <c r="B20" s="64">
        <v>8945564.0</v>
      </c>
      <c r="C20" s="64">
        <v>698729.0</v>
      </c>
      <c r="D20" s="27"/>
      <c r="E20" s="64">
        <v>16.0</v>
      </c>
      <c r="F20" s="64">
        <v>3.476383E7</v>
      </c>
      <c r="G20" s="64">
        <v>1022419.0</v>
      </c>
    </row>
    <row r="21">
      <c r="A21" s="64">
        <v>17.0</v>
      </c>
      <c r="B21" s="64">
        <v>2.152749E7</v>
      </c>
      <c r="C21" s="64">
        <v>680465.0</v>
      </c>
      <c r="D21" s="27"/>
      <c r="E21" s="64">
        <v>17.0</v>
      </c>
      <c r="F21" s="64">
        <v>1.4962344E7</v>
      </c>
      <c r="G21" s="64">
        <v>1208867.0</v>
      </c>
    </row>
    <row r="22">
      <c r="A22" s="64">
        <v>18.0</v>
      </c>
      <c r="B22" s="64">
        <v>4958506.0</v>
      </c>
      <c r="C22" s="64">
        <v>0.0</v>
      </c>
      <c r="D22" s="27"/>
      <c r="E22" s="64">
        <v>18.0</v>
      </c>
      <c r="F22" s="64">
        <v>3326685.0</v>
      </c>
      <c r="G22" s="64">
        <v>532036.0</v>
      </c>
    </row>
    <row r="23">
      <c r="A23" s="64">
        <v>19.0</v>
      </c>
      <c r="B23" s="64">
        <v>7644982.0</v>
      </c>
      <c r="C23" s="64">
        <v>643811.0</v>
      </c>
      <c r="D23" s="27"/>
      <c r="E23" s="64">
        <v>19.0</v>
      </c>
      <c r="F23" s="64">
        <v>1.2398622E7</v>
      </c>
      <c r="G23" s="64">
        <v>297928.0</v>
      </c>
    </row>
    <row r="24">
      <c r="A24" s="68"/>
      <c r="B24" s="27"/>
      <c r="C24" s="27"/>
      <c r="D24" s="27"/>
      <c r="E24" s="64" t="s">
        <v>1858</v>
      </c>
      <c r="F24" s="64">
        <v>1.0212406E7</v>
      </c>
      <c r="G24" s="64">
        <v>1022377.0</v>
      </c>
    </row>
    <row r="25">
      <c r="A25" s="68" t="s">
        <v>29</v>
      </c>
      <c r="B25" s="27">
        <f t="shared" ref="B25:C25" si="1">SUM(B5:B23)</f>
        <v>200788134</v>
      </c>
      <c r="C25" s="27">
        <f t="shared" si="1"/>
        <v>13074796</v>
      </c>
      <c r="D25" s="27"/>
    </row>
    <row r="26">
      <c r="E26" s="4" t="s">
        <v>1859</v>
      </c>
      <c r="F26" s="28">
        <f t="shared" ref="F26:G26" si="2">SUM(F5:F23)</f>
        <v>223713917</v>
      </c>
      <c r="G26" s="28">
        <f t="shared" si="2"/>
        <v>16514817</v>
      </c>
    </row>
    <row r="27">
      <c r="E27" s="4" t="s">
        <v>1860</v>
      </c>
      <c r="F27" s="28">
        <f t="shared" ref="F27:G27" si="3">SUM(F5:F24)</f>
        <v>233926323</v>
      </c>
      <c r="G27" s="28">
        <f t="shared" si="3"/>
        <v>17537194</v>
      </c>
    </row>
  </sheetData>
  <mergeCells count="1">
    <mergeCell ref="A1:H1"/>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5"/>
  </cols>
  <sheetData>
    <row r="1">
      <c r="A1" s="1" t="s">
        <v>1861</v>
      </c>
    </row>
    <row r="2">
      <c r="A2" s="1"/>
      <c r="B2" s="1"/>
      <c r="C2" s="1"/>
      <c r="D2" s="1"/>
    </row>
    <row r="3">
      <c r="A3" s="1" t="s">
        <v>233</v>
      </c>
      <c r="B3" s="1" t="s">
        <v>234</v>
      </c>
      <c r="C3" s="1" t="s">
        <v>235</v>
      </c>
      <c r="D3" s="1" t="s">
        <v>1862</v>
      </c>
    </row>
    <row r="4">
      <c r="A4" s="4" t="s">
        <v>968</v>
      </c>
      <c r="B4" s="4">
        <v>1.8773474E7</v>
      </c>
      <c r="C4" s="4">
        <v>1.878951E7</v>
      </c>
      <c r="D4" s="28">
        <f t="shared" ref="D4:D136" si="1">C4-B4</f>
        <v>16036</v>
      </c>
    </row>
    <row r="5">
      <c r="A5" s="4" t="s">
        <v>1024</v>
      </c>
      <c r="B5" s="4">
        <v>8034957.0</v>
      </c>
      <c r="C5" s="4">
        <v>8036143.0</v>
      </c>
      <c r="D5" s="28">
        <f t="shared" si="1"/>
        <v>1186</v>
      </c>
    </row>
    <row r="6">
      <c r="A6" s="4" t="s">
        <v>1024</v>
      </c>
      <c r="B6" s="4">
        <v>8732324.0</v>
      </c>
      <c r="C6" s="4">
        <v>8742629.0</v>
      </c>
      <c r="D6" s="28">
        <f t="shared" si="1"/>
        <v>10305</v>
      </c>
    </row>
    <row r="7">
      <c r="A7" s="4" t="s">
        <v>1127</v>
      </c>
      <c r="B7" s="4">
        <v>4439637.0</v>
      </c>
      <c r="C7" s="4">
        <v>4469939.0</v>
      </c>
      <c r="D7" s="28">
        <f t="shared" si="1"/>
        <v>30302</v>
      </c>
    </row>
    <row r="8">
      <c r="A8" s="4" t="s">
        <v>1127</v>
      </c>
      <c r="B8" s="4">
        <v>1.2692883E7</v>
      </c>
      <c r="C8" s="4">
        <v>1.2699044E7</v>
      </c>
      <c r="D8" s="28">
        <f t="shared" si="1"/>
        <v>6161</v>
      </c>
    </row>
    <row r="9">
      <c r="A9" s="4" t="s">
        <v>1250</v>
      </c>
      <c r="B9" s="4">
        <v>6099415.0</v>
      </c>
      <c r="C9" s="4">
        <v>6112659.0</v>
      </c>
      <c r="D9" s="28">
        <f t="shared" si="1"/>
        <v>13244</v>
      </c>
    </row>
    <row r="10">
      <c r="A10" s="4" t="s">
        <v>1250</v>
      </c>
      <c r="B10" s="4">
        <v>7203746.0</v>
      </c>
      <c r="C10" s="4">
        <v>7215462.0</v>
      </c>
      <c r="D10" s="28">
        <f t="shared" si="1"/>
        <v>11716</v>
      </c>
    </row>
    <row r="11">
      <c r="A11" s="4" t="s">
        <v>1250</v>
      </c>
      <c r="B11" s="4">
        <v>9522219.0</v>
      </c>
      <c r="C11" s="4">
        <v>9543225.0</v>
      </c>
      <c r="D11" s="28">
        <f t="shared" si="1"/>
        <v>21006</v>
      </c>
    </row>
    <row r="12">
      <c r="A12" s="4" t="s">
        <v>1250</v>
      </c>
      <c r="B12" s="4">
        <v>1.0368521E7</v>
      </c>
      <c r="C12" s="4">
        <v>1.0368533E7</v>
      </c>
      <c r="D12" s="28">
        <f t="shared" si="1"/>
        <v>12</v>
      </c>
    </row>
    <row r="13">
      <c r="A13" s="4" t="s">
        <v>1250</v>
      </c>
      <c r="B13" s="4">
        <v>1.1474552E7</v>
      </c>
      <c r="C13" s="4">
        <v>1.1477111E7</v>
      </c>
      <c r="D13" s="28">
        <f t="shared" si="1"/>
        <v>2559</v>
      </c>
    </row>
    <row r="14">
      <c r="A14" s="4" t="s">
        <v>1250</v>
      </c>
      <c r="B14" s="4">
        <v>1.1481391E7</v>
      </c>
      <c r="C14" s="4">
        <v>1.1488099E7</v>
      </c>
      <c r="D14" s="28">
        <f t="shared" si="1"/>
        <v>6708</v>
      </c>
    </row>
    <row r="15">
      <c r="A15" s="4" t="s">
        <v>1250</v>
      </c>
      <c r="B15" s="4">
        <v>1.1520242E7</v>
      </c>
      <c r="C15" s="4">
        <v>1.1520487E7</v>
      </c>
      <c r="D15" s="28">
        <f t="shared" si="1"/>
        <v>245</v>
      </c>
    </row>
    <row r="16">
      <c r="A16" s="4" t="s">
        <v>1250</v>
      </c>
      <c r="B16" s="4">
        <v>1.2397801E7</v>
      </c>
      <c r="C16" s="4">
        <v>1.2406486E7</v>
      </c>
      <c r="D16" s="28">
        <f t="shared" si="1"/>
        <v>8685</v>
      </c>
    </row>
    <row r="17">
      <c r="A17" s="4" t="s">
        <v>1250</v>
      </c>
      <c r="B17" s="4">
        <v>1.3128728E7</v>
      </c>
      <c r="C17" s="4">
        <v>1.3138423E7</v>
      </c>
      <c r="D17" s="28">
        <f t="shared" si="1"/>
        <v>9695</v>
      </c>
    </row>
    <row r="18">
      <c r="A18" s="4" t="s">
        <v>1250</v>
      </c>
      <c r="B18" s="4">
        <v>1.3182389E7</v>
      </c>
      <c r="C18" s="4">
        <v>1.3208006E7</v>
      </c>
      <c r="D18" s="28">
        <f t="shared" si="1"/>
        <v>25617</v>
      </c>
    </row>
    <row r="19">
      <c r="A19" s="4" t="s">
        <v>424</v>
      </c>
      <c r="B19" s="4">
        <v>7377642.0</v>
      </c>
      <c r="C19" s="4">
        <v>7378184.0</v>
      </c>
      <c r="D19" s="28">
        <f t="shared" si="1"/>
        <v>542</v>
      </c>
    </row>
    <row r="20">
      <c r="A20" s="4" t="s">
        <v>424</v>
      </c>
      <c r="B20" s="4">
        <v>7382532.0</v>
      </c>
      <c r="C20" s="4">
        <v>7382547.0</v>
      </c>
      <c r="D20" s="28">
        <f t="shared" si="1"/>
        <v>15</v>
      </c>
    </row>
    <row r="21">
      <c r="A21" s="4" t="s">
        <v>441</v>
      </c>
      <c r="B21" s="4">
        <v>3867873.0</v>
      </c>
      <c r="C21" s="4">
        <v>3871216.0</v>
      </c>
      <c r="D21" s="28">
        <f t="shared" si="1"/>
        <v>3343</v>
      </c>
    </row>
    <row r="22">
      <c r="A22" s="4" t="s">
        <v>441</v>
      </c>
      <c r="B22" s="4">
        <v>4715189.0</v>
      </c>
      <c r="C22" s="4">
        <v>4719153.0</v>
      </c>
      <c r="D22" s="28">
        <f t="shared" si="1"/>
        <v>3964</v>
      </c>
    </row>
    <row r="23">
      <c r="A23" s="4" t="s">
        <v>441</v>
      </c>
      <c r="B23" s="4">
        <v>4722216.0</v>
      </c>
      <c r="C23" s="4">
        <v>4722380.0</v>
      </c>
      <c r="D23" s="28">
        <f t="shared" si="1"/>
        <v>164</v>
      </c>
    </row>
    <row r="24">
      <c r="A24" s="4" t="s">
        <v>441</v>
      </c>
      <c r="B24" s="4">
        <v>4727701.0</v>
      </c>
      <c r="C24" s="4">
        <v>4736728.0</v>
      </c>
      <c r="D24" s="28">
        <f t="shared" si="1"/>
        <v>9027</v>
      </c>
    </row>
    <row r="25">
      <c r="A25" s="4" t="s">
        <v>441</v>
      </c>
      <c r="B25" s="4">
        <v>9046819.0</v>
      </c>
      <c r="C25" s="4">
        <v>9048180.0</v>
      </c>
      <c r="D25" s="28">
        <f t="shared" si="1"/>
        <v>1361</v>
      </c>
    </row>
    <row r="26">
      <c r="A26" s="4" t="s">
        <v>441</v>
      </c>
      <c r="B26" s="4">
        <v>9566414.0</v>
      </c>
      <c r="C26" s="4">
        <v>9566436.0</v>
      </c>
      <c r="D26" s="28">
        <f t="shared" si="1"/>
        <v>22</v>
      </c>
    </row>
    <row r="27">
      <c r="A27" s="4" t="s">
        <v>441</v>
      </c>
      <c r="B27" s="4">
        <v>1.0201613E7</v>
      </c>
      <c r="C27" s="4">
        <v>1.0254699E7</v>
      </c>
      <c r="D27" s="28">
        <f t="shared" si="1"/>
        <v>53086</v>
      </c>
    </row>
    <row r="28">
      <c r="A28" s="4" t="s">
        <v>476</v>
      </c>
      <c r="B28" s="4">
        <v>5168825.0</v>
      </c>
      <c r="C28" s="4">
        <v>5171660.0</v>
      </c>
      <c r="D28" s="28">
        <f t="shared" si="1"/>
        <v>2835</v>
      </c>
    </row>
    <row r="29">
      <c r="A29" s="4" t="s">
        <v>476</v>
      </c>
      <c r="B29" s="4">
        <v>5191708.0</v>
      </c>
      <c r="C29" s="4">
        <v>5214736.0</v>
      </c>
      <c r="D29" s="28">
        <f t="shared" si="1"/>
        <v>23028</v>
      </c>
    </row>
    <row r="30">
      <c r="A30" s="4" t="s">
        <v>476</v>
      </c>
      <c r="B30" s="4">
        <v>5226457.0</v>
      </c>
      <c r="C30" s="4">
        <v>5226594.0</v>
      </c>
      <c r="D30" s="28">
        <f t="shared" si="1"/>
        <v>137</v>
      </c>
    </row>
    <row r="31">
      <c r="A31" s="4" t="s">
        <v>476</v>
      </c>
      <c r="B31" s="4">
        <v>8954715.0</v>
      </c>
      <c r="C31" s="4">
        <v>8954810.0</v>
      </c>
      <c r="D31" s="28">
        <f t="shared" si="1"/>
        <v>95</v>
      </c>
    </row>
    <row r="32">
      <c r="A32" s="4" t="s">
        <v>556</v>
      </c>
      <c r="B32" s="4">
        <v>1.6930087E7</v>
      </c>
      <c r="C32" s="4">
        <v>1.6931664E7</v>
      </c>
      <c r="D32" s="28">
        <f t="shared" si="1"/>
        <v>1577</v>
      </c>
    </row>
    <row r="33">
      <c r="A33" s="4" t="s">
        <v>556</v>
      </c>
      <c r="B33" s="4">
        <v>1.8071263E7</v>
      </c>
      <c r="C33" s="4">
        <v>1.8084124E7</v>
      </c>
      <c r="D33" s="28">
        <f t="shared" si="1"/>
        <v>12861</v>
      </c>
    </row>
    <row r="34">
      <c r="A34" s="4" t="s">
        <v>628</v>
      </c>
      <c r="B34" s="4">
        <v>9590338.0</v>
      </c>
      <c r="C34" s="4">
        <v>9595964.0</v>
      </c>
      <c r="D34" s="28">
        <f t="shared" si="1"/>
        <v>5626</v>
      </c>
    </row>
    <row r="35">
      <c r="A35" s="4" t="s">
        <v>628</v>
      </c>
      <c r="B35" s="4">
        <v>1.0403107E7</v>
      </c>
      <c r="C35" s="4">
        <v>1.0408823E7</v>
      </c>
      <c r="D35" s="28">
        <f t="shared" si="1"/>
        <v>5716</v>
      </c>
    </row>
    <row r="36">
      <c r="A36" s="4" t="s">
        <v>747</v>
      </c>
      <c r="B36" s="4">
        <v>1.4274124E7</v>
      </c>
      <c r="C36" s="4">
        <v>1.427763E7</v>
      </c>
      <c r="D36" s="28">
        <f t="shared" si="1"/>
        <v>3506</v>
      </c>
    </row>
    <row r="37">
      <c r="A37" s="4" t="s">
        <v>747</v>
      </c>
      <c r="B37" s="4">
        <v>3.6094364E7</v>
      </c>
      <c r="C37" s="4">
        <v>3.6094379E7</v>
      </c>
      <c r="D37" s="28">
        <f t="shared" si="1"/>
        <v>15</v>
      </c>
    </row>
    <row r="38">
      <c r="A38" s="4" t="s">
        <v>747</v>
      </c>
      <c r="B38" s="4">
        <v>3.6107072E7</v>
      </c>
      <c r="C38" s="4">
        <v>3.6119144E7</v>
      </c>
      <c r="D38" s="28">
        <f t="shared" si="1"/>
        <v>12072</v>
      </c>
    </row>
    <row r="39">
      <c r="A39" s="4" t="s">
        <v>747</v>
      </c>
      <c r="B39" s="4">
        <v>3.6439514E7</v>
      </c>
      <c r="C39" s="4">
        <v>3.6465928E7</v>
      </c>
      <c r="D39" s="28">
        <f t="shared" si="1"/>
        <v>26414</v>
      </c>
    </row>
    <row r="40">
      <c r="A40" s="4" t="s">
        <v>747</v>
      </c>
      <c r="B40" s="4">
        <v>3.6466228E7</v>
      </c>
      <c r="C40" s="4">
        <v>3.646646E7</v>
      </c>
      <c r="D40" s="28">
        <f t="shared" si="1"/>
        <v>232</v>
      </c>
    </row>
    <row r="41">
      <c r="A41" s="4" t="s">
        <v>747</v>
      </c>
      <c r="B41" s="4">
        <v>3.7285852E7</v>
      </c>
      <c r="C41" s="4">
        <v>3.7291727E7</v>
      </c>
      <c r="D41" s="28">
        <f t="shared" si="1"/>
        <v>5875</v>
      </c>
    </row>
    <row r="42">
      <c r="A42" s="4" t="s">
        <v>794</v>
      </c>
      <c r="B42" s="4">
        <v>1956144.0</v>
      </c>
      <c r="C42" s="4">
        <v>1956533.0</v>
      </c>
      <c r="D42" s="28">
        <f t="shared" si="1"/>
        <v>389</v>
      </c>
    </row>
    <row r="43">
      <c r="A43" s="4" t="s">
        <v>794</v>
      </c>
      <c r="B43" s="4">
        <v>1956771.0</v>
      </c>
      <c r="C43" s="4">
        <v>2021786.0</v>
      </c>
      <c r="D43" s="28">
        <f t="shared" si="1"/>
        <v>65015</v>
      </c>
    </row>
    <row r="44">
      <c r="A44" s="4" t="s">
        <v>931</v>
      </c>
      <c r="B44" s="4">
        <v>1024826.0</v>
      </c>
      <c r="C44" s="4">
        <v>1027304.0</v>
      </c>
      <c r="D44" s="28">
        <f t="shared" si="1"/>
        <v>2478</v>
      </c>
    </row>
    <row r="45">
      <c r="A45" s="4" t="s">
        <v>942</v>
      </c>
      <c r="B45" s="4">
        <v>1151338.0</v>
      </c>
      <c r="C45" s="4">
        <v>1152644.0</v>
      </c>
      <c r="D45" s="28">
        <f t="shared" si="1"/>
        <v>1306</v>
      </c>
    </row>
    <row r="46">
      <c r="A46" s="4" t="s">
        <v>942</v>
      </c>
      <c r="B46" s="4">
        <v>2446919.0</v>
      </c>
      <c r="C46" s="4">
        <v>2449823.0</v>
      </c>
      <c r="D46" s="28">
        <f t="shared" si="1"/>
        <v>2904</v>
      </c>
    </row>
    <row r="47">
      <c r="A47" s="4" t="s">
        <v>942</v>
      </c>
      <c r="B47" s="4">
        <v>2500929.0</v>
      </c>
      <c r="C47" s="4">
        <v>2501730.0</v>
      </c>
      <c r="D47" s="28">
        <f t="shared" si="1"/>
        <v>801</v>
      </c>
    </row>
    <row r="48">
      <c r="A48" s="4" t="s">
        <v>942</v>
      </c>
      <c r="B48" s="4">
        <v>3766761.0</v>
      </c>
      <c r="C48" s="4">
        <v>3767085.0</v>
      </c>
      <c r="D48" s="28">
        <f t="shared" si="1"/>
        <v>324</v>
      </c>
    </row>
    <row r="49">
      <c r="A49" s="4" t="s">
        <v>942</v>
      </c>
      <c r="B49" s="4">
        <v>3777990.0</v>
      </c>
      <c r="C49" s="4">
        <v>3793633.0</v>
      </c>
      <c r="D49" s="28">
        <f t="shared" si="1"/>
        <v>15643</v>
      </c>
    </row>
    <row r="50">
      <c r="A50" s="4" t="s">
        <v>942</v>
      </c>
      <c r="B50" s="4">
        <v>3798142.0</v>
      </c>
      <c r="C50" s="4">
        <v>3798359.0</v>
      </c>
      <c r="D50" s="28">
        <f t="shared" si="1"/>
        <v>217</v>
      </c>
    </row>
    <row r="51">
      <c r="A51" s="4" t="s">
        <v>942</v>
      </c>
      <c r="B51" s="4">
        <v>3798983.0</v>
      </c>
      <c r="C51" s="4">
        <v>3800816.0</v>
      </c>
      <c r="D51" s="28">
        <f t="shared" si="1"/>
        <v>1833</v>
      </c>
    </row>
    <row r="52">
      <c r="A52" s="4" t="s">
        <v>942</v>
      </c>
      <c r="B52" s="4">
        <v>4296953.0</v>
      </c>
      <c r="C52" s="4">
        <v>4303744.0</v>
      </c>
      <c r="D52" s="28">
        <f t="shared" si="1"/>
        <v>6791</v>
      </c>
    </row>
    <row r="53">
      <c r="A53" s="4" t="s">
        <v>942</v>
      </c>
      <c r="B53" s="4">
        <v>4802661.0</v>
      </c>
      <c r="C53" s="4">
        <v>4803322.0</v>
      </c>
      <c r="D53" s="28">
        <f t="shared" si="1"/>
        <v>661</v>
      </c>
    </row>
    <row r="54">
      <c r="A54" s="4" t="s">
        <v>942</v>
      </c>
      <c r="B54" s="4">
        <v>5301503.0</v>
      </c>
      <c r="C54" s="4">
        <v>5303532.0</v>
      </c>
      <c r="D54" s="28">
        <f t="shared" si="1"/>
        <v>2029</v>
      </c>
    </row>
    <row r="55">
      <c r="A55" s="4" t="s">
        <v>942</v>
      </c>
      <c r="B55" s="4">
        <v>5450086.0</v>
      </c>
      <c r="C55" s="4">
        <v>5456469.0</v>
      </c>
      <c r="D55" s="28">
        <f t="shared" si="1"/>
        <v>6383</v>
      </c>
    </row>
    <row r="56">
      <c r="A56" s="4" t="s">
        <v>942</v>
      </c>
      <c r="B56" s="4">
        <v>5557333.0</v>
      </c>
      <c r="C56" s="4">
        <v>5568461.0</v>
      </c>
      <c r="D56" s="28">
        <f t="shared" si="1"/>
        <v>11128</v>
      </c>
    </row>
    <row r="57">
      <c r="A57" s="4" t="s">
        <v>942</v>
      </c>
      <c r="B57" s="4">
        <v>5935384.0</v>
      </c>
      <c r="C57" s="4">
        <v>5946157.0</v>
      </c>
      <c r="D57" s="28">
        <f t="shared" si="1"/>
        <v>10773</v>
      </c>
    </row>
    <row r="58">
      <c r="A58" s="4" t="s">
        <v>942</v>
      </c>
      <c r="B58" s="4">
        <v>6212381.0</v>
      </c>
      <c r="C58" s="4">
        <v>6214004.0</v>
      </c>
      <c r="D58" s="28">
        <f t="shared" si="1"/>
        <v>1623</v>
      </c>
    </row>
    <row r="59">
      <c r="A59" s="4" t="s">
        <v>942</v>
      </c>
      <c r="B59" s="4">
        <v>6281372.0</v>
      </c>
      <c r="C59" s="4">
        <v>6281399.0</v>
      </c>
      <c r="D59" s="28">
        <f t="shared" si="1"/>
        <v>27</v>
      </c>
    </row>
    <row r="60">
      <c r="A60" s="4" t="s">
        <v>942</v>
      </c>
      <c r="B60" s="4">
        <v>6281828.0</v>
      </c>
      <c r="C60" s="4">
        <v>6282175.0</v>
      </c>
      <c r="D60" s="28">
        <f t="shared" si="1"/>
        <v>347</v>
      </c>
    </row>
    <row r="61">
      <c r="A61" s="4" t="s">
        <v>942</v>
      </c>
      <c r="B61" s="4">
        <v>6293143.0</v>
      </c>
      <c r="C61" s="4">
        <v>6294458.0</v>
      </c>
      <c r="D61" s="28">
        <f t="shared" si="1"/>
        <v>1315</v>
      </c>
    </row>
    <row r="62">
      <c r="A62" s="4" t="s">
        <v>942</v>
      </c>
      <c r="B62" s="4">
        <v>6297428.0</v>
      </c>
      <c r="C62" s="4">
        <v>6297644.0</v>
      </c>
      <c r="D62" s="28">
        <f t="shared" si="1"/>
        <v>216</v>
      </c>
    </row>
    <row r="63">
      <c r="A63" s="4" t="s">
        <v>942</v>
      </c>
      <c r="B63" s="4">
        <v>6494941.0</v>
      </c>
      <c r="C63" s="4">
        <v>6494995.0</v>
      </c>
      <c r="D63" s="28">
        <f t="shared" si="1"/>
        <v>54</v>
      </c>
    </row>
    <row r="64">
      <c r="A64" s="4" t="s">
        <v>942</v>
      </c>
      <c r="B64" s="4">
        <v>6495628.0</v>
      </c>
      <c r="C64" s="4">
        <v>6496396.0</v>
      </c>
      <c r="D64" s="28">
        <f t="shared" si="1"/>
        <v>768</v>
      </c>
    </row>
    <row r="65">
      <c r="A65" s="4" t="s">
        <v>942</v>
      </c>
      <c r="B65" s="4">
        <v>6604915.0</v>
      </c>
      <c r="C65" s="4">
        <v>6606563.0</v>
      </c>
      <c r="D65" s="28">
        <f t="shared" si="1"/>
        <v>1648</v>
      </c>
    </row>
    <row r="66">
      <c r="A66" s="4" t="s">
        <v>942</v>
      </c>
      <c r="B66" s="4">
        <v>6723582.0</v>
      </c>
      <c r="C66" s="4">
        <v>6724005.0</v>
      </c>
      <c r="D66" s="28">
        <f t="shared" si="1"/>
        <v>423</v>
      </c>
    </row>
    <row r="67">
      <c r="A67" s="4" t="s">
        <v>942</v>
      </c>
      <c r="B67" s="4">
        <v>6955677.0</v>
      </c>
      <c r="C67" s="4">
        <v>6956775.0</v>
      </c>
      <c r="D67" s="28">
        <f t="shared" si="1"/>
        <v>1098</v>
      </c>
    </row>
    <row r="68">
      <c r="A68" s="4" t="s">
        <v>942</v>
      </c>
      <c r="B68" s="4">
        <v>6959898.0</v>
      </c>
      <c r="C68" s="4">
        <v>6962420.0</v>
      </c>
      <c r="D68" s="28">
        <f t="shared" si="1"/>
        <v>2522</v>
      </c>
    </row>
    <row r="69">
      <c r="A69" s="4" t="s">
        <v>942</v>
      </c>
      <c r="B69" s="4">
        <v>7476221.0</v>
      </c>
      <c r="C69" s="4">
        <v>7485637.0</v>
      </c>
      <c r="D69" s="28">
        <f t="shared" si="1"/>
        <v>9416</v>
      </c>
    </row>
    <row r="70">
      <c r="A70" s="4" t="s">
        <v>942</v>
      </c>
      <c r="B70" s="4">
        <v>1.1479194E7</v>
      </c>
      <c r="C70" s="4">
        <v>1.1505951E7</v>
      </c>
      <c r="D70" s="28">
        <f t="shared" si="1"/>
        <v>26757</v>
      </c>
    </row>
    <row r="71">
      <c r="A71" s="4" t="s">
        <v>942</v>
      </c>
      <c r="B71" s="4">
        <v>1.1872073E7</v>
      </c>
      <c r="C71" s="4">
        <v>1.1883332E7</v>
      </c>
      <c r="D71" s="28">
        <f t="shared" si="1"/>
        <v>11259</v>
      </c>
    </row>
    <row r="72">
      <c r="A72" s="4" t="s">
        <v>942</v>
      </c>
      <c r="B72" s="4">
        <v>1.1888092E7</v>
      </c>
      <c r="C72" s="4">
        <v>1.1888388E7</v>
      </c>
      <c r="D72" s="28">
        <f t="shared" si="1"/>
        <v>296</v>
      </c>
    </row>
    <row r="73">
      <c r="A73" s="4" t="s">
        <v>942</v>
      </c>
      <c r="B73" s="4">
        <v>1.1893334E7</v>
      </c>
      <c r="C73" s="4">
        <v>1.1893976E7</v>
      </c>
      <c r="D73" s="28">
        <f t="shared" si="1"/>
        <v>642</v>
      </c>
    </row>
    <row r="74">
      <c r="A74" s="4" t="s">
        <v>942</v>
      </c>
      <c r="B74" s="4">
        <v>1.1904703E7</v>
      </c>
      <c r="C74" s="4">
        <v>1.1904718E7</v>
      </c>
      <c r="D74" s="28">
        <f t="shared" si="1"/>
        <v>15</v>
      </c>
    </row>
    <row r="75">
      <c r="A75" s="4" t="s">
        <v>942</v>
      </c>
      <c r="B75" s="4">
        <v>1.1904732E7</v>
      </c>
      <c r="C75" s="4">
        <v>1.190525E7</v>
      </c>
      <c r="D75" s="28">
        <f t="shared" si="1"/>
        <v>518</v>
      </c>
    </row>
    <row r="76">
      <c r="A76" s="4" t="s">
        <v>942</v>
      </c>
      <c r="B76" s="4">
        <v>1.1905257E7</v>
      </c>
      <c r="C76" s="4">
        <v>1.1943413E7</v>
      </c>
      <c r="D76" s="28">
        <f t="shared" si="1"/>
        <v>38156</v>
      </c>
    </row>
    <row r="77">
      <c r="A77" s="4" t="s">
        <v>942</v>
      </c>
      <c r="B77" s="4">
        <v>1.1943929E7</v>
      </c>
      <c r="C77" s="4">
        <v>1.1944648E7</v>
      </c>
      <c r="D77" s="28">
        <f t="shared" si="1"/>
        <v>719</v>
      </c>
    </row>
    <row r="78">
      <c r="A78" s="4" t="s">
        <v>942</v>
      </c>
      <c r="B78" s="4">
        <v>1.1957291E7</v>
      </c>
      <c r="C78" s="4">
        <v>1.1964506E7</v>
      </c>
      <c r="D78" s="28">
        <f t="shared" si="1"/>
        <v>7215</v>
      </c>
    </row>
    <row r="79">
      <c r="A79" s="4" t="s">
        <v>942</v>
      </c>
      <c r="B79" s="4">
        <v>1.2033742E7</v>
      </c>
      <c r="C79" s="4">
        <v>1.2060525E7</v>
      </c>
      <c r="D79" s="28">
        <f t="shared" si="1"/>
        <v>26783</v>
      </c>
    </row>
    <row r="80">
      <c r="A80" s="4" t="s">
        <v>942</v>
      </c>
      <c r="B80" s="4">
        <v>1.2062818E7</v>
      </c>
      <c r="C80" s="4">
        <v>1.2293308E7</v>
      </c>
      <c r="D80" s="28">
        <f t="shared" si="1"/>
        <v>230490</v>
      </c>
    </row>
    <row r="81">
      <c r="A81" s="4" t="s">
        <v>942</v>
      </c>
      <c r="B81" s="4">
        <v>1.2293599E7</v>
      </c>
      <c r="C81" s="4">
        <v>1.2294597E7</v>
      </c>
      <c r="D81" s="28">
        <f t="shared" si="1"/>
        <v>998</v>
      </c>
    </row>
    <row r="82">
      <c r="A82" s="4" t="s">
        <v>942</v>
      </c>
      <c r="B82" s="4">
        <v>1.3250224E7</v>
      </c>
      <c r="C82" s="4">
        <v>1.325065E7</v>
      </c>
      <c r="D82" s="28">
        <f t="shared" si="1"/>
        <v>426</v>
      </c>
    </row>
    <row r="83">
      <c r="A83" s="4" t="s">
        <v>942</v>
      </c>
      <c r="B83" s="4">
        <v>1.3252728E7</v>
      </c>
      <c r="C83" s="4">
        <v>1.3253111E7</v>
      </c>
      <c r="D83" s="28">
        <f t="shared" si="1"/>
        <v>383</v>
      </c>
    </row>
    <row r="84">
      <c r="A84" s="4" t="s">
        <v>942</v>
      </c>
      <c r="B84" s="4">
        <v>1.3253251E7</v>
      </c>
      <c r="C84" s="4">
        <v>1.325414E7</v>
      </c>
      <c r="D84" s="28">
        <f t="shared" si="1"/>
        <v>889</v>
      </c>
    </row>
    <row r="85">
      <c r="A85" s="4" t="s">
        <v>942</v>
      </c>
      <c r="B85" s="4">
        <v>1.3256322E7</v>
      </c>
      <c r="C85" s="4">
        <v>1.3256423E7</v>
      </c>
      <c r="D85" s="28">
        <f t="shared" si="1"/>
        <v>101</v>
      </c>
    </row>
    <row r="86">
      <c r="A86" s="4" t="s">
        <v>942</v>
      </c>
      <c r="B86" s="4">
        <v>1.3256561E7</v>
      </c>
      <c r="C86" s="4">
        <v>1.3256562E7</v>
      </c>
      <c r="D86" s="28">
        <f t="shared" si="1"/>
        <v>1</v>
      </c>
    </row>
    <row r="87">
      <c r="A87" s="4" t="s">
        <v>942</v>
      </c>
      <c r="B87" s="4">
        <v>1.3278309E7</v>
      </c>
      <c r="C87" s="4">
        <v>1.3577254E7</v>
      </c>
      <c r="D87" s="28">
        <f t="shared" si="1"/>
        <v>298945</v>
      </c>
    </row>
    <row r="88">
      <c r="A88" s="4" t="s">
        <v>942</v>
      </c>
      <c r="B88" s="4">
        <v>1.3595919E7</v>
      </c>
      <c r="C88" s="4">
        <v>1.3740082E7</v>
      </c>
      <c r="D88" s="28">
        <f t="shared" si="1"/>
        <v>144163</v>
      </c>
    </row>
    <row r="89">
      <c r="A89" s="4" t="s">
        <v>942</v>
      </c>
      <c r="B89" s="4">
        <v>1.374172E7</v>
      </c>
      <c r="C89" s="4">
        <v>1.3741746E7</v>
      </c>
      <c r="D89" s="28">
        <f t="shared" si="1"/>
        <v>26</v>
      </c>
    </row>
    <row r="90">
      <c r="A90" s="4" t="s">
        <v>942</v>
      </c>
      <c r="B90" s="4">
        <v>1.3854384E7</v>
      </c>
      <c r="C90" s="4">
        <v>1.3854598E7</v>
      </c>
      <c r="D90" s="28">
        <f t="shared" si="1"/>
        <v>214</v>
      </c>
    </row>
    <row r="91">
      <c r="A91" s="4" t="s">
        <v>942</v>
      </c>
      <c r="B91" s="4">
        <v>1.3944538E7</v>
      </c>
      <c r="C91" s="4">
        <v>1.3944542E7</v>
      </c>
      <c r="D91" s="28">
        <f t="shared" si="1"/>
        <v>4</v>
      </c>
    </row>
    <row r="92">
      <c r="A92" s="4" t="s">
        <v>942</v>
      </c>
      <c r="B92" s="4">
        <v>1.3945348E7</v>
      </c>
      <c r="C92" s="4">
        <v>1.3948372E7</v>
      </c>
      <c r="D92" s="28">
        <f t="shared" si="1"/>
        <v>3024</v>
      </c>
    </row>
    <row r="93">
      <c r="A93" s="4" t="s">
        <v>942</v>
      </c>
      <c r="B93" s="4">
        <v>1.3959254E7</v>
      </c>
      <c r="C93" s="4">
        <v>1.3961708E7</v>
      </c>
      <c r="D93" s="28">
        <f t="shared" si="1"/>
        <v>2454</v>
      </c>
    </row>
    <row r="94">
      <c r="A94" s="4" t="s">
        <v>942</v>
      </c>
      <c r="B94" s="4">
        <v>1.3961761E7</v>
      </c>
      <c r="C94" s="4">
        <v>1.3995649E7</v>
      </c>
      <c r="D94" s="28">
        <f t="shared" si="1"/>
        <v>33888</v>
      </c>
    </row>
    <row r="95">
      <c r="A95" s="4" t="s">
        <v>942</v>
      </c>
      <c r="B95" s="4">
        <v>1.4104272E7</v>
      </c>
      <c r="C95" s="4">
        <v>1.4104326E7</v>
      </c>
      <c r="D95" s="28">
        <f t="shared" si="1"/>
        <v>54</v>
      </c>
    </row>
    <row r="96">
      <c r="A96" s="4" t="s">
        <v>942</v>
      </c>
      <c r="B96" s="4">
        <v>1.4189915E7</v>
      </c>
      <c r="C96" s="4">
        <v>1.4311138E7</v>
      </c>
      <c r="D96" s="28">
        <f t="shared" si="1"/>
        <v>121223</v>
      </c>
    </row>
    <row r="97">
      <c r="A97" s="4" t="s">
        <v>942</v>
      </c>
      <c r="B97" s="4">
        <v>1.4662641E7</v>
      </c>
      <c r="C97" s="4">
        <v>1.4662941E7</v>
      </c>
      <c r="D97" s="28">
        <f t="shared" si="1"/>
        <v>300</v>
      </c>
    </row>
    <row r="98">
      <c r="A98" s="4" t="s">
        <v>942</v>
      </c>
      <c r="B98" s="4">
        <v>1.5558449E7</v>
      </c>
      <c r="C98" s="4">
        <v>1.5558554E7</v>
      </c>
      <c r="D98" s="28">
        <f t="shared" si="1"/>
        <v>105</v>
      </c>
    </row>
    <row r="99">
      <c r="A99" s="4" t="s">
        <v>942</v>
      </c>
      <c r="B99" s="4">
        <v>1.5649402E7</v>
      </c>
      <c r="C99" s="4">
        <v>1.5649547E7</v>
      </c>
      <c r="D99" s="28">
        <f t="shared" si="1"/>
        <v>145</v>
      </c>
    </row>
    <row r="100">
      <c r="A100" s="4" t="s">
        <v>942</v>
      </c>
      <c r="B100" s="4">
        <v>1.5669018E7</v>
      </c>
      <c r="C100" s="4">
        <v>1.5669283E7</v>
      </c>
      <c r="D100" s="28">
        <f t="shared" si="1"/>
        <v>265</v>
      </c>
    </row>
    <row r="101">
      <c r="A101" s="4" t="s">
        <v>942</v>
      </c>
      <c r="B101" s="4">
        <v>1.5669878E7</v>
      </c>
      <c r="C101" s="4">
        <v>1.5670026E7</v>
      </c>
      <c r="D101" s="28">
        <f t="shared" si="1"/>
        <v>148</v>
      </c>
    </row>
    <row r="102">
      <c r="A102" s="4" t="s">
        <v>942</v>
      </c>
      <c r="B102" s="4">
        <v>1.567009E7</v>
      </c>
      <c r="C102" s="4">
        <v>1.5670116E7</v>
      </c>
      <c r="D102" s="28">
        <f t="shared" si="1"/>
        <v>26</v>
      </c>
    </row>
    <row r="103">
      <c r="A103" s="4" t="s">
        <v>942</v>
      </c>
      <c r="B103" s="4">
        <v>1.5671271E7</v>
      </c>
      <c r="C103" s="4">
        <v>1.5671612E7</v>
      </c>
      <c r="D103" s="28">
        <f t="shared" si="1"/>
        <v>341</v>
      </c>
    </row>
    <row r="104">
      <c r="A104" s="4" t="s">
        <v>942</v>
      </c>
      <c r="B104" s="4">
        <v>1.5686101E7</v>
      </c>
      <c r="C104" s="4">
        <v>1.5686185E7</v>
      </c>
      <c r="D104" s="28">
        <f t="shared" si="1"/>
        <v>84</v>
      </c>
    </row>
    <row r="105">
      <c r="A105" s="4" t="s">
        <v>942</v>
      </c>
      <c r="B105" s="4">
        <v>1.5686448E7</v>
      </c>
      <c r="C105" s="4">
        <v>1.5686781E7</v>
      </c>
      <c r="D105" s="28">
        <f t="shared" si="1"/>
        <v>333</v>
      </c>
    </row>
    <row r="106">
      <c r="A106" s="4" t="s">
        <v>942</v>
      </c>
      <c r="B106" s="4">
        <v>1.569299E7</v>
      </c>
      <c r="C106" s="4">
        <v>1.5693704E7</v>
      </c>
      <c r="D106" s="28">
        <f t="shared" si="1"/>
        <v>714</v>
      </c>
    </row>
    <row r="107">
      <c r="A107" s="4" t="s">
        <v>942</v>
      </c>
      <c r="B107" s="4">
        <v>1.5694058E7</v>
      </c>
      <c r="C107" s="4">
        <v>1.5694405E7</v>
      </c>
      <c r="D107" s="28">
        <f t="shared" si="1"/>
        <v>347</v>
      </c>
    </row>
    <row r="108">
      <c r="A108" s="4" t="s">
        <v>942</v>
      </c>
      <c r="B108" s="4">
        <v>1.5699261E7</v>
      </c>
      <c r="C108" s="4">
        <v>1.5699274E7</v>
      </c>
      <c r="D108" s="28">
        <f t="shared" si="1"/>
        <v>13</v>
      </c>
    </row>
    <row r="109">
      <c r="A109" s="4" t="s">
        <v>942</v>
      </c>
      <c r="B109" s="4">
        <v>1.816043E7</v>
      </c>
      <c r="C109" s="4">
        <v>1.8160894E7</v>
      </c>
      <c r="D109" s="28">
        <f t="shared" si="1"/>
        <v>464</v>
      </c>
    </row>
    <row r="110">
      <c r="A110" s="4" t="s">
        <v>942</v>
      </c>
      <c r="B110" s="4">
        <v>2.057915E7</v>
      </c>
      <c r="C110" s="4">
        <v>2.0579213E7</v>
      </c>
      <c r="D110" s="28">
        <f t="shared" si="1"/>
        <v>63</v>
      </c>
    </row>
    <row r="111">
      <c r="A111" s="4" t="s">
        <v>942</v>
      </c>
      <c r="B111" s="4">
        <v>2.2311529E7</v>
      </c>
      <c r="C111" s="4">
        <v>2.2311549E7</v>
      </c>
      <c r="D111" s="28">
        <f t="shared" si="1"/>
        <v>20</v>
      </c>
    </row>
    <row r="112">
      <c r="A112" s="4" t="s">
        <v>942</v>
      </c>
      <c r="B112" s="4">
        <v>2.2311575E7</v>
      </c>
      <c r="C112" s="4">
        <v>2.231403E7</v>
      </c>
      <c r="D112" s="28">
        <f t="shared" si="1"/>
        <v>2455</v>
      </c>
    </row>
    <row r="113">
      <c r="A113" s="4" t="s">
        <v>942</v>
      </c>
      <c r="B113" s="4">
        <v>2.2605109E7</v>
      </c>
      <c r="C113" s="4">
        <v>2.2621365E7</v>
      </c>
      <c r="D113" s="28">
        <f t="shared" si="1"/>
        <v>16256</v>
      </c>
    </row>
    <row r="114">
      <c r="A114" s="4" t="s">
        <v>942</v>
      </c>
      <c r="B114" s="4">
        <v>3.2546734E7</v>
      </c>
      <c r="C114" s="4">
        <v>3.2546972E7</v>
      </c>
      <c r="D114" s="28">
        <f t="shared" si="1"/>
        <v>238</v>
      </c>
    </row>
    <row r="115">
      <c r="A115" s="4" t="s">
        <v>942</v>
      </c>
      <c r="B115" s="4">
        <v>3.2547643E7</v>
      </c>
      <c r="C115" s="4">
        <v>3.2547799E7</v>
      </c>
      <c r="D115" s="28">
        <f t="shared" si="1"/>
        <v>156</v>
      </c>
    </row>
    <row r="116">
      <c r="A116" s="4" t="s">
        <v>942</v>
      </c>
      <c r="B116" s="4">
        <v>3.2548073E7</v>
      </c>
      <c r="C116" s="4">
        <v>3.2550919E7</v>
      </c>
      <c r="D116" s="28">
        <f t="shared" si="1"/>
        <v>2846</v>
      </c>
    </row>
    <row r="117">
      <c r="A117" s="4" t="s">
        <v>942</v>
      </c>
      <c r="B117" s="4">
        <v>3.2551767E7</v>
      </c>
      <c r="C117" s="4">
        <v>3.2555126E7</v>
      </c>
      <c r="D117" s="28">
        <f t="shared" si="1"/>
        <v>3359</v>
      </c>
    </row>
    <row r="118">
      <c r="A118" s="4" t="s">
        <v>942</v>
      </c>
      <c r="B118" s="4">
        <v>3.2555627E7</v>
      </c>
      <c r="C118" s="4">
        <v>3.2574761E7</v>
      </c>
      <c r="D118" s="28">
        <f t="shared" si="1"/>
        <v>19134</v>
      </c>
    </row>
    <row r="119">
      <c r="A119" s="4" t="s">
        <v>942</v>
      </c>
      <c r="B119" s="4">
        <v>3.2575791E7</v>
      </c>
      <c r="C119" s="4">
        <v>3.2591206E7</v>
      </c>
      <c r="D119" s="28">
        <f t="shared" si="1"/>
        <v>15415</v>
      </c>
    </row>
    <row r="120">
      <c r="A120" s="4" t="s">
        <v>942</v>
      </c>
      <c r="B120" s="4">
        <v>3.2722691E7</v>
      </c>
      <c r="C120" s="4">
        <v>3.2723752E7</v>
      </c>
      <c r="D120" s="28">
        <f t="shared" si="1"/>
        <v>1061</v>
      </c>
    </row>
    <row r="121">
      <c r="A121" s="4" t="s">
        <v>942</v>
      </c>
      <c r="B121" s="4">
        <v>3.2723967E7</v>
      </c>
      <c r="C121" s="4">
        <v>3.2725988E7</v>
      </c>
      <c r="D121" s="28">
        <f t="shared" si="1"/>
        <v>2021</v>
      </c>
    </row>
    <row r="122">
      <c r="A122" s="4" t="s">
        <v>942</v>
      </c>
      <c r="B122" s="4">
        <v>3.2727568E7</v>
      </c>
      <c r="C122" s="4">
        <v>3.2728347E7</v>
      </c>
      <c r="D122" s="28">
        <f t="shared" si="1"/>
        <v>779</v>
      </c>
    </row>
    <row r="123">
      <c r="A123" s="4" t="s">
        <v>942</v>
      </c>
      <c r="B123" s="4">
        <v>3.2728642E7</v>
      </c>
      <c r="C123" s="4">
        <v>3.2734485E7</v>
      </c>
      <c r="D123" s="28">
        <f t="shared" si="1"/>
        <v>5843</v>
      </c>
    </row>
    <row r="124">
      <c r="A124" s="4" t="s">
        <v>942</v>
      </c>
      <c r="B124" s="4">
        <v>3.2734518E7</v>
      </c>
      <c r="C124" s="4">
        <v>3.2735032E7</v>
      </c>
      <c r="D124" s="28">
        <f t="shared" si="1"/>
        <v>514</v>
      </c>
    </row>
    <row r="125">
      <c r="A125" s="4" t="s">
        <v>942</v>
      </c>
      <c r="B125" s="4">
        <v>3.2775343E7</v>
      </c>
      <c r="C125" s="4">
        <v>3.2775615E7</v>
      </c>
      <c r="D125" s="28">
        <f t="shared" si="1"/>
        <v>272</v>
      </c>
    </row>
    <row r="126">
      <c r="A126" s="4" t="s">
        <v>942</v>
      </c>
      <c r="B126" s="4">
        <v>3.2776541E7</v>
      </c>
      <c r="C126" s="4">
        <v>3.2776591E7</v>
      </c>
      <c r="D126" s="28">
        <f t="shared" si="1"/>
        <v>50</v>
      </c>
    </row>
    <row r="127">
      <c r="A127" s="4" t="s">
        <v>942</v>
      </c>
      <c r="B127" s="4">
        <v>3.2776963E7</v>
      </c>
      <c r="C127" s="4">
        <v>3.2778084E7</v>
      </c>
      <c r="D127" s="28">
        <f t="shared" si="1"/>
        <v>1121</v>
      </c>
    </row>
    <row r="128">
      <c r="A128" s="4" t="s">
        <v>942</v>
      </c>
      <c r="B128" s="4">
        <v>3.2778638E7</v>
      </c>
      <c r="C128" s="4">
        <v>3.2778774E7</v>
      </c>
      <c r="D128" s="28">
        <f t="shared" si="1"/>
        <v>136</v>
      </c>
    </row>
    <row r="129">
      <c r="A129" s="4" t="s">
        <v>942</v>
      </c>
      <c r="B129" s="4">
        <v>3.2778996E7</v>
      </c>
      <c r="C129" s="4">
        <v>3.2781221E7</v>
      </c>
      <c r="D129" s="28">
        <f t="shared" si="1"/>
        <v>2225</v>
      </c>
    </row>
    <row r="130">
      <c r="A130" s="4" t="s">
        <v>942</v>
      </c>
      <c r="B130" s="4">
        <v>3.2781546E7</v>
      </c>
      <c r="C130" s="4">
        <v>3.2781766E7</v>
      </c>
      <c r="D130" s="28">
        <f t="shared" si="1"/>
        <v>220</v>
      </c>
    </row>
    <row r="131">
      <c r="A131" s="4" t="s">
        <v>942</v>
      </c>
      <c r="B131" s="4">
        <v>3.278178E7</v>
      </c>
      <c r="C131" s="4">
        <v>3.2785932E7</v>
      </c>
      <c r="D131" s="28">
        <f t="shared" si="1"/>
        <v>4152</v>
      </c>
    </row>
    <row r="132">
      <c r="A132" s="4" t="s">
        <v>942</v>
      </c>
      <c r="B132" s="4">
        <v>3.2786047E7</v>
      </c>
      <c r="C132" s="4">
        <v>3.2786321E7</v>
      </c>
      <c r="D132" s="28">
        <f t="shared" si="1"/>
        <v>274</v>
      </c>
    </row>
    <row r="133">
      <c r="A133" s="4" t="s">
        <v>942</v>
      </c>
      <c r="B133" s="4">
        <v>3.2788377E7</v>
      </c>
      <c r="C133" s="4">
        <v>3.2791272E7</v>
      </c>
      <c r="D133" s="28">
        <f t="shared" si="1"/>
        <v>2895</v>
      </c>
    </row>
    <row r="134">
      <c r="A134" s="4" t="s">
        <v>942</v>
      </c>
      <c r="B134" s="4">
        <v>3.2791586E7</v>
      </c>
      <c r="C134" s="4">
        <v>3.2795231E7</v>
      </c>
      <c r="D134" s="28">
        <f t="shared" si="1"/>
        <v>3645</v>
      </c>
    </row>
    <row r="135">
      <c r="A135" s="4" t="s">
        <v>942</v>
      </c>
      <c r="B135" s="4">
        <v>3.2980809E7</v>
      </c>
      <c r="C135" s="4">
        <v>3.3039839E7</v>
      </c>
      <c r="D135" s="28">
        <f t="shared" si="1"/>
        <v>59030</v>
      </c>
    </row>
    <row r="136">
      <c r="A136" s="4" t="s">
        <v>942</v>
      </c>
      <c r="B136" s="4">
        <v>3.3040096E7</v>
      </c>
      <c r="C136" s="4">
        <v>3.3040444E7</v>
      </c>
      <c r="D136" s="28">
        <f t="shared" si="1"/>
        <v>348</v>
      </c>
    </row>
  </sheetData>
  <mergeCells count="1">
    <mergeCell ref="A1:G1"/>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75"/>
    <col customWidth="1" min="6" max="6" width="19.5"/>
  </cols>
  <sheetData>
    <row r="1">
      <c r="A1" s="1" t="s">
        <v>1863</v>
      </c>
      <c r="I1" s="1"/>
    </row>
    <row r="2">
      <c r="A2" s="1"/>
      <c r="B2" s="1"/>
      <c r="C2" s="1"/>
      <c r="D2" s="1"/>
      <c r="F2" s="1"/>
      <c r="G2" s="1"/>
      <c r="H2" s="1"/>
      <c r="I2" s="1"/>
    </row>
    <row r="3">
      <c r="A3" s="1"/>
      <c r="B3" s="1" t="s">
        <v>1</v>
      </c>
      <c r="C3" s="1"/>
      <c r="D3" s="1"/>
      <c r="F3" s="1"/>
      <c r="G3" s="1" t="s">
        <v>17</v>
      </c>
      <c r="H3" s="1"/>
      <c r="I3" s="1"/>
    </row>
    <row r="4">
      <c r="A4" s="1" t="s">
        <v>25</v>
      </c>
      <c r="B4" s="1" t="s">
        <v>234</v>
      </c>
      <c r="C4" s="1" t="s">
        <v>235</v>
      </c>
      <c r="D4" s="1" t="s">
        <v>1862</v>
      </c>
      <c r="F4" s="1" t="s">
        <v>25</v>
      </c>
      <c r="G4" s="1" t="s">
        <v>234</v>
      </c>
      <c r="H4" s="1" t="s">
        <v>235</v>
      </c>
      <c r="I4" s="1" t="s">
        <v>1862</v>
      </c>
    </row>
    <row r="5">
      <c r="A5" s="4" t="s">
        <v>1864</v>
      </c>
      <c r="B5" s="4">
        <v>425373.0</v>
      </c>
      <c r="C5" s="4">
        <v>438787.0</v>
      </c>
      <c r="D5" s="28">
        <f t="shared" ref="D5:D14" si="1">C5-B5</f>
        <v>13414</v>
      </c>
      <c r="F5" s="4" t="s">
        <v>968</v>
      </c>
      <c r="G5" s="4">
        <v>1.8778814E7</v>
      </c>
      <c r="H5" s="4">
        <v>1.8788111E7</v>
      </c>
      <c r="I5" s="28">
        <f t="shared" ref="I5:I21" si="2">H5-G5</f>
        <v>9297</v>
      </c>
    </row>
    <row r="6">
      <c r="A6" s="4" t="s">
        <v>1865</v>
      </c>
      <c r="B6" s="4">
        <v>3550276.0</v>
      </c>
      <c r="C6" s="4">
        <v>3585486.0</v>
      </c>
      <c r="D6" s="28">
        <f t="shared" si="1"/>
        <v>35210</v>
      </c>
      <c r="F6" s="4" t="s">
        <v>1024</v>
      </c>
      <c r="G6" s="4">
        <v>1.5997896E7</v>
      </c>
      <c r="H6" s="4">
        <v>1.6033312E7</v>
      </c>
      <c r="I6" s="28">
        <f t="shared" si="2"/>
        <v>35416</v>
      </c>
    </row>
    <row r="7">
      <c r="A7" s="4" t="s">
        <v>1866</v>
      </c>
      <c r="B7" s="4">
        <v>1870940.0</v>
      </c>
      <c r="C7" s="4">
        <v>1912169.0</v>
      </c>
      <c r="D7" s="28">
        <f t="shared" si="1"/>
        <v>41229</v>
      </c>
      <c r="F7" s="4" t="s">
        <v>1065</v>
      </c>
      <c r="G7" s="4">
        <v>1102238.0</v>
      </c>
      <c r="H7" s="4">
        <v>1124348.0</v>
      </c>
      <c r="I7" s="28">
        <f t="shared" si="2"/>
        <v>22110</v>
      </c>
    </row>
    <row r="8">
      <c r="A8" s="4" t="s">
        <v>1867</v>
      </c>
      <c r="B8" s="4">
        <v>6591350.0</v>
      </c>
      <c r="C8" s="4">
        <v>6940454.0</v>
      </c>
      <c r="D8" s="28">
        <f t="shared" si="1"/>
        <v>349104</v>
      </c>
      <c r="F8" s="4" t="s">
        <v>1219</v>
      </c>
      <c r="G8" s="4">
        <v>1889092.0</v>
      </c>
      <c r="H8" s="4">
        <v>1948043.0</v>
      </c>
      <c r="I8" s="28">
        <f t="shared" si="2"/>
        <v>58951</v>
      </c>
    </row>
    <row r="9">
      <c r="A9" s="4" t="s">
        <v>1868</v>
      </c>
      <c r="B9" s="4">
        <v>2860256.0</v>
      </c>
      <c r="C9" s="4">
        <v>2921119.0</v>
      </c>
      <c r="D9" s="28">
        <f t="shared" si="1"/>
        <v>60863</v>
      </c>
      <c r="F9" s="4" t="s">
        <v>1219</v>
      </c>
      <c r="G9" s="4">
        <v>2325007.0</v>
      </c>
      <c r="H9" s="4">
        <v>2400249.0</v>
      </c>
      <c r="I9" s="28">
        <f t="shared" si="2"/>
        <v>75242</v>
      </c>
    </row>
    <row r="10">
      <c r="A10" s="4" t="s">
        <v>1869</v>
      </c>
      <c r="B10" s="4">
        <v>2072873.0</v>
      </c>
      <c r="C10" s="4">
        <v>2088995.0</v>
      </c>
      <c r="D10" s="28">
        <f t="shared" si="1"/>
        <v>16122</v>
      </c>
      <c r="F10" s="4" t="s">
        <v>1219</v>
      </c>
      <c r="G10" s="4">
        <v>2477677.0</v>
      </c>
      <c r="H10" s="4">
        <v>2543824.0</v>
      </c>
      <c r="I10" s="28">
        <f t="shared" si="2"/>
        <v>66147</v>
      </c>
    </row>
    <row r="11">
      <c r="A11" s="4" t="s">
        <v>1870</v>
      </c>
      <c r="B11" s="4">
        <v>7212742.0</v>
      </c>
      <c r="C11" s="4">
        <v>7252471.0</v>
      </c>
      <c r="D11" s="28">
        <f t="shared" si="1"/>
        <v>39729</v>
      </c>
      <c r="F11" s="4" t="s">
        <v>1219</v>
      </c>
      <c r="G11" s="4">
        <v>4652709.0</v>
      </c>
      <c r="H11" s="4">
        <v>4671266.0</v>
      </c>
      <c r="I11" s="28">
        <f t="shared" si="2"/>
        <v>18557</v>
      </c>
    </row>
    <row r="12">
      <c r="A12" s="4" t="s">
        <v>1871</v>
      </c>
      <c r="B12" s="4">
        <v>1.3335289E7</v>
      </c>
      <c r="C12" s="4">
        <v>1.3382961E7</v>
      </c>
      <c r="D12" s="28">
        <f t="shared" si="1"/>
        <v>47672</v>
      </c>
      <c r="F12" s="4" t="s">
        <v>441</v>
      </c>
      <c r="G12" s="4">
        <v>5815187.0</v>
      </c>
      <c r="H12" s="4">
        <v>5842993.0</v>
      </c>
      <c r="I12" s="28">
        <f t="shared" si="2"/>
        <v>27806</v>
      </c>
    </row>
    <row r="13">
      <c r="A13" s="4" t="s">
        <v>1872</v>
      </c>
      <c r="B13" s="4">
        <v>1711569.0</v>
      </c>
      <c r="C13" s="4">
        <v>1726349.0</v>
      </c>
      <c r="D13" s="28">
        <f t="shared" si="1"/>
        <v>14780</v>
      </c>
      <c r="F13" s="4" t="s">
        <v>441</v>
      </c>
      <c r="G13" s="4">
        <v>6270385.0</v>
      </c>
      <c r="H13" s="4">
        <v>6435572.0</v>
      </c>
      <c r="I13" s="28">
        <f t="shared" si="2"/>
        <v>165187</v>
      </c>
    </row>
    <row r="14">
      <c r="A14" s="4" t="s">
        <v>1873</v>
      </c>
      <c r="B14" s="4">
        <v>7874970.0</v>
      </c>
      <c r="C14" s="4">
        <v>7915861.0</v>
      </c>
      <c r="D14" s="28">
        <f t="shared" si="1"/>
        <v>40891</v>
      </c>
      <c r="F14" s="4" t="s">
        <v>476</v>
      </c>
      <c r="G14" s="4">
        <v>5177052.0</v>
      </c>
      <c r="H14" s="4">
        <v>5225668.0</v>
      </c>
      <c r="I14" s="28">
        <f t="shared" si="2"/>
        <v>48616</v>
      </c>
    </row>
    <row r="15">
      <c r="F15" s="4" t="s">
        <v>747</v>
      </c>
      <c r="G15" s="4">
        <v>1.4273545E7</v>
      </c>
      <c r="H15" s="4">
        <v>1.428052E7</v>
      </c>
      <c r="I15" s="28">
        <f t="shared" si="2"/>
        <v>6975</v>
      </c>
    </row>
    <row r="16">
      <c r="F16" s="4" t="s">
        <v>794</v>
      </c>
      <c r="G16" s="4">
        <v>1664586.0</v>
      </c>
      <c r="H16" s="4">
        <v>1720412.0</v>
      </c>
      <c r="I16" s="28">
        <f t="shared" si="2"/>
        <v>55826</v>
      </c>
    </row>
    <row r="17">
      <c r="F17" s="4" t="s">
        <v>794</v>
      </c>
      <c r="G17" s="4">
        <v>1928191.0</v>
      </c>
      <c r="H17" s="4">
        <v>1999496.0</v>
      </c>
      <c r="I17" s="28">
        <f t="shared" si="2"/>
        <v>71305</v>
      </c>
    </row>
    <row r="18">
      <c r="F18" s="4" t="s">
        <v>931</v>
      </c>
      <c r="G18" s="4">
        <v>1025968.0</v>
      </c>
      <c r="H18" s="4">
        <v>1027558.0</v>
      </c>
      <c r="I18" s="28">
        <f t="shared" si="2"/>
        <v>1590</v>
      </c>
    </row>
    <row r="19">
      <c r="F19" s="4" t="s">
        <v>931</v>
      </c>
      <c r="G19" s="4">
        <v>3196865.0</v>
      </c>
      <c r="H19" s="4">
        <v>3198287.0</v>
      </c>
      <c r="I19" s="28">
        <f t="shared" si="2"/>
        <v>1422</v>
      </c>
    </row>
    <row r="20">
      <c r="F20" s="4" t="s">
        <v>942</v>
      </c>
      <c r="G20" s="4">
        <v>1.1910879E7</v>
      </c>
      <c r="H20" s="4">
        <v>1.1962736E7</v>
      </c>
      <c r="I20" s="28">
        <f t="shared" si="2"/>
        <v>51857</v>
      </c>
    </row>
    <row r="21">
      <c r="F21" s="4" t="s">
        <v>942</v>
      </c>
      <c r="G21" s="4">
        <v>1.2070223E7</v>
      </c>
      <c r="H21" s="4">
        <v>1.220043E7</v>
      </c>
      <c r="I21" s="28">
        <f t="shared" si="2"/>
        <v>130207</v>
      </c>
    </row>
    <row r="23">
      <c r="C23" s="4" t="s">
        <v>1874</v>
      </c>
      <c r="D23" s="28">
        <f>SUM(D5:D21)</f>
        <v>659014</v>
      </c>
      <c r="F23" s="4"/>
      <c r="G23" s="4"/>
      <c r="H23" s="4"/>
      <c r="I23" s="28">
        <f>SUM(I4:I21)</f>
        <v>846511</v>
      </c>
    </row>
  </sheetData>
  <mergeCells count="1">
    <mergeCell ref="A1:H1"/>
  </mergeCell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4.63"/>
    <col customWidth="1" min="3" max="3" width="14.0"/>
    <col customWidth="1" min="7" max="7" width="14.63"/>
    <col customWidth="1" min="8" max="8" width="15.25"/>
  </cols>
  <sheetData>
    <row r="1">
      <c r="A1" s="70" t="s">
        <v>1875</v>
      </c>
      <c r="H1" s="71"/>
      <c r="I1" s="71"/>
      <c r="J1" s="37"/>
      <c r="K1" s="37"/>
      <c r="L1" s="37"/>
      <c r="M1" s="37"/>
      <c r="N1" s="37"/>
      <c r="O1" s="37"/>
      <c r="P1" s="37"/>
      <c r="Q1" s="37"/>
      <c r="R1" s="37"/>
      <c r="S1" s="37"/>
      <c r="T1" s="37"/>
      <c r="U1" s="37"/>
      <c r="V1" s="37"/>
      <c r="W1" s="37"/>
      <c r="X1" s="37"/>
      <c r="Y1" s="37"/>
      <c r="Z1" s="37"/>
    </row>
    <row r="2">
      <c r="A2" s="71"/>
      <c r="B2" s="71"/>
      <c r="C2" s="71"/>
      <c r="D2" s="71"/>
      <c r="E2" s="72"/>
      <c r="F2" s="71"/>
      <c r="G2" s="71"/>
      <c r="H2" s="71"/>
      <c r="I2" s="71"/>
      <c r="J2" s="37"/>
      <c r="K2" s="37"/>
      <c r="L2" s="37"/>
      <c r="M2" s="37"/>
      <c r="N2" s="37"/>
      <c r="O2" s="37"/>
      <c r="P2" s="37"/>
      <c r="Q2" s="37"/>
      <c r="R2" s="37"/>
      <c r="S2" s="37"/>
      <c r="T2" s="37"/>
      <c r="U2" s="37"/>
      <c r="V2" s="37"/>
      <c r="W2" s="37"/>
      <c r="X2" s="37"/>
      <c r="Y2" s="37"/>
      <c r="Z2" s="37"/>
    </row>
    <row r="3">
      <c r="A3" s="71" t="s">
        <v>1</v>
      </c>
      <c r="E3" s="72"/>
      <c r="F3" s="71" t="s">
        <v>17</v>
      </c>
      <c r="J3" s="37"/>
      <c r="K3" s="37"/>
      <c r="L3" s="37"/>
      <c r="M3" s="37"/>
      <c r="N3" s="37"/>
      <c r="O3" s="37"/>
      <c r="P3" s="37"/>
      <c r="Q3" s="37"/>
      <c r="R3" s="37"/>
      <c r="S3" s="37"/>
      <c r="T3" s="37"/>
      <c r="U3" s="37"/>
      <c r="V3" s="37"/>
      <c r="W3" s="37"/>
      <c r="X3" s="37"/>
      <c r="Y3" s="37"/>
      <c r="Z3" s="37"/>
    </row>
    <row r="4">
      <c r="A4" s="73" t="s">
        <v>233</v>
      </c>
      <c r="B4" s="73" t="s">
        <v>1876</v>
      </c>
      <c r="C4" s="73" t="s">
        <v>1877</v>
      </c>
      <c r="D4" s="73" t="s">
        <v>1862</v>
      </c>
      <c r="E4" s="73"/>
      <c r="F4" s="73" t="s">
        <v>233</v>
      </c>
      <c r="G4" s="73" t="s">
        <v>1876</v>
      </c>
      <c r="H4" s="73" t="s">
        <v>1878</v>
      </c>
      <c r="I4" s="73" t="s">
        <v>1879</v>
      </c>
      <c r="J4" s="37"/>
      <c r="K4" s="37"/>
      <c r="L4" s="37"/>
      <c r="M4" s="37"/>
      <c r="N4" s="37"/>
      <c r="O4" s="37"/>
      <c r="P4" s="37"/>
      <c r="Q4" s="37"/>
      <c r="R4" s="37"/>
      <c r="S4" s="37"/>
      <c r="T4" s="37"/>
      <c r="U4" s="37"/>
      <c r="V4" s="37"/>
      <c r="W4" s="37"/>
      <c r="X4" s="37"/>
      <c r="Y4" s="37"/>
      <c r="Z4" s="37"/>
    </row>
    <row r="5">
      <c r="A5" s="74">
        <v>1.0</v>
      </c>
      <c r="B5" s="74">
        <v>28651.0</v>
      </c>
      <c r="C5" s="74">
        <v>1.1081508E7</v>
      </c>
      <c r="D5" s="74">
        <f t="shared" ref="D5:D23" si="1">C5-B5</f>
        <v>11052857</v>
      </c>
      <c r="E5" s="72"/>
      <c r="F5" s="74">
        <v>1.0</v>
      </c>
      <c r="G5" s="74">
        <v>29096.0</v>
      </c>
      <c r="H5" s="74">
        <v>2.277809E7</v>
      </c>
      <c r="I5" s="74">
        <f t="shared" ref="I5:I23" si="2">H5-G5</f>
        <v>22748994</v>
      </c>
      <c r="J5" s="37"/>
      <c r="K5" s="37"/>
      <c r="L5" s="37"/>
      <c r="M5" s="37"/>
      <c r="N5" s="37"/>
      <c r="O5" s="37"/>
      <c r="P5" s="37"/>
      <c r="Q5" s="37"/>
      <c r="R5" s="37"/>
      <c r="S5" s="37"/>
      <c r="T5" s="37"/>
      <c r="U5" s="37"/>
      <c r="V5" s="37"/>
      <c r="W5" s="37"/>
      <c r="X5" s="37"/>
      <c r="Y5" s="37"/>
      <c r="Z5" s="37"/>
    </row>
    <row r="6">
      <c r="A6" s="74">
        <v>2.0</v>
      </c>
      <c r="B6" s="74">
        <v>694771.0</v>
      </c>
      <c r="C6" s="74">
        <v>1.4416018E7</v>
      </c>
      <c r="D6" s="74">
        <f t="shared" si="1"/>
        <v>13721247</v>
      </c>
      <c r="E6" s="72"/>
      <c r="F6" s="74">
        <v>2.0</v>
      </c>
      <c r="G6" s="74">
        <v>28690.0</v>
      </c>
      <c r="H6" s="74">
        <v>1.8792578E7</v>
      </c>
      <c r="I6" s="74">
        <f t="shared" si="2"/>
        <v>18763888</v>
      </c>
      <c r="J6" s="37"/>
      <c r="K6" s="37"/>
      <c r="L6" s="37"/>
      <c r="M6" s="37"/>
      <c r="N6" s="37"/>
      <c r="O6" s="37"/>
      <c r="P6" s="37"/>
      <c r="Q6" s="37"/>
      <c r="R6" s="37"/>
      <c r="S6" s="37"/>
      <c r="T6" s="37"/>
      <c r="U6" s="37"/>
      <c r="V6" s="37"/>
      <c r="W6" s="37"/>
      <c r="X6" s="37"/>
      <c r="Y6" s="37"/>
      <c r="Z6" s="37"/>
    </row>
    <row r="7">
      <c r="A7" s="74">
        <v>3.0</v>
      </c>
      <c r="B7" s="74">
        <v>16664.0</v>
      </c>
      <c r="C7" s="74">
        <v>1.7015387E7</v>
      </c>
      <c r="D7" s="74">
        <f t="shared" si="1"/>
        <v>16998723</v>
      </c>
      <c r="E7" s="72"/>
      <c r="F7" s="74">
        <v>3.0</v>
      </c>
      <c r="G7" s="74">
        <v>556947.0</v>
      </c>
      <c r="H7" s="74">
        <v>1.7833567E7</v>
      </c>
      <c r="I7" s="74">
        <f t="shared" si="2"/>
        <v>17276620</v>
      </c>
      <c r="J7" s="37"/>
      <c r="K7" s="37"/>
      <c r="L7" s="37"/>
      <c r="M7" s="37"/>
      <c r="N7" s="37"/>
      <c r="O7" s="37"/>
      <c r="P7" s="37"/>
      <c r="Q7" s="37"/>
      <c r="R7" s="37"/>
      <c r="S7" s="37"/>
      <c r="T7" s="37"/>
      <c r="U7" s="37"/>
      <c r="V7" s="37"/>
      <c r="W7" s="37"/>
      <c r="X7" s="37"/>
      <c r="Y7" s="37"/>
      <c r="Z7" s="37"/>
    </row>
    <row r="8">
      <c r="A8" s="74">
        <v>4.0</v>
      </c>
      <c r="B8" s="74">
        <v>284681.0</v>
      </c>
      <c r="C8" s="74">
        <v>1.5394172E7</v>
      </c>
      <c r="D8" s="74">
        <f t="shared" si="1"/>
        <v>15109491</v>
      </c>
      <c r="E8" s="72"/>
      <c r="F8" s="74">
        <v>4.0</v>
      </c>
      <c r="G8" s="74">
        <v>551342.0</v>
      </c>
      <c r="H8" s="74">
        <v>2459704.0</v>
      </c>
      <c r="I8" s="74">
        <f t="shared" si="2"/>
        <v>1908362</v>
      </c>
      <c r="J8" s="37"/>
      <c r="K8" s="37"/>
      <c r="L8" s="37"/>
      <c r="M8" s="37"/>
      <c r="N8" s="37"/>
      <c r="O8" s="37"/>
      <c r="P8" s="37"/>
      <c r="Q8" s="37"/>
      <c r="R8" s="37"/>
      <c r="S8" s="37"/>
      <c r="T8" s="37"/>
      <c r="U8" s="37"/>
      <c r="V8" s="37"/>
      <c r="W8" s="37"/>
      <c r="X8" s="37"/>
      <c r="Y8" s="37"/>
      <c r="Z8" s="37"/>
    </row>
    <row r="9">
      <c r="A9" s="74">
        <v>5.0</v>
      </c>
      <c r="B9" s="74">
        <v>34423.0</v>
      </c>
      <c r="C9" s="74">
        <v>6918234.0</v>
      </c>
      <c r="D9" s="74">
        <f t="shared" si="1"/>
        <v>6883811</v>
      </c>
      <c r="E9" s="72"/>
      <c r="F9" s="74">
        <v>5.0</v>
      </c>
      <c r="G9" s="74">
        <v>639322.0</v>
      </c>
      <c r="H9" s="74">
        <v>1.1591298E7</v>
      </c>
      <c r="I9" s="74">
        <f t="shared" si="2"/>
        <v>10951976</v>
      </c>
      <c r="J9" s="37"/>
      <c r="K9" s="37"/>
      <c r="L9" s="37"/>
      <c r="M9" s="37"/>
      <c r="N9" s="37"/>
      <c r="O9" s="37"/>
      <c r="P9" s="37"/>
      <c r="Q9" s="37"/>
      <c r="R9" s="37"/>
      <c r="S9" s="37"/>
      <c r="T9" s="37"/>
      <c r="U9" s="37"/>
      <c r="V9" s="37"/>
      <c r="W9" s="37"/>
      <c r="X9" s="37"/>
      <c r="Y9" s="37"/>
      <c r="Z9" s="37"/>
    </row>
    <row r="10">
      <c r="A10" s="74">
        <v>6.0</v>
      </c>
      <c r="B10" s="74">
        <v>31510.0</v>
      </c>
      <c r="C10" s="74">
        <v>1.1294217E7</v>
      </c>
      <c r="D10" s="74">
        <f t="shared" si="1"/>
        <v>11262707</v>
      </c>
      <c r="E10" s="72"/>
      <c r="F10" s="74">
        <v>6.0</v>
      </c>
      <c r="G10" s="74">
        <v>25099.0</v>
      </c>
      <c r="H10" s="74">
        <v>5.2919262E7</v>
      </c>
      <c r="I10" s="74">
        <f t="shared" si="2"/>
        <v>52894163</v>
      </c>
      <c r="J10" s="37"/>
      <c r="K10" s="37"/>
      <c r="L10" s="37"/>
      <c r="M10" s="37"/>
      <c r="N10" s="37"/>
      <c r="O10" s="37"/>
      <c r="P10" s="37"/>
      <c r="Q10" s="37"/>
      <c r="R10" s="37"/>
      <c r="S10" s="37"/>
      <c r="T10" s="37"/>
      <c r="U10" s="37"/>
      <c r="V10" s="37"/>
      <c r="W10" s="37"/>
      <c r="X10" s="37"/>
      <c r="Y10" s="37"/>
      <c r="Z10" s="37"/>
    </row>
    <row r="11">
      <c r="A11" s="74">
        <v>7.0</v>
      </c>
      <c r="B11" s="74">
        <v>745954.0</v>
      </c>
      <c r="C11" s="74">
        <v>1.4444008E7</v>
      </c>
      <c r="D11" s="74">
        <f t="shared" si="1"/>
        <v>13698054</v>
      </c>
      <c r="E11" s="72"/>
      <c r="F11" s="74">
        <v>7.0</v>
      </c>
      <c r="G11" s="74">
        <v>46939.0</v>
      </c>
      <c r="H11" s="74">
        <v>5450704.0</v>
      </c>
      <c r="I11" s="74">
        <f t="shared" si="2"/>
        <v>5403765</v>
      </c>
      <c r="J11" s="37"/>
      <c r="K11" s="37"/>
      <c r="L11" s="37"/>
      <c r="M11" s="37"/>
      <c r="N11" s="37"/>
      <c r="O11" s="37"/>
      <c r="P11" s="37"/>
      <c r="Q11" s="37"/>
      <c r="R11" s="37"/>
      <c r="S11" s="37"/>
      <c r="T11" s="37"/>
      <c r="U11" s="37"/>
      <c r="V11" s="37"/>
      <c r="W11" s="37"/>
      <c r="X11" s="37"/>
      <c r="Y11" s="37"/>
      <c r="Z11" s="37"/>
    </row>
    <row r="12">
      <c r="A12" s="74">
        <v>8.0</v>
      </c>
      <c r="B12" s="74">
        <v>16616.0</v>
      </c>
      <c r="C12" s="74">
        <v>4750398.0</v>
      </c>
      <c r="D12" s="74">
        <f t="shared" si="1"/>
        <v>4733782</v>
      </c>
      <c r="E12" s="72"/>
      <c r="F12" s="74">
        <v>8.0</v>
      </c>
      <c r="G12" s="74">
        <v>571725.0</v>
      </c>
      <c r="H12" s="74">
        <v>5951705.0</v>
      </c>
      <c r="I12" s="74">
        <f t="shared" si="2"/>
        <v>5379980</v>
      </c>
      <c r="J12" s="37"/>
      <c r="K12" s="37"/>
      <c r="L12" s="37"/>
      <c r="M12" s="37"/>
      <c r="N12" s="37"/>
      <c r="O12" s="37"/>
      <c r="P12" s="37"/>
      <c r="Q12" s="37"/>
      <c r="R12" s="37"/>
      <c r="S12" s="37"/>
      <c r="T12" s="37"/>
      <c r="U12" s="37"/>
      <c r="V12" s="37"/>
      <c r="W12" s="37"/>
      <c r="X12" s="37"/>
      <c r="Y12" s="37"/>
      <c r="Z12" s="37"/>
    </row>
    <row r="13">
      <c r="A13" s="74">
        <v>9.0</v>
      </c>
      <c r="B13" s="74">
        <v>247850.0</v>
      </c>
      <c r="C13" s="74">
        <v>1.8916196E7</v>
      </c>
      <c r="D13" s="74">
        <f t="shared" si="1"/>
        <v>18668346</v>
      </c>
      <c r="E13" s="72"/>
      <c r="F13" s="74">
        <v>9.0</v>
      </c>
      <c r="G13" s="74">
        <v>1462648.0</v>
      </c>
      <c r="H13" s="74">
        <v>1.3776515E7</v>
      </c>
      <c r="I13" s="74">
        <f t="shared" si="2"/>
        <v>12313867</v>
      </c>
      <c r="J13" s="37"/>
      <c r="K13" s="37"/>
      <c r="L13" s="37"/>
      <c r="M13" s="37"/>
      <c r="N13" s="37"/>
      <c r="O13" s="37"/>
      <c r="P13" s="37"/>
      <c r="Q13" s="37"/>
      <c r="R13" s="37"/>
      <c r="S13" s="37"/>
      <c r="T13" s="37"/>
      <c r="U13" s="37"/>
      <c r="V13" s="37"/>
      <c r="W13" s="37"/>
      <c r="X13" s="37"/>
      <c r="Y13" s="37"/>
      <c r="Z13" s="37"/>
    </row>
    <row r="14">
      <c r="A14" s="74">
        <v>10.0</v>
      </c>
      <c r="B14" s="74">
        <v>17547.0</v>
      </c>
      <c r="C14" s="74">
        <v>9383158.0</v>
      </c>
      <c r="D14" s="74">
        <f t="shared" si="1"/>
        <v>9365611</v>
      </c>
      <c r="E14" s="72"/>
      <c r="F14" s="74">
        <v>10.0</v>
      </c>
      <c r="G14" s="74">
        <v>31627.0</v>
      </c>
      <c r="H14" s="74">
        <v>7523302.0</v>
      </c>
      <c r="I14" s="74">
        <f t="shared" si="2"/>
        <v>7491675</v>
      </c>
      <c r="J14" s="37"/>
      <c r="K14" s="37"/>
      <c r="L14" s="37"/>
      <c r="M14" s="37"/>
      <c r="N14" s="37"/>
      <c r="O14" s="37"/>
      <c r="P14" s="37"/>
      <c r="Q14" s="37"/>
      <c r="R14" s="37"/>
      <c r="S14" s="37"/>
      <c r="T14" s="37"/>
      <c r="U14" s="37"/>
      <c r="V14" s="37"/>
      <c r="W14" s="37"/>
      <c r="X14" s="37"/>
      <c r="Y14" s="37"/>
      <c r="Z14" s="37"/>
    </row>
    <row r="15">
      <c r="A15" s="74">
        <v>11.0</v>
      </c>
      <c r="B15" s="74">
        <v>83397.0</v>
      </c>
      <c r="C15" s="74">
        <v>1.374551E7</v>
      </c>
      <c r="D15" s="74">
        <f t="shared" si="1"/>
        <v>13662113</v>
      </c>
      <c r="E15" s="72"/>
      <c r="F15" s="74">
        <v>11.0</v>
      </c>
      <c r="G15" s="74">
        <v>1097374.0</v>
      </c>
      <c r="H15" s="74">
        <v>1.0278365E7</v>
      </c>
      <c r="I15" s="74">
        <f t="shared" si="2"/>
        <v>9180991</v>
      </c>
      <c r="J15" s="37"/>
      <c r="K15" s="37"/>
      <c r="L15" s="37"/>
      <c r="M15" s="37"/>
      <c r="N15" s="37"/>
      <c r="O15" s="37"/>
      <c r="P15" s="37"/>
      <c r="Q15" s="37"/>
      <c r="R15" s="37"/>
      <c r="S15" s="37"/>
      <c r="T15" s="37"/>
      <c r="U15" s="37"/>
      <c r="V15" s="37"/>
      <c r="W15" s="37"/>
      <c r="X15" s="37"/>
      <c r="Y15" s="37"/>
      <c r="Z15" s="37"/>
    </row>
    <row r="16">
      <c r="A16" s="74">
        <v>12.0</v>
      </c>
      <c r="B16" s="74">
        <v>19452.0</v>
      </c>
      <c r="C16" s="74">
        <v>5047830.0</v>
      </c>
      <c r="D16" s="74">
        <f t="shared" si="1"/>
        <v>5028378</v>
      </c>
      <c r="E16" s="72"/>
      <c r="F16" s="74">
        <v>12.0</v>
      </c>
      <c r="G16" s="74">
        <v>844215.0</v>
      </c>
      <c r="H16" s="74">
        <v>1.2744422E7</v>
      </c>
      <c r="I16" s="74">
        <f t="shared" si="2"/>
        <v>11900207</v>
      </c>
      <c r="J16" s="37"/>
      <c r="K16" s="37"/>
      <c r="L16" s="37"/>
      <c r="M16" s="37"/>
      <c r="N16" s="37"/>
      <c r="O16" s="37"/>
      <c r="P16" s="37"/>
      <c r="Q16" s="37"/>
      <c r="R16" s="37"/>
      <c r="S16" s="37"/>
      <c r="T16" s="37"/>
      <c r="U16" s="37"/>
      <c r="V16" s="37"/>
      <c r="W16" s="37"/>
      <c r="X16" s="37"/>
      <c r="Y16" s="37"/>
      <c r="Z16" s="37"/>
    </row>
    <row r="17">
      <c r="A17" s="74">
        <v>13.0</v>
      </c>
      <c r="B17" s="74">
        <v>695352.0</v>
      </c>
      <c r="C17" s="74">
        <v>1.1134806E7</v>
      </c>
      <c r="D17" s="74">
        <f t="shared" si="1"/>
        <v>10439454</v>
      </c>
      <c r="E17" s="72"/>
      <c r="F17" s="74">
        <v>13.0</v>
      </c>
      <c r="G17" s="74">
        <v>617665.0</v>
      </c>
      <c r="H17" s="74">
        <v>1.8931981E7</v>
      </c>
      <c r="I17" s="74">
        <f t="shared" si="2"/>
        <v>18314316</v>
      </c>
      <c r="J17" s="37"/>
      <c r="K17" s="37"/>
      <c r="L17" s="37"/>
      <c r="M17" s="37"/>
      <c r="N17" s="37"/>
      <c r="O17" s="37"/>
      <c r="P17" s="37"/>
      <c r="Q17" s="37"/>
      <c r="R17" s="37"/>
      <c r="S17" s="37"/>
      <c r="T17" s="37"/>
      <c r="U17" s="37"/>
      <c r="V17" s="37"/>
      <c r="W17" s="37"/>
      <c r="X17" s="37"/>
      <c r="Y17" s="37"/>
      <c r="Z17" s="37"/>
    </row>
    <row r="18">
      <c r="A18" s="74">
        <v>14.0</v>
      </c>
      <c r="B18" s="74">
        <v>225657.0</v>
      </c>
      <c r="C18" s="74">
        <v>6501989.0</v>
      </c>
      <c r="D18" s="74">
        <f t="shared" si="1"/>
        <v>6276332</v>
      </c>
      <c r="E18" s="72"/>
      <c r="F18" s="74">
        <v>14.0</v>
      </c>
      <c r="G18" s="74">
        <v>719169.0</v>
      </c>
      <c r="H18" s="74">
        <v>1.2529761E7</v>
      </c>
      <c r="I18" s="74">
        <f t="shared" si="2"/>
        <v>11810592</v>
      </c>
      <c r="J18" s="37"/>
      <c r="K18" s="37"/>
      <c r="L18" s="37"/>
      <c r="M18" s="37"/>
      <c r="N18" s="37"/>
      <c r="O18" s="37"/>
      <c r="P18" s="37"/>
      <c r="Q18" s="37"/>
      <c r="R18" s="37"/>
      <c r="S18" s="37"/>
      <c r="T18" s="37"/>
      <c r="U18" s="37"/>
      <c r="V18" s="37"/>
      <c r="W18" s="37"/>
      <c r="X18" s="37"/>
      <c r="Y18" s="37"/>
      <c r="Z18" s="37"/>
    </row>
    <row r="19">
      <c r="A19" s="74">
        <v>15.0</v>
      </c>
      <c r="B19" s="74">
        <v>31868.0</v>
      </c>
      <c r="C19" s="74">
        <v>1.5727137E7</v>
      </c>
      <c r="D19" s="74">
        <f t="shared" si="1"/>
        <v>15695269</v>
      </c>
      <c r="E19" s="72"/>
      <c r="F19" s="74">
        <v>15.0</v>
      </c>
      <c r="G19" s="74">
        <v>32605.0</v>
      </c>
      <c r="H19" s="74">
        <v>1.3470156E7</v>
      </c>
      <c r="I19" s="74">
        <f t="shared" si="2"/>
        <v>13437551</v>
      </c>
      <c r="J19" s="37"/>
      <c r="K19" s="37"/>
      <c r="L19" s="37"/>
      <c r="M19" s="37"/>
      <c r="N19" s="37"/>
      <c r="O19" s="37"/>
      <c r="P19" s="37"/>
      <c r="Q19" s="37"/>
      <c r="R19" s="37"/>
      <c r="S19" s="37"/>
      <c r="T19" s="37"/>
      <c r="U19" s="37"/>
      <c r="V19" s="37"/>
      <c r="W19" s="37"/>
      <c r="X19" s="37"/>
      <c r="Y19" s="37"/>
      <c r="Z19" s="37"/>
    </row>
    <row r="20">
      <c r="A20" s="74">
        <v>16.0</v>
      </c>
      <c r="B20" s="74">
        <v>12489.0</v>
      </c>
      <c r="C20" s="74">
        <v>1.0178588E7</v>
      </c>
      <c r="D20" s="74">
        <f t="shared" si="1"/>
        <v>10166099</v>
      </c>
      <c r="E20" s="72"/>
      <c r="F20" s="74">
        <v>16.0</v>
      </c>
      <c r="G20" s="74">
        <v>1059095.0</v>
      </c>
      <c r="H20" s="74">
        <v>3.7291726E7</v>
      </c>
      <c r="I20" s="74">
        <f t="shared" si="2"/>
        <v>36232631</v>
      </c>
      <c r="J20" s="37"/>
      <c r="K20" s="37"/>
      <c r="L20" s="37"/>
      <c r="M20" s="37"/>
      <c r="N20" s="37"/>
      <c r="O20" s="37"/>
      <c r="P20" s="37"/>
      <c r="Q20" s="37"/>
      <c r="R20" s="37"/>
      <c r="S20" s="37"/>
      <c r="T20" s="37"/>
      <c r="U20" s="37"/>
      <c r="V20" s="37"/>
      <c r="W20" s="37"/>
      <c r="X20" s="37"/>
      <c r="Y20" s="37"/>
      <c r="Z20" s="37"/>
    </row>
    <row r="21">
      <c r="A21" s="74">
        <v>17.0</v>
      </c>
      <c r="B21" s="74">
        <v>18097.0</v>
      </c>
      <c r="C21" s="74">
        <v>2.377802E7</v>
      </c>
      <c r="D21" s="74">
        <f t="shared" si="1"/>
        <v>23759923</v>
      </c>
      <c r="E21" s="72"/>
      <c r="F21" s="74">
        <v>17.0</v>
      </c>
      <c r="G21" s="74">
        <v>33967.0</v>
      </c>
      <c r="H21" s="74">
        <v>1.7085616E7</v>
      </c>
      <c r="I21" s="74">
        <f t="shared" si="2"/>
        <v>17051649</v>
      </c>
      <c r="J21" s="37"/>
      <c r="K21" s="37"/>
      <c r="L21" s="37"/>
      <c r="M21" s="37"/>
      <c r="N21" s="37"/>
      <c r="O21" s="37"/>
      <c r="P21" s="37"/>
      <c r="Q21" s="37"/>
      <c r="R21" s="37"/>
      <c r="S21" s="37"/>
      <c r="T21" s="37"/>
      <c r="U21" s="37"/>
      <c r="V21" s="37"/>
      <c r="W21" s="37"/>
      <c r="X21" s="37"/>
      <c r="Y21" s="37"/>
      <c r="Z21" s="37"/>
    </row>
    <row r="22">
      <c r="A22" s="74">
        <v>18.0</v>
      </c>
      <c r="B22" s="74">
        <v>46726.0</v>
      </c>
      <c r="C22" s="74">
        <v>5309176.0</v>
      </c>
      <c r="D22" s="74">
        <f t="shared" si="1"/>
        <v>5262450</v>
      </c>
      <c r="E22" s="72"/>
      <c r="F22" s="74">
        <v>18.0</v>
      </c>
      <c r="G22" s="74">
        <v>567920.0</v>
      </c>
      <c r="H22" s="74">
        <v>4393269.0</v>
      </c>
      <c r="I22" s="74">
        <f t="shared" si="2"/>
        <v>3825349</v>
      </c>
      <c r="J22" s="37"/>
      <c r="K22" s="37"/>
      <c r="L22" s="37"/>
      <c r="M22" s="37"/>
      <c r="N22" s="37"/>
      <c r="O22" s="37"/>
      <c r="P22" s="37"/>
      <c r="Q22" s="37"/>
      <c r="R22" s="37"/>
      <c r="S22" s="37"/>
      <c r="T22" s="37"/>
      <c r="U22" s="37"/>
      <c r="V22" s="37"/>
      <c r="W22" s="37"/>
      <c r="X22" s="37"/>
      <c r="Y22" s="37"/>
      <c r="Z22" s="37"/>
    </row>
    <row r="23">
      <c r="A23" s="74">
        <v>19.0</v>
      </c>
      <c r="B23" s="74">
        <v>176169.0</v>
      </c>
      <c r="C23" s="74">
        <v>8830495.0</v>
      </c>
      <c r="D23" s="74">
        <f t="shared" si="1"/>
        <v>8654326</v>
      </c>
      <c r="E23" s="72"/>
      <c r="F23" s="74">
        <v>19.0</v>
      </c>
      <c r="G23" s="74">
        <v>41514.0</v>
      </c>
      <c r="H23" s="74">
        <v>3.3269268E7</v>
      </c>
      <c r="I23" s="74">
        <f t="shared" si="2"/>
        <v>33227754</v>
      </c>
      <c r="J23" s="37"/>
      <c r="K23" s="37"/>
      <c r="L23" s="37"/>
      <c r="M23" s="37"/>
      <c r="N23" s="37"/>
      <c r="O23" s="37"/>
      <c r="P23" s="37"/>
      <c r="Q23" s="37"/>
      <c r="R23" s="37"/>
      <c r="S23" s="37"/>
      <c r="T23" s="37"/>
      <c r="U23" s="37"/>
      <c r="V23" s="37"/>
      <c r="W23" s="37"/>
      <c r="X23" s="37"/>
      <c r="Y23" s="37"/>
      <c r="Z23" s="37"/>
    </row>
    <row r="24">
      <c r="A24" s="72"/>
      <c r="B24" s="72"/>
      <c r="C24" s="75" t="s">
        <v>29</v>
      </c>
      <c r="D24" s="73">
        <f>SUM(D5:D23)</f>
        <v>220438973</v>
      </c>
      <c r="E24" s="72"/>
      <c r="F24" s="37"/>
      <c r="G24" s="37"/>
      <c r="H24" s="76" t="s">
        <v>29</v>
      </c>
      <c r="I24" s="25">
        <f>SUM(I5:I23)</f>
        <v>310114330</v>
      </c>
      <c r="J24" s="37"/>
      <c r="K24" s="37"/>
      <c r="L24" s="37"/>
      <c r="M24" s="37"/>
      <c r="N24" s="37"/>
      <c r="O24" s="37"/>
      <c r="P24" s="37"/>
      <c r="Q24" s="37"/>
      <c r="R24" s="37"/>
      <c r="S24" s="37"/>
      <c r="T24" s="37"/>
      <c r="U24" s="37"/>
      <c r="V24" s="37"/>
      <c r="W24" s="37"/>
      <c r="X24" s="37"/>
      <c r="Y24" s="37"/>
      <c r="Z24" s="37"/>
    </row>
    <row r="25">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row>
    <row r="26">
      <c r="A26" s="37"/>
      <c r="B26" s="37"/>
      <c r="C26" s="37"/>
      <c r="D26" s="37"/>
      <c r="E26" s="37"/>
      <c r="F26" s="72" t="s">
        <v>1858</v>
      </c>
      <c r="G26" s="74">
        <v>584026.0</v>
      </c>
      <c r="H26" s="74">
        <v>1.3636381E7</v>
      </c>
      <c r="I26" s="74">
        <f>H26-G26</f>
        <v>13052355</v>
      </c>
      <c r="J26" s="37"/>
      <c r="K26" s="37"/>
      <c r="L26" s="37"/>
      <c r="M26" s="37"/>
      <c r="N26" s="37"/>
      <c r="O26" s="37"/>
      <c r="P26" s="37"/>
      <c r="Q26" s="37"/>
      <c r="R26" s="37"/>
      <c r="S26" s="37"/>
      <c r="T26" s="37"/>
      <c r="U26" s="37"/>
      <c r="V26" s="37"/>
      <c r="W26" s="37"/>
      <c r="X26" s="37"/>
      <c r="Y26" s="37"/>
      <c r="Z26" s="37"/>
    </row>
    <row r="27">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row>
    <row r="28">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row>
    <row r="29">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row>
    <row r="30">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row>
    <row r="31">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row>
    <row r="32">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row>
    <row r="33">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row>
    <row r="34">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row>
    <row r="35">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row>
    <row r="36">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row>
    <row r="37">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row>
    <row r="38">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row>
    <row r="39">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row>
    <row r="40">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row>
    <row r="4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row>
    <row r="42">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row>
    <row r="43">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row>
    <row r="44">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row>
    <row r="45">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row>
    <row r="46">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row>
    <row r="47">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row>
    <row r="48">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row>
    <row r="49">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row>
    <row r="50">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row>
    <row r="5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row>
    <row r="52">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row>
    <row r="53">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row>
    <row r="54">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row>
    <row r="55">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row>
    <row r="56">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row>
    <row r="57">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row>
    <row r="58">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row>
    <row r="59">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row>
    <row r="60">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row>
    <row r="6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row>
    <row r="62">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row>
    <row r="63">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row>
    <row r="64">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row>
    <row r="65">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row>
    <row r="66">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row>
    <row r="67">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row>
    <row r="68">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row>
    <row r="69">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row>
    <row r="70">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row>
    <row r="7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row>
    <row r="72">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row>
    <row r="73">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row>
    <row r="74">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row>
    <row r="75">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row>
    <row r="76">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row>
    <row r="77">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row>
    <row r="78">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row>
    <row r="79">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row>
    <row r="80">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row>
    <row r="8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row>
    <row r="82">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row>
    <row r="83">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row>
    <row r="84">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row>
    <row r="85">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row>
    <row r="86">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row>
    <row r="87">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row>
    <row r="88">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row>
    <row r="89">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row>
    <row r="90">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row>
    <row r="9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row>
    <row r="9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row>
    <row r="93">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row>
    <row r="94">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row>
    <row r="95">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row>
    <row r="96">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row>
    <row r="97">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row>
    <row r="98">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row>
    <row r="99">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row>
    <row r="100">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row r="1001">
      <c r="A1001" s="37"/>
      <c r="B1001" s="37"/>
      <c r="C1001" s="37"/>
      <c r="D1001" s="37"/>
      <c r="E1001" s="37"/>
      <c r="F1001" s="37"/>
      <c r="G1001" s="37"/>
      <c r="H1001" s="37"/>
      <c r="I1001" s="37"/>
      <c r="J1001" s="37"/>
      <c r="K1001" s="37"/>
      <c r="L1001" s="37"/>
      <c r="M1001" s="37"/>
      <c r="N1001" s="37"/>
      <c r="O1001" s="37"/>
      <c r="P1001" s="37"/>
      <c r="Q1001" s="37"/>
      <c r="R1001" s="37"/>
      <c r="S1001" s="37"/>
      <c r="T1001" s="37"/>
      <c r="U1001" s="37"/>
      <c r="V1001" s="37"/>
      <c r="W1001" s="37"/>
      <c r="X1001" s="37"/>
      <c r="Y1001" s="37"/>
      <c r="Z1001" s="37"/>
    </row>
    <row r="1002">
      <c r="A1002" s="37"/>
      <c r="B1002" s="37"/>
      <c r="C1002" s="37"/>
      <c r="D1002" s="37"/>
      <c r="E1002" s="37"/>
      <c r="F1002" s="37"/>
      <c r="G1002" s="37"/>
      <c r="H1002" s="37"/>
      <c r="I1002" s="37"/>
      <c r="J1002" s="37"/>
      <c r="K1002" s="37"/>
      <c r="L1002" s="37"/>
      <c r="M1002" s="37"/>
      <c r="N1002" s="37"/>
      <c r="O1002" s="37"/>
      <c r="P1002" s="37"/>
      <c r="Q1002" s="37"/>
      <c r="R1002" s="37"/>
      <c r="S1002" s="37"/>
      <c r="T1002" s="37"/>
      <c r="U1002" s="37"/>
      <c r="V1002" s="37"/>
      <c r="W1002" s="37"/>
      <c r="X1002" s="37"/>
      <c r="Y1002" s="37"/>
      <c r="Z1002" s="37"/>
    </row>
  </sheetData>
  <mergeCells count="3">
    <mergeCell ref="A1:G1"/>
    <mergeCell ref="A3:D3"/>
    <mergeCell ref="F3:I3"/>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9" t="s">
        <v>1880</v>
      </c>
      <c r="H1" s="30"/>
      <c r="I1" s="27"/>
      <c r="J1" s="30"/>
      <c r="K1" s="27"/>
      <c r="L1" s="27"/>
      <c r="M1" s="27"/>
      <c r="N1" s="27"/>
      <c r="O1" s="27"/>
      <c r="P1" s="27"/>
      <c r="Q1" s="27"/>
      <c r="R1" s="27"/>
      <c r="S1" s="27"/>
      <c r="T1" s="27"/>
      <c r="U1" s="27"/>
      <c r="V1" s="27"/>
      <c r="W1" s="27"/>
      <c r="X1" s="27"/>
      <c r="Y1" s="27"/>
      <c r="Z1" s="27"/>
      <c r="AA1" s="27"/>
    </row>
    <row r="2">
      <c r="A2" s="30"/>
      <c r="B2" s="30"/>
      <c r="C2" s="30"/>
      <c r="D2" s="30"/>
      <c r="E2" s="30"/>
      <c r="F2" s="30"/>
      <c r="G2" s="30"/>
      <c r="H2" s="30"/>
      <c r="I2" s="27"/>
      <c r="J2" s="30"/>
      <c r="K2" s="27"/>
      <c r="L2" s="27"/>
      <c r="M2" s="27"/>
      <c r="N2" s="27"/>
      <c r="O2" s="27"/>
      <c r="P2" s="27"/>
      <c r="Q2" s="27"/>
      <c r="R2" s="27"/>
      <c r="S2" s="27"/>
      <c r="T2" s="27"/>
      <c r="U2" s="27"/>
      <c r="V2" s="27"/>
      <c r="W2" s="27"/>
      <c r="X2" s="27"/>
      <c r="Y2" s="27"/>
      <c r="Z2" s="27"/>
      <c r="AA2" s="27"/>
    </row>
    <row r="3">
      <c r="A3" s="30" t="s">
        <v>1</v>
      </c>
      <c r="B3" s="30" t="s">
        <v>1881</v>
      </c>
      <c r="C3" s="30" t="s">
        <v>1882</v>
      </c>
      <c r="D3" s="30" t="s">
        <v>1883</v>
      </c>
      <c r="E3" s="30" t="s">
        <v>1884</v>
      </c>
      <c r="F3" s="30" t="s">
        <v>1885</v>
      </c>
      <c r="G3" s="30" t="s">
        <v>1886</v>
      </c>
      <c r="H3" s="30" t="s">
        <v>1857</v>
      </c>
      <c r="I3" s="27"/>
      <c r="J3" s="30" t="s">
        <v>51</v>
      </c>
      <c r="K3" s="27"/>
      <c r="L3" s="27"/>
      <c r="M3" s="27"/>
      <c r="N3" s="27"/>
      <c r="O3" s="27"/>
      <c r="P3" s="27"/>
      <c r="Q3" s="27"/>
      <c r="R3" s="27"/>
      <c r="S3" s="27"/>
      <c r="T3" s="27"/>
      <c r="U3" s="27"/>
      <c r="V3" s="27"/>
      <c r="W3" s="27"/>
      <c r="X3" s="27"/>
      <c r="Y3" s="27"/>
      <c r="Z3" s="27"/>
      <c r="AA3" s="27"/>
    </row>
    <row r="4">
      <c r="A4" s="27" t="s">
        <v>1887</v>
      </c>
      <c r="B4" s="31">
        <v>16697.0</v>
      </c>
      <c r="C4" s="31">
        <v>1773.0</v>
      </c>
      <c r="D4" s="31">
        <f>1836+8173</f>
        <v>10009</v>
      </c>
      <c r="E4" s="31">
        <v>0.0</v>
      </c>
      <c r="F4" s="31">
        <v>129.0</v>
      </c>
      <c r="G4" s="31">
        <v>0.0</v>
      </c>
      <c r="H4" s="31">
        <v>794930.0</v>
      </c>
      <c r="I4" s="27"/>
      <c r="J4" s="27"/>
      <c r="K4" s="27"/>
      <c r="L4" s="27"/>
      <c r="M4" s="27"/>
      <c r="N4" s="27"/>
      <c r="O4" s="27"/>
      <c r="P4" s="27"/>
      <c r="Q4" s="27"/>
      <c r="R4" s="27"/>
      <c r="S4" s="27"/>
      <c r="T4" s="27"/>
      <c r="U4" s="27"/>
      <c r="V4" s="27"/>
      <c r="W4" s="27"/>
      <c r="X4" s="27"/>
      <c r="Y4" s="27"/>
      <c r="Z4" s="27"/>
      <c r="AA4" s="27"/>
    </row>
    <row r="5">
      <c r="A5" s="27" t="s">
        <v>1888</v>
      </c>
      <c r="B5" s="31">
        <v>9286.0</v>
      </c>
      <c r="C5" s="31">
        <v>1773.0</v>
      </c>
      <c r="D5" s="31">
        <f>2010+58+4263</f>
        <v>6331</v>
      </c>
      <c r="E5" s="31">
        <v>0.0</v>
      </c>
      <c r="F5" s="31">
        <v>111.0</v>
      </c>
      <c r="G5" s="31">
        <v>0.0</v>
      </c>
      <c r="H5" s="31">
        <v>110181.0</v>
      </c>
      <c r="I5" s="27"/>
      <c r="J5" s="27"/>
      <c r="K5" s="27"/>
      <c r="L5" s="27"/>
      <c r="M5" s="27"/>
      <c r="N5" s="27"/>
      <c r="O5" s="27"/>
      <c r="P5" s="27"/>
      <c r="Q5" s="27"/>
      <c r="R5" s="27"/>
      <c r="S5" s="27"/>
      <c r="T5" s="27"/>
      <c r="U5" s="27"/>
      <c r="V5" s="27"/>
      <c r="W5" s="27"/>
      <c r="X5" s="27"/>
      <c r="Y5" s="27"/>
      <c r="Z5" s="27"/>
      <c r="AA5" s="27"/>
    </row>
    <row r="6">
      <c r="A6" s="27" t="s">
        <v>1889</v>
      </c>
      <c r="B6" s="77">
        <v>5868.0</v>
      </c>
      <c r="C6" s="77">
        <v>1773.0</v>
      </c>
      <c r="D6" s="31">
        <f>1896+7013</f>
        <v>8909</v>
      </c>
      <c r="E6" s="31">
        <v>172.0</v>
      </c>
      <c r="F6" s="31">
        <v>0.0</v>
      </c>
      <c r="G6" s="31">
        <v>0.0</v>
      </c>
      <c r="H6" s="31">
        <v>729840.0</v>
      </c>
      <c r="I6" s="27"/>
      <c r="J6" s="27"/>
      <c r="K6" s="27"/>
      <c r="L6" s="27"/>
      <c r="M6" s="27"/>
      <c r="N6" s="27"/>
      <c r="O6" s="27"/>
      <c r="P6" s="27"/>
      <c r="Q6" s="27"/>
      <c r="R6" s="27"/>
      <c r="S6" s="27"/>
      <c r="T6" s="27"/>
      <c r="U6" s="27"/>
      <c r="V6" s="27"/>
      <c r="W6" s="27"/>
      <c r="X6" s="27"/>
      <c r="Y6" s="27"/>
      <c r="Z6" s="27"/>
      <c r="AA6" s="27"/>
    </row>
    <row r="7">
      <c r="A7" s="27" t="s">
        <v>1890</v>
      </c>
      <c r="B7" s="31">
        <v>16556.0</v>
      </c>
      <c r="C7" s="31">
        <v>1773.0</v>
      </c>
      <c r="D7" s="31">
        <f>1894+6935</f>
        <v>8829</v>
      </c>
      <c r="E7" s="31">
        <v>0.0</v>
      </c>
      <c r="F7" s="31">
        <v>73.0</v>
      </c>
      <c r="G7" s="31">
        <v>0.0</v>
      </c>
      <c r="H7" s="31">
        <v>1416.0</v>
      </c>
      <c r="I7" s="27"/>
      <c r="J7" s="27" t="s">
        <v>1891</v>
      </c>
      <c r="K7" s="27"/>
      <c r="L7" s="27"/>
      <c r="M7" s="27"/>
      <c r="N7" s="27"/>
      <c r="O7" s="27"/>
      <c r="P7" s="27"/>
      <c r="Q7" s="27"/>
      <c r="R7" s="27"/>
      <c r="S7" s="27"/>
      <c r="T7" s="27"/>
      <c r="U7" s="27"/>
      <c r="V7" s="27"/>
      <c r="W7" s="27"/>
      <c r="X7" s="27"/>
      <c r="Y7" s="27"/>
      <c r="Z7" s="27"/>
      <c r="AA7" s="27"/>
    </row>
    <row r="8">
      <c r="A8" s="27" t="s">
        <v>1892</v>
      </c>
      <c r="B8" s="31">
        <v>26101.0</v>
      </c>
      <c r="C8" s="31">
        <v>1773.0</v>
      </c>
      <c r="D8" s="31">
        <f>2152+58+4263</f>
        <v>6473</v>
      </c>
      <c r="E8" s="31">
        <v>0.0</v>
      </c>
      <c r="F8" s="31">
        <v>111.0</v>
      </c>
      <c r="G8" s="31">
        <v>0.0</v>
      </c>
      <c r="H8" s="31">
        <v>432130.0</v>
      </c>
      <c r="I8" s="27"/>
      <c r="J8" s="27"/>
      <c r="K8" s="27"/>
      <c r="L8" s="27"/>
      <c r="M8" s="27"/>
      <c r="N8" s="27"/>
      <c r="O8" s="27"/>
      <c r="P8" s="27"/>
      <c r="Q8" s="27"/>
      <c r="R8" s="27"/>
      <c r="S8" s="27"/>
      <c r="T8" s="27"/>
      <c r="U8" s="27"/>
      <c r="V8" s="27"/>
      <c r="W8" s="27"/>
      <c r="X8" s="27"/>
      <c r="Y8" s="27"/>
      <c r="Z8" s="27"/>
      <c r="AA8" s="27"/>
    </row>
    <row r="9">
      <c r="A9" s="27" t="s">
        <v>1893</v>
      </c>
      <c r="B9" s="31">
        <v>21149.0</v>
      </c>
      <c r="C9" s="31">
        <v>1773.0</v>
      </c>
      <c r="D9" s="31">
        <f>1836+6580</f>
        <v>8416</v>
      </c>
      <c r="E9" s="31">
        <v>0.0</v>
      </c>
      <c r="F9" s="31">
        <v>129.0</v>
      </c>
      <c r="G9" s="31">
        <v>0.0</v>
      </c>
      <c r="H9" s="31">
        <v>590806.0</v>
      </c>
      <c r="I9" s="27"/>
      <c r="J9" s="27"/>
      <c r="K9" s="27"/>
      <c r="L9" s="27"/>
      <c r="M9" s="27"/>
      <c r="N9" s="27"/>
      <c r="O9" s="27"/>
      <c r="P9" s="27"/>
      <c r="Q9" s="27"/>
      <c r="R9" s="27"/>
      <c r="S9" s="27"/>
      <c r="T9" s="27"/>
      <c r="U9" s="27"/>
      <c r="V9" s="27"/>
      <c r="W9" s="27"/>
      <c r="X9" s="27"/>
      <c r="Y9" s="27"/>
      <c r="Z9" s="27"/>
      <c r="AA9" s="27"/>
    </row>
    <row r="10">
      <c r="A10" s="27" t="s">
        <v>1894</v>
      </c>
      <c r="B10" s="31">
        <v>8360.0</v>
      </c>
      <c r="C10" s="27"/>
      <c r="D10" s="27"/>
      <c r="E10" s="27"/>
      <c r="F10" s="27"/>
      <c r="G10" s="31">
        <v>0.0</v>
      </c>
      <c r="H10" s="27"/>
      <c r="I10" s="27"/>
      <c r="J10" s="27"/>
      <c r="K10" s="27"/>
      <c r="L10" s="27"/>
      <c r="M10" s="27"/>
      <c r="N10" s="27"/>
      <c r="O10" s="27"/>
      <c r="P10" s="27"/>
      <c r="Q10" s="27"/>
      <c r="R10" s="27"/>
      <c r="S10" s="27"/>
      <c r="T10" s="27"/>
      <c r="U10" s="27"/>
      <c r="V10" s="27"/>
      <c r="W10" s="27"/>
      <c r="X10" s="27"/>
      <c r="Y10" s="27"/>
      <c r="Z10" s="27"/>
      <c r="AA10" s="27"/>
    </row>
    <row r="11">
      <c r="A11" s="27" t="s">
        <v>1895</v>
      </c>
      <c r="B11" s="31">
        <v>5822.0</v>
      </c>
      <c r="C11" s="31">
        <v>1773.0</v>
      </c>
      <c r="D11" s="31">
        <f>1896+7013</f>
        <v>8909</v>
      </c>
      <c r="E11" s="31">
        <v>136.0</v>
      </c>
      <c r="F11" s="31">
        <v>0.0</v>
      </c>
      <c r="G11" s="31">
        <v>0.0</v>
      </c>
      <c r="H11" s="31">
        <v>754412.0</v>
      </c>
      <c r="I11" s="27"/>
      <c r="J11" s="27"/>
      <c r="K11" s="27"/>
      <c r="L11" s="27"/>
      <c r="M11" s="27"/>
      <c r="N11" s="27"/>
      <c r="O11" s="27"/>
      <c r="P11" s="27"/>
      <c r="Q11" s="27"/>
      <c r="R11" s="27"/>
      <c r="S11" s="27"/>
      <c r="T11" s="27"/>
      <c r="U11" s="27"/>
      <c r="V11" s="27"/>
      <c r="W11" s="27"/>
      <c r="X11" s="27"/>
      <c r="Y11" s="27"/>
      <c r="Z11" s="27"/>
      <c r="AA11" s="27"/>
    </row>
    <row r="12">
      <c r="A12" s="27" t="s">
        <v>1896</v>
      </c>
      <c r="B12" s="31">
        <v>13985.0</v>
      </c>
      <c r="C12" s="31">
        <v>1773.0</v>
      </c>
      <c r="D12" s="31">
        <f>1896+6936</f>
        <v>8832</v>
      </c>
      <c r="E12" s="31">
        <v>154.0</v>
      </c>
      <c r="F12" s="31">
        <v>0.0</v>
      </c>
      <c r="G12" s="31">
        <v>0.0</v>
      </c>
      <c r="H12" s="31">
        <v>668676.0</v>
      </c>
      <c r="I12" s="27"/>
      <c r="J12" s="27"/>
      <c r="K12" s="27"/>
      <c r="L12" s="27"/>
      <c r="M12" s="27"/>
      <c r="N12" s="27"/>
      <c r="O12" s="27"/>
      <c r="P12" s="27"/>
      <c r="Q12" s="27"/>
      <c r="R12" s="27"/>
      <c r="S12" s="27"/>
      <c r="T12" s="27"/>
      <c r="U12" s="27"/>
      <c r="V12" s="27"/>
      <c r="W12" s="27"/>
      <c r="X12" s="27"/>
      <c r="Y12" s="27"/>
      <c r="Z12" s="27"/>
      <c r="AA12" s="27"/>
    </row>
    <row r="13">
      <c r="A13" s="27" t="s">
        <v>1897</v>
      </c>
      <c r="B13" s="31">
        <v>8493.0</v>
      </c>
      <c r="C13" s="31">
        <v>1773.0</v>
      </c>
      <c r="D13" s="31">
        <f>1896+5273</f>
        <v>7169</v>
      </c>
      <c r="E13" s="31">
        <v>136.0</v>
      </c>
      <c r="F13" s="31">
        <v>0.0</v>
      </c>
      <c r="G13" s="31">
        <v>0.0</v>
      </c>
      <c r="H13" s="31">
        <v>769691.0</v>
      </c>
      <c r="I13" s="27"/>
      <c r="J13" s="27"/>
      <c r="K13" s="27"/>
      <c r="L13" s="27"/>
      <c r="M13" s="27"/>
      <c r="N13" s="27"/>
      <c r="O13" s="27"/>
      <c r="P13" s="27"/>
      <c r="Q13" s="27"/>
      <c r="R13" s="27"/>
      <c r="S13" s="27"/>
      <c r="T13" s="27"/>
      <c r="U13" s="27"/>
      <c r="V13" s="27"/>
      <c r="W13" s="27"/>
      <c r="X13" s="27"/>
      <c r="Y13" s="27"/>
      <c r="Z13" s="27"/>
      <c r="AA13" s="27"/>
    </row>
    <row r="14">
      <c r="A14" s="27" t="s">
        <v>1898</v>
      </c>
      <c r="B14" s="31">
        <v>10591.0</v>
      </c>
      <c r="C14" s="27"/>
      <c r="D14" s="27"/>
      <c r="E14" s="27"/>
      <c r="F14" s="27"/>
      <c r="G14" s="31">
        <v>0.0</v>
      </c>
      <c r="H14" s="27"/>
      <c r="I14" s="27"/>
      <c r="J14" s="27"/>
      <c r="K14" s="27"/>
      <c r="L14" s="27"/>
      <c r="M14" s="27"/>
      <c r="N14" s="27"/>
      <c r="O14" s="27"/>
      <c r="P14" s="27"/>
      <c r="Q14" s="27"/>
      <c r="R14" s="27"/>
      <c r="S14" s="27"/>
      <c r="T14" s="27"/>
      <c r="U14" s="27"/>
      <c r="V14" s="27"/>
      <c r="W14" s="27"/>
      <c r="X14" s="27"/>
      <c r="Y14" s="27"/>
      <c r="Z14" s="27"/>
      <c r="AA14" s="27"/>
    </row>
    <row r="15">
      <c r="A15" s="27" t="s">
        <v>1899</v>
      </c>
      <c r="B15" s="31">
        <v>8656.0</v>
      </c>
      <c r="C15" s="31">
        <v>1773.0</v>
      </c>
      <c r="D15" s="31">
        <f>1896+7015</f>
        <v>8911</v>
      </c>
      <c r="E15" s="31">
        <v>136.0</v>
      </c>
      <c r="F15" s="31">
        <v>0.0</v>
      </c>
      <c r="G15" s="31">
        <v>0.0</v>
      </c>
      <c r="H15" s="31">
        <v>776452.0</v>
      </c>
      <c r="I15" s="27"/>
      <c r="J15" s="27"/>
      <c r="K15" s="27"/>
      <c r="L15" s="27"/>
      <c r="M15" s="27"/>
      <c r="N15" s="27"/>
      <c r="O15" s="27"/>
      <c r="P15" s="27"/>
      <c r="Q15" s="27"/>
      <c r="R15" s="27"/>
      <c r="S15" s="27"/>
      <c r="T15" s="27"/>
      <c r="U15" s="27"/>
      <c r="V15" s="27"/>
      <c r="W15" s="27"/>
      <c r="X15" s="27"/>
      <c r="Y15" s="27"/>
      <c r="Z15" s="27"/>
      <c r="AA15" s="27"/>
    </row>
    <row r="16">
      <c r="A16" s="27" t="s">
        <v>1900</v>
      </c>
      <c r="B16" s="31">
        <v>10859.0</v>
      </c>
      <c r="C16" s="31">
        <v>1773.0</v>
      </c>
      <c r="D16" s="31">
        <v>0.0</v>
      </c>
      <c r="E16" s="31">
        <v>0.0</v>
      </c>
      <c r="F16" s="31">
        <v>37.0</v>
      </c>
      <c r="G16" s="31">
        <v>0.0</v>
      </c>
      <c r="H16" s="31">
        <v>570272.0</v>
      </c>
      <c r="I16" s="27"/>
      <c r="J16" s="27"/>
      <c r="K16" s="27"/>
      <c r="L16" s="27"/>
      <c r="M16" s="27"/>
      <c r="N16" s="27"/>
      <c r="O16" s="27"/>
      <c r="P16" s="27"/>
      <c r="Q16" s="27"/>
      <c r="R16" s="27"/>
      <c r="S16" s="27"/>
      <c r="T16" s="27"/>
      <c r="U16" s="27"/>
      <c r="V16" s="27"/>
      <c r="W16" s="27"/>
      <c r="X16" s="27"/>
      <c r="Y16" s="27"/>
      <c r="Z16" s="27"/>
      <c r="AA16" s="27"/>
    </row>
    <row r="17">
      <c r="A17" s="27" t="s">
        <v>1901</v>
      </c>
      <c r="B17" s="31">
        <v>13378.0</v>
      </c>
      <c r="C17" s="31">
        <v>1773.0</v>
      </c>
      <c r="D17" s="31">
        <f>1896+6936</f>
        <v>8832</v>
      </c>
      <c r="E17" s="31">
        <v>154.0</v>
      </c>
      <c r="F17" s="31">
        <v>0.0</v>
      </c>
      <c r="G17" s="31">
        <v>0.0</v>
      </c>
      <c r="H17" s="31">
        <v>808041.0</v>
      </c>
      <c r="I17" s="27"/>
      <c r="J17" s="27"/>
      <c r="K17" s="27"/>
      <c r="L17" s="27"/>
      <c r="M17" s="27"/>
      <c r="N17" s="27"/>
      <c r="O17" s="27"/>
      <c r="P17" s="27"/>
      <c r="Q17" s="27"/>
      <c r="R17" s="27"/>
      <c r="S17" s="27"/>
      <c r="T17" s="27"/>
      <c r="U17" s="27"/>
      <c r="V17" s="27"/>
      <c r="W17" s="27"/>
      <c r="X17" s="27"/>
      <c r="Y17" s="27"/>
      <c r="Z17" s="27"/>
      <c r="AA17" s="27"/>
    </row>
    <row r="18">
      <c r="A18" s="27" t="s">
        <v>1902</v>
      </c>
      <c r="B18" s="31">
        <v>17594.0</v>
      </c>
      <c r="C18" s="31">
        <v>1773.0</v>
      </c>
      <c r="D18" s="31">
        <f>1836+10493</f>
        <v>12329</v>
      </c>
      <c r="E18" s="31">
        <v>0.0</v>
      </c>
      <c r="F18" s="31">
        <v>129.0</v>
      </c>
      <c r="G18" s="31">
        <v>0.0</v>
      </c>
      <c r="H18" s="31">
        <v>643816.0</v>
      </c>
      <c r="I18" s="27"/>
      <c r="J18" s="27"/>
      <c r="K18" s="27"/>
      <c r="L18" s="27"/>
      <c r="M18" s="27"/>
      <c r="N18" s="27"/>
      <c r="O18" s="27"/>
      <c r="P18" s="27"/>
      <c r="Q18" s="27"/>
      <c r="R18" s="27"/>
      <c r="S18" s="27"/>
      <c r="T18" s="27"/>
      <c r="U18" s="27"/>
      <c r="V18" s="27"/>
      <c r="W18" s="27"/>
      <c r="X18" s="27"/>
      <c r="Y18" s="27"/>
      <c r="Z18" s="27"/>
      <c r="AA18" s="27"/>
    </row>
    <row r="19">
      <c r="A19" s="27" t="s">
        <v>1903</v>
      </c>
      <c r="B19" s="31">
        <v>1695.0</v>
      </c>
      <c r="C19" s="31">
        <v>1773.0</v>
      </c>
      <c r="D19" s="31">
        <f>1896+7013</f>
        <v>8909</v>
      </c>
      <c r="E19" s="31">
        <v>136.0</v>
      </c>
      <c r="F19" s="31">
        <v>0.0</v>
      </c>
      <c r="G19" s="31">
        <v>0.0</v>
      </c>
      <c r="H19" s="31">
        <v>698333.0</v>
      </c>
      <c r="I19" s="27"/>
      <c r="J19" s="27"/>
      <c r="K19" s="27"/>
      <c r="L19" s="27"/>
      <c r="M19" s="27"/>
      <c r="N19" s="27"/>
      <c r="O19" s="27"/>
      <c r="P19" s="27"/>
      <c r="Q19" s="27"/>
      <c r="R19" s="27"/>
      <c r="S19" s="27"/>
      <c r="T19" s="27"/>
      <c r="U19" s="27"/>
      <c r="V19" s="27"/>
      <c r="W19" s="27"/>
      <c r="X19" s="27"/>
      <c r="Y19" s="27"/>
      <c r="Z19" s="27"/>
      <c r="AA19" s="27"/>
    </row>
    <row r="20">
      <c r="A20" s="27" t="s">
        <v>1904</v>
      </c>
      <c r="B20" s="31">
        <v>8463.0</v>
      </c>
      <c r="C20" s="31">
        <v>1773.0</v>
      </c>
      <c r="D20" s="31">
        <f>1896+5853</f>
        <v>7749</v>
      </c>
      <c r="E20" s="31">
        <v>136.0</v>
      </c>
      <c r="F20" s="31">
        <v>0.0</v>
      </c>
      <c r="G20" s="31">
        <v>0.0</v>
      </c>
      <c r="H20" s="31">
        <v>680069.0</v>
      </c>
      <c r="I20" s="27"/>
      <c r="J20" s="27"/>
      <c r="K20" s="27"/>
      <c r="L20" s="27"/>
      <c r="M20" s="27"/>
      <c r="N20" s="27"/>
      <c r="O20" s="27"/>
      <c r="P20" s="27"/>
      <c r="Q20" s="27"/>
      <c r="R20" s="27"/>
      <c r="S20" s="27"/>
      <c r="T20" s="27"/>
      <c r="U20" s="27"/>
      <c r="V20" s="27"/>
      <c r="W20" s="27"/>
      <c r="X20" s="27"/>
      <c r="Y20" s="27"/>
      <c r="Z20" s="27"/>
      <c r="AA20" s="27"/>
    </row>
    <row r="21">
      <c r="A21" s="27" t="s">
        <v>1905</v>
      </c>
      <c r="B21" s="31">
        <v>19170.0</v>
      </c>
      <c r="C21" s="27"/>
      <c r="D21" s="27"/>
      <c r="E21" s="27"/>
      <c r="F21" s="27"/>
      <c r="G21" s="31">
        <v>0.0</v>
      </c>
      <c r="H21" s="27"/>
      <c r="I21" s="27"/>
      <c r="J21" s="27"/>
      <c r="K21" s="27"/>
      <c r="L21" s="27"/>
      <c r="M21" s="27"/>
      <c r="N21" s="27"/>
      <c r="O21" s="27"/>
      <c r="P21" s="27"/>
      <c r="Q21" s="27"/>
      <c r="R21" s="27"/>
      <c r="S21" s="27"/>
      <c r="T21" s="27"/>
      <c r="U21" s="27"/>
      <c r="V21" s="27"/>
      <c r="W21" s="27"/>
      <c r="X21" s="27"/>
      <c r="Y21" s="27"/>
      <c r="Z21" s="27"/>
      <c r="AA21" s="27"/>
    </row>
    <row r="22">
      <c r="A22" s="27" t="s">
        <v>1906</v>
      </c>
      <c r="B22" s="31">
        <v>9559.0</v>
      </c>
      <c r="C22" s="31">
        <v>1773.0</v>
      </c>
      <c r="D22" s="31">
        <f>1896+6936</f>
        <v>8832</v>
      </c>
      <c r="E22" s="31">
        <v>154.0</v>
      </c>
      <c r="F22" s="27"/>
      <c r="G22" s="31">
        <v>0.0</v>
      </c>
      <c r="H22" s="31">
        <v>648857.0</v>
      </c>
      <c r="I22" s="27"/>
      <c r="J22" s="27"/>
      <c r="K22" s="27"/>
      <c r="L22" s="27"/>
      <c r="M22" s="27"/>
      <c r="N22" s="27"/>
      <c r="O22" s="27"/>
      <c r="P22" s="27"/>
      <c r="Q22" s="27"/>
      <c r="R22" s="27"/>
      <c r="S22" s="27"/>
      <c r="T22" s="27"/>
      <c r="U22" s="27"/>
      <c r="V22" s="27"/>
      <c r="W22" s="27"/>
      <c r="X22" s="27"/>
      <c r="Y22" s="27"/>
      <c r="Z22" s="27"/>
      <c r="AA22" s="27"/>
    </row>
    <row r="23">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row>
    <row r="24">
      <c r="A24" s="30" t="s">
        <v>17</v>
      </c>
      <c r="B24" s="30" t="s">
        <v>1881</v>
      </c>
      <c r="C24" s="30" t="s">
        <v>1882</v>
      </c>
      <c r="D24" s="30" t="s">
        <v>1883</v>
      </c>
      <c r="E24" s="30" t="s">
        <v>1884</v>
      </c>
      <c r="F24" s="30" t="s">
        <v>1885</v>
      </c>
      <c r="G24" s="30" t="s">
        <v>1886</v>
      </c>
      <c r="H24" s="30" t="s">
        <v>1857</v>
      </c>
      <c r="I24" s="27"/>
      <c r="J24" s="27"/>
      <c r="K24" s="27"/>
      <c r="L24" s="27"/>
      <c r="M24" s="27"/>
      <c r="N24" s="27"/>
      <c r="O24" s="27"/>
      <c r="P24" s="27"/>
      <c r="Q24" s="27"/>
      <c r="R24" s="27"/>
      <c r="S24" s="27"/>
      <c r="T24" s="27"/>
      <c r="U24" s="27"/>
      <c r="V24" s="27"/>
      <c r="W24" s="27"/>
      <c r="X24" s="27"/>
      <c r="Y24" s="27"/>
      <c r="Z24" s="27"/>
      <c r="AA24" s="27"/>
    </row>
    <row r="25">
      <c r="A25" s="27" t="s">
        <v>1887</v>
      </c>
      <c r="B25" s="31">
        <v>5321.0</v>
      </c>
      <c r="C25" s="31">
        <v>3203.0</v>
      </c>
      <c r="D25" s="31">
        <f>2696+386+16215+896</f>
        <v>20193</v>
      </c>
      <c r="E25" s="31">
        <v>339.0</v>
      </c>
      <c r="F25" s="31">
        <v>108.0</v>
      </c>
      <c r="G25" s="31">
        <v>0.0</v>
      </c>
      <c r="H25" s="31">
        <v>539708.0</v>
      </c>
      <c r="I25" s="27"/>
      <c r="J25" s="27"/>
      <c r="K25" s="27"/>
      <c r="L25" s="27"/>
      <c r="M25" s="27"/>
      <c r="N25" s="27"/>
      <c r="O25" s="27"/>
      <c r="P25" s="27"/>
      <c r="Q25" s="27"/>
      <c r="R25" s="27"/>
      <c r="S25" s="27"/>
      <c r="T25" s="27"/>
      <c r="U25" s="27"/>
      <c r="V25" s="27"/>
      <c r="W25" s="27"/>
      <c r="X25" s="27"/>
      <c r="Y25" s="27"/>
      <c r="Z25" s="27"/>
      <c r="AA25" s="27"/>
    </row>
    <row r="26">
      <c r="A26" s="27" t="s">
        <v>1888</v>
      </c>
      <c r="B26" s="31">
        <v>15759.0</v>
      </c>
      <c r="C26" s="31">
        <v>3203.0</v>
      </c>
      <c r="D26" s="31">
        <f>2636+386+5857+1644+3249+2171+2665+896</f>
        <v>19504</v>
      </c>
      <c r="E26" s="31">
        <v>165.0</v>
      </c>
      <c r="F26" s="31">
        <v>241.0</v>
      </c>
      <c r="G26" s="31">
        <v>286.0</v>
      </c>
      <c r="H26" s="31">
        <v>539724.0</v>
      </c>
      <c r="I26" s="27"/>
      <c r="J26" s="27"/>
      <c r="K26" s="27"/>
      <c r="L26" s="27"/>
      <c r="M26" s="27"/>
      <c r="N26" s="27"/>
      <c r="O26" s="27"/>
      <c r="P26" s="27"/>
      <c r="Q26" s="27"/>
      <c r="R26" s="27"/>
      <c r="S26" s="27"/>
      <c r="T26" s="27"/>
      <c r="U26" s="27"/>
      <c r="V26" s="27"/>
      <c r="W26" s="27"/>
      <c r="X26" s="27"/>
      <c r="Y26" s="27"/>
      <c r="Z26" s="27"/>
      <c r="AA26" s="27"/>
    </row>
    <row r="27">
      <c r="A27" s="27" t="s">
        <v>1889</v>
      </c>
      <c r="B27" s="31">
        <v>11947.0</v>
      </c>
      <c r="C27" s="31">
        <v>3196.0</v>
      </c>
      <c r="D27" s="31">
        <f>2696+386+12556+5112+896</f>
        <v>21646</v>
      </c>
      <c r="E27" s="31">
        <v>231.0</v>
      </c>
      <c r="F27" s="31">
        <v>108.0</v>
      </c>
      <c r="G27" s="31">
        <v>56.0</v>
      </c>
      <c r="H27" s="31">
        <v>214177.0</v>
      </c>
      <c r="I27" s="27"/>
      <c r="J27" s="27" t="s">
        <v>1907</v>
      </c>
      <c r="K27" s="27"/>
      <c r="L27" s="27"/>
      <c r="M27" s="27"/>
      <c r="N27" s="27"/>
      <c r="O27" s="27"/>
      <c r="P27" s="27"/>
      <c r="Q27" s="27"/>
      <c r="R27" s="27"/>
      <c r="S27" s="27"/>
      <c r="T27" s="27"/>
      <c r="U27" s="27"/>
      <c r="V27" s="27"/>
      <c r="W27" s="27"/>
      <c r="X27" s="27"/>
      <c r="Y27" s="27"/>
      <c r="Z27" s="27"/>
      <c r="AA27" s="27"/>
    </row>
    <row r="28">
      <c r="A28" s="27" t="s">
        <v>1890</v>
      </c>
      <c r="B28" s="31">
        <v>10929.0</v>
      </c>
      <c r="C28" s="31">
        <v>0.0</v>
      </c>
      <c r="D28" s="31">
        <v>0.0</v>
      </c>
      <c r="E28" s="31">
        <v>0.0</v>
      </c>
      <c r="F28" s="31">
        <v>0.0</v>
      </c>
      <c r="G28" s="31">
        <v>0.0</v>
      </c>
      <c r="H28" s="31">
        <v>195497.0</v>
      </c>
      <c r="I28" s="27"/>
      <c r="J28" s="27" t="s">
        <v>1907</v>
      </c>
      <c r="K28" s="27"/>
      <c r="L28" s="27"/>
      <c r="M28" s="27"/>
      <c r="N28" s="27"/>
      <c r="O28" s="27"/>
      <c r="P28" s="27"/>
      <c r="Q28" s="27"/>
      <c r="R28" s="27"/>
      <c r="S28" s="27"/>
      <c r="T28" s="27"/>
      <c r="U28" s="27"/>
      <c r="V28" s="27"/>
      <c r="W28" s="27"/>
      <c r="X28" s="27"/>
      <c r="Y28" s="27"/>
      <c r="Z28" s="27"/>
      <c r="AA28" s="27"/>
    </row>
    <row r="29">
      <c r="A29" s="27" t="s">
        <v>1892</v>
      </c>
      <c r="B29" s="31">
        <v>9476.0</v>
      </c>
      <c r="C29" s="31">
        <v>3196.0</v>
      </c>
      <c r="D29" s="31">
        <f>2696+386+12556+5112</f>
        <v>20750</v>
      </c>
      <c r="E29" s="31">
        <v>149.0</v>
      </c>
      <c r="F29" s="31">
        <v>181.0</v>
      </c>
      <c r="G29" s="31">
        <v>56.0</v>
      </c>
      <c r="H29" s="31">
        <v>102633.0</v>
      </c>
      <c r="I29" s="27"/>
      <c r="J29" s="27" t="s">
        <v>1907</v>
      </c>
      <c r="K29" s="27"/>
      <c r="L29" s="27"/>
      <c r="M29" s="27"/>
      <c r="N29" s="27"/>
      <c r="O29" s="27"/>
      <c r="P29" s="27"/>
      <c r="Q29" s="27"/>
      <c r="R29" s="27"/>
      <c r="S29" s="27"/>
      <c r="T29" s="27"/>
      <c r="U29" s="27"/>
      <c r="V29" s="27"/>
      <c r="W29" s="27"/>
      <c r="X29" s="27"/>
      <c r="Y29" s="27"/>
      <c r="Z29" s="27"/>
      <c r="AA29" s="27"/>
    </row>
    <row r="30">
      <c r="A30" s="27" t="s">
        <v>1893</v>
      </c>
      <c r="B30" s="31">
        <v>8869.0</v>
      </c>
      <c r="C30" s="31">
        <v>1773.0</v>
      </c>
      <c r="D30" s="31">
        <f>12984+1454</f>
        <v>14438</v>
      </c>
      <c r="E30" s="31">
        <v>0.0</v>
      </c>
      <c r="F30" s="31">
        <v>0.0</v>
      </c>
      <c r="G30" s="31">
        <v>56.0</v>
      </c>
      <c r="H30" s="31">
        <v>722220.0</v>
      </c>
      <c r="I30" s="27"/>
      <c r="J30" s="27"/>
      <c r="K30" s="27"/>
      <c r="L30" s="27"/>
      <c r="M30" s="27"/>
      <c r="N30" s="27"/>
      <c r="O30" s="27"/>
      <c r="P30" s="27"/>
      <c r="Q30" s="27"/>
      <c r="R30" s="27"/>
      <c r="S30" s="27"/>
      <c r="T30" s="27"/>
      <c r="U30" s="27"/>
      <c r="V30" s="27"/>
      <c r="W30" s="27"/>
      <c r="X30" s="27"/>
      <c r="Y30" s="27"/>
      <c r="Z30" s="27"/>
      <c r="AA30" s="27"/>
    </row>
    <row r="31">
      <c r="A31" s="27" t="s">
        <v>1894</v>
      </c>
      <c r="B31" s="31">
        <v>21637.0</v>
      </c>
      <c r="C31" s="31">
        <v>3196.0</v>
      </c>
      <c r="D31" s="31">
        <f>2694+363+12565+5112+894</f>
        <v>21628</v>
      </c>
      <c r="E31" s="31">
        <v>360.0</v>
      </c>
      <c r="F31" s="31">
        <v>108.0</v>
      </c>
      <c r="G31" s="31">
        <v>56.0</v>
      </c>
      <c r="H31" s="31">
        <v>1033518.0</v>
      </c>
      <c r="I31" s="27"/>
      <c r="J31" s="27"/>
      <c r="K31" s="27"/>
      <c r="L31" s="27"/>
      <c r="M31" s="27"/>
      <c r="N31" s="27"/>
      <c r="O31" s="27"/>
      <c r="P31" s="27"/>
      <c r="Q31" s="27"/>
      <c r="R31" s="27"/>
      <c r="S31" s="27"/>
      <c r="T31" s="27"/>
      <c r="U31" s="27"/>
      <c r="V31" s="27"/>
      <c r="W31" s="27"/>
      <c r="X31" s="27"/>
      <c r="Y31" s="27"/>
      <c r="Z31" s="27"/>
      <c r="AA31" s="27"/>
    </row>
    <row r="32">
      <c r="A32" s="27" t="s">
        <v>1895</v>
      </c>
      <c r="B32" s="31">
        <v>15502.0</v>
      </c>
      <c r="C32" s="31">
        <v>3196.0</v>
      </c>
      <c r="D32" s="31">
        <f>2636+386+4446+386+7154+5054+5111+2684+386+7153+1341</f>
        <v>36737</v>
      </c>
      <c r="E32" s="31">
        <v>0.0</v>
      </c>
      <c r="F32" s="31">
        <v>926.0</v>
      </c>
      <c r="G32" s="31">
        <v>345.0</v>
      </c>
      <c r="H32" s="31">
        <v>340077.0</v>
      </c>
      <c r="I32" s="27"/>
      <c r="J32" s="27"/>
      <c r="K32" s="27"/>
      <c r="L32" s="27"/>
      <c r="M32" s="27"/>
      <c r="N32" s="27"/>
      <c r="O32" s="27"/>
      <c r="P32" s="27"/>
      <c r="Q32" s="27"/>
      <c r="R32" s="27"/>
      <c r="S32" s="27"/>
      <c r="T32" s="27"/>
      <c r="U32" s="27"/>
      <c r="V32" s="27"/>
      <c r="W32" s="27"/>
      <c r="X32" s="27"/>
      <c r="Y32" s="27"/>
      <c r="Z32" s="27"/>
      <c r="AA32" s="27"/>
    </row>
    <row r="33">
      <c r="A33" s="27" t="s">
        <v>1896</v>
      </c>
      <c r="B33" s="31">
        <v>14430.0</v>
      </c>
      <c r="C33" s="31">
        <v>3206.0</v>
      </c>
      <c r="D33" s="31">
        <f>2696+4983+5198+4767</f>
        <v>17644</v>
      </c>
      <c r="E33" s="31">
        <v>0.0</v>
      </c>
      <c r="F33" s="31">
        <v>126.0</v>
      </c>
      <c r="G33" s="31">
        <v>115.0</v>
      </c>
      <c r="H33" s="31">
        <v>58911.0</v>
      </c>
      <c r="I33" s="27"/>
      <c r="J33" s="27" t="s">
        <v>1908</v>
      </c>
      <c r="K33" s="27"/>
      <c r="L33" s="27"/>
      <c r="M33" s="27"/>
      <c r="N33" s="27"/>
      <c r="O33" s="27"/>
      <c r="P33" s="27"/>
      <c r="Q33" s="27"/>
      <c r="R33" s="27"/>
      <c r="S33" s="27"/>
      <c r="T33" s="27"/>
      <c r="U33" s="27"/>
      <c r="V33" s="27"/>
      <c r="W33" s="27"/>
      <c r="X33" s="27"/>
      <c r="Y33" s="27"/>
      <c r="Z33" s="27"/>
      <c r="AA33" s="27"/>
    </row>
    <row r="34">
      <c r="A34" s="27" t="s">
        <v>1897</v>
      </c>
      <c r="B34" s="31">
        <v>10194.0</v>
      </c>
      <c r="C34" s="31">
        <v>1773.0</v>
      </c>
      <c r="D34" s="31">
        <f>2696+5274+5198+4763+1454</f>
        <v>19385</v>
      </c>
      <c r="E34" s="31">
        <v>0.0</v>
      </c>
      <c r="F34" s="31">
        <v>124.0</v>
      </c>
      <c r="G34" s="31">
        <v>171.0</v>
      </c>
      <c r="H34" s="31">
        <v>572719.0</v>
      </c>
      <c r="I34" s="27"/>
      <c r="J34" s="27"/>
      <c r="K34" s="27"/>
      <c r="L34" s="27"/>
      <c r="M34" s="27"/>
      <c r="N34" s="27"/>
      <c r="O34" s="27"/>
      <c r="P34" s="27"/>
      <c r="Q34" s="27"/>
      <c r="R34" s="27"/>
      <c r="S34" s="27"/>
      <c r="T34" s="27"/>
      <c r="U34" s="27"/>
      <c r="V34" s="27"/>
      <c r="W34" s="27"/>
      <c r="X34" s="27"/>
      <c r="Y34" s="27"/>
      <c r="Z34" s="27"/>
      <c r="AA34" s="27"/>
    </row>
    <row r="35">
      <c r="A35" s="27" t="s">
        <v>1898</v>
      </c>
      <c r="B35" s="31">
        <v>12995.0</v>
      </c>
      <c r="C35" s="31">
        <v>3208.0</v>
      </c>
      <c r="D35" s="31">
        <f>2549+6336+6361+5131+896</f>
        <v>21273</v>
      </c>
      <c r="E35" s="31">
        <v>0.0</v>
      </c>
      <c r="F35" s="31">
        <v>124.0</v>
      </c>
      <c r="G35" s="31">
        <v>112.0</v>
      </c>
      <c r="H35" s="31">
        <v>844639.0</v>
      </c>
      <c r="I35" s="27"/>
      <c r="J35" s="27"/>
      <c r="K35" s="27"/>
      <c r="L35" s="27"/>
      <c r="M35" s="27"/>
      <c r="N35" s="27"/>
      <c r="O35" s="27"/>
      <c r="P35" s="27"/>
      <c r="Q35" s="27"/>
      <c r="R35" s="27"/>
      <c r="S35" s="27"/>
      <c r="T35" s="27"/>
      <c r="U35" s="27"/>
      <c r="V35" s="27"/>
      <c r="W35" s="27"/>
      <c r="X35" s="27"/>
      <c r="Y35" s="27"/>
      <c r="Z35" s="27"/>
      <c r="AA35" s="27"/>
    </row>
    <row r="36">
      <c r="A36" s="27" t="s">
        <v>1899</v>
      </c>
      <c r="B36" s="31">
        <v>11630.0</v>
      </c>
      <c r="C36" s="31">
        <v>3208.0</v>
      </c>
      <c r="D36" s="31">
        <f>2696+5274+5261+5132+896</f>
        <v>19259</v>
      </c>
      <c r="E36" s="31">
        <v>0.0</v>
      </c>
      <c r="F36" s="31">
        <v>124.0</v>
      </c>
      <c r="G36" s="31">
        <v>115.0</v>
      </c>
      <c r="H36" s="31">
        <v>801137.0</v>
      </c>
      <c r="I36" s="27"/>
      <c r="J36" s="27"/>
      <c r="K36" s="27"/>
      <c r="L36" s="27"/>
      <c r="M36" s="27"/>
      <c r="N36" s="27"/>
      <c r="O36" s="27"/>
      <c r="P36" s="27"/>
      <c r="Q36" s="27"/>
      <c r="R36" s="27"/>
      <c r="S36" s="27"/>
      <c r="T36" s="27"/>
      <c r="U36" s="27"/>
      <c r="V36" s="27"/>
      <c r="W36" s="27"/>
      <c r="X36" s="27"/>
      <c r="Y36" s="27"/>
      <c r="Z36" s="27"/>
      <c r="AA36" s="27"/>
    </row>
    <row r="37">
      <c r="A37" s="27" t="s">
        <v>1900</v>
      </c>
      <c r="B37" s="31">
        <v>10967.0</v>
      </c>
      <c r="C37" s="31">
        <v>3208.0</v>
      </c>
      <c r="D37" s="31">
        <f>2696+386+1397+387+12556+5112+2684+386</f>
        <v>25604</v>
      </c>
      <c r="E37" s="31">
        <v>568.0</v>
      </c>
      <c r="F37" s="31">
        <v>364.0</v>
      </c>
      <c r="G37" s="31">
        <v>115.0</v>
      </c>
      <c r="H37" s="31">
        <v>414480.0</v>
      </c>
      <c r="I37" s="27"/>
      <c r="J37" s="27"/>
      <c r="K37" s="27"/>
      <c r="L37" s="27"/>
      <c r="M37" s="27"/>
      <c r="N37" s="27"/>
      <c r="O37" s="27"/>
      <c r="P37" s="27"/>
      <c r="Q37" s="27"/>
      <c r="R37" s="27"/>
      <c r="S37" s="27"/>
      <c r="T37" s="27"/>
      <c r="U37" s="27"/>
      <c r="V37" s="27"/>
      <c r="W37" s="27"/>
      <c r="X37" s="27"/>
      <c r="Y37" s="27"/>
      <c r="Z37" s="27"/>
      <c r="AA37" s="27"/>
    </row>
    <row r="38">
      <c r="A38" s="27" t="s">
        <v>1901</v>
      </c>
      <c r="B38" s="31">
        <v>7627.0</v>
      </c>
      <c r="C38" s="31">
        <v>3196.0</v>
      </c>
      <c r="D38" s="31">
        <f>2696+386+12556+5112+2684+386+8071</f>
        <v>31891</v>
      </c>
      <c r="E38" s="31">
        <v>478.0</v>
      </c>
      <c r="F38" s="31">
        <v>216.0</v>
      </c>
      <c r="G38" s="31">
        <v>115.0</v>
      </c>
      <c r="H38" s="31">
        <v>510366.0</v>
      </c>
      <c r="I38" s="27"/>
      <c r="J38" s="27"/>
      <c r="K38" s="27"/>
      <c r="L38" s="27"/>
      <c r="M38" s="27"/>
      <c r="N38" s="27"/>
      <c r="O38" s="27"/>
      <c r="P38" s="27"/>
      <c r="Q38" s="27"/>
      <c r="R38" s="27"/>
      <c r="S38" s="27"/>
      <c r="T38" s="27"/>
      <c r="U38" s="27"/>
      <c r="V38" s="27"/>
      <c r="W38" s="27"/>
      <c r="X38" s="27"/>
      <c r="Y38" s="27"/>
      <c r="Z38" s="27"/>
      <c r="AA38" s="27"/>
    </row>
    <row r="39">
      <c r="A39" s="27" t="s">
        <v>1902</v>
      </c>
      <c r="B39" s="31">
        <v>11172.0</v>
      </c>
      <c r="C39" s="31">
        <v>1773.0</v>
      </c>
      <c r="D39" s="31">
        <f>2696+5274+5198+4763+1454</f>
        <v>19385</v>
      </c>
      <c r="E39" s="31">
        <v>0.0</v>
      </c>
      <c r="F39" s="31">
        <v>124.0</v>
      </c>
      <c r="G39" s="31">
        <v>171.0</v>
      </c>
      <c r="H39" s="31">
        <v>723402.0</v>
      </c>
      <c r="I39" s="27"/>
      <c r="J39" s="27"/>
      <c r="K39" s="27"/>
      <c r="L39" s="27"/>
      <c r="M39" s="27"/>
      <c r="N39" s="27"/>
      <c r="O39" s="27"/>
      <c r="P39" s="27"/>
      <c r="Q39" s="27"/>
      <c r="R39" s="27"/>
      <c r="S39" s="27"/>
      <c r="T39" s="27"/>
      <c r="U39" s="27"/>
      <c r="V39" s="27"/>
      <c r="W39" s="27"/>
      <c r="X39" s="27"/>
      <c r="Y39" s="27"/>
      <c r="Z39" s="27"/>
      <c r="AA39" s="27"/>
    </row>
    <row r="40">
      <c r="A40" s="27" t="s">
        <v>1903</v>
      </c>
      <c r="B40" s="31">
        <v>3489.0</v>
      </c>
      <c r="C40" s="31">
        <v>3174.0</v>
      </c>
      <c r="D40" s="31">
        <f>12564+5111+895</f>
        <v>18570</v>
      </c>
      <c r="E40" s="31">
        <v>239.0</v>
      </c>
      <c r="F40" s="31">
        <v>140.0</v>
      </c>
      <c r="G40" s="31">
        <v>56.0</v>
      </c>
      <c r="H40" s="31">
        <v>1021638.0</v>
      </c>
      <c r="I40" s="27"/>
      <c r="J40" s="27"/>
      <c r="K40" s="27"/>
      <c r="L40" s="27"/>
      <c r="M40" s="27"/>
      <c r="N40" s="27"/>
      <c r="O40" s="27"/>
      <c r="P40" s="27"/>
      <c r="Q40" s="27"/>
      <c r="R40" s="27"/>
      <c r="S40" s="27"/>
      <c r="T40" s="27"/>
      <c r="U40" s="27"/>
      <c r="V40" s="27"/>
      <c r="W40" s="27"/>
      <c r="X40" s="27"/>
      <c r="Y40" s="27"/>
      <c r="Z40" s="27"/>
      <c r="AA40" s="27"/>
    </row>
    <row r="41">
      <c r="A41" s="27" t="s">
        <v>1904</v>
      </c>
      <c r="B41" s="31">
        <v>7805.0</v>
      </c>
      <c r="C41" s="31">
        <v>1773.0</v>
      </c>
      <c r="D41" s="31">
        <f>2695+5128+4363+5128+5197+1453</f>
        <v>23964</v>
      </c>
      <c r="E41" s="31">
        <v>0.0</v>
      </c>
      <c r="F41" s="31">
        <v>248.0</v>
      </c>
      <c r="G41" s="31">
        <v>174.0</v>
      </c>
      <c r="H41" s="31">
        <v>137847.0</v>
      </c>
      <c r="I41" s="27"/>
      <c r="J41" s="27"/>
      <c r="K41" s="27"/>
      <c r="L41" s="27"/>
      <c r="M41" s="27"/>
      <c r="N41" s="27"/>
      <c r="O41" s="27"/>
      <c r="P41" s="27"/>
      <c r="Q41" s="27"/>
      <c r="R41" s="27"/>
      <c r="S41" s="27"/>
      <c r="T41" s="27"/>
      <c r="U41" s="27"/>
      <c r="V41" s="27"/>
      <c r="W41" s="27"/>
      <c r="X41" s="27"/>
      <c r="Y41" s="27"/>
      <c r="Z41" s="27"/>
      <c r="AA41" s="27"/>
    </row>
    <row r="42">
      <c r="A42" s="27" t="s">
        <v>1905</v>
      </c>
      <c r="B42" s="31">
        <v>13225.0</v>
      </c>
      <c r="C42" s="31">
        <v>1761.0</v>
      </c>
      <c r="D42" s="31">
        <f>2695+385+8793</f>
        <v>11873</v>
      </c>
      <c r="E42" s="31">
        <v>239.0</v>
      </c>
      <c r="F42" s="31">
        <v>108.0</v>
      </c>
      <c r="G42" s="31">
        <v>59.0</v>
      </c>
      <c r="H42" s="31">
        <v>531975.0</v>
      </c>
      <c r="I42" s="27"/>
      <c r="J42" s="27"/>
      <c r="K42" s="27"/>
      <c r="L42" s="27"/>
      <c r="M42" s="27"/>
      <c r="N42" s="27"/>
      <c r="O42" s="27"/>
      <c r="P42" s="27"/>
      <c r="Q42" s="27"/>
      <c r="R42" s="27"/>
      <c r="S42" s="27"/>
      <c r="T42" s="27"/>
      <c r="U42" s="27"/>
      <c r="V42" s="27"/>
      <c r="W42" s="27"/>
      <c r="X42" s="27"/>
      <c r="Y42" s="27"/>
      <c r="Z42" s="27"/>
      <c r="AA42" s="27"/>
    </row>
    <row r="43">
      <c r="A43" s="27" t="s">
        <v>1906</v>
      </c>
      <c r="B43" s="31">
        <v>14155.0</v>
      </c>
      <c r="C43" s="31">
        <v>3208.0</v>
      </c>
      <c r="D43" s="31">
        <f>2635+385+7154+85+4985+85+2529+4680+895</f>
        <v>23433</v>
      </c>
      <c r="E43" s="31">
        <v>150.0</v>
      </c>
      <c r="F43" s="31">
        <v>235.0</v>
      </c>
      <c r="G43" s="31">
        <v>288.0</v>
      </c>
      <c r="H43" s="31">
        <v>849377.0</v>
      </c>
      <c r="I43" s="27"/>
      <c r="J43" s="27"/>
      <c r="K43" s="27"/>
      <c r="L43" s="27"/>
      <c r="M43" s="27"/>
      <c r="N43" s="27"/>
      <c r="O43" s="27"/>
      <c r="P43" s="27"/>
      <c r="Q43" s="27"/>
      <c r="R43" s="27"/>
      <c r="S43" s="27"/>
      <c r="T43" s="27"/>
      <c r="U43" s="27"/>
      <c r="V43" s="27"/>
      <c r="W43" s="27"/>
      <c r="X43" s="27"/>
      <c r="Y43" s="27"/>
      <c r="Z43" s="27"/>
      <c r="AA43" s="27"/>
    </row>
    <row r="44">
      <c r="A44" s="27" t="s">
        <v>1909</v>
      </c>
      <c r="B44" s="31">
        <v>12738.0</v>
      </c>
      <c r="C44" s="31">
        <v>3196.0</v>
      </c>
      <c r="D44" s="31">
        <f>2695+365+15717+895</f>
        <v>19672</v>
      </c>
      <c r="E44" s="31">
        <v>149.0</v>
      </c>
      <c r="F44" s="31">
        <v>181.0</v>
      </c>
      <c r="G44" s="27"/>
      <c r="H44" s="31">
        <v>543738.0</v>
      </c>
      <c r="I44" s="27"/>
      <c r="J44" s="27"/>
      <c r="K44" s="27"/>
      <c r="L44" s="27"/>
      <c r="M44" s="27"/>
      <c r="N44" s="27"/>
      <c r="O44" s="27"/>
      <c r="P44" s="27"/>
      <c r="Q44" s="27"/>
      <c r="R44" s="27"/>
      <c r="S44" s="27"/>
      <c r="T44" s="27"/>
      <c r="U44" s="27"/>
      <c r="V44" s="27"/>
      <c r="W44" s="27"/>
      <c r="X44" s="27"/>
      <c r="Y44" s="27"/>
      <c r="Z44" s="27"/>
      <c r="AA44" s="27"/>
    </row>
    <row r="45">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row>
    <row r="46">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row>
    <row r="47">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row>
    <row r="48">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row>
    <row r="49">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row>
    <row r="50">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row>
    <row r="51">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row>
    <row r="52">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row>
    <row r="53">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row>
    <row r="54">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row>
    <row r="55">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row>
    <row r="56">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row>
    <row r="57">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row>
    <row r="58">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row>
    <row r="59">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row>
    <row r="60">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row>
    <row r="6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row>
    <row r="62">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row>
    <row r="63">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row>
    <row r="64">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row>
    <row r="65">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row>
    <row r="66">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row>
    <row r="67">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row>
    <row r="68">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row>
    <row r="69">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row>
    <row r="70">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row>
    <row r="71">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row>
    <row r="72">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row>
    <row r="73">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row>
    <row r="74">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row>
    <row r="75">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row>
    <row r="76">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row>
    <row r="77">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row>
    <row r="78">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row>
    <row r="79">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row>
    <row r="80">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row>
    <row r="81">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row>
    <row r="82">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row>
    <row r="83">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row>
    <row r="84">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row>
    <row r="85">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row>
    <row r="86">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row>
    <row r="87">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row>
    <row r="88">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row>
    <row r="89">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row>
    <row r="90">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row>
    <row r="91">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row>
    <row r="92">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row>
    <row r="93">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row>
    <row r="94">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row>
    <row r="95">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row>
    <row r="96">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row>
    <row r="97">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row>
    <row r="98">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row>
    <row r="99">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row>
    <row r="100">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row>
    <row r="101">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row>
    <row r="102">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row>
    <row r="103">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row>
    <row r="104">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row>
    <row r="105">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row>
    <row r="106">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row>
    <row r="107">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row>
    <row r="108">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row>
    <row r="109">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row>
    <row r="110">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row>
    <row r="111">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row>
    <row r="112">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row>
    <row r="113">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row>
    <row r="114">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row>
    <row r="115">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row>
    <row r="116">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row>
    <row r="117">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row>
    <row r="118">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row>
    <row r="119">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row>
    <row r="120">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row>
    <row r="121">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row>
    <row r="122">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row>
    <row r="123">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row>
    <row r="124">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row>
    <row r="125">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row>
    <row r="126">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row>
    <row r="127">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row>
    <row r="128">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row>
    <row r="129">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row>
    <row r="130">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row>
    <row r="131">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row>
    <row r="132">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row>
    <row r="133">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row>
    <row r="134">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row>
    <row r="135">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row>
    <row r="136">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row>
    <row r="137">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row>
    <row r="138">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row>
    <row r="139">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row>
    <row r="140">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row>
    <row r="141">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row>
    <row r="142">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row>
    <row r="143">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row>
    <row r="144">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row>
    <row r="145">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row>
    <row r="146">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row>
    <row r="147">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row>
    <row r="148">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row>
    <row r="149">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row>
    <row r="150">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row>
    <row r="151">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row>
    <row r="152">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row>
    <row r="153">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row>
    <row r="154">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row>
    <row r="155">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row>
    <row r="156">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row>
    <row r="157">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row>
    <row r="158">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row>
    <row r="159">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row>
    <row r="160">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row>
    <row r="161">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row>
    <row r="162">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row>
    <row r="163">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row>
    <row r="164">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row>
    <row r="165">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row>
    <row r="166">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row>
    <row r="167">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row>
    <row r="168">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row>
    <row r="169">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row>
    <row r="170">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row>
    <row r="171">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row>
    <row r="172">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row>
    <row r="173">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row>
    <row r="174">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row>
    <row r="175">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row>
    <row r="176">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row>
    <row r="177">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row>
    <row r="178">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row>
    <row r="179">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row>
    <row r="180">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row>
    <row r="181">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row>
    <row r="182">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row>
    <row r="183">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row>
    <row r="184">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row>
    <row r="185">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row>
    <row r="186">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row>
    <row r="187">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row>
    <row r="188">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row>
    <row r="189">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row>
    <row r="190">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row>
    <row r="191">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row>
    <row r="192">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row>
    <row r="193">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row>
    <row r="194">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row>
    <row r="195">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row>
    <row r="196">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row>
    <row r="197">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row>
    <row r="198">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row>
    <row r="199">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row>
    <row r="200">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row>
    <row r="201">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row>
    <row r="202">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row>
    <row r="203">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row>
    <row r="204">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row>
    <row r="205">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row>
    <row r="206">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row>
    <row r="207">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row>
    <row r="208">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row>
    <row r="209">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row>
    <row r="210">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row>
    <row r="211">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row>
    <row r="212">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row>
    <row r="213">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row>
    <row r="214">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row>
    <row r="215">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row>
    <row r="216">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row>
    <row r="217">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row>
    <row r="218">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row>
    <row r="219">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row>
    <row r="220">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row>
    <row r="221">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row>
    <row r="222">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row>
    <row r="223">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row>
    <row r="224">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row>
    <row r="225">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row>
    <row r="226">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row>
    <row r="227">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row>
    <row r="228">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row>
    <row r="229">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row>
    <row r="230">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row>
    <row r="231">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row>
    <row r="232">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row>
    <row r="233">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row>
    <row r="234">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row>
    <row r="235">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row>
    <row r="236">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row>
    <row r="237">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row>
    <row r="238">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row>
    <row r="239">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row>
    <row r="240">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row>
    <row r="241">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row>
    <row r="242">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row>
    <row r="243">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row>
    <row r="244">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row>
    <row r="245">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row>
    <row r="246">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row>
    <row r="247">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row>
    <row r="248">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row>
    <row r="249">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row>
    <row r="250">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row>
    <row r="251">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row>
    <row r="252">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row>
    <row r="253">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row>
    <row r="254">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row>
    <row r="255">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row>
    <row r="256">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row>
    <row r="257">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row>
    <row r="258">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row>
    <row r="259">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row>
    <row r="260">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row>
    <row r="261">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row>
    <row r="262">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row>
    <row r="263">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row>
    <row r="264">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row>
    <row r="265">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row>
    <row r="266">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row>
    <row r="267">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row>
    <row r="268">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row>
    <row r="269">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row>
    <row r="270">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row>
    <row r="271">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row>
    <row r="272">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row>
    <row r="273">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row>
    <row r="274">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row>
    <row r="275">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row>
    <row r="276">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row>
    <row r="277">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row>
    <row r="278">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row>
    <row r="279">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row>
    <row r="280">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row>
    <row r="281">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row>
    <row r="282">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row>
    <row r="283">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row>
    <row r="284">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row>
    <row r="285">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row>
    <row r="286">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row>
    <row r="287">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row>
    <row r="288">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row>
    <row r="289">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row>
    <row r="290">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row>
    <row r="291">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row>
    <row r="292">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row>
    <row r="293">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row>
    <row r="294">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row>
    <row r="295">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row>
    <row r="296">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row>
    <row r="297">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row>
    <row r="298">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row>
    <row r="299">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row>
    <row r="300">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row>
    <row r="301">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row>
    <row r="302">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row>
    <row r="303">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row>
    <row r="304">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row>
    <row r="305">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row>
    <row r="306">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row>
    <row r="307">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row>
    <row r="308">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row>
    <row r="309">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row>
    <row r="310">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row>
    <row r="311">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row>
    <row r="312">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row>
    <row r="313">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row>
    <row r="314">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row>
    <row r="315">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row>
    <row r="316">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row>
    <row r="317">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row>
    <row r="318">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row>
    <row r="319">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row>
    <row r="320">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row>
    <row r="321">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row>
    <row r="322">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row>
    <row r="323">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row>
    <row r="324">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row>
    <row r="325">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row>
    <row r="326">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row>
    <row r="327">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row>
    <row r="328">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row>
    <row r="329">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row>
    <row r="330">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row>
    <row r="331">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row>
    <row r="332">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row>
    <row r="333">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row>
    <row r="334">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row>
    <row r="335">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row>
    <row r="336">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row>
    <row r="337">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row>
    <row r="338">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row>
    <row r="339">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row>
    <row r="340">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row>
    <row r="341">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row>
    <row r="342">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row>
    <row r="343">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row>
    <row r="344">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row>
    <row r="345">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row>
    <row r="346">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row>
    <row r="347">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row>
    <row r="348">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row>
    <row r="349">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row>
    <row r="350">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row>
    <row r="351">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row>
    <row r="352">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row>
    <row r="353">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row>
    <row r="354">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row>
    <row r="355">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row>
    <row r="356">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row>
    <row r="357">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row>
    <row r="358">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row>
    <row r="359">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row>
    <row r="360">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row>
    <row r="361">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row>
    <row r="362">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row>
    <row r="363">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row>
    <row r="364">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row>
    <row r="365">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row>
    <row r="366">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row>
    <row r="367">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row>
    <row r="368">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row>
    <row r="369">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row>
    <row r="370">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row>
    <row r="371">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row>
    <row r="372">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row>
    <row r="373">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row>
    <row r="374">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row>
    <row r="375">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row>
    <row r="376">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row>
    <row r="377">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row>
    <row r="378">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row>
    <row r="379">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row>
    <row r="380">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row>
    <row r="381">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row>
    <row r="382">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row>
    <row r="383">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row>
    <row r="384">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row>
    <row r="385">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row>
    <row r="386">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row>
    <row r="387">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row>
    <row r="388">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row>
    <row r="389">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row>
    <row r="390">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row>
    <row r="391">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row>
    <row r="392">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row>
    <row r="393">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row>
    <row r="394">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row>
    <row r="395">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row>
    <row r="396">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row>
    <row r="397">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row>
    <row r="398">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row>
    <row r="399">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row>
    <row r="400">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row>
    <row r="401">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row>
    <row r="402">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row>
    <row r="403">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row>
    <row r="404">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row>
    <row r="405">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row>
    <row r="406">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row>
    <row r="407">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row>
    <row r="408">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row>
    <row r="409">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row>
    <row r="410">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row>
    <row r="411">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row>
    <row r="412">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row>
    <row r="413">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row r="417">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row>
    <row r="418">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row>
    <row r="419">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row>
    <row r="420">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row>
    <row r="421">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row>
    <row r="422">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row>
    <row r="423">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row>
    <row r="424">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row>
    <row r="425">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row>
    <row r="426">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row>
    <row r="427">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row>
    <row r="428">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row>
    <row r="429">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row>
    <row r="430">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row>
    <row r="431">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row>
    <row r="432">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row>
    <row r="433">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row>
    <row r="434">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row>
    <row r="435">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row>
    <row r="436">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row>
    <row r="437">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row>
    <row r="438">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row>
    <row r="439">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row>
    <row r="440">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row>
    <row r="441">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row>
    <row r="442">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row>
    <row r="443">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row>
    <row r="444">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row>
    <row r="445">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row>
    <row r="446">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row>
    <row r="447">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row>
    <row r="448">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row>
    <row r="449">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row>
    <row r="450">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row>
    <row r="451">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row>
    <row r="452">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row>
    <row r="453">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row>
    <row r="454">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row>
    <row r="455">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row>
    <row r="456">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row>
    <row r="457">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row>
    <row r="458">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row>
    <row r="459">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row>
    <row r="460">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row>
    <row r="461">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row>
    <row r="462">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row>
    <row r="463">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row>
    <row r="464">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row>
    <row r="465">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row>
    <row r="466">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row>
    <row r="467">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row>
    <row r="468">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row>
    <row r="469">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row>
    <row r="470">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row>
    <row r="471">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row>
    <row r="472">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row>
    <row r="473">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row>
    <row r="474">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row>
    <row r="475">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row>
    <row r="476">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row>
    <row r="477">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row>
    <row r="478">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row>
    <row r="479">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row>
    <row r="480">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row>
    <row r="481">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row>
    <row r="482">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row>
    <row r="483">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row>
    <row r="484">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row>
    <row r="485">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row>
    <row r="486">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row>
    <row r="487">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row>
    <row r="488">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row>
    <row r="489">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row>
    <row r="490">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row>
    <row r="491">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row>
    <row r="492">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row>
    <row r="493">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row>
    <row r="494">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row>
    <row r="495">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row>
    <row r="496">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row>
    <row r="497">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row>
    <row r="498">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row>
    <row r="499">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row>
    <row r="500">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row>
    <row r="501">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row>
    <row r="502">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row>
    <row r="503">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row>
    <row r="504">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row>
    <row r="505">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row>
    <row r="506">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row>
    <row r="507">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row>
    <row r="508">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row>
    <row r="509">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row>
    <row r="510">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row>
    <row r="511">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row>
    <row r="512">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row>
    <row r="513">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row>
    <row r="514">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row>
    <row r="515">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row>
    <row r="516">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row>
    <row r="517">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row>
    <row r="518">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row>
    <row r="519">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row>
    <row r="520">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row>
    <row r="521">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row>
    <row r="522">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row>
    <row r="523">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row>
    <row r="524">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row>
    <row r="525">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row>
    <row r="526">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row>
    <row r="527">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row>
    <row r="528">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row>
    <row r="529">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row>
    <row r="530">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row>
    <row r="531">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row>
    <row r="532">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row>
    <row r="533">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row>
    <row r="534">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row>
    <row r="535">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row>
    <row r="536">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row>
    <row r="537">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row>
    <row r="538">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row>
    <row r="539">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row>
    <row r="540">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row>
    <row r="541">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row>
    <row r="542">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row>
    <row r="543">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row>
    <row r="544">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row>
    <row r="545">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row>
    <row r="546">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row>
    <row r="547">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row>
    <row r="548">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row>
    <row r="549">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row>
    <row r="550">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row>
    <row r="551">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row>
    <row r="552">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row>
    <row r="553">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row>
    <row r="554">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row>
    <row r="555">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row>
    <row r="556">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row>
    <row r="557">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row>
    <row r="558">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row>
    <row r="559">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row>
    <row r="560">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row>
    <row r="561">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row>
    <row r="562">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row>
    <row r="563">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row>
    <row r="564">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row>
    <row r="565">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row>
    <row r="566">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row>
    <row r="567">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row>
    <row r="568">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row>
    <row r="569">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row>
    <row r="570">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row>
    <row r="571">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row>
    <row r="572">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row>
    <row r="573">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row>
    <row r="574">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row>
    <row r="575">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row>
    <row r="576">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row>
    <row r="577">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row>
    <row r="578">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row>
    <row r="579">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row>
    <row r="580">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row>
    <row r="581">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row>
    <row r="582">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row>
    <row r="583">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row>
    <row r="584">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row>
    <row r="585">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row>
    <row r="586">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row>
    <row r="587">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row>
    <row r="588">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row>
    <row r="589">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row>
    <row r="590">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row>
    <row r="591">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row>
    <row r="592">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row>
    <row r="593">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row>
    <row r="594">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row>
    <row r="595">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row>
    <row r="596">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row>
    <row r="597">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row>
    <row r="598">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row>
    <row r="599">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row>
    <row r="600">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row>
    <row r="601">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row>
    <row r="602">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row>
    <row r="603">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row>
    <row r="604">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row>
    <row r="605">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row>
    <row r="606">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row>
    <row r="607">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row>
    <row r="608">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row>
    <row r="609">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row>
    <row r="610">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row>
    <row r="611">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row>
    <row r="612">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row>
    <row r="613">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row>
    <row r="614">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row>
    <row r="615">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row>
    <row r="616">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row>
    <row r="617">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row>
    <row r="618">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row>
    <row r="619">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row>
    <row r="620">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row>
    <row r="621">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row>
    <row r="622">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row>
    <row r="623">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row>
    <row r="624">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row>
    <row r="625">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row>
    <row r="626">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row>
    <row r="627">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row>
    <row r="628">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row>
    <row r="629">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row>
    <row r="630">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row>
    <row r="631">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row>
    <row r="632">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row>
    <row r="633">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row>
    <row r="634">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row>
    <row r="635">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row>
    <row r="636">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row>
    <row r="637">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row>
    <row r="638">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row>
    <row r="639">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row>
    <row r="640">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row>
    <row r="641">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row>
    <row r="642">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row>
    <row r="643">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row>
    <row r="644">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row>
    <row r="645">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row>
    <row r="646">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row>
    <row r="647">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row>
    <row r="648">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row>
    <row r="649">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row>
    <row r="650">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row>
    <row r="651">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row>
    <row r="652">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row>
    <row r="653">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row>
    <row r="654">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row>
    <row r="655">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row>
    <row r="656">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row>
    <row r="657">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row>
    <row r="658">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row>
    <row r="659">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row>
    <row r="660">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row>
    <row r="661">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row>
    <row r="662">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row>
    <row r="663">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row>
    <row r="664">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row>
    <row r="665">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row>
    <row r="666">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row>
    <row r="667">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row>
    <row r="668">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row>
    <row r="669">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row>
    <row r="670">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row>
    <row r="671">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row>
    <row r="672">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row>
    <row r="673">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row>
    <row r="674">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row>
    <row r="675">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row>
    <row r="676">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row>
    <row r="677">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row>
    <row r="678">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row>
    <row r="679">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row>
    <row r="680">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row>
    <row r="681">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row>
    <row r="682">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row>
    <row r="683">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row>
    <row r="684">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row>
    <row r="685">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row>
    <row r="686">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row>
    <row r="687">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row>
    <row r="688">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row>
    <row r="689">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row>
    <row r="690">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row>
    <row r="691">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row>
    <row r="692">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row>
    <row r="693">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row>
    <row r="694">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row>
    <row r="695">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row>
    <row r="696">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row>
    <row r="697">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row>
    <row r="698">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row>
    <row r="699">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row>
    <row r="700">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row>
    <row r="701">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row>
    <row r="702">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row>
    <row r="703">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row>
    <row r="704">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row>
    <row r="705">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row>
    <row r="706">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row>
    <row r="707">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row>
    <row r="708">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row>
    <row r="709">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row>
    <row r="710">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row>
    <row r="711">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row>
    <row r="712">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row>
    <row r="713">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row>
    <row r="714">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row>
    <row r="715">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row>
    <row r="716">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row>
    <row r="717">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row>
    <row r="718">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row>
    <row r="719">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row>
    <row r="720">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row>
    <row r="721">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row>
    <row r="722">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row>
    <row r="723">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row>
    <row r="724">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row>
    <row r="725">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row>
    <row r="726">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row>
    <row r="727">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row>
    <row r="728">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row>
    <row r="729">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row>
    <row r="730">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row>
    <row r="731">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row>
    <row r="732">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row>
    <row r="733">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row>
    <row r="734">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row>
    <row r="735">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row>
    <row r="736">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row>
    <row r="737">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row>
    <row r="738">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row>
    <row r="739">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row>
    <row r="740">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row>
    <row r="741">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row>
    <row r="742">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row>
    <row r="743">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row>
    <row r="744">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row>
    <row r="745">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row>
    <row r="746">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row>
    <row r="747">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row>
    <row r="748">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row>
    <row r="749">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row>
    <row r="750">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row>
    <row r="751">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row>
    <row r="752">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row>
    <row r="753">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row>
    <row r="754">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row>
    <row r="755">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row>
    <row r="756">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row>
    <row r="757">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row>
    <row r="758">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row>
    <row r="759">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row>
    <row r="760">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row>
    <row r="761">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row>
    <row r="762">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row>
    <row r="763">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row>
    <row r="764">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row>
    <row r="765">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row>
    <row r="766">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row>
    <row r="767">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row>
    <row r="768">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row>
    <row r="769">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row>
    <row r="770">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row>
    <row r="771">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row>
    <row r="772">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row>
    <row r="773">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row>
    <row r="774">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row>
    <row r="775">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row>
    <row r="776">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row>
    <row r="777">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row>
    <row r="778">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row>
    <row r="779">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row>
    <row r="780">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row>
    <row r="781">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row>
    <row r="782">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row>
    <row r="783">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row>
    <row r="784">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row>
    <row r="785">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row>
    <row r="786">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row>
    <row r="787">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row>
    <row r="788">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row>
    <row r="789">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row>
    <row r="790">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row>
    <row r="791">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row>
    <row r="792">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row>
    <row r="793">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row>
    <row r="794">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row>
    <row r="795">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row>
    <row r="796">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row>
    <row r="797">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row>
    <row r="798">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row>
    <row r="799">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row>
    <row r="800">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row>
    <row r="801">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row>
    <row r="802">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row>
    <row r="803">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row>
    <row r="804">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row>
    <row r="805">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row>
    <row r="806">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row>
    <row r="807">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row>
    <row r="808">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row>
    <row r="809">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row>
    <row r="810">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row>
    <row r="811">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row>
    <row r="812">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row>
    <row r="813">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row>
    <row r="814">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row>
    <row r="815">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row>
    <row r="816">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row>
    <row r="817">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row>
    <row r="818">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row>
    <row r="819">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row>
    <row r="820">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row>
    <row r="821">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row>
    <row r="822">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row>
    <row r="823">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row>
    <row r="824">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row>
    <row r="825">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row>
    <row r="826">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row>
    <row r="827">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row>
    <row r="828">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row>
    <row r="829">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row>
    <row r="830">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row>
    <row r="831">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row>
    <row r="832">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row>
    <row r="833">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row>
    <row r="834">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row>
    <row r="835">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row>
    <row r="836">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row>
    <row r="837">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row>
    <row r="838">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row>
    <row r="839">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row>
    <row r="840">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row>
    <row r="841">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row>
    <row r="842">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row>
    <row r="843">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row>
    <row r="844">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row>
    <row r="845">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row>
    <row r="846">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row>
    <row r="847">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row>
    <row r="848">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row>
    <row r="849">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row>
    <row r="850">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row>
    <row r="851">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row>
    <row r="852">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row>
    <row r="853">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row>
    <row r="854">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row>
    <row r="855">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row>
    <row r="856">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row>
    <row r="857">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row>
    <row r="858">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row>
    <row r="859">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row>
    <row r="860">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row>
    <row r="861">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row>
    <row r="862">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row>
    <row r="863">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row>
    <row r="864">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row>
    <row r="865">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row>
    <row r="866">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row>
    <row r="867">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row>
    <row r="868">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row>
    <row r="869">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row>
    <row r="870">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row>
    <row r="871">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row>
    <row r="872">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row>
    <row r="873">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row>
    <row r="874">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row>
    <row r="875">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row>
    <row r="876">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row>
    <row r="877">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row>
    <row r="878">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row>
    <row r="879">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row>
    <row r="880">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row>
    <row r="881">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row>
    <row r="882">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row>
    <row r="883">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row>
    <row r="884">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row>
    <row r="885">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row>
    <row r="886">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row>
    <row r="887">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row>
    <row r="888">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row>
    <row r="889">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row>
    <row r="890">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row>
    <row r="891">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row>
    <row r="892">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row>
    <row r="893">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row>
    <row r="894">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row>
    <row r="895">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row>
    <row r="896">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row>
    <row r="897">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row>
    <row r="898">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row>
    <row r="899">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row>
    <row r="900">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row>
    <row r="901">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row>
    <row r="902">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row>
    <row r="903">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row>
    <row r="904">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row>
    <row r="905">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row>
    <row r="906">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row>
    <row r="907">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row>
    <row r="908">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row>
    <row r="909">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row>
    <row r="910">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row>
    <row r="911">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row>
    <row r="912">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row>
    <row r="913">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row>
    <row r="914">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row>
    <row r="915">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row>
    <row r="916">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row>
    <row r="917">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row>
    <row r="918">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row>
    <row r="919">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row>
    <row r="920">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row>
    <row r="921">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row>
    <row r="922">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row>
    <row r="923">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row>
    <row r="924">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row>
    <row r="925">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row>
    <row r="926">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row>
    <row r="927">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row>
    <row r="928">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row>
    <row r="929">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row>
    <row r="930">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row>
    <row r="931">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row>
    <row r="932">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row>
    <row r="933">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row>
    <row r="934">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row>
    <row r="935">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row>
    <row r="936">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row>
    <row r="937">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row>
    <row r="938">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row>
    <row r="939">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row>
    <row r="940">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row>
    <row r="941">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row>
    <row r="942">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row>
    <row r="943">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row>
    <row r="944">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row>
    <row r="945">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row>
    <row r="946">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row>
    <row r="947">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row>
    <row r="948">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row>
    <row r="949">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row>
    <row r="950">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row>
    <row r="951">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row>
    <row r="952">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row>
    <row r="953">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row>
    <row r="954">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row>
    <row r="955">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row>
    <row r="956">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row>
    <row r="957">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row>
    <row r="958">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row>
    <row r="959">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row>
    <row r="960">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row>
    <row r="961">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row>
    <row r="962">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row>
    <row r="963">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row>
    <row r="964">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row>
    <row r="965">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row>
    <row r="966">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row>
    <row r="967">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row>
    <row r="968">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row>
    <row r="969">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row>
    <row r="970">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row>
    <row r="971">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row>
    <row r="972">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row>
    <row r="973">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row>
    <row r="974">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row>
    <row r="975">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row>
    <row r="976">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row>
    <row r="977">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row>
    <row r="978">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row>
    <row r="979">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row>
    <row r="980">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row>
    <row r="981">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row>
    <row r="982">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row>
    <row r="983">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row>
    <row r="984">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row>
    <row r="985">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row>
    <row r="986">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row>
    <row r="987">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row>
    <row r="988">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row>
    <row r="989">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row>
    <row r="990">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row>
    <row r="991">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row>
    <row r="992">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row>
    <row r="993">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row>
    <row r="994">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row>
    <row r="995">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row>
    <row r="996">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row>
    <row r="997">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row>
    <row r="998">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row>
    <row r="999">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row>
    <row r="1000">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row>
    <row r="1001">
      <c r="A1001" s="27"/>
      <c r="B1001" s="27"/>
      <c r="C1001" s="27"/>
      <c r="D1001" s="27"/>
      <c r="E1001" s="27"/>
      <c r="F1001" s="27"/>
      <c r="G1001" s="27"/>
      <c r="H1001" s="27"/>
      <c r="I1001" s="27"/>
      <c r="J1001" s="27"/>
      <c r="K1001" s="27"/>
      <c r="L1001" s="27"/>
      <c r="M1001" s="27"/>
      <c r="N1001" s="27"/>
      <c r="O1001" s="27"/>
      <c r="P1001" s="27"/>
      <c r="Q1001" s="27"/>
      <c r="R1001" s="27"/>
      <c r="S1001" s="27"/>
      <c r="T1001" s="27"/>
      <c r="U1001" s="27"/>
      <c r="V1001" s="27"/>
      <c r="W1001" s="27"/>
      <c r="X1001" s="27"/>
      <c r="Y1001" s="27"/>
      <c r="Z1001" s="27"/>
      <c r="AA1001" s="27"/>
    </row>
    <row r="1002">
      <c r="A1002" s="27"/>
      <c r="B1002" s="27"/>
      <c r="C1002" s="27"/>
      <c r="D1002" s="27"/>
      <c r="E1002" s="27"/>
      <c r="F1002" s="27"/>
      <c r="G1002" s="27"/>
      <c r="H1002" s="27"/>
      <c r="I1002" s="27"/>
      <c r="J1002" s="27"/>
      <c r="K1002" s="27"/>
      <c r="L1002" s="27"/>
      <c r="M1002" s="27"/>
      <c r="N1002" s="27"/>
      <c r="O1002" s="27"/>
      <c r="P1002" s="27"/>
      <c r="Q1002" s="27"/>
      <c r="R1002" s="27"/>
      <c r="S1002" s="27"/>
      <c r="T1002" s="27"/>
      <c r="U1002" s="27"/>
      <c r="V1002" s="27"/>
      <c r="W1002" s="27"/>
      <c r="X1002" s="27"/>
      <c r="Y1002" s="27"/>
      <c r="Z1002" s="27"/>
      <c r="AA1002" s="27"/>
    </row>
  </sheetData>
  <mergeCells count="1">
    <mergeCell ref="A1:G1"/>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6" max="6" width="19.75"/>
    <col customWidth="1" min="10" max="10" width="13.25"/>
  </cols>
  <sheetData>
    <row r="1">
      <c r="A1" s="29" t="s">
        <v>1910</v>
      </c>
      <c r="I1" s="23"/>
    </row>
    <row r="2">
      <c r="A2" s="30"/>
      <c r="B2" s="23"/>
      <c r="C2" s="23"/>
      <c r="D2" s="23"/>
      <c r="E2" s="23"/>
      <c r="F2" s="23"/>
      <c r="G2" s="23"/>
      <c r="H2" s="23"/>
      <c r="I2" s="23"/>
    </row>
    <row r="3">
      <c r="A3" s="30"/>
      <c r="B3" s="23" t="s">
        <v>1911</v>
      </c>
      <c r="F3" s="23" t="s">
        <v>1912</v>
      </c>
    </row>
    <row r="4">
      <c r="A4" s="27" t="s">
        <v>1913</v>
      </c>
      <c r="B4" s="4" t="s">
        <v>233</v>
      </c>
      <c r="C4" s="4" t="s">
        <v>234</v>
      </c>
      <c r="D4" s="4" t="s">
        <v>235</v>
      </c>
      <c r="E4" s="4" t="s">
        <v>1862</v>
      </c>
      <c r="F4" s="4" t="s">
        <v>233</v>
      </c>
      <c r="G4" s="4" t="s">
        <v>234</v>
      </c>
      <c r="H4" s="4" t="s">
        <v>235</v>
      </c>
      <c r="I4" s="4" t="s">
        <v>1862</v>
      </c>
      <c r="J4" s="4" t="s">
        <v>1914</v>
      </c>
      <c r="K4" s="4" t="s">
        <v>51</v>
      </c>
    </row>
    <row r="5">
      <c r="A5" s="27" t="s">
        <v>1915</v>
      </c>
      <c r="B5" s="31">
        <v>1.0</v>
      </c>
      <c r="C5" s="31">
        <v>8.5324825E7</v>
      </c>
      <c r="D5" s="31">
        <v>8.5374824E7</v>
      </c>
      <c r="E5" s="28">
        <f t="shared" ref="E5:E91" si="1">D5-C5</f>
        <v>49999</v>
      </c>
      <c r="F5" s="27" t="s">
        <v>243</v>
      </c>
      <c r="G5" s="31">
        <v>9.3903031E7</v>
      </c>
      <c r="H5" s="31">
        <v>9.6933595E7</v>
      </c>
      <c r="I5" s="28">
        <f t="shared" ref="I5:I7" si="2">H5-G5</f>
        <v>3030564</v>
      </c>
      <c r="J5" s="27" t="s">
        <v>1916</v>
      </c>
    </row>
    <row r="6">
      <c r="A6" s="27" t="s">
        <v>1917</v>
      </c>
      <c r="B6" s="31">
        <v>2.0</v>
      </c>
      <c r="C6" s="31">
        <v>2.24326E7</v>
      </c>
      <c r="D6" s="31">
        <v>2.2433599E7</v>
      </c>
      <c r="E6" s="28">
        <f t="shared" si="1"/>
        <v>999</v>
      </c>
      <c r="F6" s="27" t="s">
        <v>684</v>
      </c>
      <c r="G6" s="31">
        <v>3.3832905E7</v>
      </c>
      <c r="H6" s="31">
        <v>3.3834106E7</v>
      </c>
      <c r="I6" s="28">
        <f t="shared" si="2"/>
        <v>1201</v>
      </c>
      <c r="J6" s="27" t="s">
        <v>1916</v>
      </c>
    </row>
    <row r="7">
      <c r="A7" s="27" t="s">
        <v>1918</v>
      </c>
      <c r="B7" s="31">
        <v>2.0</v>
      </c>
      <c r="C7" s="31">
        <v>1.75341095E8</v>
      </c>
      <c r="D7" s="31">
        <v>1.75391094E8</v>
      </c>
      <c r="E7" s="28">
        <f t="shared" si="1"/>
        <v>49999</v>
      </c>
      <c r="F7" s="27" t="s">
        <v>684</v>
      </c>
      <c r="G7" s="31">
        <v>1.8691552E8</v>
      </c>
      <c r="H7" s="31">
        <v>1.86963844E8</v>
      </c>
      <c r="I7" s="28">
        <f t="shared" si="2"/>
        <v>48324</v>
      </c>
      <c r="J7" s="27" t="s">
        <v>1916</v>
      </c>
    </row>
    <row r="8">
      <c r="A8" s="27" t="s">
        <v>1919</v>
      </c>
      <c r="B8" s="31">
        <v>2.0</v>
      </c>
      <c r="C8" s="31">
        <v>1.75785188E8</v>
      </c>
      <c r="D8" s="31">
        <v>1.75835187E8</v>
      </c>
      <c r="E8" s="28">
        <f t="shared" si="1"/>
        <v>49999</v>
      </c>
      <c r="F8" s="31"/>
      <c r="G8" s="27"/>
      <c r="H8" s="27"/>
      <c r="J8" s="27" t="s">
        <v>1916</v>
      </c>
      <c r="K8" s="4" t="s">
        <v>1920</v>
      </c>
    </row>
    <row r="9">
      <c r="A9" s="27" t="s">
        <v>1921</v>
      </c>
      <c r="B9" s="31">
        <v>2.0</v>
      </c>
      <c r="C9" s="31">
        <v>1.7606173E8</v>
      </c>
      <c r="D9" s="31">
        <v>1.76111729E8</v>
      </c>
      <c r="E9" s="28">
        <f t="shared" si="1"/>
        <v>49999</v>
      </c>
      <c r="F9" s="31"/>
      <c r="G9" s="27"/>
      <c r="H9" s="27"/>
      <c r="J9" s="27" t="s">
        <v>1916</v>
      </c>
      <c r="K9" s="4" t="s">
        <v>1920</v>
      </c>
    </row>
    <row r="10">
      <c r="A10" s="27" t="s">
        <v>1922</v>
      </c>
      <c r="B10" s="31">
        <v>2.0</v>
      </c>
      <c r="C10" s="31">
        <v>1.76240666E8</v>
      </c>
      <c r="D10" s="31">
        <v>1.76290665E8</v>
      </c>
      <c r="E10" s="28">
        <f t="shared" si="1"/>
        <v>49999</v>
      </c>
      <c r="F10" s="31"/>
      <c r="G10" s="27"/>
      <c r="H10" s="27"/>
      <c r="J10" s="27" t="s">
        <v>1916</v>
      </c>
      <c r="K10" s="4" t="s">
        <v>1920</v>
      </c>
    </row>
    <row r="11">
      <c r="A11" s="27" t="s">
        <v>1923</v>
      </c>
      <c r="B11" s="31">
        <v>2.0</v>
      </c>
      <c r="C11" s="31">
        <v>1.77305881E8</v>
      </c>
      <c r="D11" s="31">
        <v>1.7735588E8</v>
      </c>
      <c r="E11" s="28">
        <f t="shared" si="1"/>
        <v>49999</v>
      </c>
      <c r="F11" s="27" t="s">
        <v>684</v>
      </c>
      <c r="G11" s="31">
        <v>1.87878162E8</v>
      </c>
      <c r="H11" s="31">
        <v>1.87968047E8</v>
      </c>
      <c r="I11" s="28">
        <f t="shared" ref="I11:I20" si="3">H11-G11</f>
        <v>89885</v>
      </c>
      <c r="J11" s="27" t="s">
        <v>1916</v>
      </c>
    </row>
    <row r="12">
      <c r="A12" s="27" t="s">
        <v>1924</v>
      </c>
      <c r="B12" s="31">
        <v>3.0</v>
      </c>
      <c r="C12" s="31">
        <v>3002420.0</v>
      </c>
      <c r="D12" s="31">
        <v>3004949.0</v>
      </c>
      <c r="E12" s="28">
        <f t="shared" si="1"/>
        <v>2529</v>
      </c>
      <c r="F12" s="27" t="s">
        <v>716</v>
      </c>
      <c r="G12" s="31">
        <v>1.7009173E7</v>
      </c>
      <c r="H12" s="31">
        <v>1.7009677E7</v>
      </c>
      <c r="I12" s="28">
        <f t="shared" si="3"/>
        <v>504</v>
      </c>
      <c r="J12" s="27" t="s">
        <v>1916</v>
      </c>
    </row>
    <row r="13">
      <c r="A13" s="27" t="s">
        <v>1925</v>
      </c>
      <c r="B13" s="31">
        <v>3.0</v>
      </c>
      <c r="C13" s="31">
        <v>3008215.0</v>
      </c>
      <c r="D13" s="31">
        <v>3008314.0</v>
      </c>
      <c r="E13" s="28">
        <f t="shared" si="1"/>
        <v>99</v>
      </c>
      <c r="F13" s="27" t="s">
        <v>716</v>
      </c>
      <c r="G13" s="31">
        <v>1.7012858E7</v>
      </c>
      <c r="H13" s="31">
        <v>1.7012897E7</v>
      </c>
      <c r="I13" s="28">
        <f t="shared" si="3"/>
        <v>39</v>
      </c>
      <c r="J13" s="27" t="s">
        <v>1916</v>
      </c>
    </row>
    <row r="14">
      <c r="A14" s="27" t="s">
        <v>1926</v>
      </c>
      <c r="B14" s="31">
        <v>3.0</v>
      </c>
      <c r="C14" s="31">
        <v>1.5709606E7</v>
      </c>
      <c r="D14" s="31">
        <v>1.5788605E7</v>
      </c>
      <c r="E14" s="28">
        <f t="shared" si="1"/>
        <v>78999</v>
      </c>
      <c r="F14" s="27" t="s">
        <v>716</v>
      </c>
      <c r="G14" s="31">
        <v>2.9728207E7</v>
      </c>
      <c r="H14" s="31">
        <v>2.9813955E7</v>
      </c>
      <c r="I14" s="28">
        <f t="shared" si="3"/>
        <v>85748</v>
      </c>
      <c r="J14" s="27" t="s">
        <v>1916</v>
      </c>
    </row>
    <row r="15">
      <c r="A15" s="27" t="s">
        <v>1927</v>
      </c>
      <c r="B15" s="31">
        <v>3.0</v>
      </c>
      <c r="C15" s="31">
        <v>1.13285044E8</v>
      </c>
      <c r="D15" s="31">
        <v>1.13310543E8</v>
      </c>
      <c r="E15" s="28">
        <f t="shared" si="1"/>
        <v>25499</v>
      </c>
      <c r="F15" s="27" t="s">
        <v>716</v>
      </c>
      <c r="G15" s="31">
        <v>1.27767695E8</v>
      </c>
      <c r="H15" s="31">
        <v>1.28019383E8</v>
      </c>
      <c r="I15" s="28">
        <f t="shared" si="3"/>
        <v>251688</v>
      </c>
      <c r="J15" s="27" t="s">
        <v>1928</v>
      </c>
      <c r="K15" s="4" t="s">
        <v>1929</v>
      </c>
    </row>
    <row r="16">
      <c r="A16" s="27" t="s">
        <v>1930</v>
      </c>
      <c r="B16" s="31">
        <v>4.0</v>
      </c>
      <c r="C16" s="31">
        <v>3.4250886E7</v>
      </c>
      <c r="D16" s="31">
        <v>3.4252071E7</v>
      </c>
      <c r="E16" s="28">
        <f t="shared" si="1"/>
        <v>1185</v>
      </c>
      <c r="F16" s="27" t="s">
        <v>751</v>
      </c>
      <c r="G16" s="31">
        <v>4.6595461E7</v>
      </c>
      <c r="H16" s="31">
        <v>4.6596439E7</v>
      </c>
      <c r="I16" s="28">
        <f t="shared" si="3"/>
        <v>978</v>
      </c>
      <c r="J16" s="27" t="s">
        <v>1916</v>
      </c>
    </row>
    <row r="17">
      <c r="A17" s="27" t="s">
        <v>1931</v>
      </c>
      <c r="B17" s="31">
        <v>4.0</v>
      </c>
      <c r="C17" s="31">
        <v>3.4256715E7</v>
      </c>
      <c r="D17" s="31">
        <v>3.4256814E7</v>
      </c>
      <c r="E17" s="28">
        <f t="shared" si="1"/>
        <v>99</v>
      </c>
      <c r="F17" s="27" t="s">
        <v>751</v>
      </c>
      <c r="G17" s="31">
        <v>4.6597917E7</v>
      </c>
      <c r="H17" s="31">
        <v>4.6600623E7</v>
      </c>
      <c r="I17" s="28">
        <f t="shared" si="3"/>
        <v>2706</v>
      </c>
      <c r="J17" s="27" t="s">
        <v>1916</v>
      </c>
    </row>
    <row r="18">
      <c r="A18" s="27" t="s">
        <v>1932</v>
      </c>
      <c r="B18" s="31">
        <v>4.0</v>
      </c>
      <c r="C18" s="31">
        <v>3.4265095E7</v>
      </c>
      <c r="D18" s="31">
        <v>3.4265194E7</v>
      </c>
      <c r="E18" s="28">
        <f t="shared" si="1"/>
        <v>99</v>
      </c>
      <c r="F18" s="27" t="s">
        <v>751</v>
      </c>
      <c r="G18" s="31">
        <v>4.6606757E7</v>
      </c>
      <c r="H18" s="31">
        <v>4.6607098E7</v>
      </c>
      <c r="I18" s="28">
        <f t="shared" si="3"/>
        <v>341</v>
      </c>
      <c r="J18" s="27" t="s">
        <v>1916</v>
      </c>
    </row>
    <row r="19">
      <c r="A19" s="27" t="s">
        <v>1933</v>
      </c>
      <c r="B19" s="31">
        <v>4.0</v>
      </c>
      <c r="C19" s="31">
        <v>3.4299674E7</v>
      </c>
      <c r="D19" s="31">
        <v>3.4300211E7</v>
      </c>
      <c r="E19" s="28">
        <f t="shared" si="1"/>
        <v>537</v>
      </c>
      <c r="F19" s="27" t="s">
        <v>751</v>
      </c>
      <c r="G19" s="31">
        <v>4.6641526E7</v>
      </c>
      <c r="H19" s="31">
        <v>4.6641978E7</v>
      </c>
      <c r="I19" s="28">
        <f t="shared" si="3"/>
        <v>452</v>
      </c>
      <c r="J19" s="27" t="s">
        <v>1916</v>
      </c>
    </row>
    <row r="20">
      <c r="A20" s="27" t="s">
        <v>1934</v>
      </c>
      <c r="B20" s="31">
        <v>4.0</v>
      </c>
      <c r="C20" s="31">
        <v>3.4311805E7</v>
      </c>
      <c r="D20" s="31">
        <v>3.4311904E7</v>
      </c>
      <c r="E20" s="28">
        <f t="shared" si="1"/>
        <v>99</v>
      </c>
      <c r="F20" s="27" t="s">
        <v>751</v>
      </c>
      <c r="G20" s="31">
        <v>4.6653532E7</v>
      </c>
      <c r="H20" s="31">
        <v>4.6654033E7</v>
      </c>
      <c r="I20" s="28">
        <f t="shared" si="3"/>
        <v>501</v>
      </c>
      <c r="J20" s="27" t="s">
        <v>1916</v>
      </c>
    </row>
    <row r="21">
      <c r="A21" s="27" t="s">
        <v>1935</v>
      </c>
      <c r="B21" s="31">
        <v>4.0</v>
      </c>
      <c r="C21" s="31">
        <v>4.2386164E7</v>
      </c>
      <c r="D21" s="31">
        <v>4.2436163E7</v>
      </c>
      <c r="E21" s="28">
        <f t="shared" si="1"/>
        <v>49999</v>
      </c>
      <c r="F21" s="31"/>
      <c r="G21" s="27"/>
      <c r="H21" s="27"/>
      <c r="J21" s="27" t="s">
        <v>1928</v>
      </c>
      <c r="K21" s="4" t="s">
        <v>1936</v>
      </c>
    </row>
    <row r="22">
      <c r="A22" s="27" t="s">
        <v>1937</v>
      </c>
      <c r="B22" s="31">
        <v>4.0</v>
      </c>
      <c r="C22" s="31">
        <v>6.0805611E7</v>
      </c>
      <c r="D22" s="31">
        <v>6.110561E7</v>
      </c>
      <c r="E22" s="28">
        <f t="shared" si="1"/>
        <v>299999</v>
      </c>
      <c r="F22" s="27" t="s">
        <v>751</v>
      </c>
      <c r="G22" s="31">
        <v>7.2964977E7</v>
      </c>
      <c r="H22" s="31">
        <v>7.3275282E7</v>
      </c>
      <c r="I22" s="28">
        <f t="shared" ref="I22:I30" si="4">H22-G22</f>
        <v>310305</v>
      </c>
      <c r="J22" s="27" t="s">
        <v>1916</v>
      </c>
    </row>
    <row r="23">
      <c r="A23" s="27" t="s">
        <v>1938</v>
      </c>
      <c r="B23" s="31">
        <v>4.0</v>
      </c>
      <c r="C23" s="31">
        <v>8.9230454E7</v>
      </c>
      <c r="D23" s="31">
        <v>8.9230553E7</v>
      </c>
      <c r="E23" s="28">
        <f t="shared" si="1"/>
        <v>99</v>
      </c>
      <c r="F23" s="27" t="s">
        <v>751</v>
      </c>
      <c r="G23" s="31">
        <v>1.014214E8</v>
      </c>
      <c r="H23" s="31">
        <v>1.01421462E8</v>
      </c>
      <c r="I23" s="28">
        <f t="shared" si="4"/>
        <v>62</v>
      </c>
      <c r="J23" s="27" t="s">
        <v>1916</v>
      </c>
    </row>
    <row r="24">
      <c r="A24" s="27" t="s">
        <v>1939</v>
      </c>
      <c r="B24" s="31">
        <v>4.0</v>
      </c>
      <c r="C24" s="31">
        <v>8.924071E7</v>
      </c>
      <c r="D24" s="31">
        <v>8.9240809E7</v>
      </c>
      <c r="E24" s="28">
        <f t="shared" si="1"/>
        <v>99</v>
      </c>
      <c r="F24" s="27" t="s">
        <v>751</v>
      </c>
      <c r="G24" s="31">
        <v>1.01442234E8</v>
      </c>
      <c r="H24" s="31">
        <v>1.01442985E8</v>
      </c>
      <c r="I24" s="28">
        <f t="shared" si="4"/>
        <v>751</v>
      </c>
      <c r="J24" s="27" t="s">
        <v>1916</v>
      </c>
    </row>
    <row r="25">
      <c r="A25" s="27" t="s">
        <v>1940</v>
      </c>
      <c r="B25" s="31">
        <v>4.0</v>
      </c>
      <c r="C25" s="31">
        <v>8.9243973E7</v>
      </c>
      <c r="D25" s="31">
        <v>8.9244072E7</v>
      </c>
      <c r="E25" s="28">
        <f t="shared" si="1"/>
        <v>99</v>
      </c>
      <c r="F25" s="27" t="s">
        <v>751</v>
      </c>
      <c r="G25" s="31">
        <v>1.01446203E8</v>
      </c>
      <c r="H25" s="31">
        <v>1.01446271E8</v>
      </c>
      <c r="I25" s="28">
        <f t="shared" si="4"/>
        <v>68</v>
      </c>
      <c r="J25" s="27" t="s">
        <v>1916</v>
      </c>
    </row>
    <row r="26">
      <c r="A26" s="27" t="s">
        <v>1941</v>
      </c>
      <c r="B26" s="31">
        <v>4.0</v>
      </c>
      <c r="C26" s="31">
        <v>8.9253605E7</v>
      </c>
      <c r="D26" s="31">
        <v>8.9253704E7</v>
      </c>
      <c r="E26" s="28">
        <f t="shared" si="1"/>
        <v>99</v>
      </c>
      <c r="F26" s="27" t="s">
        <v>751</v>
      </c>
      <c r="G26" s="31">
        <v>1.01455565E8</v>
      </c>
      <c r="H26" s="31">
        <v>1.01455698E8</v>
      </c>
      <c r="I26" s="28">
        <f t="shared" si="4"/>
        <v>133</v>
      </c>
      <c r="J26" s="27" t="s">
        <v>1916</v>
      </c>
    </row>
    <row r="27">
      <c r="A27" s="27" t="s">
        <v>1942</v>
      </c>
      <c r="B27" s="31">
        <v>4.0</v>
      </c>
      <c r="C27" s="31">
        <v>1.45626546E8</v>
      </c>
      <c r="D27" s="31">
        <v>1.45986545E8</v>
      </c>
      <c r="E27" s="28">
        <f t="shared" si="1"/>
        <v>359999</v>
      </c>
      <c r="F27" s="27" t="s">
        <v>751</v>
      </c>
      <c r="G27" s="31">
        <v>1.5803412E8</v>
      </c>
      <c r="H27" s="31">
        <v>1.5839297E8</v>
      </c>
      <c r="I27" s="28">
        <f t="shared" si="4"/>
        <v>358850</v>
      </c>
      <c r="J27" s="27" t="s">
        <v>1916</v>
      </c>
    </row>
    <row r="28">
      <c r="A28" s="27" t="s">
        <v>1943</v>
      </c>
      <c r="B28" s="31">
        <v>4.0</v>
      </c>
      <c r="C28" s="31">
        <v>1.46395019E8</v>
      </c>
      <c r="D28" s="31">
        <v>1.46411018E8</v>
      </c>
      <c r="E28" s="28">
        <f t="shared" si="1"/>
        <v>15999</v>
      </c>
      <c r="F28" s="27" t="s">
        <v>751</v>
      </c>
      <c r="G28" s="31">
        <v>1.58801634E8</v>
      </c>
      <c r="H28" s="31">
        <v>1.58817776E8</v>
      </c>
      <c r="I28" s="28">
        <f t="shared" si="4"/>
        <v>16142</v>
      </c>
      <c r="J28" s="27" t="s">
        <v>1916</v>
      </c>
    </row>
    <row r="29">
      <c r="A29" s="27" t="s">
        <v>1944</v>
      </c>
      <c r="B29" s="31">
        <v>4.0</v>
      </c>
      <c r="C29" s="31">
        <v>1.4674287E8</v>
      </c>
      <c r="D29" s="31">
        <v>1.46792869E8</v>
      </c>
      <c r="E29" s="28">
        <f t="shared" si="1"/>
        <v>49999</v>
      </c>
      <c r="F29" s="27" t="s">
        <v>751</v>
      </c>
      <c r="G29" s="31">
        <v>1.59149546E8</v>
      </c>
      <c r="H29" s="31">
        <v>1.61483265E8</v>
      </c>
      <c r="I29" s="28">
        <f t="shared" si="4"/>
        <v>2333719</v>
      </c>
      <c r="J29" s="27" t="s">
        <v>1916</v>
      </c>
    </row>
    <row r="30">
      <c r="A30" s="27" t="s">
        <v>1945</v>
      </c>
      <c r="B30" s="31">
        <v>4.0</v>
      </c>
      <c r="C30" s="31">
        <v>1.46836791E8</v>
      </c>
      <c r="D30" s="31">
        <v>1.4688679E8</v>
      </c>
      <c r="E30" s="28">
        <f t="shared" si="1"/>
        <v>49999</v>
      </c>
      <c r="F30" s="27" t="s">
        <v>751</v>
      </c>
      <c r="G30" s="31">
        <v>1.61527107E8</v>
      </c>
      <c r="H30" s="31">
        <v>1.61954247E8</v>
      </c>
      <c r="I30" s="28">
        <f t="shared" si="4"/>
        <v>427140</v>
      </c>
      <c r="J30" s="27" t="s">
        <v>1916</v>
      </c>
    </row>
    <row r="31">
      <c r="A31" s="27" t="s">
        <v>1946</v>
      </c>
      <c r="B31" s="31">
        <v>4.0</v>
      </c>
      <c r="C31" s="31">
        <v>1.46926153E8</v>
      </c>
      <c r="D31" s="31">
        <v>1.46976152E8</v>
      </c>
      <c r="E31" s="28">
        <f t="shared" si="1"/>
        <v>49999</v>
      </c>
      <c r="F31" s="27"/>
      <c r="G31" s="27"/>
      <c r="H31" s="27"/>
      <c r="J31" s="27" t="s">
        <v>1916</v>
      </c>
      <c r="K31" s="4" t="s">
        <v>1947</v>
      </c>
    </row>
    <row r="32">
      <c r="A32" s="27" t="s">
        <v>1948</v>
      </c>
      <c r="B32" s="31">
        <v>4.0</v>
      </c>
      <c r="C32" s="31">
        <v>1.56318982E8</v>
      </c>
      <c r="D32" s="31">
        <v>1.56319081E8</v>
      </c>
      <c r="E32" s="28">
        <f t="shared" si="1"/>
        <v>99</v>
      </c>
      <c r="F32" s="27" t="s">
        <v>751</v>
      </c>
      <c r="G32" s="31">
        <v>1.71232042E8</v>
      </c>
      <c r="H32" s="31">
        <v>1.7128124E8</v>
      </c>
      <c r="I32" s="28">
        <f t="shared" ref="I32:I40" si="5">H32-G32</f>
        <v>49198</v>
      </c>
      <c r="J32" s="27" t="s">
        <v>1916</v>
      </c>
    </row>
    <row r="33">
      <c r="A33" s="27" t="s">
        <v>1949</v>
      </c>
      <c r="B33" s="31">
        <v>4.0</v>
      </c>
      <c r="C33" s="31">
        <v>1.56321063E8</v>
      </c>
      <c r="D33" s="31">
        <v>1.56321162E8</v>
      </c>
      <c r="E33" s="28">
        <f t="shared" si="1"/>
        <v>99</v>
      </c>
      <c r="F33" s="27" t="s">
        <v>751</v>
      </c>
      <c r="G33" s="31">
        <v>1.71234086E8</v>
      </c>
      <c r="H33" s="31">
        <v>1.71234917E8</v>
      </c>
      <c r="I33" s="28">
        <f t="shared" si="5"/>
        <v>831</v>
      </c>
      <c r="J33" s="27" t="s">
        <v>1916</v>
      </c>
    </row>
    <row r="34">
      <c r="A34" s="27" t="s">
        <v>1950</v>
      </c>
      <c r="B34" s="31">
        <v>4.0</v>
      </c>
      <c r="C34" s="31">
        <v>1.56338533E8</v>
      </c>
      <c r="D34" s="31">
        <v>1.56338732E8</v>
      </c>
      <c r="E34" s="28">
        <f t="shared" si="1"/>
        <v>199</v>
      </c>
      <c r="F34" s="27" t="s">
        <v>751</v>
      </c>
      <c r="G34" s="31">
        <v>1.71252342E8</v>
      </c>
      <c r="H34" s="31">
        <v>1.71252382E8</v>
      </c>
      <c r="I34" s="28">
        <f t="shared" si="5"/>
        <v>40</v>
      </c>
      <c r="J34" s="27" t="s">
        <v>1916</v>
      </c>
    </row>
    <row r="35">
      <c r="A35" s="27" t="s">
        <v>1951</v>
      </c>
      <c r="B35" s="31">
        <v>4.0</v>
      </c>
      <c r="C35" s="31">
        <v>1.56342437E8</v>
      </c>
      <c r="D35" s="31">
        <v>1.56343514E8</v>
      </c>
      <c r="E35" s="28">
        <f t="shared" si="1"/>
        <v>1077</v>
      </c>
      <c r="F35" s="27" t="s">
        <v>751</v>
      </c>
      <c r="G35" s="31">
        <v>1.71256052E8</v>
      </c>
      <c r="H35" s="31">
        <v>1.71257163E8</v>
      </c>
      <c r="I35" s="28">
        <f t="shared" si="5"/>
        <v>1111</v>
      </c>
      <c r="J35" s="27" t="s">
        <v>1916</v>
      </c>
    </row>
    <row r="36">
      <c r="A36" s="27" t="s">
        <v>1952</v>
      </c>
      <c r="B36" s="31">
        <v>4.0</v>
      </c>
      <c r="C36" s="31">
        <v>1.56344636E8</v>
      </c>
      <c r="D36" s="31">
        <v>1.56345807E8</v>
      </c>
      <c r="E36" s="28">
        <f t="shared" si="1"/>
        <v>1171</v>
      </c>
      <c r="F36" s="27" t="s">
        <v>751</v>
      </c>
      <c r="G36" s="31">
        <v>1.71258209E8</v>
      </c>
      <c r="H36" s="31">
        <v>1.71259506E8</v>
      </c>
      <c r="I36" s="28">
        <f t="shared" si="5"/>
        <v>1297</v>
      </c>
      <c r="J36" s="27" t="s">
        <v>1916</v>
      </c>
    </row>
    <row r="37">
      <c r="A37" s="27" t="s">
        <v>1953</v>
      </c>
      <c r="B37" s="31">
        <v>4.0</v>
      </c>
      <c r="C37" s="31">
        <v>1.56347646E8</v>
      </c>
      <c r="D37" s="31">
        <v>1.56366853E8</v>
      </c>
      <c r="E37" s="28">
        <f t="shared" si="1"/>
        <v>19207</v>
      </c>
      <c r="F37" s="27" t="s">
        <v>751</v>
      </c>
      <c r="G37" s="31">
        <v>1.71261268E8</v>
      </c>
      <c r="H37" s="31">
        <v>1.7128124E8</v>
      </c>
      <c r="I37" s="28">
        <f t="shared" si="5"/>
        <v>19972</v>
      </c>
      <c r="J37" s="27" t="s">
        <v>1916</v>
      </c>
    </row>
    <row r="38">
      <c r="A38" s="27" t="s">
        <v>1954</v>
      </c>
      <c r="B38" s="31">
        <v>4.0</v>
      </c>
      <c r="C38" s="31">
        <v>1.56369771E8</v>
      </c>
      <c r="D38" s="31">
        <v>1.56369886E8</v>
      </c>
      <c r="E38" s="28">
        <f t="shared" si="1"/>
        <v>115</v>
      </c>
      <c r="F38" s="27" t="s">
        <v>751</v>
      </c>
      <c r="G38" s="31">
        <v>1.71284084E8</v>
      </c>
      <c r="H38" s="31">
        <v>1.71284245E8</v>
      </c>
      <c r="I38" s="28">
        <f t="shared" si="5"/>
        <v>161</v>
      </c>
      <c r="J38" s="27" t="s">
        <v>1916</v>
      </c>
    </row>
    <row r="39">
      <c r="A39" s="27" t="s">
        <v>1955</v>
      </c>
      <c r="B39" s="31">
        <v>4.0</v>
      </c>
      <c r="C39" s="31">
        <v>1.5639867E8</v>
      </c>
      <c r="D39" s="31">
        <v>1.56398769E8</v>
      </c>
      <c r="E39" s="28">
        <f t="shared" si="1"/>
        <v>99</v>
      </c>
      <c r="F39" s="27" t="s">
        <v>751</v>
      </c>
      <c r="G39" s="31">
        <v>1.71313112E8</v>
      </c>
      <c r="H39" s="31">
        <v>1.71313315E8</v>
      </c>
      <c r="I39" s="28">
        <f t="shared" si="5"/>
        <v>203</v>
      </c>
      <c r="J39" s="27" t="s">
        <v>1916</v>
      </c>
    </row>
    <row r="40">
      <c r="A40" s="27" t="s">
        <v>1956</v>
      </c>
      <c r="B40" s="31">
        <v>4.0</v>
      </c>
      <c r="C40" s="31">
        <v>1.56593167E8</v>
      </c>
      <c r="D40" s="31">
        <v>1.56593266E8</v>
      </c>
      <c r="E40" s="28">
        <f t="shared" si="1"/>
        <v>99</v>
      </c>
      <c r="F40" s="27" t="s">
        <v>751</v>
      </c>
      <c r="G40" s="31">
        <v>1.7150764E8</v>
      </c>
      <c r="H40" s="31">
        <v>1.71507833E8</v>
      </c>
      <c r="I40" s="28">
        <f t="shared" si="5"/>
        <v>193</v>
      </c>
      <c r="J40" s="27" t="s">
        <v>1916</v>
      </c>
    </row>
    <row r="41">
      <c r="A41" s="27" t="s">
        <v>1957</v>
      </c>
      <c r="B41" s="31">
        <v>4.0</v>
      </c>
      <c r="C41" s="31">
        <v>1.56608307E8</v>
      </c>
      <c r="D41" s="31">
        <v>1.56658306E8</v>
      </c>
      <c r="E41" s="28">
        <f t="shared" si="1"/>
        <v>49999</v>
      </c>
      <c r="F41" s="31"/>
      <c r="G41" s="27"/>
      <c r="H41" s="27"/>
      <c r="J41" s="27" t="s">
        <v>1916</v>
      </c>
      <c r="K41" s="4" t="s">
        <v>1958</v>
      </c>
    </row>
    <row r="42">
      <c r="A42" s="27" t="s">
        <v>1959</v>
      </c>
      <c r="B42" s="31">
        <v>4.0</v>
      </c>
      <c r="C42" s="31">
        <v>1.56660565E8</v>
      </c>
      <c r="D42" s="31">
        <v>1.56660664E8</v>
      </c>
      <c r="E42" s="28">
        <f t="shared" si="1"/>
        <v>99</v>
      </c>
      <c r="F42" s="31"/>
      <c r="G42" s="27"/>
      <c r="H42" s="27"/>
      <c r="J42" s="27" t="s">
        <v>1916</v>
      </c>
      <c r="K42" s="4" t="s">
        <v>1958</v>
      </c>
    </row>
    <row r="43">
      <c r="A43" s="27" t="s">
        <v>1960</v>
      </c>
      <c r="B43" s="31">
        <v>4.0</v>
      </c>
      <c r="C43" s="31">
        <v>1.56667455E8</v>
      </c>
      <c r="D43" s="31">
        <v>1.56667554E8</v>
      </c>
      <c r="E43" s="28">
        <f t="shared" si="1"/>
        <v>99</v>
      </c>
      <c r="F43" s="31"/>
      <c r="G43" s="27"/>
      <c r="H43" s="27"/>
      <c r="J43" s="27" t="s">
        <v>1916</v>
      </c>
      <c r="K43" s="4" t="s">
        <v>1958</v>
      </c>
    </row>
    <row r="44">
      <c r="A44" s="27" t="s">
        <v>1961</v>
      </c>
      <c r="B44" s="31">
        <v>4.0</v>
      </c>
      <c r="C44" s="31">
        <v>1.56672217E8</v>
      </c>
      <c r="D44" s="31">
        <v>1.56672316E8</v>
      </c>
      <c r="E44" s="28">
        <f t="shared" si="1"/>
        <v>99</v>
      </c>
      <c r="F44" s="31"/>
      <c r="G44" s="27"/>
      <c r="H44" s="27"/>
      <c r="J44" s="27" t="s">
        <v>1916</v>
      </c>
      <c r="K44" s="4" t="s">
        <v>1958</v>
      </c>
    </row>
    <row r="45">
      <c r="A45" s="27" t="s">
        <v>1962</v>
      </c>
      <c r="B45" s="31">
        <v>4.0</v>
      </c>
      <c r="C45" s="31">
        <v>1.56710687E8</v>
      </c>
      <c r="D45" s="31">
        <v>1.56760686E8</v>
      </c>
      <c r="E45" s="28">
        <f t="shared" si="1"/>
        <v>49999</v>
      </c>
      <c r="F45" s="31"/>
      <c r="G45" s="27"/>
      <c r="H45" s="27"/>
      <c r="J45" s="27" t="s">
        <v>1916</v>
      </c>
      <c r="K45" s="4" t="s">
        <v>1958</v>
      </c>
    </row>
    <row r="46">
      <c r="A46" s="27" t="s">
        <v>1963</v>
      </c>
      <c r="B46" s="31">
        <v>5.0</v>
      </c>
      <c r="C46" s="31">
        <v>1.5112681E7</v>
      </c>
      <c r="D46" s="31">
        <v>1.563468E7</v>
      </c>
      <c r="E46" s="28">
        <f t="shared" si="1"/>
        <v>521999</v>
      </c>
      <c r="F46" s="27" t="s">
        <v>778</v>
      </c>
      <c r="G46" s="31">
        <v>1.9261247E7</v>
      </c>
      <c r="H46" s="31">
        <v>1.9788644E7</v>
      </c>
      <c r="I46" s="28">
        <f t="shared" ref="I46:I55" si="6">H46-G46</f>
        <v>527397</v>
      </c>
      <c r="J46" s="27" t="s">
        <v>1916</v>
      </c>
    </row>
    <row r="47">
      <c r="A47" s="27" t="s">
        <v>1964</v>
      </c>
      <c r="B47" s="31">
        <v>5.0</v>
      </c>
      <c r="C47" s="31">
        <v>3.6788129E7</v>
      </c>
      <c r="D47" s="31">
        <v>3.6818128E7</v>
      </c>
      <c r="E47" s="28">
        <f t="shared" si="1"/>
        <v>29999</v>
      </c>
      <c r="F47" s="27" t="s">
        <v>778</v>
      </c>
      <c r="G47" s="31">
        <v>4.1064436E7</v>
      </c>
      <c r="H47" s="31">
        <v>4.1092466E7</v>
      </c>
      <c r="I47" s="28">
        <f t="shared" si="6"/>
        <v>28030</v>
      </c>
      <c r="J47" s="27" t="s">
        <v>1916</v>
      </c>
    </row>
    <row r="48">
      <c r="A48" s="27" t="s">
        <v>1965</v>
      </c>
      <c r="B48" s="31">
        <v>5.0</v>
      </c>
      <c r="C48" s="31">
        <v>9.4236195E7</v>
      </c>
      <c r="D48" s="31">
        <v>9.4286194E7</v>
      </c>
      <c r="E48" s="28">
        <f t="shared" si="1"/>
        <v>49999</v>
      </c>
      <c r="F48" s="27" t="s">
        <v>778</v>
      </c>
      <c r="G48" s="31">
        <v>9.8537474E7</v>
      </c>
      <c r="H48" s="31">
        <v>9.8537644E7</v>
      </c>
      <c r="I48" s="28">
        <f t="shared" si="6"/>
        <v>170</v>
      </c>
      <c r="J48" s="27" t="s">
        <v>1916</v>
      </c>
    </row>
    <row r="49">
      <c r="A49" s="27" t="s">
        <v>1966</v>
      </c>
      <c r="B49" s="31">
        <v>6.0</v>
      </c>
      <c r="C49" s="31">
        <v>4.7663974E7</v>
      </c>
      <c r="D49" s="31">
        <v>4.7713973E7</v>
      </c>
      <c r="E49" s="28">
        <f t="shared" si="1"/>
        <v>49999</v>
      </c>
      <c r="F49" s="27" t="s">
        <v>810</v>
      </c>
      <c r="G49" s="31">
        <v>5.5961744E7</v>
      </c>
      <c r="H49" s="31">
        <v>5.6397501E7</v>
      </c>
      <c r="I49" s="28">
        <f t="shared" si="6"/>
        <v>435757</v>
      </c>
      <c r="J49" s="27" t="s">
        <v>1916</v>
      </c>
    </row>
    <row r="50">
      <c r="A50" s="27" t="s">
        <v>1967</v>
      </c>
      <c r="B50" s="31">
        <v>6.0</v>
      </c>
      <c r="C50" s="31">
        <v>1.39653473E8</v>
      </c>
      <c r="D50" s="31">
        <v>1.39658472E8</v>
      </c>
      <c r="E50" s="28">
        <f t="shared" si="1"/>
        <v>4999</v>
      </c>
      <c r="F50" s="27" t="s">
        <v>810</v>
      </c>
      <c r="G50" s="31">
        <v>1.48427626E8</v>
      </c>
      <c r="H50" s="31">
        <v>1.48433129E8</v>
      </c>
      <c r="I50" s="28">
        <f t="shared" si="6"/>
        <v>5503</v>
      </c>
      <c r="J50" s="27" t="s">
        <v>1916</v>
      </c>
    </row>
    <row r="51">
      <c r="A51" s="27" t="s">
        <v>1968</v>
      </c>
      <c r="B51" s="31">
        <v>7.0</v>
      </c>
      <c r="C51" s="31">
        <v>2.1353926E7</v>
      </c>
      <c r="D51" s="31">
        <v>2.1369425E7</v>
      </c>
      <c r="E51" s="28">
        <f t="shared" si="1"/>
        <v>15499</v>
      </c>
      <c r="F51" s="27" t="s">
        <v>834</v>
      </c>
      <c r="G51" s="31">
        <v>5.0606467E7</v>
      </c>
      <c r="H51" s="31">
        <v>5.1441753E7</v>
      </c>
      <c r="I51" s="28">
        <f t="shared" si="6"/>
        <v>835286</v>
      </c>
      <c r="J51" s="27" t="s">
        <v>1928</v>
      </c>
      <c r="K51" s="4" t="s">
        <v>1969</v>
      </c>
    </row>
    <row r="52">
      <c r="A52" s="27" t="s">
        <v>1970</v>
      </c>
      <c r="B52" s="31">
        <v>7.0</v>
      </c>
      <c r="C52" s="31">
        <v>3.832976E7</v>
      </c>
      <c r="D52" s="31">
        <v>3.8379759E7</v>
      </c>
      <c r="E52" s="28">
        <f t="shared" si="1"/>
        <v>49999</v>
      </c>
      <c r="F52" s="27" t="s">
        <v>834</v>
      </c>
      <c r="G52" s="31">
        <v>4.9156612E7</v>
      </c>
      <c r="H52" s="31">
        <v>4.9300627E7</v>
      </c>
      <c r="I52" s="28">
        <f t="shared" si="6"/>
        <v>144015</v>
      </c>
      <c r="J52" s="27" t="s">
        <v>1916</v>
      </c>
    </row>
    <row r="53">
      <c r="A53" s="27" t="s">
        <v>1971</v>
      </c>
      <c r="B53" s="31">
        <v>7.0</v>
      </c>
      <c r="C53" s="31">
        <v>3.8700196E7</v>
      </c>
      <c r="D53" s="31">
        <v>3.8750195E7</v>
      </c>
      <c r="E53" s="28">
        <f t="shared" si="1"/>
        <v>49999</v>
      </c>
      <c r="F53" s="27" t="s">
        <v>834</v>
      </c>
      <c r="G53" s="31">
        <v>4.9620975E7</v>
      </c>
      <c r="H53" s="31">
        <v>4.9638326E7</v>
      </c>
      <c r="I53" s="28">
        <f t="shared" si="6"/>
        <v>17351</v>
      </c>
      <c r="J53" s="27" t="s">
        <v>1916</v>
      </c>
    </row>
    <row r="54">
      <c r="A54" s="27" t="s">
        <v>1972</v>
      </c>
      <c r="B54" s="31">
        <v>7.0</v>
      </c>
      <c r="C54" s="31">
        <v>5.9457068E7</v>
      </c>
      <c r="D54" s="31">
        <v>5.9507067E7</v>
      </c>
      <c r="E54" s="28">
        <f t="shared" si="1"/>
        <v>49999</v>
      </c>
      <c r="F54" s="27" t="s">
        <v>834</v>
      </c>
      <c r="G54" s="31">
        <v>7.1930292E7</v>
      </c>
      <c r="H54" s="31">
        <v>7.2128411E7</v>
      </c>
      <c r="I54" s="28">
        <f t="shared" si="6"/>
        <v>198119</v>
      </c>
      <c r="J54" s="27" t="s">
        <v>1916</v>
      </c>
    </row>
    <row r="55">
      <c r="A55" s="27" t="s">
        <v>1973</v>
      </c>
      <c r="B55" s="31">
        <v>7.0</v>
      </c>
      <c r="C55" s="31">
        <v>1.05623082E8</v>
      </c>
      <c r="D55" s="31">
        <v>1.05628081E8</v>
      </c>
      <c r="E55" s="28">
        <f t="shared" si="1"/>
        <v>4999</v>
      </c>
      <c r="F55" s="27" t="s">
        <v>834</v>
      </c>
      <c r="G55" s="31">
        <v>1.18323788E8</v>
      </c>
      <c r="H55" s="31">
        <v>1.18365787E8</v>
      </c>
      <c r="I55" s="28">
        <f t="shared" si="6"/>
        <v>41999</v>
      </c>
      <c r="J55" s="27" t="s">
        <v>1916</v>
      </c>
    </row>
    <row r="56">
      <c r="A56" s="27" t="s">
        <v>1974</v>
      </c>
      <c r="B56" s="31">
        <v>8.0</v>
      </c>
      <c r="C56" s="31">
        <v>1.9853145E7</v>
      </c>
      <c r="D56" s="31">
        <v>1.9998144E7</v>
      </c>
      <c r="E56" s="28">
        <f t="shared" si="1"/>
        <v>144999</v>
      </c>
      <c r="F56" s="27" t="s">
        <v>944</v>
      </c>
      <c r="G56" s="31">
        <v>2.1621948E7</v>
      </c>
      <c r="H56" s="27"/>
      <c r="J56" s="27" t="s">
        <v>1916</v>
      </c>
      <c r="K56" s="4" t="s">
        <v>1975</v>
      </c>
    </row>
    <row r="57">
      <c r="A57" s="27" t="s">
        <v>1976</v>
      </c>
      <c r="B57" s="31">
        <v>8.0</v>
      </c>
      <c r="C57" s="31">
        <v>2.018373E7</v>
      </c>
      <c r="D57" s="31">
        <v>2.0478729E7</v>
      </c>
      <c r="E57" s="28">
        <f t="shared" si="1"/>
        <v>294999</v>
      </c>
      <c r="F57" s="27" t="s">
        <v>944</v>
      </c>
      <c r="G57" s="27"/>
      <c r="H57" s="27"/>
      <c r="J57" s="27" t="s">
        <v>1916</v>
      </c>
      <c r="K57" s="4" t="s">
        <v>1975</v>
      </c>
    </row>
    <row r="58">
      <c r="A58" s="27" t="s">
        <v>1977</v>
      </c>
      <c r="B58" s="31">
        <v>8.0</v>
      </c>
      <c r="C58" s="31">
        <v>2.0733152E7</v>
      </c>
      <c r="D58" s="31">
        <v>2.1033151E7</v>
      </c>
      <c r="E58" s="28">
        <f t="shared" si="1"/>
        <v>299999</v>
      </c>
      <c r="F58" s="27" t="s">
        <v>944</v>
      </c>
      <c r="G58" s="27"/>
      <c r="H58" s="31">
        <v>2.3098687E7</v>
      </c>
      <c r="J58" s="27" t="s">
        <v>1916</v>
      </c>
      <c r="K58" s="4" t="s">
        <v>1975</v>
      </c>
    </row>
    <row r="59">
      <c r="A59" s="27" t="s">
        <v>1978</v>
      </c>
      <c r="B59" s="31">
        <v>8.0</v>
      </c>
      <c r="C59" s="31">
        <v>2.1252195E7</v>
      </c>
      <c r="D59" s="31">
        <v>2.1302194E7</v>
      </c>
      <c r="E59" s="28">
        <f t="shared" si="1"/>
        <v>49999</v>
      </c>
      <c r="F59" s="27" t="s">
        <v>944</v>
      </c>
      <c r="G59" s="31">
        <v>2.3319518E7</v>
      </c>
      <c r="H59" s="31">
        <v>2.442832E7</v>
      </c>
      <c r="I59" s="28">
        <f t="shared" ref="I59:I85" si="7">H59-G59</f>
        <v>1108802</v>
      </c>
      <c r="J59" s="27" t="s">
        <v>1916</v>
      </c>
    </row>
    <row r="60">
      <c r="A60" s="27" t="s">
        <v>1979</v>
      </c>
      <c r="B60" s="31">
        <v>8.0</v>
      </c>
      <c r="C60" s="31">
        <v>3.9603488E7</v>
      </c>
      <c r="D60" s="31">
        <v>3.9606787E7</v>
      </c>
      <c r="E60" s="28">
        <f t="shared" si="1"/>
        <v>3299</v>
      </c>
      <c r="F60" s="27" t="s">
        <v>944</v>
      </c>
      <c r="G60" s="31">
        <v>4.2756961E7</v>
      </c>
      <c r="H60" s="31">
        <v>4.2760818E7</v>
      </c>
      <c r="I60" s="28">
        <f t="shared" si="7"/>
        <v>3857</v>
      </c>
      <c r="J60" s="27" t="s">
        <v>1916</v>
      </c>
    </row>
    <row r="61">
      <c r="A61" s="27" t="s">
        <v>1980</v>
      </c>
      <c r="B61" s="31">
        <v>8.0</v>
      </c>
      <c r="C61" s="31">
        <v>5.5576748E7</v>
      </c>
      <c r="D61" s="31">
        <v>5.5798747E7</v>
      </c>
      <c r="E61" s="28">
        <f t="shared" si="1"/>
        <v>221999</v>
      </c>
      <c r="F61" s="27" t="s">
        <v>944</v>
      </c>
      <c r="G61" s="31">
        <v>5.8749806E7</v>
      </c>
      <c r="H61" s="31">
        <v>5.8962356E7</v>
      </c>
      <c r="I61" s="28">
        <f t="shared" si="7"/>
        <v>212550</v>
      </c>
      <c r="J61" s="27" t="s">
        <v>1916</v>
      </c>
    </row>
    <row r="62">
      <c r="A62" s="27" t="s">
        <v>1981</v>
      </c>
      <c r="B62" s="31">
        <v>8.0</v>
      </c>
      <c r="C62" s="31">
        <v>7.2281003E7</v>
      </c>
      <c r="D62" s="31">
        <v>7.2566002E7</v>
      </c>
      <c r="E62" s="28">
        <f t="shared" si="1"/>
        <v>284999</v>
      </c>
      <c r="F62" s="27" t="s">
        <v>944</v>
      </c>
      <c r="G62" s="31">
        <v>7.5446769E7</v>
      </c>
      <c r="H62" s="31">
        <v>7.5573491E7</v>
      </c>
      <c r="I62" s="28">
        <f t="shared" si="7"/>
        <v>126722</v>
      </c>
      <c r="J62" s="27" t="s">
        <v>1928</v>
      </c>
      <c r="K62" s="4" t="s">
        <v>1982</v>
      </c>
    </row>
    <row r="63">
      <c r="A63" s="27" t="s">
        <v>1983</v>
      </c>
      <c r="B63" s="31">
        <v>9.0</v>
      </c>
      <c r="C63" s="31">
        <v>1.23702696E8</v>
      </c>
      <c r="D63" s="31">
        <v>1.23721195E8</v>
      </c>
      <c r="E63" s="28">
        <f t="shared" si="1"/>
        <v>18499</v>
      </c>
      <c r="F63" s="27" t="s">
        <v>1032</v>
      </c>
      <c r="G63" s="31">
        <v>1.39741118E8</v>
      </c>
      <c r="H63" s="31">
        <v>1.39764116E8</v>
      </c>
      <c r="I63" s="28">
        <f t="shared" si="7"/>
        <v>22998</v>
      </c>
      <c r="J63" s="27" t="s">
        <v>1916</v>
      </c>
    </row>
    <row r="64">
      <c r="A64" s="27" t="s">
        <v>1984</v>
      </c>
      <c r="B64" s="31">
        <v>9.0</v>
      </c>
      <c r="C64" s="31">
        <v>1.23961467E8</v>
      </c>
      <c r="D64" s="31">
        <v>1.24011466E8</v>
      </c>
      <c r="E64" s="28">
        <f t="shared" si="1"/>
        <v>49999</v>
      </c>
      <c r="F64" s="27" t="s">
        <v>1032</v>
      </c>
      <c r="G64" s="31">
        <v>1.40004473E8</v>
      </c>
      <c r="H64" s="31">
        <v>1.40325609E8</v>
      </c>
      <c r="I64" s="28">
        <f t="shared" si="7"/>
        <v>321136</v>
      </c>
      <c r="J64" s="27" t="s">
        <v>1916</v>
      </c>
    </row>
    <row r="65">
      <c r="A65" s="27" t="s">
        <v>1985</v>
      </c>
      <c r="B65" s="31">
        <v>9.0</v>
      </c>
      <c r="C65" s="31">
        <v>1.24020675E8</v>
      </c>
      <c r="D65" s="31">
        <v>1.24020774E8</v>
      </c>
      <c r="E65" s="28">
        <f t="shared" si="1"/>
        <v>99</v>
      </c>
      <c r="F65" s="27" t="s">
        <v>1032</v>
      </c>
      <c r="G65" s="31">
        <v>1.40335912E8</v>
      </c>
      <c r="H65" s="31">
        <v>1.40336322E8</v>
      </c>
      <c r="I65" s="28">
        <f t="shared" si="7"/>
        <v>410</v>
      </c>
      <c r="J65" s="27" t="s">
        <v>1916</v>
      </c>
    </row>
    <row r="66">
      <c r="A66" s="27" t="s">
        <v>1986</v>
      </c>
      <c r="B66" s="31">
        <v>9.0</v>
      </c>
      <c r="C66" s="31">
        <v>1.24031069E8</v>
      </c>
      <c r="D66" s="31">
        <v>1.24031168E8</v>
      </c>
      <c r="E66" s="28">
        <f t="shared" si="1"/>
        <v>99</v>
      </c>
      <c r="F66" s="27" t="s">
        <v>1032</v>
      </c>
      <c r="G66" s="31">
        <v>1.40335912E8</v>
      </c>
      <c r="H66" s="31">
        <v>1.40346766E8</v>
      </c>
      <c r="I66" s="28">
        <f t="shared" si="7"/>
        <v>10854</v>
      </c>
      <c r="J66" s="27" t="s">
        <v>1916</v>
      </c>
    </row>
    <row r="67">
      <c r="A67" s="27" t="s">
        <v>1987</v>
      </c>
      <c r="B67" s="31">
        <v>9.0</v>
      </c>
      <c r="C67" s="31">
        <v>1.24075663E8</v>
      </c>
      <c r="D67" s="31">
        <v>1.24075762E8</v>
      </c>
      <c r="E67" s="28">
        <f t="shared" si="1"/>
        <v>99</v>
      </c>
      <c r="F67" s="27" t="s">
        <v>1032</v>
      </c>
      <c r="G67" s="31">
        <v>1.40390193E8</v>
      </c>
      <c r="H67" s="31">
        <v>1.40392615E8</v>
      </c>
      <c r="I67" s="28">
        <f t="shared" si="7"/>
        <v>2422</v>
      </c>
      <c r="J67" s="27" t="s">
        <v>1916</v>
      </c>
    </row>
    <row r="68">
      <c r="A68" s="27" t="s">
        <v>1988</v>
      </c>
      <c r="B68" s="31">
        <v>9.0</v>
      </c>
      <c r="C68" s="31">
        <v>1.24093384E8</v>
      </c>
      <c r="D68" s="31">
        <v>1.2409786E8</v>
      </c>
      <c r="E68" s="28">
        <f t="shared" si="1"/>
        <v>4476</v>
      </c>
      <c r="F68" s="27" t="s">
        <v>1032</v>
      </c>
      <c r="G68" s="31">
        <v>1.40410032E8</v>
      </c>
      <c r="H68" s="31">
        <v>1.40414739E8</v>
      </c>
      <c r="I68" s="28">
        <f t="shared" si="7"/>
        <v>4707</v>
      </c>
      <c r="J68" s="27" t="s">
        <v>1916</v>
      </c>
    </row>
    <row r="69">
      <c r="A69" s="27" t="s">
        <v>1989</v>
      </c>
      <c r="B69" s="31">
        <v>9.0</v>
      </c>
      <c r="C69" s="31">
        <v>1.24099374E8</v>
      </c>
      <c r="D69" s="31">
        <v>1.24100842E8</v>
      </c>
      <c r="E69" s="28">
        <f t="shared" si="1"/>
        <v>1468</v>
      </c>
      <c r="F69" s="27" t="s">
        <v>1032</v>
      </c>
      <c r="G69" s="31">
        <v>1.40416138E8</v>
      </c>
      <c r="H69" s="31">
        <v>1.4041628E8</v>
      </c>
      <c r="I69" s="28">
        <f t="shared" si="7"/>
        <v>142</v>
      </c>
      <c r="J69" s="27" t="s">
        <v>1916</v>
      </c>
    </row>
    <row r="70">
      <c r="A70" s="27" t="s">
        <v>1990</v>
      </c>
      <c r="B70" s="31">
        <v>9.0</v>
      </c>
      <c r="C70" s="31">
        <v>1.24110167E8</v>
      </c>
      <c r="D70" s="31">
        <v>1.24110266E8</v>
      </c>
      <c r="E70" s="28">
        <f t="shared" si="1"/>
        <v>99</v>
      </c>
      <c r="F70" s="27" t="s">
        <v>1032</v>
      </c>
      <c r="G70" s="31">
        <v>1.40425564E8</v>
      </c>
      <c r="H70" s="31">
        <v>1.40425686E8</v>
      </c>
      <c r="I70" s="28">
        <f t="shared" si="7"/>
        <v>122</v>
      </c>
      <c r="J70" s="27" t="s">
        <v>1916</v>
      </c>
    </row>
    <row r="71">
      <c r="A71" s="27" t="s">
        <v>1991</v>
      </c>
      <c r="B71" s="31">
        <v>10.0</v>
      </c>
      <c r="C71" s="31">
        <v>5.7750805E7</v>
      </c>
      <c r="D71" s="31">
        <v>5.7975804E7</v>
      </c>
      <c r="E71" s="28">
        <f t="shared" si="1"/>
        <v>224999</v>
      </c>
      <c r="F71" s="27" t="s">
        <v>325</v>
      </c>
      <c r="G71" s="31">
        <v>6.4395443E7</v>
      </c>
      <c r="H71" s="31">
        <v>6.4463929E7</v>
      </c>
      <c r="I71" s="28">
        <f t="shared" si="7"/>
        <v>68486</v>
      </c>
      <c r="J71" s="27" t="s">
        <v>1916</v>
      </c>
    </row>
    <row r="72">
      <c r="A72" s="27" t="s">
        <v>1992</v>
      </c>
      <c r="B72" s="31">
        <v>11.0</v>
      </c>
      <c r="C72" s="31">
        <v>3.4497582E7</v>
      </c>
      <c r="D72" s="31">
        <v>3.4498581E7</v>
      </c>
      <c r="E72" s="28">
        <f t="shared" si="1"/>
        <v>999</v>
      </c>
      <c r="F72" s="27" t="s">
        <v>337</v>
      </c>
      <c r="G72" s="31">
        <v>4.5227814E7</v>
      </c>
      <c r="H72" s="31">
        <v>4.5230719E7</v>
      </c>
      <c r="I72" s="28">
        <f t="shared" si="7"/>
        <v>2905</v>
      </c>
      <c r="J72" s="27" t="s">
        <v>1916</v>
      </c>
    </row>
    <row r="73">
      <c r="A73" s="27" t="s">
        <v>1993</v>
      </c>
      <c r="B73" s="31">
        <v>12.0</v>
      </c>
      <c r="C73" s="31">
        <v>8.7702714E7</v>
      </c>
      <c r="D73" s="31">
        <v>8.7722713E7</v>
      </c>
      <c r="E73" s="28">
        <f t="shared" si="1"/>
        <v>19999</v>
      </c>
      <c r="F73" s="27" t="s">
        <v>370</v>
      </c>
      <c r="G73" s="31">
        <v>8.9675656E7</v>
      </c>
      <c r="H73" s="31">
        <v>8.9746453E7</v>
      </c>
      <c r="I73" s="28">
        <f t="shared" si="7"/>
        <v>70797</v>
      </c>
      <c r="J73" s="27" t="s">
        <v>1916</v>
      </c>
    </row>
    <row r="74">
      <c r="A74" s="27" t="s">
        <v>1994</v>
      </c>
      <c r="B74" s="31">
        <v>13.0</v>
      </c>
      <c r="C74" s="31">
        <v>1.2997382E7</v>
      </c>
      <c r="D74" s="31">
        <v>1.3047381E7</v>
      </c>
      <c r="E74" s="28">
        <f t="shared" si="1"/>
        <v>49999</v>
      </c>
      <c r="F74" s="27" t="s">
        <v>445</v>
      </c>
      <c r="G74" s="31">
        <v>2.1251421E7</v>
      </c>
      <c r="H74" s="31">
        <v>2.1555636E7</v>
      </c>
      <c r="I74" s="28">
        <f t="shared" si="7"/>
        <v>304215</v>
      </c>
      <c r="J74" s="27" t="s">
        <v>1916</v>
      </c>
    </row>
    <row r="75">
      <c r="A75" s="27" t="s">
        <v>1995</v>
      </c>
      <c r="B75" s="31">
        <v>13.0</v>
      </c>
      <c r="C75" s="31">
        <v>3.9899044E7</v>
      </c>
      <c r="D75" s="31">
        <v>3.9901043E7</v>
      </c>
      <c r="E75" s="28">
        <f t="shared" si="1"/>
        <v>1999</v>
      </c>
      <c r="F75" s="27" t="s">
        <v>445</v>
      </c>
      <c r="G75" s="31">
        <v>4.8432823E7</v>
      </c>
      <c r="H75" s="31">
        <v>4.8437029E7</v>
      </c>
      <c r="I75" s="28">
        <f t="shared" si="7"/>
        <v>4206</v>
      </c>
      <c r="J75" s="27" t="s">
        <v>1916</v>
      </c>
    </row>
    <row r="76">
      <c r="A76" s="27" t="s">
        <v>1996</v>
      </c>
      <c r="B76" s="31">
        <v>13.0</v>
      </c>
      <c r="C76" s="31">
        <v>1.19632042E8</v>
      </c>
      <c r="D76" s="31">
        <v>1.20057041E8</v>
      </c>
      <c r="E76" s="28">
        <f t="shared" si="1"/>
        <v>424999</v>
      </c>
      <c r="F76" s="27" t="s">
        <v>445</v>
      </c>
      <c r="G76" s="31">
        <v>1.28231047E8</v>
      </c>
      <c r="H76" s="31">
        <v>1.28532123E8</v>
      </c>
      <c r="I76" s="28">
        <f t="shared" si="7"/>
        <v>301076</v>
      </c>
      <c r="J76" s="27" t="s">
        <v>1928</v>
      </c>
      <c r="K76" s="4" t="s">
        <v>1997</v>
      </c>
    </row>
    <row r="77">
      <c r="A77" s="27" t="s">
        <v>1998</v>
      </c>
      <c r="B77" s="31">
        <v>14.0</v>
      </c>
      <c r="C77" s="31">
        <v>1.9469773E7</v>
      </c>
      <c r="D77" s="31">
        <v>1.9519772E7</v>
      </c>
      <c r="E77" s="28">
        <f t="shared" si="1"/>
        <v>49999</v>
      </c>
      <c r="F77" s="27" t="s">
        <v>474</v>
      </c>
      <c r="G77" s="31">
        <v>2.2564967E7</v>
      </c>
      <c r="H77" s="31">
        <v>2.2639104E7</v>
      </c>
      <c r="I77" s="28">
        <f t="shared" si="7"/>
        <v>74137</v>
      </c>
      <c r="J77" s="27" t="s">
        <v>1916</v>
      </c>
    </row>
    <row r="78">
      <c r="A78" s="27" t="s">
        <v>1999</v>
      </c>
      <c r="B78" s="31">
        <v>14.0</v>
      </c>
      <c r="C78" s="31">
        <v>4.1502823E7</v>
      </c>
      <c r="D78" s="31">
        <v>4.1702822E7</v>
      </c>
      <c r="E78" s="28">
        <f t="shared" si="1"/>
        <v>199999</v>
      </c>
      <c r="F78" s="27" t="s">
        <v>474</v>
      </c>
      <c r="G78" s="31">
        <v>4.4773147E7</v>
      </c>
      <c r="H78" s="31">
        <v>4.4974836E7</v>
      </c>
      <c r="I78" s="28">
        <f t="shared" si="7"/>
        <v>201689</v>
      </c>
      <c r="J78" s="27" t="s">
        <v>1916</v>
      </c>
    </row>
    <row r="79">
      <c r="A79" s="27" t="s">
        <v>2000</v>
      </c>
      <c r="B79" s="31">
        <v>14.0</v>
      </c>
      <c r="C79" s="31">
        <v>4.2689977E7</v>
      </c>
      <c r="D79" s="31">
        <v>4.2825476E7</v>
      </c>
      <c r="E79" s="28">
        <f t="shared" si="1"/>
        <v>135499</v>
      </c>
      <c r="F79" s="27" t="s">
        <v>474</v>
      </c>
      <c r="G79" s="31">
        <v>4.5962216E7</v>
      </c>
      <c r="H79" s="31">
        <v>4.6103011E7</v>
      </c>
      <c r="I79" s="28">
        <f t="shared" si="7"/>
        <v>140795</v>
      </c>
      <c r="J79" s="27" t="s">
        <v>1916</v>
      </c>
    </row>
    <row r="80">
      <c r="A80" s="27" t="s">
        <v>2001</v>
      </c>
      <c r="B80" s="31">
        <v>14.0</v>
      </c>
      <c r="C80" s="31">
        <v>4.3277402E7</v>
      </c>
      <c r="D80" s="31">
        <v>4.3707401E7</v>
      </c>
      <c r="E80" s="28">
        <f t="shared" si="1"/>
        <v>429999</v>
      </c>
      <c r="F80" s="27" t="s">
        <v>474</v>
      </c>
      <c r="G80" s="31">
        <v>4.6554787E7</v>
      </c>
      <c r="H80" s="31">
        <v>4.6862634E7</v>
      </c>
      <c r="I80" s="28">
        <f t="shared" si="7"/>
        <v>307847</v>
      </c>
      <c r="J80" s="27" t="s">
        <v>1916</v>
      </c>
    </row>
    <row r="81">
      <c r="A81" s="27" t="s">
        <v>2002</v>
      </c>
      <c r="B81" s="31">
        <v>16.0</v>
      </c>
      <c r="C81" s="31">
        <v>6.5076952E7</v>
      </c>
      <c r="D81" s="31">
        <v>6.5079951E7</v>
      </c>
      <c r="E81" s="28">
        <f t="shared" si="1"/>
        <v>2999</v>
      </c>
      <c r="F81" s="27" t="s">
        <v>558</v>
      </c>
      <c r="G81" s="31">
        <v>7.228238E7</v>
      </c>
      <c r="H81" s="31">
        <v>7.2288599E7</v>
      </c>
      <c r="I81" s="28">
        <f t="shared" si="7"/>
        <v>6219</v>
      </c>
      <c r="J81" s="27" t="s">
        <v>1916</v>
      </c>
    </row>
    <row r="82">
      <c r="A82" s="27" t="s">
        <v>2003</v>
      </c>
      <c r="B82" s="31">
        <v>16.0</v>
      </c>
      <c r="C82" s="31">
        <v>6.5082981E7</v>
      </c>
      <c r="D82" s="31">
        <v>6.508598E7</v>
      </c>
      <c r="E82" s="28">
        <f t="shared" si="1"/>
        <v>2999</v>
      </c>
      <c r="F82" s="27" t="s">
        <v>558</v>
      </c>
      <c r="G82" s="31">
        <v>7.2291572E7</v>
      </c>
      <c r="H82" s="31">
        <v>7.2292141E7</v>
      </c>
      <c r="I82" s="28">
        <f t="shared" si="7"/>
        <v>569</v>
      </c>
      <c r="J82" s="27" t="s">
        <v>1916</v>
      </c>
    </row>
    <row r="83">
      <c r="A83" s="27" t="s">
        <v>2004</v>
      </c>
      <c r="B83" s="31">
        <v>16.0</v>
      </c>
      <c r="C83" s="31">
        <v>6.5087384E7</v>
      </c>
      <c r="D83" s="31">
        <v>6.5089383E7</v>
      </c>
      <c r="E83" s="28">
        <f t="shared" si="1"/>
        <v>1999</v>
      </c>
      <c r="F83" s="27" t="s">
        <v>558</v>
      </c>
      <c r="G83" s="31">
        <v>7.2293495E7</v>
      </c>
      <c r="H83" s="31">
        <v>7.2293943E7</v>
      </c>
      <c r="I83" s="28">
        <f t="shared" si="7"/>
        <v>448</v>
      </c>
      <c r="J83" s="27" t="s">
        <v>1916</v>
      </c>
    </row>
    <row r="84">
      <c r="A84" s="27" t="s">
        <v>2005</v>
      </c>
      <c r="B84" s="31">
        <v>17.0</v>
      </c>
      <c r="C84" s="31">
        <v>3052921.0</v>
      </c>
      <c r="D84" s="31">
        <v>3053020.0</v>
      </c>
      <c r="E84" s="28">
        <f t="shared" si="1"/>
        <v>99</v>
      </c>
      <c r="F84" s="27" t="s">
        <v>583</v>
      </c>
      <c r="G84" s="31">
        <v>2.378329E7</v>
      </c>
      <c r="H84" s="31">
        <v>2.3783564E7</v>
      </c>
      <c r="I84" s="28">
        <f t="shared" si="7"/>
        <v>274</v>
      </c>
      <c r="J84" s="27" t="s">
        <v>1916</v>
      </c>
    </row>
    <row r="85">
      <c r="A85" s="27" t="s">
        <v>2006</v>
      </c>
      <c r="B85" s="31">
        <v>17.0</v>
      </c>
      <c r="C85" s="31">
        <v>3056299.0</v>
      </c>
      <c r="D85" s="31">
        <v>3056398.0</v>
      </c>
      <c r="E85" s="28">
        <f t="shared" si="1"/>
        <v>99</v>
      </c>
      <c r="F85" s="27" t="s">
        <v>583</v>
      </c>
      <c r="G85" s="31">
        <v>2.3786631E7</v>
      </c>
      <c r="H85" s="31">
        <v>2.3786877E7</v>
      </c>
      <c r="I85" s="28">
        <f t="shared" si="7"/>
        <v>246</v>
      </c>
      <c r="J85" s="27" t="s">
        <v>1916</v>
      </c>
    </row>
    <row r="86">
      <c r="A86" s="27" t="s">
        <v>2007</v>
      </c>
      <c r="B86" s="31">
        <v>17.0</v>
      </c>
      <c r="C86" s="31">
        <v>6464963.0</v>
      </c>
      <c r="D86" s="31">
        <v>6630962.0</v>
      </c>
      <c r="E86" s="28">
        <f t="shared" si="1"/>
        <v>165999</v>
      </c>
      <c r="F86" s="27"/>
      <c r="G86" s="27"/>
      <c r="H86" s="27"/>
      <c r="J86" s="27" t="s">
        <v>1928</v>
      </c>
      <c r="K86" s="4" t="s">
        <v>2008</v>
      </c>
    </row>
    <row r="87">
      <c r="A87" s="27" t="s">
        <v>2009</v>
      </c>
      <c r="B87" s="31">
        <v>17.0</v>
      </c>
      <c r="C87" s="31">
        <v>1.3474841E7</v>
      </c>
      <c r="D87" s="31">
        <v>1.352484E7</v>
      </c>
      <c r="E87" s="28">
        <f t="shared" si="1"/>
        <v>49999</v>
      </c>
      <c r="F87" s="27"/>
      <c r="G87" s="27"/>
      <c r="H87" s="27"/>
      <c r="J87" s="27" t="s">
        <v>1928</v>
      </c>
      <c r="K87" s="4" t="s">
        <v>2008</v>
      </c>
    </row>
    <row r="88">
      <c r="A88" s="27" t="s">
        <v>2010</v>
      </c>
      <c r="B88" s="31">
        <v>17.0</v>
      </c>
      <c r="C88" s="31">
        <v>1.3811875E7</v>
      </c>
      <c r="D88" s="31">
        <v>1.3874874E7</v>
      </c>
      <c r="E88" s="28">
        <f t="shared" si="1"/>
        <v>62999</v>
      </c>
      <c r="F88" s="27" t="s">
        <v>583</v>
      </c>
      <c r="G88" s="31">
        <v>3.4608248E7</v>
      </c>
      <c r="H88" s="31">
        <v>3.4698602E7</v>
      </c>
      <c r="I88" s="28">
        <f t="shared" ref="I88:I91" si="8">H88-G88</f>
        <v>90354</v>
      </c>
      <c r="J88" s="27" t="s">
        <v>1916</v>
      </c>
    </row>
    <row r="89">
      <c r="A89" s="27" t="s">
        <v>2011</v>
      </c>
      <c r="B89" s="31">
        <v>17.0</v>
      </c>
      <c r="C89" s="31">
        <v>3.5681829E7</v>
      </c>
      <c r="D89" s="31">
        <v>3.5731828E7</v>
      </c>
      <c r="E89" s="28">
        <f t="shared" si="1"/>
        <v>49999</v>
      </c>
      <c r="F89" s="27" t="s">
        <v>583</v>
      </c>
      <c r="G89" s="31">
        <v>5.6534518E7</v>
      </c>
      <c r="H89" s="31">
        <v>5.6535922E7</v>
      </c>
      <c r="I89" s="28">
        <f t="shared" si="8"/>
        <v>1404</v>
      </c>
      <c r="J89" s="27" t="s">
        <v>1916</v>
      </c>
    </row>
    <row r="90">
      <c r="A90" s="27" t="s">
        <v>2012</v>
      </c>
      <c r="B90" s="31">
        <v>18.0</v>
      </c>
      <c r="C90" s="31">
        <v>8.2214195E7</v>
      </c>
      <c r="D90" s="31">
        <v>8.2229194E7</v>
      </c>
      <c r="E90" s="28">
        <f t="shared" si="1"/>
        <v>14999</v>
      </c>
      <c r="F90" s="27" t="s">
        <v>655</v>
      </c>
      <c r="G90" s="31">
        <v>8.4600998E7</v>
      </c>
      <c r="H90" s="31">
        <v>8.461925E7</v>
      </c>
      <c r="I90" s="28">
        <f t="shared" si="8"/>
        <v>18252</v>
      </c>
      <c r="J90" s="27" t="s">
        <v>1916</v>
      </c>
    </row>
    <row r="91">
      <c r="A91" s="27" t="s">
        <v>2013</v>
      </c>
      <c r="B91" s="31">
        <v>19.0</v>
      </c>
      <c r="C91" s="31">
        <v>6739926.0</v>
      </c>
      <c r="D91" s="31">
        <v>6789925.0</v>
      </c>
      <c r="E91" s="28">
        <f t="shared" si="1"/>
        <v>49999</v>
      </c>
      <c r="F91" s="27" t="s">
        <v>668</v>
      </c>
      <c r="G91" s="31">
        <v>1.271134E7</v>
      </c>
      <c r="H91" s="31">
        <v>1.2743722E7</v>
      </c>
      <c r="I91" s="28">
        <f t="shared" si="8"/>
        <v>32382</v>
      </c>
      <c r="J91" s="27" t="s">
        <v>1916</v>
      </c>
    </row>
    <row r="94">
      <c r="A94" s="30"/>
      <c r="B94" s="23" t="s">
        <v>1911</v>
      </c>
      <c r="F94" s="23" t="s">
        <v>2014</v>
      </c>
    </row>
    <row r="95">
      <c r="A95" s="27" t="s">
        <v>1913</v>
      </c>
      <c r="B95" s="4" t="s">
        <v>233</v>
      </c>
      <c r="C95" s="4" t="s">
        <v>234</v>
      </c>
      <c r="D95" s="4" t="s">
        <v>235</v>
      </c>
      <c r="E95" s="4" t="s">
        <v>1862</v>
      </c>
      <c r="F95" s="4" t="s">
        <v>233</v>
      </c>
      <c r="G95" s="4" t="s">
        <v>234</v>
      </c>
      <c r="H95" s="4" t="s">
        <v>235</v>
      </c>
      <c r="I95" s="4" t="s">
        <v>1862</v>
      </c>
      <c r="J95" s="4" t="s">
        <v>1914</v>
      </c>
      <c r="K95" s="4" t="s">
        <v>51</v>
      </c>
    </row>
    <row r="96">
      <c r="A96" s="27" t="s">
        <v>1915</v>
      </c>
      <c r="B96" s="31">
        <v>1.0</v>
      </c>
      <c r="C96" s="31">
        <v>8.5324825E7</v>
      </c>
      <c r="D96" s="31">
        <v>8.5374824E7</v>
      </c>
      <c r="E96" s="28">
        <f t="shared" ref="E96:E182" si="9">D96-C96</f>
        <v>49999</v>
      </c>
      <c r="F96" s="27" t="s">
        <v>248</v>
      </c>
      <c r="G96" s="31">
        <v>1.05866307E8</v>
      </c>
      <c r="H96" s="31">
        <v>1.0932064E8</v>
      </c>
      <c r="I96" s="31">
        <f t="shared" ref="I96:I97" si="10">H96-G96</f>
        <v>3454333</v>
      </c>
    </row>
    <row r="97">
      <c r="A97" s="27" t="s">
        <v>1917</v>
      </c>
      <c r="B97" s="31">
        <v>2.0</v>
      </c>
      <c r="C97" s="31">
        <v>2.24326E7</v>
      </c>
      <c r="D97" s="31">
        <v>2.2433599E7</v>
      </c>
      <c r="E97" s="28">
        <f t="shared" si="9"/>
        <v>999</v>
      </c>
      <c r="F97" s="27" t="s">
        <v>968</v>
      </c>
      <c r="G97" s="31">
        <v>3.8009394E7</v>
      </c>
      <c r="H97" s="31">
        <v>3.8009744E7</v>
      </c>
      <c r="I97" s="31">
        <f t="shared" si="10"/>
        <v>350</v>
      </c>
    </row>
    <row r="98">
      <c r="A98" s="27" t="s">
        <v>1918</v>
      </c>
      <c r="B98" s="31">
        <v>2.0</v>
      </c>
      <c r="C98" s="31">
        <v>1.75341095E8</v>
      </c>
      <c r="D98" s="31">
        <v>1.75391094E8</v>
      </c>
      <c r="E98" s="28">
        <f t="shared" si="9"/>
        <v>49999</v>
      </c>
      <c r="F98" s="27" t="s">
        <v>968</v>
      </c>
      <c r="G98" s="27"/>
      <c r="H98" s="27"/>
      <c r="I98" s="27"/>
    </row>
    <row r="99">
      <c r="A99" s="27" t="s">
        <v>1919</v>
      </c>
      <c r="B99" s="31">
        <v>2.0</v>
      </c>
      <c r="C99" s="31">
        <v>1.75785188E8</v>
      </c>
      <c r="D99" s="31">
        <v>1.75835187E8</v>
      </c>
      <c r="E99" s="28">
        <f t="shared" si="9"/>
        <v>49999</v>
      </c>
      <c r="F99" s="27" t="s">
        <v>968</v>
      </c>
      <c r="G99" s="27"/>
      <c r="H99" s="27"/>
      <c r="I99" s="27"/>
    </row>
    <row r="100">
      <c r="A100" s="27" t="s">
        <v>1921</v>
      </c>
      <c r="B100" s="31">
        <v>2.0</v>
      </c>
      <c r="C100" s="31">
        <v>1.7606173E8</v>
      </c>
      <c r="D100" s="31">
        <v>1.76111729E8</v>
      </c>
      <c r="E100" s="28">
        <f t="shared" si="9"/>
        <v>49999</v>
      </c>
      <c r="F100" s="27" t="s">
        <v>968</v>
      </c>
      <c r="G100" s="27"/>
      <c r="H100" s="27"/>
      <c r="I100" s="27"/>
    </row>
    <row r="101">
      <c r="A101" s="27" t="s">
        <v>1922</v>
      </c>
      <c r="B101" s="31">
        <v>2.0</v>
      </c>
      <c r="C101" s="31">
        <v>1.76240666E8</v>
      </c>
      <c r="D101" s="31">
        <v>1.76290665E8</v>
      </c>
      <c r="E101" s="28">
        <f t="shared" si="9"/>
        <v>49999</v>
      </c>
      <c r="F101" s="27" t="s">
        <v>968</v>
      </c>
      <c r="G101" s="27"/>
      <c r="H101" s="27"/>
      <c r="I101" s="27"/>
    </row>
    <row r="102">
      <c r="A102" s="27" t="s">
        <v>1923</v>
      </c>
      <c r="B102" s="31">
        <v>2.0</v>
      </c>
      <c r="C102" s="31">
        <v>1.77305881E8</v>
      </c>
      <c r="D102" s="31">
        <v>1.7735588E8</v>
      </c>
      <c r="E102" s="28">
        <f t="shared" si="9"/>
        <v>49999</v>
      </c>
      <c r="F102" s="27" t="s">
        <v>968</v>
      </c>
      <c r="G102" s="31">
        <v>1.92980286E8</v>
      </c>
      <c r="H102" s="31">
        <v>1.93025586E8</v>
      </c>
      <c r="I102" s="31">
        <f t="shared" ref="I102:I104" si="11">H102-G102</f>
        <v>45300</v>
      </c>
    </row>
    <row r="103">
      <c r="A103" s="27" t="s">
        <v>1924</v>
      </c>
      <c r="B103" s="31">
        <v>3.0</v>
      </c>
      <c r="C103" s="31">
        <v>3002420.0</v>
      </c>
      <c r="D103" s="31">
        <v>3004949.0</v>
      </c>
      <c r="E103" s="28">
        <f t="shared" si="9"/>
        <v>2529</v>
      </c>
      <c r="F103" s="27" t="s">
        <v>1024</v>
      </c>
      <c r="G103" s="31">
        <v>1.1649039E7</v>
      </c>
      <c r="H103" s="31">
        <v>1.1649551E7</v>
      </c>
      <c r="I103" s="31">
        <f t="shared" si="11"/>
        <v>512</v>
      </c>
    </row>
    <row r="104">
      <c r="A104" s="27" t="s">
        <v>1925</v>
      </c>
      <c r="B104" s="31">
        <v>3.0</v>
      </c>
      <c r="C104" s="31">
        <v>3008215.0</v>
      </c>
      <c r="D104" s="31">
        <v>3008314.0</v>
      </c>
      <c r="E104" s="28">
        <f t="shared" si="9"/>
        <v>99</v>
      </c>
      <c r="F104" s="27" t="s">
        <v>1024</v>
      </c>
      <c r="G104" s="31">
        <v>1.165278E7</v>
      </c>
      <c r="H104" s="31">
        <v>1.1652895E7</v>
      </c>
      <c r="I104" s="31">
        <f t="shared" si="11"/>
        <v>115</v>
      </c>
    </row>
    <row r="105">
      <c r="A105" s="27" t="s">
        <v>1926</v>
      </c>
      <c r="B105" s="31">
        <v>3.0</v>
      </c>
      <c r="C105" s="31">
        <v>1.5709606E7</v>
      </c>
      <c r="D105" s="31">
        <v>1.5788605E7</v>
      </c>
      <c r="E105" s="28">
        <f t="shared" si="9"/>
        <v>78999</v>
      </c>
      <c r="F105" s="27" t="s">
        <v>1024</v>
      </c>
      <c r="G105" s="27"/>
      <c r="H105" s="27"/>
      <c r="I105" s="27"/>
    </row>
    <row r="106">
      <c r="A106" s="27" t="s">
        <v>1927</v>
      </c>
      <c r="B106" s="31">
        <v>3.0</v>
      </c>
      <c r="C106" s="31">
        <v>1.13285044E8</v>
      </c>
      <c r="D106" s="31">
        <v>1.13310543E8</v>
      </c>
      <c r="E106" s="28">
        <f t="shared" si="9"/>
        <v>25499</v>
      </c>
      <c r="F106" s="27" t="s">
        <v>1024</v>
      </c>
      <c r="G106" s="27"/>
      <c r="H106" s="27"/>
      <c r="I106" s="27"/>
    </row>
    <row r="107">
      <c r="A107" s="27" t="s">
        <v>1930</v>
      </c>
      <c r="B107" s="31">
        <v>4.0</v>
      </c>
      <c r="C107" s="31">
        <v>3.4250886E7</v>
      </c>
      <c r="D107" s="31">
        <v>3.4252071E7</v>
      </c>
      <c r="E107" s="28">
        <f t="shared" si="9"/>
        <v>1185</v>
      </c>
      <c r="F107" s="27" t="s">
        <v>1065</v>
      </c>
      <c r="G107" s="31">
        <v>3.2411383E7</v>
      </c>
      <c r="H107" s="31">
        <v>3.241236E7</v>
      </c>
      <c r="I107" s="31">
        <f t="shared" ref="I107:I111" si="12">H107-G107</f>
        <v>977</v>
      </c>
    </row>
    <row r="108">
      <c r="A108" s="27" t="s">
        <v>1931</v>
      </c>
      <c r="B108" s="31">
        <v>4.0</v>
      </c>
      <c r="C108" s="31">
        <v>3.4256715E7</v>
      </c>
      <c r="D108" s="31">
        <v>3.4256814E7</v>
      </c>
      <c r="E108" s="28">
        <f t="shared" si="9"/>
        <v>99</v>
      </c>
      <c r="F108" s="27" t="s">
        <v>1065</v>
      </c>
      <c r="G108" s="31">
        <v>3.2413838E7</v>
      </c>
      <c r="H108" s="31">
        <v>3.2416545E7</v>
      </c>
      <c r="I108" s="31">
        <f t="shared" si="12"/>
        <v>2707</v>
      </c>
    </row>
    <row r="109">
      <c r="A109" s="27" t="s">
        <v>1932</v>
      </c>
      <c r="B109" s="31">
        <v>4.0</v>
      </c>
      <c r="C109" s="31">
        <v>3.4265095E7</v>
      </c>
      <c r="D109" s="31">
        <v>3.4265194E7</v>
      </c>
      <c r="E109" s="28">
        <f t="shared" si="9"/>
        <v>99</v>
      </c>
      <c r="F109" s="27" t="s">
        <v>1065</v>
      </c>
      <c r="G109" s="31">
        <v>3.2422745E7</v>
      </c>
      <c r="H109" s="31">
        <v>3.2423018E7</v>
      </c>
      <c r="I109" s="31">
        <f t="shared" si="12"/>
        <v>273</v>
      </c>
    </row>
    <row r="110">
      <c r="A110" s="27" t="s">
        <v>1933</v>
      </c>
      <c r="B110" s="31">
        <v>4.0</v>
      </c>
      <c r="C110" s="31">
        <v>3.4299674E7</v>
      </c>
      <c r="D110" s="31">
        <v>3.4300211E7</v>
      </c>
      <c r="E110" s="28">
        <f t="shared" si="9"/>
        <v>537</v>
      </c>
      <c r="F110" s="27" t="s">
        <v>1065</v>
      </c>
      <c r="G110" s="31">
        <v>3.2457743E7</v>
      </c>
      <c r="H110" s="31">
        <v>3.2458228E7</v>
      </c>
      <c r="I110" s="31">
        <f t="shared" si="12"/>
        <v>485</v>
      </c>
    </row>
    <row r="111">
      <c r="A111" s="27" t="s">
        <v>1934</v>
      </c>
      <c r="B111" s="31">
        <v>4.0</v>
      </c>
      <c r="C111" s="31">
        <v>3.4311805E7</v>
      </c>
      <c r="D111" s="31">
        <v>3.4311904E7</v>
      </c>
      <c r="E111" s="28">
        <f t="shared" si="9"/>
        <v>99</v>
      </c>
      <c r="F111" s="27" t="s">
        <v>1065</v>
      </c>
      <c r="G111" s="31">
        <v>3.2469835E7</v>
      </c>
      <c r="H111" s="31">
        <v>3.2470324E7</v>
      </c>
      <c r="I111" s="31">
        <f t="shared" si="12"/>
        <v>489</v>
      </c>
    </row>
    <row r="112">
      <c r="A112" s="27" t="s">
        <v>1935</v>
      </c>
      <c r="B112" s="31">
        <v>4.0</v>
      </c>
      <c r="C112" s="31">
        <v>4.2386164E7</v>
      </c>
      <c r="D112" s="31">
        <v>4.2436163E7</v>
      </c>
      <c r="E112" s="28">
        <f t="shared" si="9"/>
        <v>49999</v>
      </c>
      <c r="F112" s="27" t="s">
        <v>1065</v>
      </c>
      <c r="G112" s="27"/>
      <c r="H112" s="27"/>
      <c r="I112" s="27"/>
    </row>
    <row r="113">
      <c r="A113" s="27" t="s">
        <v>1937</v>
      </c>
      <c r="B113" s="31">
        <v>4.0</v>
      </c>
      <c r="C113" s="31">
        <v>6.0805611E7</v>
      </c>
      <c r="D113" s="31">
        <v>6.110561E7</v>
      </c>
      <c r="E113" s="28">
        <f t="shared" si="9"/>
        <v>299999</v>
      </c>
      <c r="F113" s="27" t="s">
        <v>1065</v>
      </c>
      <c r="G113" s="27"/>
      <c r="H113" s="27"/>
      <c r="I113" s="27"/>
    </row>
    <row r="114">
      <c r="A114" s="27" t="s">
        <v>1938</v>
      </c>
      <c r="B114" s="31">
        <v>4.0</v>
      </c>
      <c r="C114" s="31">
        <v>8.9230454E7</v>
      </c>
      <c r="D114" s="31">
        <v>8.9230553E7</v>
      </c>
      <c r="E114" s="28">
        <f t="shared" si="9"/>
        <v>99</v>
      </c>
      <c r="F114" s="27" t="s">
        <v>1065</v>
      </c>
      <c r="G114" s="31">
        <v>8.5773496E7</v>
      </c>
      <c r="H114" s="31">
        <v>8.5773577E7</v>
      </c>
      <c r="I114" s="31">
        <f t="shared" ref="I114:I117" si="13">H114-G114</f>
        <v>81</v>
      </c>
    </row>
    <row r="115">
      <c r="A115" s="27" t="s">
        <v>1939</v>
      </c>
      <c r="B115" s="31">
        <v>4.0</v>
      </c>
      <c r="C115" s="31">
        <v>8.924071E7</v>
      </c>
      <c r="D115" s="31">
        <v>8.9240809E7</v>
      </c>
      <c r="E115" s="28">
        <f t="shared" si="9"/>
        <v>99</v>
      </c>
      <c r="F115" s="27" t="s">
        <v>1065</v>
      </c>
      <c r="G115" s="31">
        <v>8.5787317E7</v>
      </c>
      <c r="H115" s="31">
        <v>8.5788077E7</v>
      </c>
      <c r="I115" s="31">
        <f t="shared" si="13"/>
        <v>760</v>
      </c>
    </row>
    <row r="116">
      <c r="A116" s="27" t="s">
        <v>1940</v>
      </c>
      <c r="B116" s="31">
        <v>4.0</v>
      </c>
      <c r="C116" s="31">
        <v>8.9243973E7</v>
      </c>
      <c r="D116" s="31">
        <v>8.9244072E7</v>
      </c>
      <c r="E116" s="28">
        <f t="shared" si="9"/>
        <v>99</v>
      </c>
      <c r="F116" s="27" t="s">
        <v>1065</v>
      </c>
      <c r="G116" s="31">
        <v>8.579124E7</v>
      </c>
      <c r="H116" s="31">
        <v>8.5791292E7</v>
      </c>
      <c r="I116" s="31">
        <f t="shared" si="13"/>
        <v>52</v>
      </c>
    </row>
    <row r="117">
      <c r="A117" s="27" t="s">
        <v>1941</v>
      </c>
      <c r="B117" s="31">
        <v>4.0</v>
      </c>
      <c r="C117" s="31">
        <v>8.9253605E7</v>
      </c>
      <c r="D117" s="31">
        <v>8.9253704E7</v>
      </c>
      <c r="E117" s="28">
        <f t="shared" si="9"/>
        <v>99</v>
      </c>
      <c r="F117" s="27" t="s">
        <v>1065</v>
      </c>
      <c r="G117" s="31">
        <v>8.5800548E7</v>
      </c>
      <c r="H117" s="31">
        <v>8.5801096E7</v>
      </c>
      <c r="I117" s="31">
        <f t="shared" si="13"/>
        <v>548</v>
      </c>
    </row>
    <row r="118">
      <c r="A118" s="27" t="s">
        <v>1942</v>
      </c>
      <c r="B118" s="31">
        <v>4.0</v>
      </c>
      <c r="C118" s="31">
        <v>1.45626546E8</v>
      </c>
      <c r="D118" s="31">
        <v>1.45986545E8</v>
      </c>
      <c r="E118" s="28">
        <f t="shared" si="9"/>
        <v>359999</v>
      </c>
      <c r="F118" s="27" t="s">
        <v>1065</v>
      </c>
      <c r="G118" s="27"/>
      <c r="H118" s="27"/>
      <c r="I118" s="27"/>
    </row>
    <row r="119">
      <c r="A119" s="27" t="s">
        <v>1943</v>
      </c>
      <c r="B119" s="31">
        <v>4.0</v>
      </c>
      <c r="C119" s="31">
        <v>1.46395019E8</v>
      </c>
      <c r="D119" s="31">
        <v>1.46411018E8</v>
      </c>
      <c r="E119" s="28">
        <f t="shared" si="9"/>
        <v>15999</v>
      </c>
      <c r="F119" s="27" t="s">
        <v>1065</v>
      </c>
      <c r="G119" s="31">
        <v>1.42323376E8</v>
      </c>
      <c r="H119" s="31">
        <v>1.42348841E8</v>
      </c>
      <c r="I119" s="31">
        <f>H119-G119</f>
        <v>25465</v>
      </c>
    </row>
    <row r="120">
      <c r="A120" s="27" t="s">
        <v>1944</v>
      </c>
      <c r="B120" s="31">
        <v>4.0</v>
      </c>
      <c r="C120" s="31">
        <v>1.4674287E8</v>
      </c>
      <c r="D120" s="31">
        <v>1.46792869E8</v>
      </c>
      <c r="E120" s="28">
        <f t="shared" si="9"/>
        <v>49999</v>
      </c>
      <c r="F120" s="27" t="s">
        <v>1065</v>
      </c>
      <c r="G120" s="27"/>
      <c r="H120" s="27"/>
      <c r="I120" s="27"/>
    </row>
    <row r="121">
      <c r="A121" s="27" t="s">
        <v>1945</v>
      </c>
      <c r="B121" s="31">
        <v>4.0</v>
      </c>
      <c r="C121" s="31">
        <v>1.46836791E8</v>
      </c>
      <c r="D121" s="31">
        <v>1.4688679E8</v>
      </c>
      <c r="E121" s="28">
        <f t="shared" si="9"/>
        <v>49999</v>
      </c>
      <c r="F121" s="27" t="s">
        <v>1065</v>
      </c>
      <c r="G121" s="27"/>
      <c r="H121" s="27"/>
      <c r="I121" s="27"/>
    </row>
    <row r="122">
      <c r="A122" s="27" t="s">
        <v>1946</v>
      </c>
      <c r="B122" s="31">
        <v>4.0</v>
      </c>
      <c r="C122" s="31">
        <v>1.46926153E8</v>
      </c>
      <c r="D122" s="31">
        <v>1.46976152E8</v>
      </c>
      <c r="E122" s="28">
        <f t="shared" si="9"/>
        <v>49999</v>
      </c>
      <c r="F122" s="27" t="s">
        <v>1065</v>
      </c>
      <c r="G122" s="27"/>
      <c r="H122" s="27"/>
      <c r="I122" s="27"/>
    </row>
    <row r="123">
      <c r="A123" s="27" t="s">
        <v>1948</v>
      </c>
      <c r="B123" s="31">
        <v>4.0</v>
      </c>
      <c r="C123" s="31">
        <v>1.56318982E8</v>
      </c>
      <c r="D123" s="31">
        <v>1.56319081E8</v>
      </c>
      <c r="E123" s="28">
        <f t="shared" si="9"/>
        <v>99</v>
      </c>
      <c r="F123" s="27" t="s">
        <v>1065</v>
      </c>
      <c r="G123" s="31">
        <v>1.56271836E8</v>
      </c>
      <c r="H123" s="31">
        <v>1.56272025E8</v>
      </c>
      <c r="I123" s="31">
        <f>H123-G123</f>
        <v>189</v>
      </c>
    </row>
    <row r="124">
      <c r="A124" s="27" t="s">
        <v>1949</v>
      </c>
      <c r="B124" s="31">
        <v>4.0</v>
      </c>
      <c r="C124" s="31">
        <v>1.56321063E8</v>
      </c>
      <c r="D124" s="31">
        <v>1.56321162E8</v>
      </c>
      <c r="E124" s="28">
        <f t="shared" si="9"/>
        <v>99</v>
      </c>
      <c r="F124" s="27" t="s">
        <v>1065</v>
      </c>
      <c r="G124" s="27"/>
      <c r="H124" s="27"/>
      <c r="I124" s="27"/>
    </row>
    <row r="125">
      <c r="A125" s="27" t="s">
        <v>1950</v>
      </c>
      <c r="B125" s="31">
        <v>4.0</v>
      </c>
      <c r="C125" s="31">
        <v>1.56338533E8</v>
      </c>
      <c r="D125" s="31">
        <v>1.56338732E8</v>
      </c>
      <c r="E125" s="28">
        <f t="shared" si="9"/>
        <v>199</v>
      </c>
      <c r="F125" s="27" t="s">
        <v>1065</v>
      </c>
      <c r="G125" s="31">
        <v>1.56291397E8</v>
      </c>
      <c r="H125" s="31">
        <v>1.56291532E8</v>
      </c>
      <c r="I125" s="31">
        <f t="shared" ref="I125:I131" si="14">H125-G125</f>
        <v>135</v>
      </c>
    </row>
    <row r="126">
      <c r="A126" s="27" t="s">
        <v>1951</v>
      </c>
      <c r="B126" s="31">
        <v>4.0</v>
      </c>
      <c r="C126" s="31">
        <v>1.56342437E8</v>
      </c>
      <c r="D126" s="31">
        <v>1.56343514E8</v>
      </c>
      <c r="E126" s="28">
        <f t="shared" si="9"/>
        <v>1077</v>
      </c>
      <c r="F126" s="27" t="s">
        <v>1065</v>
      </c>
      <c r="G126" s="31">
        <v>1.56295191E8</v>
      </c>
      <c r="H126" s="31">
        <v>1.56295639E8</v>
      </c>
      <c r="I126" s="31">
        <f t="shared" si="14"/>
        <v>448</v>
      </c>
    </row>
    <row r="127">
      <c r="A127" s="27" t="s">
        <v>1952</v>
      </c>
      <c r="B127" s="31">
        <v>4.0</v>
      </c>
      <c r="C127" s="31">
        <v>1.56344636E8</v>
      </c>
      <c r="D127" s="31">
        <v>1.56345807E8</v>
      </c>
      <c r="E127" s="28">
        <f t="shared" si="9"/>
        <v>1171</v>
      </c>
      <c r="F127" s="27" t="s">
        <v>1065</v>
      </c>
      <c r="G127" s="31">
        <v>1.56296685E8</v>
      </c>
      <c r="H127" s="31">
        <v>1.56297963E8</v>
      </c>
      <c r="I127" s="31">
        <f t="shared" si="14"/>
        <v>1278</v>
      </c>
    </row>
    <row r="128">
      <c r="A128" s="27" t="s">
        <v>1953</v>
      </c>
      <c r="B128" s="31">
        <v>4.0</v>
      </c>
      <c r="C128" s="31">
        <v>1.56347646E8</v>
      </c>
      <c r="D128" s="31">
        <v>1.56366853E8</v>
      </c>
      <c r="E128" s="28">
        <f t="shared" si="9"/>
        <v>19207</v>
      </c>
      <c r="F128" s="27" t="s">
        <v>1065</v>
      </c>
      <c r="G128" s="31">
        <v>1.5629972E8</v>
      </c>
      <c r="H128" s="31">
        <v>1.56328244E8</v>
      </c>
      <c r="I128" s="31">
        <f t="shared" si="14"/>
        <v>28524</v>
      </c>
    </row>
    <row r="129">
      <c r="A129" s="27" t="s">
        <v>1954</v>
      </c>
      <c r="B129" s="31">
        <v>4.0</v>
      </c>
      <c r="C129" s="31">
        <v>1.56369771E8</v>
      </c>
      <c r="D129" s="31">
        <v>1.56369886E8</v>
      </c>
      <c r="E129" s="28">
        <f t="shared" si="9"/>
        <v>115</v>
      </c>
      <c r="F129" s="27" t="s">
        <v>1065</v>
      </c>
      <c r="G129" s="31">
        <v>1.56331088E8</v>
      </c>
      <c r="H129" s="31">
        <v>1.56331249E8</v>
      </c>
      <c r="I129" s="31">
        <f t="shared" si="14"/>
        <v>161</v>
      </c>
    </row>
    <row r="130">
      <c r="A130" s="27" t="s">
        <v>1955</v>
      </c>
      <c r="B130" s="31">
        <v>4.0</v>
      </c>
      <c r="C130" s="31">
        <v>1.5639867E8</v>
      </c>
      <c r="D130" s="31">
        <v>1.56398769E8</v>
      </c>
      <c r="E130" s="28">
        <f t="shared" si="9"/>
        <v>99</v>
      </c>
      <c r="F130" s="27" t="s">
        <v>1065</v>
      </c>
      <c r="G130" s="31">
        <v>1.56360075E8</v>
      </c>
      <c r="H130" s="31">
        <v>1.56360278E8</v>
      </c>
      <c r="I130" s="31">
        <f t="shared" si="14"/>
        <v>203</v>
      </c>
    </row>
    <row r="131">
      <c r="A131" s="27" t="s">
        <v>1956</v>
      </c>
      <c r="B131" s="31">
        <v>4.0</v>
      </c>
      <c r="C131" s="31">
        <v>1.56593167E8</v>
      </c>
      <c r="D131" s="31">
        <v>1.56593266E8</v>
      </c>
      <c r="E131" s="28">
        <f t="shared" si="9"/>
        <v>99</v>
      </c>
      <c r="F131" s="27" t="s">
        <v>1065</v>
      </c>
      <c r="G131" s="31">
        <v>1.56498127E8</v>
      </c>
      <c r="H131" s="31">
        <v>1.56498325E8</v>
      </c>
      <c r="I131" s="31">
        <f t="shared" si="14"/>
        <v>198</v>
      </c>
    </row>
    <row r="132">
      <c r="A132" s="27" t="s">
        <v>1957</v>
      </c>
      <c r="B132" s="31">
        <v>4.0</v>
      </c>
      <c r="C132" s="31">
        <v>1.56608307E8</v>
      </c>
      <c r="D132" s="31">
        <v>1.56658306E8</v>
      </c>
      <c r="E132" s="28">
        <f t="shared" si="9"/>
        <v>49999</v>
      </c>
      <c r="F132" s="27" t="s">
        <v>1065</v>
      </c>
      <c r="G132" s="27"/>
      <c r="H132" s="27"/>
      <c r="I132" s="27"/>
    </row>
    <row r="133">
      <c r="A133" s="27" t="s">
        <v>1959</v>
      </c>
      <c r="B133" s="31">
        <v>4.0</v>
      </c>
      <c r="C133" s="31">
        <v>1.56660565E8</v>
      </c>
      <c r="D133" s="31">
        <v>1.56660664E8</v>
      </c>
      <c r="E133" s="28">
        <f t="shared" si="9"/>
        <v>99</v>
      </c>
      <c r="F133" s="27" t="s">
        <v>1065</v>
      </c>
      <c r="G133" s="27"/>
      <c r="H133" s="27"/>
      <c r="I133" s="27"/>
    </row>
    <row r="134">
      <c r="A134" s="27" t="s">
        <v>1960</v>
      </c>
      <c r="B134" s="31">
        <v>4.0</v>
      </c>
      <c r="C134" s="31">
        <v>1.56667455E8</v>
      </c>
      <c r="D134" s="31">
        <v>1.56667554E8</v>
      </c>
      <c r="E134" s="28">
        <f t="shared" si="9"/>
        <v>99</v>
      </c>
      <c r="F134" s="27" t="s">
        <v>1065</v>
      </c>
      <c r="G134" s="27"/>
      <c r="H134" s="27"/>
      <c r="I134" s="27"/>
    </row>
    <row r="135">
      <c r="A135" s="27" t="s">
        <v>1961</v>
      </c>
      <c r="B135" s="31">
        <v>4.0</v>
      </c>
      <c r="C135" s="31">
        <v>1.56672217E8</v>
      </c>
      <c r="D135" s="31">
        <v>1.56672316E8</v>
      </c>
      <c r="E135" s="28">
        <f t="shared" si="9"/>
        <v>99</v>
      </c>
      <c r="F135" s="27" t="s">
        <v>1065</v>
      </c>
      <c r="G135" s="27"/>
      <c r="H135" s="27"/>
      <c r="I135" s="27"/>
    </row>
    <row r="136">
      <c r="A136" s="27" t="s">
        <v>1962</v>
      </c>
      <c r="B136" s="31">
        <v>4.0</v>
      </c>
      <c r="C136" s="31">
        <v>1.56710687E8</v>
      </c>
      <c r="D136" s="31">
        <v>1.56760686E8</v>
      </c>
      <c r="E136" s="28">
        <f t="shared" si="9"/>
        <v>49999</v>
      </c>
      <c r="F136" s="27" t="s">
        <v>1065</v>
      </c>
      <c r="G136" s="27"/>
      <c r="H136" s="27"/>
      <c r="I136" s="27"/>
    </row>
    <row r="137">
      <c r="A137" s="27" t="s">
        <v>1963</v>
      </c>
      <c r="B137" s="31">
        <v>5.0</v>
      </c>
      <c r="C137" s="31">
        <v>1.5112681E7</v>
      </c>
      <c r="D137" s="31">
        <v>1.563468E7</v>
      </c>
      <c r="E137" s="28">
        <f t="shared" si="9"/>
        <v>521999</v>
      </c>
      <c r="F137" s="27" t="s">
        <v>1101</v>
      </c>
      <c r="G137" s="31">
        <v>2.4247428E7</v>
      </c>
      <c r="H137" s="31">
        <v>2.4474643E7</v>
      </c>
      <c r="I137" s="31">
        <f t="shared" ref="I137:I142" si="15">H137-G137</f>
        <v>227215</v>
      </c>
    </row>
    <row r="138">
      <c r="A138" s="27" t="s">
        <v>1964</v>
      </c>
      <c r="B138" s="31">
        <v>5.0</v>
      </c>
      <c r="C138" s="31">
        <v>3.6788129E7</v>
      </c>
      <c r="D138" s="31">
        <v>3.6818128E7</v>
      </c>
      <c r="E138" s="28">
        <f t="shared" si="9"/>
        <v>29999</v>
      </c>
      <c r="F138" s="27" t="s">
        <v>1101</v>
      </c>
      <c r="G138" s="31">
        <v>4.5388362E7</v>
      </c>
      <c r="H138" s="31">
        <v>4.5388891E7</v>
      </c>
      <c r="I138" s="31">
        <f t="shared" si="15"/>
        <v>529</v>
      </c>
    </row>
    <row r="139">
      <c r="A139" s="27" t="s">
        <v>1965</v>
      </c>
      <c r="B139" s="31">
        <v>5.0</v>
      </c>
      <c r="C139" s="31">
        <v>9.4236195E7</v>
      </c>
      <c r="D139" s="31">
        <v>9.4286194E7</v>
      </c>
      <c r="E139" s="28">
        <f t="shared" si="9"/>
        <v>49999</v>
      </c>
      <c r="F139" s="27" t="s">
        <v>1101</v>
      </c>
      <c r="G139" s="31">
        <v>1.02336668E8</v>
      </c>
      <c r="H139" s="31">
        <v>1.02336946E8</v>
      </c>
      <c r="I139" s="31">
        <f t="shared" si="15"/>
        <v>278</v>
      </c>
    </row>
    <row r="140">
      <c r="A140" s="27" t="s">
        <v>1966</v>
      </c>
      <c r="B140" s="31">
        <v>6.0</v>
      </c>
      <c r="C140" s="31">
        <v>4.7663974E7</v>
      </c>
      <c r="D140" s="31">
        <v>4.7713973E7</v>
      </c>
      <c r="E140" s="28">
        <f t="shared" si="9"/>
        <v>49999</v>
      </c>
      <c r="F140" s="27" t="s">
        <v>1127</v>
      </c>
      <c r="G140" s="31">
        <v>5.5784095E7</v>
      </c>
      <c r="H140" s="31">
        <v>5.6056378E7</v>
      </c>
      <c r="I140" s="31">
        <f t="shared" si="15"/>
        <v>272283</v>
      </c>
    </row>
    <row r="141">
      <c r="A141" s="27" t="s">
        <v>1967</v>
      </c>
      <c r="B141" s="31">
        <v>6.0</v>
      </c>
      <c r="C141" s="31">
        <v>1.39653473E8</v>
      </c>
      <c r="D141" s="31">
        <v>1.39658472E8</v>
      </c>
      <c r="E141" s="28">
        <f t="shared" si="9"/>
        <v>4999</v>
      </c>
      <c r="F141" s="27" t="s">
        <v>1127</v>
      </c>
      <c r="G141" s="31">
        <v>1.49377478E8</v>
      </c>
      <c r="H141" s="31">
        <v>1.493775E8</v>
      </c>
      <c r="I141" s="31">
        <f t="shared" si="15"/>
        <v>22</v>
      </c>
    </row>
    <row r="142">
      <c r="A142" s="27" t="s">
        <v>1968</v>
      </c>
      <c r="B142" s="31">
        <v>7.0</v>
      </c>
      <c r="C142" s="31">
        <v>2.1353926E7</v>
      </c>
      <c r="D142" s="31">
        <v>2.1369425E7</v>
      </c>
      <c r="E142" s="28">
        <f t="shared" si="9"/>
        <v>15499</v>
      </c>
      <c r="F142" s="27" t="s">
        <v>1143</v>
      </c>
      <c r="G142" s="31">
        <v>2.2452388E7</v>
      </c>
      <c r="H142" s="31">
        <v>2.259461E7</v>
      </c>
      <c r="I142" s="31">
        <f t="shared" si="15"/>
        <v>142222</v>
      </c>
    </row>
    <row r="143">
      <c r="A143" s="27" t="s">
        <v>1970</v>
      </c>
      <c r="B143" s="31">
        <v>7.0</v>
      </c>
      <c r="C143" s="31">
        <v>3.832976E7</v>
      </c>
      <c r="D143" s="31">
        <v>3.8379759E7</v>
      </c>
      <c r="E143" s="28">
        <f t="shared" si="9"/>
        <v>49999</v>
      </c>
      <c r="F143" s="27" t="s">
        <v>1143</v>
      </c>
      <c r="G143" s="27"/>
      <c r="H143" s="27"/>
      <c r="I143" s="27"/>
    </row>
    <row r="144">
      <c r="A144" s="27" t="s">
        <v>1971</v>
      </c>
      <c r="B144" s="31">
        <v>7.0</v>
      </c>
      <c r="C144" s="31">
        <v>3.8700196E7</v>
      </c>
      <c r="D144" s="31">
        <v>3.8750195E7</v>
      </c>
      <c r="E144" s="28">
        <f t="shared" si="9"/>
        <v>49999</v>
      </c>
      <c r="F144" s="27" t="s">
        <v>1143</v>
      </c>
      <c r="G144" s="27"/>
      <c r="H144" s="27"/>
      <c r="I144" s="27"/>
    </row>
    <row r="145">
      <c r="A145" s="27" t="s">
        <v>1972</v>
      </c>
      <c r="B145" s="31">
        <v>7.0</v>
      </c>
      <c r="C145" s="31">
        <v>5.9457068E7</v>
      </c>
      <c r="D145" s="31">
        <v>5.9507067E7</v>
      </c>
      <c r="E145" s="28">
        <f t="shared" si="9"/>
        <v>49999</v>
      </c>
      <c r="F145" s="27" t="s">
        <v>1143</v>
      </c>
      <c r="G145" s="27"/>
      <c r="H145" s="27"/>
      <c r="I145" s="27"/>
    </row>
    <row r="146">
      <c r="A146" s="27" t="s">
        <v>1973</v>
      </c>
      <c r="B146" s="31">
        <v>7.0</v>
      </c>
      <c r="C146" s="31">
        <v>1.05623082E8</v>
      </c>
      <c r="D146" s="31">
        <v>1.05628081E8</v>
      </c>
      <c r="E146" s="28">
        <f t="shared" si="9"/>
        <v>4999</v>
      </c>
      <c r="F146" s="27" t="s">
        <v>1143</v>
      </c>
      <c r="G146" s="31">
        <v>1.06048942E8</v>
      </c>
      <c r="H146" s="31">
        <v>1.06195139E8</v>
      </c>
      <c r="I146" s="31">
        <f t="shared" ref="I146:I147" si="16">H146-G146</f>
        <v>146197</v>
      </c>
    </row>
    <row r="147">
      <c r="A147" s="27" t="s">
        <v>1974</v>
      </c>
      <c r="B147" s="31">
        <v>8.0</v>
      </c>
      <c r="C147" s="31">
        <v>1.9853145E7</v>
      </c>
      <c r="D147" s="31">
        <v>1.9998144E7</v>
      </c>
      <c r="E147" s="28">
        <f t="shared" si="9"/>
        <v>144999</v>
      </c>
      <c r="F147" s="27" t="s">
        <v>1219</v>
      </c>
      <c r="G147" s="31">
        <v>2.3321331E7</v>
      </c>
      <c r="H147" s="31">
        <v>2.4986051E7</v>
      </c>
      <c r="I147" s="31">
        <f t="shared" si="16"/>
        <v>1664720</v>
      </c>
    </row>
    <row r="148">
      <c r="A148" s="27" t="s">
        <v>1976</v>
      </c>
      <c r="B148" s="31">
        <v>8.0</v>
      </c>
      <c r="C148" s="31">
        <v>2.018373E7</v>
      </c>
      <c r="D148" s="31">
        <v>2.0478729E7</v>
      </c>
      <c r="E148" s="28">
        <f t="shared" si="9"/>
        <v>294999</v>
      </c>
      <c r="F148" s="27" t="s">
        <v>1219</v>
      </c>
      <c r="G148" s="27"/>
      <c r="H148" s="27"/>
      <c r="I148" s="27"/>
    </row>
    <row r="149">
      <c r="A149" s="27" t="s">
        <v>1977</v>
      </c>
      <c r="B149" s="31">
        <v>8.0</v>
      </c>
      <c r="C149" s="31">
        <v>2.0733152E7</v>
      </c>
      <c r="D149" s="31">
        <v>2.1033151E7</v>
      </c>
      <c r="E149" s="28">
        <f t="shared" si="9"/>
        <v>299999</v>
      </c>
      <c r="F149" s="27" t="s">
        <v>1219</v>
      </c>
      <c r="G149" s="27"/>
      <c r="H149" s="27"/>
      <c r="I149" s="27"/>
    </row>
    <row r="150">
      <c r="A150" s="27" t="s">
        <v>1978</v>
      </c>
      <c r="B150" s="31">
        <v>8.0</v>
      </c>
      <c r="C150" s="31">
        <v>2.1252195E7</v>
      </c>
      <c r="D150" s="31">
        <v>2.1302194E7</v>
      </c>
      <c r="E150" s="28">
        <f t="shared" si="9"/>
        <v>49999</v>
      </c>
      <c r="F150" s="27" t="s">
        <v>1219</v>
      </c>
      <c r="G150" s="27"/>
      <c r="H150" s="27"/>
      <c r="I150" s="27"/>
    </row>
    <row r="151">
      <c r="A151" s="27" t="s">
        <v>1979</v>
      </c>
      <c r="B151" s="31">
        <v>8.0</v>
      </c>
      <c r="C151" s="31">
        <v>3.9603488E7</v>
      </c>
      <c r="D151" s="31">
        <v>3.9606787E7</v>
      </c>
      <c r="E151" s="28">
        <f t="shared" si="9"/>
        <v>3299</v>
      </c>
      <c r="F151" s="27" t="s">
        <v>1219</v>
      </c>
      <c r="G151" s="27"/>
      <c r="H151" s="27"/>
      <c r="I151" s="27"/>
    </row>
    <row r="152">
      <c r="A152" s="27" t="s">
        <v>1980</v>
      </c>
      <c r="B152" s="31">
        <v>8.0</v>
      </c>
      <c r="C152" s="31">
        <v>5.5576748E7</v>
      </c>
      <c r="D152" s="31">
        <v>5.5798747E7</v>
      </c>
      <c r="E152" s="28">
        <f t="shared" si="9"/>
        <v>221999</v>
      </c>
      <c r="F152" s="27" t="s">
        <v>1219</v>
      </c>
      <c r="G152" s="31">
        <v>6.4691533E7</v>
      </c>
      <c r="H152" s="31">
        <v>6.4736301E7</v>
      </c>
      <c r="I152" s="31">
        <f>H152-G152</f>
        <v>44768</v>
      </c>
    </row>
    <row r="153">
      <c r="A153" s="27" t="s">
        <v>1981</v>
      </c>
      <c r="B153" s="31">
        <v>8.0</v>
      </c>
      <c r="C153" s="31">
        <v>7.2281003E7</v>
      </c>
      <c r="D153" s="31">
        <v>7.2566002E7</v>
      </c>
      <c r="E153" s="28">
        <f t="shared" si="9"/>
        <v>284999</v>
      </c>
      <c r="F153" s="27" t="s">
        <v>1219</v>
      </c>
      <c r="G153" s="27"/>
      <c r="H153" s="27"/>
      <c r="I153" s="27"/>
    </row>
    <row r="154">
      <c r="A154" s="27" t="s">
        <v>1983</v>
      </c>
      <c r="B154" s="31">
        <v>9.0</v>
      </c>
      <c r="C154" s="31">
        <v>1.23702696E8</v>
      </c>
      <c r="D154" s="31">
        <v>1.23721195E8</v>
      </c>
      <c r="E154" s="28">
        <f t="shared" si="9"/>
        <v>18499</v>
      </c>
      <c r="F154" s="27" t="s">
        <v>1250</v>
      </c>
      <c r="G154" s="31">
        <v>1.32420742E8</v>
      </c>
      <c r="H154" s="31">
        <v>1.32462647E8</v>
      </c>
      <c r="I154" s="31">
        <f t="shared" ref="I154:I163" si="17">H154-G154</f>
        <v>41905</v>
      </c>
    </row>
    <row r="155">
      <c r="A155" s="27" t="s">
        <v>1984</v>
      </c>
      <c r="B155" s="31">
        <v>9.0</v>
      </c>
      <c r="C155" s="31">
        <v>1.23961467E8</v>
      </c>
      <c r="D155" s="31">
        <v>1.24011466E8</v>
      </c>
      <c r="E155" s="28">
        <f t="shared" si="9"/>
        <v>49999</v>
      </c>
      <c r="F155" s="27" t="s">
        <v>1250</v>
      </c>
      <c r="G155" s="31">
        <v>1.3271475E8</v>
      </c>
      <c r="H155" s="31">
        <v>1.32994481E8</v>
      </c>
      <c r="I155" s="31">
        <f t="shared" si="17"/>
        <v>279731</v>
      </c>
    </row>
    <row r="156">
      <c r="A156" s="27" t="s">
        <v>1985</v>
      </c>
      <c r="B156" s="31">
        <v>9.0</v>
      </c>
      <c r="C156" s="31">
        <v>1.24020675E8</v>
      </c>
      <c r="D156" s="31">
        <v>1.24020774E8</v>
      </c>
      <c r="E156" s="28">
        <f t="shared" si="9"/>
        <v>99</v>
      </c>
      <c r="F156" s="27" t="s">
        <v>1250</v>
      </c>
      <c r="G156" s="31">
        <v>1.33004741E8</v>
      </c>
      <c r="H156" s="31">
        <v>1.33005322E8</v>
      </c>
      <c r="I156" s="31">
        <f t="shared" si="17"/>
        <v>581</v>
      </c>
    </row>
    <row r="157">
      <c r="A157" s="27" t="s">
        <v>1986</v>
      </c>
      <c r="B157" s="31">
        <v>9.0</v>
      </c>
      <c r="C157" s="31">
        <v>1.24031069E8</v>
      </c>
      <c r="D157" s="31">
        <v>1.24031168E8</v>
      </c>
      <c r="E157" s="28">
        <f t="shared" si="9"/>
        <v>99</v>
      </c>
      <c r="F157" s="27" t="s">
        <v>1250</v>
      </c>
      <c r="G157" s="31">
        <v>1.33015342E8</v>
      </c>
      <c r="H157" s="31">
        <v>1.33015848E8</v>
      </c>
      <c r="I157" s="31">
        <f t="shared" si="17"/>
        <v>506</v>
      </c>
    </row>
    <row r="158">
      <c r="A158" s="27" t="s">
        <v>1987</v>
      </c>
      <c r="B158" s="31">
        <v>9.0</v>
      </c>
      <c r="C158" s="31">
        <v>1.24075663E8</v>
      </c>
      <c r="D158" s="31">
        <v>1.24075762E8</v>
      </c>
      <c r="E158" s="28">
        <f t="shared" si="9"/>
        <v>99</v>
      </c>
      <c r="F158" s="27" t="s">
        <v>1250</v>
      </c>
      <c r="G158" s="31">
        <v>1.33059278E8</v>
      </c>
      <c r="H158" s="31">
        <v>1.33061616E8</v>
      </c>
      <c r="I158" s="31">
        <f t="shared" si="17"/>
        <v>2338</v>
      </c>
    </row>
    <row r="159">
      <c r="A159" s="27" t="s">
        <v>1988</v>
      </c>
      <c r="B159" s="31">
        <v>9.0</v>
      </c>
      <c r="C159" s="31">
        <v>1.24093384E8</v>
      </c>
      <c r="D159" s="31">
        <v>1.2409786E8</v>
      </c>
      <c r="E159" s="28">
        <f t="shared" si="9"/>
        <v>4476</v>
      </c>
      <c r="F159" s="27" t="s">
        <v>1250</v>
      </c>
      <c r="G159" s="31">
        <v>1.33079046E8</v>
      </c>
      <c r="H159" s="31">
        <v>1.3308375E8</v>
      </c>
      <c r="I159" s="31">
        <f t="shared" si="17"/>
        <v>4704</v>
      </c>
    </row>
    <row r="160">
      <c r="A160" s="27" t="s">
        <v>1989</v>
      </c>
      <c r="B160" s="31">
        <v>9.0</v>
      </c>
      <c r="C160" s="31">
        <v>1.24099374E8</v>
      </c>
      <c r="D160" s="31">
        <v>1.24100842E8</v>
      </c>
      <c r="E160" s="28">
        <f t="shared" si="9"/>
        <v>1468</v>
      </c>
      <c r="F160" s="27" t="s">
        <v>1250</v>
      </c>
      <c r="G160" s="31">
        <v>1.33085149E8</v>
      </c>
      <c r="H160" s="31">
        <v>1.33085291E8</v>
      </c>
      <c r="I160" s="31">
        <f t="shared" si="17"/>
        <v>142</v>
      </c>
    </row>
    <row r="161">
      <c r="A161" s="27" t="s">
        <v>1990</v>
      </c>
      <c r="B161" s="31">
        <v>9.0</v>
      </c>
      <c r="C161" s="31">
        <v>1.24110167E8</v>
      </c>
      <c r="D161" s="31">
        <v>1.24110266E8</v>
      </c>
      <c r="E161" s="28">
        <f t="shared" si="9"/>
        <v>99</v>
      </c>
      <c r="F161" s="27" t="s">
        <v>1250</v>
      </c>
      <c r="G161" s="31">
        <v>1.33094577E8</v>
      </c>
      <c r="H161" s="31">
        <v>1.33094699E8</v>
      </c>
      <c r="I161" s="31">
        <f t="shared" si="17"/>
        <v>122</v>
      </c>
    </row>
    <row r="162">
      <c r="A162" s="27" t="s">
        <v>1991</v>
      </c>
      <c r="B162" s="31">
        <v>10.0</v>
      </c>
      <c r="C162" s="31">
        <v>5.7750805E7</v>
      </c>
      <c r="D162" s="31">
        <v>5.7975804E7</v>
      </c>
      <c r="E162" s="28">
        <f t="shared" si="9"/>
        <v>224999</v>
      </c>
      <c r="F162" s="27" t="s">
        <v>424</v>
      </c>
      <c r="G162" s="31">
        <v>6.0076523E7</v>
      </c>
      <c r="H162" s="31">
        <v>6.0152105E7</v>
      </c>
      <c r="I162" s="31">
        <f t="shared" si="17"/>
        <v>75582</v>
      </c>
    </row>
    <row r="163">
      <c r="A163" s="27" t="s">
        <v>1992</v>
      </c>
      <c r="B163" s="31">
        <v>11.0</v>
      </c>
      <c r="C163" s="31">
        <v>3.4497582E7</v>
      </c>
      <c r="D163" s="31">
        <v>3.4498581E7</v>
      </c>
      <c r="E163" s="28">
        <f t="shared" si="9"/>
        <v>999</v>
      </c>
      <c r="F163" s="27" t="s">
        <v>441</v>
      </c>
      <c r="G163" s="31">
        <v>4.1588229E7</v>
      </c>
      <c r="H163" s="31">
        <v>4.1592302E7</v>
      </c>
      <c r="I163" s="31">
        <f t="shared" si="17"/>
        <v>4073</v>
      </c>
    </row>
    <row r="164">
      <c r="A164" s="27" t="s">
        <v>1993</v>
      </c>
      <c r="B164" s="31">
        <v>12.0</v>
      </c>
      <c r="C164" s="31">
        <v>8.7702714E7</v>
      </c>
      <c r="D164" s="31">
        <v>8.7722713E7</v>
      </c>
      <c r="E164" s="28">
        <f t="shared" si="9"/>
        <v>19999</v>
      </c>
      <c r="F164" s="27" t="s">
        <v>476</v>
      </c>
      <c r="G164" s="27"/>
      <c r="H164" s="27"/>
      <c r="I164" s="27"/>
    </row>
    <row r="165">
      <c r="A165" s="27" t="s">
        <v>1994</v>
      </c>
      <c r="B165" s="31">
        <v>13.0</v>
      </c>
      <c r="C165" s="31">
        <v>1.2997382E7</v>
      </c>
      <c r="D165" s="31">
        <v>1.3047381E7</v>
      </c>
      <c r="E165" s="28">
        <f t="shared" si="9"/>
        <v>49999</v>
      </c>
      <c r="F165" s="27" t="s">
        <v>556</v>
      </c>
      <c r="G165" s="31">
        <v>2.6460948E7</v>
      </c>
      <c r="H165" s="31">
        <v>2.6598518E7</v>
      </c>
      <c r="I165" s="31">
        <f>H165-G165</f>
        <v>137570</v>
      </c>
    </row>
    <row r="166">
      <c r="A166" s="27" t="s">
        <v>1995</v>
      </c>
      <c r="B166" s="31">
        <v>13.0</v>
      </c>
      <c r="C166" s="31">
        <v>3.9899044E7</v>
      </c>
      <c r="D166" s="31">
        <v>3.9901043E7</v>
      </c>
      <c r="E166" s="28">
        <f t="shared" si="9"/>
        <v>1999</v>
      </c>
      <c r="F166" s="27" t="s">
        <v>556</v>
      </c>
      <c r="G166" s="27"/>
      <c r="H166" s="27"/>
      <c r="I166" s="27"/>
    </row>
    <row r="167">
      <c r="A167" s="27" t="s">
        <v>1996</v>
      </c>
      <c r="B167" s="31">
        <v>13.0</v>
      </c>
      <c r="C167" s="31">
        <v>1.19632042E8</v>
      </c>
      <c r="D167" s="31">
        <v>1.20057041E8</v>
      </c>
      <c r="E167" s="28">
        <f t="shared" si="9"/>
        <v>424999</v>
      </c>
      <c r="F167" s="27" t="s">
        <v>556</v>
      </c>
      <c r="G167" s="31">
        <v>1.33282298E8</v>
      </c>
      <c r="H167" s="31">
        <v>1.33384038E8</v>
      </c>
      <c r="I167" s="31">
        <f>H167-G167</f>
        <v>101740</v>
      </c>
    </row>
    <row r="168">
      <c r="A168" s="27" t="s">
        <v>1998</v>
      </c>
      <c r="B168" s="31">
        <v>14.0</v>
      </c>
      <c r="C168" s="31">
        <v>1.9469773E7</v>
      </c>
      <c r="D168" s="31">
        <v>1.9519772E7</v>
      </c>
      <c r="E168" s="28">
        <f t="shared" si="9"/>
        <v>49999</v>
      </c>
      <c r="F168" s="27" t="s">
        <v>628</v>
      </c>
      <c r="G168" s="27"/>
      <c r="H168" s="27"/>
      <c r="I168" s="27"/>
    </row>
    <row r="169">
      <c r="A169" s="27" t="s">
        <v>1999</v>
      </c>
      <c r="B169" s="31">
        <v>14.0</v>
      </c>
      <c r="C169" s="31">
        <v>4.1502823E7</v>
      </c>
      <c r="D169" s="31">
        <v>4.1702822E7</v>
      </c>
      <c r="E169" s="28">
        <f t="shared" si="9"/>
        <v>199999</v>
      </c>
      <c r="F169" s="27" t="s">
        <v>628</v>
      </c>
      <c r="G169" s="31">
        <v>5.1679423E7</v>
      </c>
      <c r="H169" s="31">
        <v>5.4316537E7</v>
      </c>
      <c r="I169" s="31">
        <f>H169-G169</f>
        <v>2637114</v>
      </c>
    </row>
    <row r="170">
      <c r="A170" s="27" t="s">
        <v>2000</v>
      </c>
      <c r="B170" s="31">
        <v>14.0</v>
      </c>
      <c r="C170" s="31">
        <v>4.2689977E7</v>
      </c>
      <c r="D170" s="31">
        <v>4.2825476E7</v>
      </c>
      <c r="E170" s="28">
        <f t="shared" si="9"/>
        <v>135499</v>
      </c>
      <c r="F170" s="27" t="s">
        <v>628</v>
      </c>
      <c r="G170" s="27"/>
      <c r="H170" s="27"/>
      <c r="I170" s="27"/>
    </row>
    <row r="171">
      <c r="A171" s="27" t="s">
        <v>2001</v>
      </c>
      <c r="B171" s="31">
        <v>14.0</v>
      </c>
      <c r="C171" s="31">
        <v>4.3277402E7</v>
      </c>
      <c r="D171" s="31">
        <v>4.3707401E7</v>
      </c>
      <c r="E171" s="28">
        <f t="shared" si="9"/>
        <v>429999</v>
      </c>
      <c r="F171" s="27" t="s">
        <v>628</v>
      </c>
      <c r="G171" s="27"/>
      <c r="H171" s="27"/>
      <c r="I171" s="27"/>
    </row>
    <row r="172">
      <c r="A172" s="27" t="s">
        <v>2002</v>
      </c>
      <c r="B172" s="31">
        <v>16.0</v>
      </c>
      <c r="C172" s="31">
        <v>6.5076952E7</v>
      </c>
      <c r="D172" s="31">
        <v>6.5079951E7</v>
      </c>
      <c r="E172" s="28">
        <f t="shared" si="9"/>
        <v>2999</v>
      </c>
      <c r="F172" s="27" t="s">
        <v>747</v>
      </c>
      <c r="G172" s="27"/>
      <c r="H172" s="27"/>
      <c r="I172" s="27"/>
    </row>
    <row r="173">
      <c r="A173" s="27" t="s">
        <v>2003</v>
      </c>
      <c r="B173" s="31">
        <v>16.0</v>
      </c>
      <c r="C173" s="31">
        <v>6.5082981E7</v>
      </c>
      <c r="D173" s="31">
        <v>6.508598E7</v>
      </c>
      <c r="E173" s="28">
        <f t="shared" si="9"/>
        <v>2999</v>
      </c>
      <c r="F173" s="27" t="s">
        <v>747</v>
      </c>
      <c r="G173" s="27"/>
      <c r="H173" s="27"/>
      <c r="I173" s="27"/>
    </row>
    <row r="174">
      <c r="A174" s="27" t="s">
        <v>2004</v>
      </c>
      <c r="B174" s="31">
        <v>16.0</v>
      </c>
      <c r="C174" s="31">
        <v>6.5087384E7</v>
      </c>
      <c r="D174" s="31">
        <v>6.5089383E7</v>
      </c>
      <c r="E174" s="28">
        <f t="shared" si="9"/>
        <v>1999</v>
      </c>
      <c r="F174" s="27" t="s">
        <v>747</v>
      </c>
      <c r="G174" s="27"/>
      <c r="H174" s="27"/>
      <c r="I174" s="27"/>
    </row>
    <row r="175">
      <c r="A175" s="27" t="s">
        <v>2005</v>
      </c>
      <c r="B175" s="31">
        <v>17.0</v>
      </c>
      <c r="C175" s="31">
        <v>3052921.0</v>
      </c>
      <c r="D175" s="31">
        <v>3053020.0</v>
      </c>
      <c r="E175" s="28">
        <f t="shared" si="9"/>
        <v>99</v>
      </c>
      <c r="F175" s="27" t="s">
        <v>794</v>
      </c>
      <c r="G175" s="31">
        <v>1.5497222E7</v>
      </c>
      <c r="H175" s="31">
        <v>1.5497641E7</v>
      </c>
      <c r="I175" s="31">
        <f t="shared" ref="I175:I176" si="18">H175-G175</f>
        <v>419</v>
      </c>
    </row>
    <row r="176">
      <c r="A176" s="27" t="s">
        <v>2006</v>
      </c>
      <c r="B176" s="31">
        <v>17.0</v>
      </c>
      <c r="C176" s="31">
        <v>3056299.0</v>
      </c>
      <c r="D176" s="31">
        <v>3056398.0</v>
      </c>
      <c r="E176" s="28">
        <f t="shared" si="9"/>
        <v>99</v>
      </c>
      <c r="F176" s="27" t="s">
        <v>794</v>
      </c>
      <c r="G176" s="31">
        <v>1.5500846E7</v>
      </c>
      <c r="H176" s="31">
        <v>1.5501127E7</v>
      </c>
      <c r="I176" s="31">
        <f t="shared" si="18"/>
        <v>281</v>
      </c>
    </row>
    <row r="177">
      <c r="A177" s="27" t="s">
        <v>2007</v>
      </c>
      <c r="B177" s="31">
        <v>17.0</v>
      </c>
      <c r="C177" s="31">
        <v>6464963.0</v>
      </c>
      <c r="D177" s="31">
        <v>6630962.0</v>
      </c>
      <c r="E177" s="28">
        <f t="shared" si="9"/>
        <v>165999</v>
      </c>
      <c r="F177" s="27" t="s">
        <v>794</v>
      </c>
      <c r="G177" s="27"/>
      <c r="H177" s="27"/>
      <c r="I177" s="27"/>
    </row>
    <row r="178">
      <c r="A178" s="27" t="s">
        <v>2009</v>
      </c>
      <c r="B178" s="31">
        <v>17.0</v>
      </c>
      <c r="C178" s="31">
        <v>1.3474841E7</v>
      </c>
      <c r="D178" s="31">
        <v>1.352484E7</v>
      </c>
      <c r="E178" s="28">
        <f t="shared" si="9"/>
        <v>49999</v>
      </c>
      <c r="F178" s="27" t="s">
        <v>794</v>
      </c>
      <c r="G178" s="31">
        <v>2.6442395E7</v>
      </c>
      <c r="H178" s="31">
        <v>2.6940974E7</v>
      </c>
      <c r="I178" s="31">
        <f t="shared" ref="I178:I179" si="19">H178-G178</f>
        <v>498579</v>
      </c>
    </row>
    <row r="179">
      <c r="A179" s="27" t="s">
        <v>2010</v>
      </c>
      <c r="B179" s="31">
        <v>17.0</v>
      </c>
      <c r="C179" s="31">
        <v>1.3811875E7</v>
      </c>
      <c r="D179" s="31">
        <v>1.3874874E7</v>
      </c>
      <c r="E179" s="28">
        <f t="shared" si="9"/>
        <v>62999</v>
      </c>
      <c r="F179" s="27" t="s">
        <v>794</v>
      </c>
      <c r="G179" s="31">
        <v>2.697916E7</v>
      </c>
      <c r="H179" s="31">
        <v>2.7053211E7</v>
      </c>
      <c r="I179" s="31">
        <f t="shared" si="19"/>
        <v>74051</v>
      </c>
    </row>
    <row r="180">
      <c r="A180" s="27" t="s">
        <v>2011</v>
      </c>
      <c r="B180" s="31">
        <v>17.0</v>
      </c>
      <c r="C180" s="31">
        <v>3.5681829E7</v>
      </c>
      <c r="D180" s="31">
        <v>3.5731828E7</v>
      </c>
      <c r="E180" s="28">
        <f t="shared" si="9"/>
        <v>49999</v>
      </c>
      <c r="F180" s="27" t="s">
        <v>794</v>
      </c>
      <c r="G180" s="27"/>
      <c r="H180" s="27"/>
      <c r="I180" s="27"/>
    </row>
    <row r="181">
      <c r="A181" s="27" t="s">
        <v>2012</v>
      </c>
      <c r="B181" s="31">
        <v>18.0</v>
      </c>
      <c r="C181" s="31">
        <v>8.2214195E7</v>
      </c>
      <c r="D181" s="31">
        <v>8.2229194E7</v>
      </c>
      <c r="E181" s="28">
        <f t="shared" si="9"/>
        <v>14999</v>
      </c>
      <c r="F181" s="27" t="s">
        <v>931</v>
      </c>
      <c r="G181" s="27"/>
      <c r="H181" s="27"/>
      <c r="I181" s="27"/>
    </row>
    <row r="182">
      <c r="A182" s="27" t="s">
        <v>2013</v>
      </c>
      <c r="B182" s="31">
        <v>19.0</v>
      </c>
      <c r="C182" s="31">
        <v>6739926.0</v>
      </c>
      <c r="D182" s="31">
        <v>6789925.0</v>
      </c>
      <c r="E182" s="28">
        <f t="shared" si="9"/>
        <v>49999</v>
      </c>
      <c r="F182" s="27" t="s">
        <v>942</v>
      </c>
      <c r="G182" s="31">
        <v>1.712276E7</v>
      </c>
      <c r="H182" s="31">
        <v>1.7124101E7</v>
      </c>
      <c r="I182" s="31">
        <f>H182-G182</f>
        <v>1341</v>
      </c>
    </row>
  </sheetData>
  <mergeCells count="5">
    <mergeCell ref="A1:H1"/>
    <mergeCell ref="B3:E3"/>
    <mergeCell ref="F3:I3"/>
    <mergeCell ref="B94:E94"/>
    <mergeCell ref="F94:I94"/>
  </mergeCells>
  <conditionalFormatting sqref="J5:J91">
    <cfRule type="containsText" dxfId="0" priority="1" operator="containsText" text="Completely filled">
      <formula>NOT(ISERROR(SEARCH(("Completely filled"),(J5))))</formula>
    </cfRule>
  </conditionalFormatting>
  <conditionalFormatting sqref="J5:J91">
    <cfRule type="containsText" dxfId="1" priority="2" operator="containsText" text="Partially filled">
      <formula>NOT(ISERROR(SEARCH(("Partially filled"),(J5))))</formula>
    </cfRule>
  </conditionalFormatting>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63"/>
    <col customWidth="1" min="2" max="2" width="12.88"/>
    <col customWidth="1" min="7" max="7" width="17.5"/>
    <col customWidth="1" min="8" max="8" width="12.63"/>
    <col customWidth="1" min="9" max="9" width="13.38"/>
    <col customWidth="1" min="11" max="11" width="26.63"/>
  </cols>
  <sheetData>
    <row r="1">
      <c r="A1" s="1" t="s">
        <v>2015</v>
      </c>
      <c r="K1" s="1"/>
    </row>
    <row r="2">
      <c r="A2" s="1"/>
      <c r="K2" s="1"/>
    </row>
    <row r="3">
      <c r="A3" s="1" t="s">
        <v>1</v>
      </c>
      <c r="K3" s="1" t="s">
        <v>17</v>
      </c>
    </row>
    <row r="4">
      <c r="A4" s="27" t="s">
        <v>2016</v>
      </c>
      <c r="B4" s="26" t="s">
        <v>2017</v>
      </c>
      <c r="C4" s="27" t="s">
        <v>2018</v>
      </c>
      <c r="D4" s="27" t="s">
        <v>2019</v>
      </c>
      <c r="E4" s="27" t="s">
        <v>2020</v>
      </c>
      <c r="F4" s="27" t="s">
        <v>2021</v>
      </c>
      <c r="G4" s="27" t="s">
        <v>2022</v>
      </c>
      <c r="H4" s="27" t="s">
        <v>2023</v>
      </c>
      <c r="I4" s="27" t="s">
        <v>2024</v>
      </c>
      <c r="K4" s="27" t="s">
        <v>2016</v>
      </c>
      <c r="L4" s="26" t="s">
        <v>2017</v>
      </c>
      <c r="M4" s="27" t="s">
        <v>2018</v>
      </c>
      <c r="N4" s="27" t="s">
        <v>2019</v>
      </c>
      <c r="O4" s="27" t="s">
        <v>2020</v>
      </c>
      <c r="P4" s="27" t="s">
        <v>2021</v>
      </c>
      <c r="Q4" s="27" t="s">
        <v>2022</v>
      </c>
      <c r="R4" s="27" t="s">
        <v>2023</v>
      </c>
      <c r="S4" s="27" t="s">
        <v>2024</v>
      </c>
    </row>
    <row r="5">
      <c r="A5" s="27" t="s">
        <v>2025</v>
      </c>
      <c r="B5" s="27" t="s">
        <v>1290</v>
      </c>
      <c r="C5" s="31">
        <v>891.0</v>
      </c>
      <c r="D5" s="31">
        <v>1.0</v>
      </c>
      <c r="E5" s="31">
        <v>891.0</v>
      </c>
      <c r="F5" s="78" t="s">
        <v>2026</v>
      </c>
      <c r="G5" s="31">
        <v>1.0</v>
      </c>
      <c r="H5" s="27" t="s">
        <v>2027</v>
      </c>
      <c r="I5" s="31">
        <v>100.0</v>
      </c>
      <c r="K5" s="27" t="s">
        <v>2028</v>
      </c>
      <c r="L5" s="27" t="s">
        <v>1290</v>
      </c>
      <c r="M5" s="31">
        <v>891.0</v>
      </c>
      <c r="N5" s="31">
        <v>1.0</v>
      </c>
      <c r="O5" s="31">
        <v>891.0</v>
      </c>
      <c r="P5" s="27" t="s">
        <v>2029</v>
      </c>
      <c r="Q5" s="31">
        <v>0.0</v>
      </c>
      <c r="R5" s="27" t="s">
        <v>2030</v>
      </c>
      <c r="S5" s="27" t="s">
        <v>2030</v>
      </c>
    </row>
    <row r="6">
      <c r="A6" s="27" t="s">
        <v>2031</v>
      </c>
      <c r="B6" s="27" t="s">
        <v>1290</v>
      </c>
      <c r="C6" s="31">
        <v>891.0</v>
      </c>
      <c r="D6" s="31">
        <v>1.0</v>
      </c>
      <c r="E6" s="31">
        <v>891.0</v>
      </c>
      <c r="F6" s="78" t="s">
        <v>2026</v>
      </c>
      <c r="G6" s="31">
        <v>1.0</v>
      </c>
      <c r="H6" s="27" t="s">
        <v>2032</v>
      </c>
      <c r="I6" s="31">
        <v>100.0</v>
      </c>
      <c r="K6" s="27" t="s">
        <v>2033</v>
      </c>
      <c r="L6" s="27" t="s">
        <v>2034</v>
      </c>
      <c r="M6" s="31">
        <v>381.0</v>
      </c>
      <c r="N6" s="31">
        <v>0.0</v>
      </c>
      <c r="O6" s="31">
        <v>0.0</v>
      </c>
      <c r="P6" s="27" t="s">
        <v>2029</v>
      </c>
      <c r="Q6" s="31">
        <v>0.0</v>
      </c>
      <c r="R6" s="27" t="s">
        <v>2030</v>
      </c>
      <c r="S6" s="27" t="s">
        <v>2030</v>
      </c>
    </row>
    <row r="7">
      <c r="A7" s="27" t="s">
        <v>2035</v>
      </c>
      <c r="B7" s="27" t="s">
        <v>2036</v>
      </c>
      <c r="C7" s="31">
        <v>3386.0</v>
      </c>
      <c r="D7" s="31">
        <v>1.0</v>
      </c>
      <c r="E7" s="31">
        <v>0.0</v>
      </c>
      <c r="F7" s="27" t="s">
        <v>2029</v>
      </c>
      <c r="G7" s="31">
        <v>0.0</v>
      </c>
      <c r="H7" s="27" t="s">
        <v>2030</v>
      </c>
      <c r="I7" s="27" t="s">
        <v>2030</v>
      </c>
      <c r="K7" s="27" t="s">
        <v>2037</v>
      </c>
      <c r="L7" s="27" t="s">
        <v>1290</v>
      </c>
      <c r="M7" s="31">
        <v>891.0</v>
      </c>
      <c r="N7" s="31">
        <v>1.0</v>
      </c>
      <c r="O7" s="31">
        <v>891.0</v>
      </c>
      <c r="P7" s="78" t="s">
        <v>2026</v>
      </c>
      <c r="Q7" s="31">
        <v>1.0</v>
      </c>
      <c r="R7" s="27" t="s">
        <v>2038</v>
      </c>
      <c r="S7" s="31">
        <v>100.0</v>
      </c>
    </row>
    <row r="8">
      <c r="A8" s="27" t="s">
        <v>2039</v>
      </c>
      <c r="B8" s="27" t="s">
        <v>2040</v>
      </c>
      <c r="C8" s="31">
        <v>276.0</v>
      </c>
      <c r="D8" s="31">
        <v>0.0</v>
      </c>
      <c r="E8" s="31">
        <v>0.0</v>
      </c>
      <c r="F8" s="27" t="s">
        <v>2029</v>
      </c>
      <c r="G8" s="31">
        <v>0.0</v>
      </c>
      <c r="H8" s="27" t="s">
        <v>2030</v>
      </c>
      <c r="I8" s="27" t="s">
        <v>2030</v>
      </c>
      <c r="K8" s="27" t="s">
        <v>2041</v>
      </c>
      <c r="L8" s="27" t="s">
        <v>2042</v>
      </c>
      <c r="M8" s="31">
        <v>1112.0</v>
      </c>
      <c r="N8" s="31">
        <v>0.0</v>
      </c>
      <c r="O8" s="31">
        <v>0.0</v>
      </c>
      <c r="P8" s="27" t="s">
        <v>2029</v>
      </c>
      <c r="Q8" s="31">
        <v>0.0</v>
      </c>
      <c r="R8" s="27" t="s">
        <v>2030</v>
      </c>
      <c r="S8" s="27" t="s">
        <v>2030</v>
      </c>
    </row>
    <row r="9">
      <c r="A9" s="27" t="s">
        <v>2043</v>
      </c>
      <c r="B9" s="27" t="s">
        <v>1290</v>
      </c>
      <c r="C9" s="31">
        <v>891.0</v>
      </c>
      <c r="D9" s="31">
        <v>1.0</v>
      </c>
      <c r="E9" s="31">
        <v>891.0</v>
      </c>
      <c r="F9" s="27" t="s">
        <v>2029</v>
      </c>
      <c r="G9" s="31">
        <v>0.0</v>
      </c>
      <c r="H9" s="27" t="s">
        <v>2030</v>
      </c>
      <c r="I9" s="27" t="s">
        <v>2030</v>
      </c>
      <c r="K9" s="27" t="s">
        <v>2044</v>
      </c>
      <c r="L9" s="27" t="s">
        <v>2040</v>
      </c>
      <c r="M9" s="31">
        <v>276.0</v>
      </c>
      <c r="N9" s="31">
        <v>0.0</v>
      </c>
      <c r="O9" s="31">
        <v>0.0</v>
      </c>
      <c r="P9" s="27" t="s">
        <v>2029</v>
      </c>
      <c r="Q9" s="31">
        <v>0.0</v>
      </c>
      <c r="R9" s="27" t="s">
        <v>2030</v>
      </c>
      <c r="S9" s="27" t="s">
        <v>2030</v>
      </c>
    </row>
    <row r="10">
      <c r="A10" s="27" t="s">
        <v>2045</v>
      </c>
      <c r="B10" s="27" t="s">
        <v>286</v>
      </c>
      <c r="C10" s="31">
        <v>22135.0</v>
      </c>
      <c r="D10" s="31">
        <v>12.0</v>
      </c>
      <c r="E10" s="31">
        <v>1338.0</v>
      </c>
      <c r="F10" s="27" t="s">
        <v>2029</v>
      </c>
      <c r="G10" s="31">
        <v>0.0</v>
      </c>
      <c r="H10" s="27" t="s">
        <v>2030</v>
      </c>
      <c r="I10" s="27" t="s">
        <v>2030</v>
      </c>
      <c r="K10" s="27" t="s">
        <v>2046</v>
      </c>
      <c r="L10" s="27" t="s">
        <v>1290</v>
      </c>
      <c r="M10" s="31">
        <v>891.0</v>
      </c>
      <c r="N10" s="31">
        <v>1.0</v>
      </c>
      <c r="O10" s="31">
        <v>891.0</v>
      </c>
      <c r="P10" s="27" t="s">
        <v>2029</v>
      </c>
      <c r="Q10" s="31">
        <v>0.0</v>
      </c>
      <c r="R10" s="27" t="s">
        <v>2030</v>
      </c>
      <c r="S10" s="27" t="s">
        <v>2030</v>
      </c>
    </row>
    <row r="11">
      <c r="A11" s="27" t="s">
        <v>2047</v>
      </c>
      <c r="B11" s="27" t="s">
        <v>1290</v>
      </c>
      <c r="C11" s="31">
        <v>891.0</v>
      </c>
      <c r="D11" s="31">
        <v>1.0</v>
      </c>
      <c r="E11" s="31">
        <v>891.0</v>
      </c>
      <c r="F11" s="78" t="s">
        <v>2026</v>
      </c>
      <c r="G11" s="31">
        <v>1.0</v>
      </c>
      <c r="H11" s="27" t="s">
        <v>2048</v>
      </c>
      <c r="I11" s="31">
        <v>100.0</v>
      </c>
      <c r="K11" s="27" t="s">
        <v>2045</v>
      </c>
      <c r="L11" s="27" t="s">
        <v>286</v>
      </c>
      <c r="M11" s="31">
        <v>21948.0</v>
      </c>
      <c r="N11" s="31">
        <v>12.0</v>
      </c>
      <c r="O11" s="31">
        <v>1338.0</v>
      </c>
      <c r="P11" s="27" t="s">
        <v>2029</v>
      </c>
      <c r="Q11" s="31">
        <v>0.0</v>
      </c>
      <c r="R11" s="27" t="s">
        <v>2030</v>
      </c>
      <c r="S11" s="27" t="s">
        <v>2030</v>
      </c>
    </row>
    <row r="12">
      <c r="A12" s="27" t="s">
        <v>2049</v>
      </c>
      <c r="B12" s="27" t="s">
        <v>2040</v>
      </c>
      <c r="C12" s="31">
        <v>276.0</v>
      </c>
      <c r="D12" s="31">
        <v>0.0</v>
      </c>
      <c r="E12" s="31">
        <v>0.0</v>
      </c>
      <c r="F12" s="78" t="s">
        <v>2026</v>
      </c>
      <c r="G12" s="31">
        <v>1.0</v>
      </c>
      <c r="H12" s="27" t="s">
        <v>2050</v>
      </c>
      <c r="I12" s="31">
        <v>100.0</v>
      </c>
      <c r="K12" s="27" t="s">
        <v>2051</v>
      </c>
      <c r="L12" s="27" t="s">
        <v>1302</v>
      </c>
      <c r="M12" s="31">
        <v>5879.0</v>
      </c>
      <c r="N12" s="31">
        <v>2.0</v>
      </c>
      <c r="O12" s="31">
        <v>891.0</v>
      </c>
      <c r="P12" s="27" t="s">
        <v>2029</v>
      </c>
      <c r="Q12" s="31">
        <v>0.0</v>
      </c>
      <c r="R12" s="27" t="s">
        <v>2030</v>
      </c>
      <c r="S12" s="27" t="s">
        <v>2030</v>
      </c>
    </row>
    <row r="13">
      <c r="A13" s="27" t="s">
        <v>2052</v>
      </c>
      <c r="B13" s="27" t="s">
        <v>1302</v>
      </c>
      <c r="C13" s="31">
        <v>5584.0</v>
      </c>
      <c r="D13" s="31">
        <v>2.0</v>
      </c>
      <c r="E13" s="31">
        <v>891.0</v>
      </c>
      <c r="F13" s="78" t="s">
        <v>2026</v>
      </c>
      <c r="G13" s="31">
        <v>1.0</v>
      </c>
      <c r="H13" s="27" t="s">
        <v>2050</v>
      </c>
      <c r="I13" s="31">
        <v>99.77</v>
      </c>
      <c r="K13" s="27" t="s">
        <v>2031</v>
      </c>
      <c r="L13" s="27" t="s">
        <v>1290</v>
      </c>
      <c r="M13" s="31">
        <v>887.0</v>
      </c>
      <c r="N13" s="31">
        <v>1.0</v>
      </c>
      <c r="O13" s="31">
        <v>887.0</v>
      </c>
      <c r="P13" s="27" t="s">
        <v>2029</v>
      </c>
      <c r="Q13" s="31">
        <v>0.0</v>
      </c>
      <c r="R13" s="27" t="s">
        <v>2030</v>
      </c>
      <c r="S13" s="27" t="s">
        <v>2030</v>
      </c>
    </row>
    <row r="14">
      <c r="A14" s="27" t="s">
        <v>2053</v>
      </c>
      <c r="B14" s="27" t="s">
        <v>286</v>
      </c>
      <c r="C14" s="31">
        <v>28484.0</v>
      </c>
      <c r="D14" s="31">
        <v>12.0</v>
      </c>
      <c r="E14" s="31">
        <v>1338.0</v>
      </c>
      <c r="F14" s="27" t="s">
        <v>2029</v>
      </c>
      <c r="G14" s="31">
        <v>0.0</v>
      </c>
      <c r="H14" s="27" t="s">
        <v>2030</v>
      </c>
      <c r="I14" s="27" t="s">
        <v>2030</v>
      </c>
      <c r="K14" s="27" t="s">
        <v>2054</v>
      </c>
      <c r="L14" s="27" t="s">
        <v>1297</v>
      </c>
      <c r="M14" s="31">
        <v>28180.0</v>
      </c>
      <c r="N14" s="31">
        <v>19.0</v>
      </c>
      <c r="O14" s="31">
        <v>1651.0</v>
      </c>
      <c r="P14" s="27" t="s">
        <v>2029</v>
      </c>
      <c r="Q14" s="31">
        <v>0.0</v>
      </c>
      <c r="R14" s="27" t="s">
        <v>2030</v>
      </c>
      <c r="S14" s="27" t="s">
        <v>2030</v>
      </c>
    </row>
    <row r="15">
      <c r="A15" s="27" t="s">
        <v>2055</v>
      </c>
      <c r="B15" s="27" t="s">
        <v>1290</v>
      </c>
      <c r="C15" s="31">
        <v>891.0</v>
      </c>
      <c r="D15" s="31">
        <v>1.0</v>
      </c>
      <c r="E15" s="31">
        <v>891.0</v>
      </c>
      <c r="F15" s="78" t="s">
        <v>2026</v>
      </c>
      <c r="G15" s="31">
        <v>1.0</v>
      </c>
      <c r="H15" s="27" t="s">
        <v>2056</v>
      </c>
      <c r="I15" s="31">
        <v>100.0</v>
      </c>
      <c r="K15" s="27" t="s">
        <v>2057</v>
      </c>
      <c r="L15" s="27" t="s">
        <v>1612</v>
      </c>
      <c r="M15" s="31">
        <v>445.0</v>
      </c>
      <c r="N15" s="31">
        <v>1.0</v>
      </c>
      <c r="O15" s="31">
        <v>372.0</v>
      </c>
      <c r="P15" s="78" t="s">
        <v>2026</v>
      </c>
      <c r="Q15" s="31">
        <v>1.0</v>
      </c>
      <c r="R15" s="27" t="s">
        <v>2058</v>
      </c>
      <c r="S15" s="31">
        <v>83.6</v>
      </c>
    </row>
    <row r="16">
      <c r="A16" s="27" t="s">
        <v>2059</v>
      </c>
      <c r="B16" s="27" t="s">
        <v>2040</v>
      </c>
      <c r="C16" s="31">
        <v>276.0</v>
      </c>
      <c r="D16" s="31">
        <v>0.0</v>
      </c>
      <c r="E16" s="31">
        <v>0.0</v>
      </c>
      <c r="F16" s="27" t="s">
        <v>2029</v>
      </c>
      <c r="G16" s="31">
        <v>0.0</v>
      </c>
      <c r="H16" s="27" t="s">
        <v>2030</v>
      </c>
      <c r="I16" s="27" t="s">
        <v>2030</v>
      </c>
      <c r="K16" s="27" t="s">
        <v>2060</v>
      </c>
      <c r="L16" s="27" t="s">
        <v>2040</v>
      </c>
      <c r="M16" s="31">
        <v>276.0</v>
      </c>
      <c r="N16" s="31">
        <v>0.0</v>
      </c>
      <c r="O16" s="31">
        <v>0.0</v>
      </c>
      <c r="P16" s="78" t="s">
        <v>2026</v>
      </c>
      <c r="Q16" s="31">
        <v>1.0</v>
      </c>
      <c r="R16" s="27" t="s">
        <v>2061</v>
      </c>
      <c r="S16" s="31">
        <v>100.0</v>
      </c>
    </row>
    <row r="17">
      <c r="A17" s="27" t="s">
        <v>2062</v>
      </c>
      <c r="B17" s="27" t="s">
        <v>1290</v>
      </c>
      <c r="C17" s="31">
        <v>891.0</v>
      </c>
      <c r="D17" s="31">
        <v>1.0</v>
      </c>
      <c r="E17" s="31">
        <v>891.0</v>
      </c>
      <c r="F17" s="78" t="s">
        <v>2026</v>
      </c>
      <c r="G17" s="31">
        <v>1.0</v>
      </c>
      <c r="H17" s="27" t="s">
        <v>2063</v>
      </c>
      <c r="I17" s="31">
        <v>100.0</v>
      </c>
      <c r="K17" s="27" t="s">
        <v>2064</v>
      </c>
      <c r="L17" s="27" t="s">
        <v>1297</v>
      </c>
      <c r="M17" s="31">
        <v>27847.0</v>
      </c>
      <c r="N17" s="31">
        <v>19.0</v>
      </c>
      <c r="O17" s="31">
        <v>1651.0</v>
      </c>
      <c r="P17" s="27" t="s">
        <v>2029</v>
      </c>
      <c r="Q17" s="31">
        <v>0.0</v>
      </c>
      <c r="R17" s="27" t="s">
        <v>2030</v>
      </c>
      <c r="S17" s="27" t="s">
        <v>2030</v>
      </c>
    </row>
    <row r="18">
      <c r="A18" s="27" t="s">
        <v>2065</v>
      </c>
      <c r="B18" s="27" t="s">
        <v>2040</v>
      </c>
      <c r="C18" s="31">
        <v>276.0</v>
      </c>
      <c r="D18" s="31">
        <v>0.0</v>
      </c>
      <c r="E18" s="31">
        <v>0.0</v>
      </c>
      <c r="F18" s="78" t="s">
        <v>2026</v>
      </c>
      <c r="G18" s="31">
        <v>1.0</v>
      </c>
      <c r="H18" s="27" t="s">
        <v>2066</v>
      </c>
      <c r="I18" s="31">
        <v>100.0</v>
      </c>
      <c r="K18" s="27" t="s">
        <v>2067</v>
      </c>
      <c r="L18" s="27" t="s">
        <v>1302</v>
      </c>
      <c r="M18" s="31">
        <v>5568.0</v>
      </c>
      <c r="N18" s="31">
        <v>2.0</v>
      </c>
      <c r="O18" s="31">
        <v>891.0</v>
      </c>
      <c r="P18" s="27" t="s">
        <v>2029</v>
      </c>
      <c r="Q18" s="31">
        <v>0.0</v>
      </c>
      <c r="R18" s="27" t="s">
        <v>2030</v>
      </c>
      <c r="S18" s="27" t="s">
        <v>2030</v>
      </c>
    </row>
    <row r="19">
      <c r="A19" s="27" t="s">
        <v>2068</v>
      </c>
      <c r="B19" s="27" t="s">
        <v>1290</v>
      </c>
      <c r="C19" s="31">
        <v>891.0</v>
      </c>
      <c r="D19" s="31">
        <v>1.0</v>
      </c>
      <c r="E19" s="31">
        <v>891.0</v>
      </c>
      <c r="F19" s="78" t="s">
        <v>2026</v>
      </c>
      <c r="G19" s="31">
        <v>1.0</v>
      </c>
      <c r="H19" s="27" t="s">
        <v>2069</v>
      </c>
      <c r="I19" s="31">
        <v>100.0</v>
      </c>
      <c r="K19" s="27" t="s">
        <v>2070</v>
      </c>
      <c r="L19" s="27" t="s">
        <v>1308</v>
      </c>
      <c r="M19" s="31">
        <v>891.0</v>
      </c>
      <c r="N19" s="31">
        <v>1.0</v>
      </c>
      <c r="O19" s="31">
        <v>891.0</v>
      </c>
      <c r="P19" s="27" t="s">
        <v>2029</v>
      </c>
      <c r="Q19" s="31">
        <v>0.0</v>
      </c>
      <c r="R19" s="27" t="s">
        <v>2030</v>
      </c>
      <c r="S19" s="27" t="s">
        <v>2030</v>
      </c>
    </row>
    <row r="20">
      <c r="A20" s="27" t="s">
        <v>2071</v>
      </c>
      <c r="B20" s="27" t="s">
        <v>286</v>
      </c>
      <c r="C20" s="31">
        <v>21914.0</v>
      </c>
      <c r="D20" s="31">
        <v>12.0</v>
      </c>
      <c r="E20" s="31">
        <v>1338.0</v>
      </c>
      <c r="F20" s="78" t="s">
        <v>2026</v>
      </c>
      <c r="G20" s="31">
        <v>2.0</v>
      </c>
      <c r="H20" s="27" t="s">
        <v>2072</v>
      </c>
      <c r="I20" s="27" t="s">
        <v>2073</v>
      </c>
      <c r="K20" s="27" t="s">
        <v>2074</v>
      </c>
      <c r="L20" s="27" t="s">
        <v>2075</v>
      </c>
      <c r="M20" s="31">
        <v>381.0</v>
      </c>
      <c r="N20" s="31">
        <v>0.0</v>
      </c>
      <c r="O20" s="31">
        <v>0.0</v>
      </c>
      <c r="P20" s="27" t="s">
        <v>2029</v>
      </c>
      <c r="Q20" s="31">
        <v>0.0</v>
      </c>
      <c r="R20" s="27" t="s">
        <v>2030</v>
      </c>
      <c r="S20" s="27" t="s">
        <v>2030</v>
      </c>
    </row>
    <row r="21">
      <c r="A21" s="27" t="s">
        <v>2046</v>
      </c>
      <c r="B21" s="27" t="s">
        <v>1290</v>
      </c>
      <c r="C21" s="31">
        <v>891.0</v>
      </c>
      <c r="D21" s="31">
        <v>1.0</v>
      </c>
      <c r="E21" s="31">
        <v>891.0</v>
      </c>
      <c r="F21" s="78" t="s">
        <v>2026</v>
      </c>
      <c r="G21" s="31">
        <v>1.0</v>
      </c>
      <c r="H21" s="27" t="s">
        <v>2076</v>
      </c>
      <c r="I21" s="31">
        <v>100.0</v>
      </c>
      <c r="K21" s="27" t="s">
        <v>2077</v>
      </c>
      <c r="L21" s="27" t="s">
        <v>1302</v>
      </c>
      <c r="M21" s="31">
        <v>5579.0</v>
      </c>
      <c r="N21" s="31">
        <v>2.0</v>
      </c>
      <c r="O21" s="31">
        <v>891.0</v>
      </c>
      <c r="P21" s="27" t="s">
        <v>2029</v>
      </c>
      <c r="Q21" s="31">
        <v>0.0</v>
      </c>
      <c r="R21" s="27" t="s">
        <v>2030</v>
      </c>
      <c r="S21" s="27" t="s">
        <v>2030</v>
      </c>
    </row>
    <row r="22">
      <c r="A22" s="27" t="s">
        <v>2078</v>
      </c>
      <c r="B22" s="27" t="s">
        <v>2040</v>
      </c>
      <c r="C22" s="31">
        <v>276.0</v>
      </c>
      <c r="D22" s="31">
        <v>0.0</v>
      </c>
      <c r="E22" s="31">
        <v>0.0</v>
      </c>
      <c r="F22" s="78" t="s">
        <v>2026</v>
      </c>
      <c r="G22" s="31">
        <v>1.0</v>
      </c>
      <c r="H22" s="27" t="s">
        <v>2079</v>
      </c>
      <c r="I22" s="31">
        <v>100.0</v>
      </c>
      <c r="K22" s="27" t="s">
        <v>2080</v>
      </c>
      <c r="L22" s="27" t="s">
        <v>2040</v>
      </c>
      <c r="M22" s="31">
        <v>276.0</v>
      </c>
      <c r="N22" s="31">
        <v>0.0</v>
      </c>
      <c r="O22" s="31">
        <v>0.0</v>
      </c>
      <c r="P22" s="27" t="s">
        <v>2029</v>
      </c>
      <c r="Q22" s="31">
        <v>0.0</v>
      </c>
      <c r="R22" s="27" t="s">
        <v>2030</v>
      </c>
      <c r="S22" s="27" t="s">
        <v>2030</v>
      </c>
    </row>
    <row r="23">
      <c r="A23" s="27" t="s">
        <v>2081</v>
      </c>
      <c r="B23" s="27" t="s">
        <v>1290</v>
      </c>
      <c r="C23" s="31">
        <v>891.0</v>
      </c>
      <c r="D23" s="31">
        <v>1.0</v>
      </c>
      <c r="E23" s="31">
        <v>891.0</v>
      </c>
      <c r="F23" s="78" t="s">
        <v>2026</v>
      </c>
      <c r="G23" s="31">
        <v>1.0</v>
      </c>
      <c r="H23" s="27" t="s">
        <v>291</v>
      </c>
      <c r="I23" s="31">
        <v>100.0</v>
      </c>
      <c r="K23" s="27" t="s">
        <v>2082</v>
      </c>
      <c r="L23" s="27" t="s">
        <v>1297</v>
      </c>
      <c r="M23" s="31">
        <v>29400.0</v>
      </c>
      <c r="N23" s="31">
        <v>19.0</v>
      </c>
      <c r="O23" s="31">
        <v>1651.0</v>
      </c>
      <c r="P23" s="27" t="s">
        <v>2029</v>
      </c>
      <c r="Q23" s="31">
        <v>0.0</v>
      </c>
      <c r="R23" s="27" t="s">
        <v>2030</v>
      </c>
      <c r="S23" s="27" t="s">
        <v>2030</v>
      </c>
    </row>
    <row r="24">
      <c r="A24" s="27" t="s">
        <v>2083</v>
      </c>
      <c r="B24" s="27" t="s">
        <v>1290</v>
      </c>
      <c r="C24" s="31">
        <v>891.0</v>
      </c>
      <c r="D24" s="31">
        <v>1.0</v>
      </c>
      <c r="E24" s="31">
        <v>891.0</v>
      </c>
      <c r="F24" s="27" t="s">
        <v>2029</v>
      </c>
      <c r="G24" s="31">
        <v>0.0</v>
      </c>
      <c r="H24" s="27" t="s">
        <v>2030</v>
      </c>
      <c r="I24" s="27" t="s">
        <v>2030</v>
      </c>
      <c r="K24" s="27" t="s">
        <v>2062</v>
      </c>
      <c r="L24" s="27" t="s">
        <v>1290</v>
      </c>
      <c r="M24" s="31">
        <v>891.0</v>
      </c>
      <c r="N24" s="31">
        <v>1.0</v>
      </c>
      <c r="O24" s="31">
        <v>891.0</v>
      </c>
      <c r="P24" s="27" t="s">
        <v>2029</v>
      </c>
      <c r="Q24" s="31">
        <v>0.0</v>
      </c>
      <c r="R24" s="27" t="s">
        <v>2030</v>
      </c>
      <c r="S24" s="27" t="s">
        <v>2030</v>
      </c>
    </row>
    <row r="25">
      <c r="A25" s="27" t="s">
        <v>2084</v>
      </c>
      <c r="B25" s="27" t="s">
        <v>286</v>
      </c>
      <c r="C25" s="31">
        <v>21979.0</v>
      </c>
      <c r="D25" s="31">
        <v>12.0</v>
      </c>
      <c r="E25" s="31">
        <v>1338.0</v>
      </c>
      <c r="F25" s="27" t="s">
        <v>2029</v>
      </c>
      <c r="G25" s="31">
        <v>0.0</v>
      </c>
      <c r="H25" s="27" t="s">
        <v>2030</v>
      </c>
      <c r="I25" s="27" t="s">
        <v>2030</v>
      </c>
      <c r="K25" s="27" t="s">
        <v>2085</v>
      </c>
      <c r="L25" s="27" t="s">
        <v>1302</v>
      </c>
      <c r="M25" s="31">
        <v>5573.0</v>
      </c>
      <c r="N25" s="31">
        <v>2.0</v>
      </c>
      <c r="O25" s="31">
        <v>889.0</v>
      </c>
      <c r="P25" s="27" t="s">
        <v>2029</v>
      </c>
      <c r="Q25" s="31">
        <v>0.0</v>
      </c>
      <c r="R25" s="27" t="s">
        <v>2030</v>
      </c>
      <c r="S25" s="27" t="s">
        <v>2030</v>
      </c>
    </row>
    <row r="26">
      <c r="A26" s="27" t="s">
        <v>2086</v>
      </c>
      <c r="B26" s="27" t="s">
        <v>1290</v>
      </c>
      <c r="C26" s="31">
        <v>891.0</v>
      </c>
      <c r="D26" s="31">
        <v>1.0</v>
      </c>
      <c r="E26" s="31">
        <v>891.0</v>
      </c>
      <c r="F26" s="78" t="s">
        <v>2026</v>
      </c>
      <c r="G26" s="31">
        <v>1.0</v>
      </c>
      <c r="H26" s="27" t="s">
        <v>2087</v>
      </c>
      <c r="I26" s="31">
        <v>100.0</v>
      </c>
      <c r="K26" s="27" t="s">
        <v>2088</v>
      </c>
      <c r="L26" s="27" t="s">
        <v>1308</v>
      </c>
      <c r="M26" s="31">
        <v>889.0</v>
      </c>
      <c r="N26" s="31">
        <v>1.0</v>
      </c>
      <c r="O26" s="31">
        <v>889.0</v>
      </c>
      <c r="P26" s="27" t="s">
        <v>2029</v>
      </c>
      <c r="Q26" s="31">
        <v>0.0</v>
      </c>
      <c r="R26" s="27" t="s">
        <v>2030</v>
      </c>
      <c r="S26" s="27" t="s">
        <v>2030</v>
      </c>
    </row>
    <row r="27">
      <c r="A27" s="27" t="s">
        <v>2067</v>
      </c>
      <c r="B27" s="27" t="s">
        <v>1302</v>
      </c>
      <c r="C27" s="31">
        <v>5576.0</v>
      </c>
      <c r="D27" s="31">
        <v>2.0</v>
      </c>
      <c r="E27" s="31">
        <v>891.0</v>
      </c>
      <c r="F27" s="78" t="s">
        <v>2026</v>
      </c>
      <c r="G27" s="31">
        <v>1.0</v>
      </c>
      <c r="H27" s="27" t="s">
        <v>2089</v>
      </c>
      <c r="I27" s="31">
        <v>15.98</v>
      </c>
      <c r="K27" s="27" t="s">
        <v>2090</v>
      </c>
      <c r="L27" s="27" t="s">
        <v>1297</v>
      </c>
      <c r="M27" s="31">
        <v>27327.0</v>
      </c>
      <c r="N27" s="31">
        <v>19.0</v>
      </c>
      <c r="O27" s="31">
        <v>1651.0</v>
      </c>
      <c r="P27" s="27" t="s">
        <v>2029</v>
      </c>
      <c r="Q27" s="31">
        <v>0.0</v>
      </c>
      <c r="R27" s="27" t="s">
        <v>2030</v>
      </c>
      <c r="S27" s="27" t="s">
        <v>2030</v>
      </c>
    </row>
    <row r="28">
      <c r="A28" s="27" t="s">
        <v>2091</v>
      </c>
      <c r="B28" s="27" t="s">
        <v>286</v>
      </c>
      <c r="C28" s="31">
        <v>22083.0</v>
      </c>
      <c r="D28" s="31">
        <v>12.0</v>
      </c>
      <c r="E28" s="31">
        <v>1338.0</v>
      </c>
      <c r="F28" s="27" t="s">
        <v>2029</v>
      </c>
      <c r="G28" s="31">
        <v>0.0</v>
      </c>
      <c r="H28" s="27" t="s">
        <v>2030</v>
      </c>
      <c r="I28" s="27" t="s">
        <v>2030</v>
      </c>
      <c r="K28" s="27" t="s">
        <v>2092</v>
      </c>
      <c r="L28" s="27" t="s">
        <v>1308</v>
      </c>
      <c r="M28" s="31">
        <v>891.0</v>
      </c>
      <c r="N28" s="31">
        <v>1.0</v>
      </c>
      <c r="O28" s="31">
        <v>891.0</v>
      </c>
      <c r="P28" s="27" t="s">
        <v>2029</v>
      </c>
      <c r="Q28" s="31">
        <v>0.0</v>
      </c>
      <c r="R28" s="27" t="s">
        <v>2030</v>
      </c>
      <c r="S28" s="27" t="s">
        <v>2030</v>
      </c>
    </row>
    <row r="29">
      <c r="A29" s="27" t="s">
        <v>2093</v>
      </c>
      <c r="B29" s="27" t="s">
        <v>1308</v>
      </c>
      <c r="C29" s="31">
        <v>891.0</v>
      </c>
      <c r="D29" s="31">
        <v>1.0</v>
      </c>
      <c r="E29" s="31">
        <v>891.0</v>
      </c>
      <c r="F29" s="27" t="s">
        <v>2029</v>
      </c>
      <c r="G29" s="31">
        <v>0.0</v>
      </c>
      <c r="H29" s="27" t="s">
        <v>2030</v>
      </c>
      <c r="I29" s="27" t="s">
        <v>2030</v>
      </c>
      <c r="K29" s="27" t="s">
        <v>2094</v>
      </c>
      <c r="L29" s="27" t="s">
        <v>1308</v>
      </c>
      <c r="M29" s="31">
        <v>891.0</v>
      </c>
      <c r="N29" s="31">
        <v>1.0</v>
      </c>
      <c r="O29" s="31">
        <v>891.0</v>
      </c>
      <c r="P29" s="27" t="s">
        <v>2029</v>
      </c>
      <c r="Q29" s="31">
        <v>0.0</v>
      </c>
      <c r="R29" s="27" t="s">
        <v>2030</v>
      </c>
      <c r="S29" s="27" t="s">
        <v>2030</v>
      </c>
    </row>
    <row r="30">
      <c r="A30" s="27" t="s">
        <v>2095</v>
      </c>
      <c r="B30" s="27" t="s">
        <v>1302</v>
      </c>
      <c r="C30" s="31">
        <v>5583.0</v>
      </c>
      <c r="D30" s="31">
        <v>2.0</v>
      </c>
      <c r="E30" s="31">
        <v>891.0</v>
      </c>
      <c r="F30" s="27" t="s">
        <v>2029</v>
      </c>
      <c r="G30" s="31">
        <v>0.0</v>
      </c>
      <c r="H30" s="27" t="s">
        <v>2030</v>
      </c>
      <c r="I30" s="27" t="s">
        <v>2030</v>
      </c>
      <c r="K30" s="27" t="s">
        <v>2096</v>
      </c>
      <c r="L30" s="27" t="s">
        <v>1302</v>
      </c>
      <c r="M30" s="31">
        <v>5589.0</v>
      </c>
      <c r="N30" s="31">
        <v>2.0</v>
      </c>
      <c r="O30" s="31">
        <v>891.0</v>
      </c>
      <c r="P30" s="27" t="s">
        <v>2029</v>
      </c>
      <c r="Q30" s="31">
        <v>0.0</v>
      </c>
      <c r="R30" s="27" t="s">
        <v>2030</v>
      </c>
      <c r="S30" s="27" t="s">
        <v>2030</v>
      </c>
    </row>
    <row r="31">
      <c r="A31" s="27" t="s">
        <v>2097</v>
      </c>
      <c r="B31" s="27" t="s">
        <v>286</v>
      </c>
      <c r="C31" s="31">
        <v>30966.0</v>
      </c>
      <c r="D31" s="31">
        <v>12.0</v>
      </c>
      <c r="E31" s="31">
        <v>1338.0</v>
      </c>
      <c r="F31" s="27" t="s">
        <v>2029</v>
      </c>
      <c r="G31" s="31">
        <v>0.0</v>
      </c>
      <c r="H31" s="27" t="s">
        <v>2030</v>
      </c>
      <c r="I31" s="27" t="s">
        <v>2030</v>
      </c>
      <c r="K31" s="27" t="s">
        <v>2098</v>
      </c>
      <c r="L31" s="27" t="s">
        <v>820</v>
      </c>
      <c r="M31" s="31">
        <v>8026.0</v>
      </c>
      <c r="N31" s="31">
        <v>2.0</v>
      </c>
      <c r="O31" s="31">
        <v>1764.0</v>
      </c>
      <c r="P31" s="78" t="s">
        <v>2026</v>
      </c>
      <c r="Q31" s="31">
        <v>1.0</v>
      </c>
      <c r="R31" s="27" t="s">
        <v>2099</v>
      </c>
      <c r="S31" s="31">
        <v>22.76</v>
      </c>
    </row>
    <row r="32">
      <c r="A32" s="27" t="s">
        <v>2028</v>
      </c>
      <c r="B32" s="27" t="s">
        <v>1290</v>
      </c>
      <c r="C32" s="31">
        <v>891.0</v>
      </c>
      <c r="D32" s="31">
        <v>1.0</v>
      </c>
      <c r="E32" s="31">
        <v>891.0</v>
      </c>
      <c r="F32" s="78" t="s">
        <v>2026</v>
      </c>
      <c r="G32" s="31">
        <v>1.0</v>
      </c>
      <c r="H32" s="27" t="s">
        <v>299</v>
      </c>
      <c r="I32" s="31">
        <v>100.0</v>
      </c>
      <c r="K32" s="27" t="s">
        <v>2100</v>
      </c>
      <c r="L32" s="27" t="s">
        <v>1308</v>
      </c>
      <c r="M32" s="31">
        <v>891.0</v>
      </c>
      <c r="N32" s="31">
        <v>1.0</v>
      </c>
      <c r="O32" s="31">
        <v>891.0</v>
      </c>
      <c r="P32" s="27" t="s">
        <v>2029</v>
      </c>
      <c r="Q32" s="31">
        <v>0.0</v>
      </c>
      <c r="R32" s="27" t="s">
        <v>2030</v>
      </c>
      <c r="S32" s="27" t="s">
        <v>2030</v>
      </c>
    </row>
    <row r="33">
      <c r="A33" s="27" t="s">
        <v>2101</v>
      </c>
      <c r="B33" s="27" t="s">
        <v>1290</v>
      </c>
      <c r="C33" s="31">
        <v>891.0</v>
      </c>
      <c r="D33" s="31">
        <v>1.0</v>
      </c>
      <c r="E33" s="31">
        <v>891.0</v>
      </c>
      <c r="F33" s="27" t="s">
        <v>2029</v>
      </c>
      <c r="G33" s="31">
        <v>0.0</v>
      </c>
      <c r="H33" s="27" t="s">
        <v>2030</v>
      </c>
      <c r="I33" s="27" t="s">
        <v>2030</v>
      </c>
      <c r="K33" s="27" t="s">
        <v>2102</v>
      </c>
      <c r="L33" s="27" t="s">
        <v>1302</v>
      </c>
      <c r="M33" s="31">
        <v>5584.0</v>
      </c>
      <c r="N33" s="31">
        <v>2.0</v>
      </c>
      <c r="O33" s="31">
        <v>891.0</v>
      </c>
      <c r="P33" s="27" t="s">
        <v>2029</v>
      </c>
      <c r="Q33" s="31">
        <v>0.0</v>
      </c>
      <c r="R33" s="27" t="s">
        <v>2030</v>
      </c>
      <c r="S33" s="27" t="s">
        <v>2030</v>
      </c>
    </row>
    <row r="34">
      <c r="A34" s="27" t="s">
        <v>2103</v>
      </c>
      <c r="B34" s="27" t="s">
        <v>1297</v>
      </c>
      <c r="C34" s="31">
        <v>33069.0</v>
      </c>
      <c r="D34" s="31">
        <v>19.0</v>
      </c>
      <c r="E34" s="31">
        <v>1651.0</v>
      </c>
      <c r="F34" s="27" t="s">
        <v>2029</v>
      </c>
      <c r="G34" s="31">
        <v>0.0</v>
      </c>
      <c r="H34" s="27" t="s">
        <v>2030</v>
      </c>
      <c r="I34" s="27" t="s">
        <v>2030</v>
      </c>
      <c r="K34" s="27" t="s">
        <v>2104</v>
      </c>
      <c r="L34" s="27" t="s">
        <v>317</v>
      </c>
      <c r="M34" s="31">
        <v>58279.0</v>
      </c>
      <c r="N34" s="31">
        <v>35.0</v>
      </c>
      <c r="O34" s="31">
        <v>2772.0</v>
      </c>
      <c r="P34" s="27" t="s">
        <v>2029</v>
      </c>
      <c r="Q34" s="31">
        <v>0.0</v>
      </c>
      <c r="R34" s="27" t="s">
        <v>2030</v>
      </c>
      <c r="S34" s="27" t="s">
        <v>2030</v>
      </c>
    </row>
    <row r="35">
      <c r="A35" s="27" t="s">
        <v>2105</v>
      </c>
      <c r="B35" s="27" t="s">
        <v>1297</v>
      </c>
      <c r="C35" s="31">
        <v>27208.0</v>
      </c>
      <c r="D35" s="31">
        <v>19.0</v>
      </c>
      <c r="E35" s="31">
        <v>1651.0</v>
      </c>
      <c r="F35" s="27" t="s">
        <v>2029</v>
      </c>
      <c r="G35" s="31">
        <v>0.0</v>
      </c>
      <c r="H35" s="27" t="s">
        <v>2030</v>
      </c>
      <c r="I35" s="27" t="s">
        <v>2030</v>
      </c>
      <c r="K35" s="27" t="s">
        <v>2106</v>
      </c>
      <c r="L35" s="27" t="s">
        <v>1302</v>
      </c>
      <c r="M35" s="31">
        <v>5569.0</v>
      </c>
      <c r="N35" s="31">
        <v>2.0</v>
      </c>
      <c r="O35" s="31">
        <v>891.0</v>
      </c>
      <c r="P35" s="78" t="s">
        <v>2026</v>
      </c>
      <c r="Q35" s="31">
        <v>1.0</v>
      </c>
      <c r="R35" s="27" t="s">
        <v>2107</v>
      </c>
      <c r="S35" s="31">
        <v>99.77</v>
      </c>
    </row>
    <row r="36">
      <c r="A36" s="27" t="s">
        <v>2108</v>
      </c>
      <c r="B36" s="27" t="s">
        <v>2109</v>
      </c>
      <c r="C36" s="31">
        <v>385.0</v>
      </c>
      <c r="D36" s="31">
        <v>0.0</v>
      </c>
      <c r="E36" s="31">
        <v>0.0</v>
      </c>
      <c r="F36" s="27" t="s">
        <v>2029</v>
      </c>
      <c r="G36" s="31">
        <v>0.0</v>
      </c>
      <c r="H36" s="27" t="s">
        <v>2030</v>
      </c>
      <c r="I36" s="27" t="s">
        <v>2030</v>
      </c>
      <c r="K36" s="27" t="s">
        <v>2053</v>
      </c>
      <c r="L36" s="27" t="s">
        <v>286</v>
      </c>
      <c r="M36" s="31">
        <v>31074.0</v>
      </c>
      <c r="N36" s="31">
        <v>12.0</v>
      </c>
      <c r="O36" s="31">
        <v>1338.0</v>
      </c>
      <c r="P36" s="27" t="s">
        <v>2029</v>
      </c>
      <c r="Q36" s="31">
        <v>0.0</v>
      </c>
      <c r="R36" s="27" t="s">
        <v>2030</v>
      </c>
      <c r="S36" s="27" t="s">
        <v>2030</v>
      </c>
    </row>
    <row r="37">
      <c r="A37" s="27" t="s">
        <v>2110</v>
      </c>
      <c r="B37" s="27" t="s">
        <v>2111</v>
      </c>
      <c r="C37" s="31">
        <v>293.0</v>
      </c>
      <c r="D37" s="31">
        <v>0.0</v>
      </c>
      <c r="E37" s="31">
        <v>0.0</v>
      </c>
      <c r="F37" s="27" t="s">
        <v>2029</v>
      </c>
      <c r="G37" s="31">
        <v>0.0</v>
      </c>
      <c r="H37" s="27" t="s">
        <v>2030</v>
      </c>
      <c r="I37" s="27" t="s">
        <v>2030</v>
      </c>
      <c r="K37" s="27" t="s">
        <v>2081</v>
      </c>
      <c r="L37" s="27" t="s">
        <v>1290</v>
      </c>
      <c r="M37" s="31">
        <v>891.0</v>
      </c>
      <c r="N37" s="31">
        <v>1.0</v>
      </c>
      <c r="O37" s="31">
        <v>891.0</v>
      </c>
      <c r="P37" s="78" t="s">
        <v>2026</v>
      </c>
      <c r="Q37" s="31">
        <v>1.0</v>
      </c>
      <c r="R37" s="27" t="s">
        <v>2112</v>
      </c>
      <c r="S37" s="31">
        <v>100.0</v>
      </c>
    </row>
    <row r="38">
      <c r="A38" s="27" t="s">
        <v>2113</v>
      </c>
      <c r="B38" s="27" t="s">
        <v>1302</v>
      </c>
      <c r="C38" s="31">
        <v>5551.0</v>
      </c>
      <c r="D38" s="31">
        <v>2.0</v>
      </c>
      <c r="E38" s="31">
        <v>891.0</v>
      </c>
      <c r="F38" s="27" t="s">
        <v>2029</v>
      </c>
      <c r="G38" s="31">
        <v>0.0</v>
      </c>
      <c r="H38" s="27" t="s">
        <v>2030</v>
      </c>
      <c r="I38" s="27" t="s">
        <v>2030</v>
      </c>
      <c r="K38" s="27" t="s">
        <v>2114</v>
      </c>
      <c r="L38" s="27" t="s">
        <v>1297</v>
      </c>
      <c r="M38" s="31">
        <v>33066.0</v>
      </c>
      <c r="N38" s="31">
        <v>19.0</v>
      </c>
      <c r="O38" s="31">
        <v>1651.0</v>
      </c>
      <c r="P38" s="27" t="s">
        <v>2029</v>
      </c>
      <c r="Q38" s="31">
        <v>0.0</v>
      </c>
      <c r="R38" s="27" t="s">
        <v>2030</v>
      </c>
      <c r="S38" s="27" t="s">
        <v>2030</v>
      </c>
    </row>
    <row r="39">
      <c r="A39" s="27" t="s">
        <v>2115</v>
      </c>
      <c r="B39" s="27" t="s">
        <v>2040</v>
      </c>
      <c r="C39" s="31">
        <v>276.0</v>
      </c>
      <c r="D39" s="31">
        <v>0.0</v>
      </c>
      <c r="E39" s="31">
        <v>0.0</v>
      </c>
      <c r="F39" s="27" t="s">
        <v>2029</v>
      </c>
      <c r="G39" s="31">
        <v>0.0</v>
      </c>
      <c r="H39" s="27" t="s">
        <v>2030</v>
      </c>
      <c r="I39" s="27" t="s">
        <v>2030</v>
      </c>
      <c r="K39" s="27" t="s">
        <v>2116</v>
      </c>
      <c r="L39" s="27" t="s">
        <v>2117</v>
      </c>
      <c r="M39" s="31">
        <v>2521.0</v>
      </c>
      <c r="N39" s="31">
        <v>0.0</v>
      </c>
      <c r="O39" s="31">
        <v>0.0</v>
      </c>
      <c r="P39" s="27" t="s">
        <v>2029</v>
      </c>
      <c r="Q39" s="31">
        <v>0.0</v>
      </c>
      <c r="R39" s="27" t="s">
        <v>2030</v>
      </c>
      <c r="S39" s="27" t="s">
        <v>2030</v>
      </c>
    </row>
    <row r="40">
      <c r="A40" s="27" t="s">
        <v>2118</v>
      </c>
      <c r="B40" s="27" t="s">
        <v>317</v>
      </c>
      <c r="C40" s="31">
        <v>51185.0</v>
      </c>
      <c r="D40" s="31">
        <v>35.0</v>
      </c>
      <c r="E40" s="31">
        <v>2792.0</v>
      </c>
      <c r="F40" s="27" t="s">
        <v>2029</v>
      </c>
      <c r="G40" s="31">
        <v>0.0</v>
      </c>
      <c r="H40" s="27" t="s">
        <v>2030</v>
      </c>
      <c r="I40" s="27" t="s">
        <v>2030</v>
      </c>
      <c r="K40" s="27" t="s">
        <v>2103</v>
      </c>
      <c r="L40" s="27" t="s">
        <v>1297</v>
      </c>
      <c r="M40" s="31">
        <v>32247.0</v>
      </c>
      <c r="N40" s="31">
        <v>19.0</v>
      </c>
      <c r="O40" s="31">
        <v>1651.0</v>
      </c>
      <c r="P40" s="27" t="s">
        <v>2029</v>
      </c>
      <c r="Q40" s="31">
        <v>0.0</v>
      </c>
      <c r="R40" s="27" t="s">
        <v>2030</v>
      </c>
      <c r="S40" s="27" t="s">
        <v>2030</v>
      </c>
    </row>
    <row r="41">
      <c r="A41" s="27" t="s">
        <v>2119</v>
      </c>
      <c r="B41" s="27" t="s">
        <v>1290</v>
      </c>
      <c r="C41" s="31">
        <v>891.0</v>
      </c>
      <c r="D41" s="31">
        <v>1.0</v>
      </c>
      <c r="E41" s="31">
        <v>891.0</v>
      </c>
      <c r="F41" s="27" t="s">
        <v>2029</v>
      </c>
      <c r="G41" s="31">
        <v>0.0</v>
      </c>
      <c r="H41" s="27" t="s">
        <v>2030</v>
      </c>
      <c r="I41" s="27" t="s">
        <v>2030</v>
      </c>
      <c r="K41" s="27" t="s">
        <v>2120</v>
      </c>
      <c r="L41" s="27" t="s">
        <v>1302</v>
      </c>
      <c r="M41" s="31">
        <v>5586.0</v>
      </c>
      <c r="N41" s="31">
        <v>2.0</v>
      </c>
      <c r="O41" s="31">
        <v>891.0</v>
      </c>
      <c r="P41" s="27" t="s">
        <v>2029</v>
      </c>
      <c r="Q41" s="31">
        <v>0.0</v>
      </c>
      <c r="R41" s="27" t="s">
        <v>2030</v>
      </c>
      <c r="S41" s="27" t="s">
        <v>2030</v>
      </c>
    </row>
    <row r="42">
      <c r="A42" s="27" t="s">
        <v>2121</v>
      </c>
      <c r="B42" s="27" t="s">
        <v>1297</v>
      </c>
      <c r="C42" s="31">
        <v>35336.0</v>
      </c>
      <c r="D42" s="31">
        <v>19.0</v>
      </c>
      <c r="E42" s="31">
        <v>1651.0</v>
      </c>
      <c r="F42" s="27" t="s">
        <v>2029</v>
      </c>
      <c r="G42" s="31">
        <v>0.0</v>
      </c>
      <c r="H42" s="27" t="s">
        <v>2030</v>
      </c>
      <c r="I42" s="27" t="s">
        <v>2030</v>
      </c>
      <c r="K42" s="27" t="s">
        <v>2122</v>
      </c>
      <c r="L42" s="27" t="s">
        <v>317</v>
      </c>
      <c r="M42" s="31">
        <v>51250.0</v>
      </c>
      <c r="N42" s="31">
        <v>35.0</v>
      </c>
      <c r="O42" s="31">
        <v>2790.0</v>
      </c>
      <c r="P42" s="78" t="s">
        <v>2026</v>
      </c>
      <c r="Q42" s="31">
        <v>1.0</v>
      </c>
      <c r="R42" s="27" t="s">
        <v>2123</v>
      </c>
      <c r="S42" s="31">
        <v>13.23</v>
      </c>
    </row>
    <row r="43">
      <c r="A43" s="27" t="s">
        <v>2124</v>
      </c>
      <c r="B43" s="27" t="s">
        <v>2125</v>
      </c>
      <c r="C43" s="31">
        <v>412.0</v>
      </c>
      <c r="D43" s="31">
        <v>0.0</v>
      </c>
      <c r="E43" s="31">
        <v>0.0</v>
      </c>
      <c r="F43" s="27" t="s">
        <v>2029</v>
      </c>
      <c r="G43" s="31">
        <v>0.0</v>
      </c>
      <c r="H43" s="27" t="s">
        <v>2030</v>
      </c>
      <c r="I43" s="27" t="s">
        <v>2030</v>
      </c>
      <c r="K43" s="27" t="s">
        <v>2083</v>
      </c>
      <c r="L43" s="27" t="s">
        <v>1290</v>
      </c>
      <c r="M43" s="31">
        <v>891.0</v>
      </c>
      <c r="N43" s="31">
        <v>1.0</v>
      </c>
      <c r="O43" s="31">
        <v>891.0</v>
      </c>
      <c r="P43" s="27" t="s">
        <v>2029</v>
      </c>
      <c r="Q43" s="31">
        <v>0.0</v>
      </c>
      <c r="R43" s="27" t="s">
        <v>2030</v>
      </c>
      <c r="S43" s="27" t="s">
        <v>2030</v>
      </c>
    </row>
    <row r="44">
      <c r="A44" s="27" t="s">
        <v>2126</v>
      </c>
      <c r="B44" s="27" t="s">
        <v>2127</v>
      </c>
      <c r="C44" s="31">
        <v>943.0</v>
      </c>
      <c r="D44" s="31">
        <v>0.0</v>
      </c>
      <c r="E44" s="31">
        <v>0.0</v>
      </c>
      <c r="F44" s="27" t="s">
        <v>2029</v>
      </c>
      <c r="G44" s="31">
        <v>0.0</v>
      </c>
      <c r="H44" s="27" t="s">
        <v>2030</v>
      </c>
      <c r="I44" s="27" t="s">
        <v>2030</v>
      </c>
      <c r="K44" s="27" t="s">
        <v>2128</v>
      </c>
      <c r="L44" s="27" t="s">
        <v>1297</v>
      </c>
      <c r="M44" s="31">
        <v>35488.0</v>
      </c>
      <c r="N44" s="31">
        <v>19.0</v>
      </c>
      <c r="O44" s="31">
        <v>1651.0</v>
      </c>
      <c r="P44" s="27" t="s">
        <v>2029</v>
      </c>
      <c r="Q44" s="31">
        <v>0.0</v>
      </c>
      <c r="R44" s="27" t="s">
        <v>2030</v>
      </c>
      <c r="S44" s="27" t="s">
        <v>2030</v>
      </c>
    </row>
    <row r="45">
      <c r="A45" s="27" t="s">
        <v>2120</v>
      </c>
      <c r="B45" s="27" t="s">
        <v>1302</v>
      </c>
      <c r="C45" s="31">
        <v>5577.0</v>
      </c>
      <c r="D45" s="31">
        <v>2.0</v>
      </c>
      <c r="E45" s="31">
        <v>891.0</v>
      </c>
      <c r="F45" s="27" t="s">
        <v>2029</v>
      </c>
      <c r="G45" s="31">
        <v>0.0</v>
      </c>
      <c r="H45" s="27" t="s">
        <v>2030</v>
      </c>
      <c r="I45" s="27" t="s">
        <v>2030</v>
      </c>
      <c r="K45" s="27" t="s">
        <v>2124</v>
      </c>
      <c r="L45" s="27" t="s">
        <v>2125</v>
      </c>
      <c r="M45" s="31">
        <v>412.0</v>
      </c>
      <c r="N45" s="31">
        <v>0.0</v>
      </c>
      <c r="O45" s="31">
        <v>0.0</v>
      </c>
      <c r="P45" s="27" t="s">
        <v>2029</v>
      </c>
      <c r="Q45" s="31">
        <v>0.0</v>
      </c>
      <c r="R45" s="27" t="s">
        <v>2030</v>
      </c>
      <c r="S45" s="27" t="s">
        <v>2030</v>
      </c>
    </row>
    <row r="46">
      <c r="A46" s="27" t="s">
        <v>2129</v>
      </c>
      <c r="B46" s="27" t="s">
        <v>2040</v>
      </c>
      <c r="C46" s="31">
        <v>276.0</v>
      </c>
      <c r="D46" s="31">
        <v>0.0</v>
      </c>
      <c r="E46" s="31">
        <v>0.0</v>
      </c>
      <c r="F46" s="27" t="s">
        <v>2029</v>
      </c>
      <c r="G46" s="31">
        <v>0.0</v>
      </c>
      <c r="H46" s="27" t="s">
        <v>2030</v>
      </c>
      <c r="I46" s="27" t="s">
        <v>2030</v>
      </c>
      <c r="K46" s="27" t="s">
        <v>2130</v>
      </c>
      <c r="L46" s="27" t="s">
        <v>1297</v>
      </c>
      <c r="M46" s="31">
        <v>27264.0</v>
      </c>
      <c r="N46" s="31">
        <v>19.0</v>
      </c>
      <c r="O46" s="31">
        <v>1651.0</v>
      </c>
      <c r="P46" s="27" t="s">
        <v>2029</v>
      </c>
      <c r="Q46" s="31">
        <v>0.0</v>
      </c>
      <c r="R46" s="27" t="s">
        <v>2030</v>
      </c>
      <c r="S46" s="27" t="s">
        <v>2030</v>
      </c>
    </row>
    <row r="47">
      <c r="A47" s="27" t="s">
        <v>2131</v>
      </c>
      <c r="B47" s="27" t="s">
        <v>1297</v>
      </c>
      <c r="C47" s="31">
        <v>32438.0</v>
      </c>
      <c r="D47" s="31">
        <v>19.0</v>
      </c>
      <c r="E47" s="31">
        <v>1651.0</v>
      </c>
      <c r="F47" s="27" t="s">
        <v>2029</v>
      </c>
      <c r="G47" s="31">
        <v>0.0</v>
      </c>
      <c r="H47" s="27" t="s">
        <v>2030</v>
      </c>
      <c r="I47" s="27" t="s">
        <v>2030</v>
      </c>
      <c r="K47" s="27" t="s">
        <v>2132</v>
      </c>
      <c r="L47" s="27" t="s">
        <v>1308</v>
      </c>
      <c r="M47" s="31">
        <v>890.0</v>
      </c>
      <c r="N47" s="31">
        <v>1.0</v>
      </c>
      <c r="O47" s="31">
        <v>890.0</v>
      </c>
      <c r="P47" s="27" t="s">
        <v>2029</v>
      </c>
      <c r="Q47" s="31">
        <v>0.0</v>
      </c>
      <c r="R47" s="27" t="s">
        <v>2030</v>
      </c>
      <c r="S47" s="27" t="s">
        <v>2030</v>
      </c>
    </row>
    <row r="48">
      <c r="A48" s="27" t="s">
        <v>2133</v>
      </c>
      <c r="B48" s="27" t="s">
        <v>1308</v>
      </c>
      <c r="C48" s="31">
        <v>891.0</v>
      </c>
      <c r="D48" s="31">
        <v>1.0</v>
      </c>
      <c r="E48" s="31">
        <v>891.0</v>
      </c>
      <c r="F48" s="78" t="s">
        <v>2026</v>
      </c>
      <c r="G48" s="31">
        <v>1.0</v>
      </c>
      <c r="H48" s="27" t="s">
        <v>2058</v>
      </c>
      <c r="I48" s="31">
        <v>100.0</v>
      </c>
      <c r="K48" s="27" t="s">
        <v>2134</v>
      </c>
      <c r="L48" s="27" t="s">
        <v>1297</v>
      </c>
      <c r="M48" s="31">
        <v>32160.0</v>
      </c>
      <c r="N48" s="31">
        <v>19.0</v>
      </c>
      <c r="O48" s="31">
        <v>1651.0</v>
      </c>
      <c r="P48" s="27" t="s">
        <v>2029</v>
      </c>
      <c r="Q48" s="31">
        <v>0.0</v>
      </c>
      <c r="R48" s="27" t="s">
        <v>2030</v>
      </c>
      <c r="S48" s="27" t="s">
        <v>2030</v>
      </c>
    </row>
    <row r="49">
      <c r="A49" s="27" t="s">
        <v>2135</v>
      </c>
      <c r="B49" s="27" t="s">
        <v>1302</v>
      </c>
      <c r="C49" s="31">
        <v>5570.0</v>
      </c>
      <c r="D49" s="31">
        <v>2.0</v>
      </c>
      <c r="E49" s="31">
        <v>891.0</v>
      </c>
      <c r="F49" s="78" t="s">
        <v>2026</v>
      </c>
      <c r="G49" s="31">
        <v>1.0</v>
      </c>
      <c r="H49" s="27" t="s">
        <v>2061</v>
      </c>
      <c r="I49" s="31">
        <v>16.0</v>
      </c>
      <c r="K49" s="27" t="s">
        <v>2136</v>
      </c>
      <c r="L49" s="27" t="s">
        <v>1302</v>
      </c>
      <c r="M49" s="31">
        <v>5565.0</v>
      </c>
      <c r="N49" s="31">
        <v>2.0</v>
      </c>
      <c r="O49" s="31">
        <v>891.0</v>
      </c>
      <c r="P49" s="27" t="s">
        <v>2029</v>
      </c>
      <c r="Q49" s="31">
        <v>0.0</v>
      </c>
      <c r="R49" s="27" t="s">
        <v>2030</v>
      </c>
      <c r="S49" s="27" t="s">
        <v>2030</v>
      </c>
    </row>
    <row r="50">
      <c r="A50" s="27" t="s">
        <v>2137</v>
      </c>
      <c r="B50" s="27" t="s">
        <v>1283</v>
      </c>
      <c r="C50" s="31">
        <v>2024.0</v>
      </c>
      <c r="D50" s="31">
        <v>1.0</v>
      </c>
      <c r="E50" s="31">
        <v>2024.0</v>
      </c>
      <c r="F50" s="27" t="s">
        <v>2029</v>
      </c>
      <c r="G50" s="31">
        <v>0.0</v>
      </c>
      <c r="H50" s="27" t="s">
        <v>2030</v>
      </c>
      <c r="I50" s="27" t="s">
        <v>2030</v>
      </c>
      <c r="K50" s="27" t="s">
        <v>2115</v>
      </c>
      <c r="L50" s="27" t="s">
        <v>2040</v>
      </c>
      <c r="M50" s="31">
        <v>276.0</v>
      </c>
      <c r="N50" s="31">
        <v>0.0</v>
      </c>
      <c r="O50" s="31">
        <v>0.0</v>
      </c>
      <c r="P50" s="27" t="s">
        <v>2029</v>
      </c>
      <c r="Q50" s="31">
        <v>0.0</v>
      </c>
      <c r="R50" s="27" t="s">
        <v>2030</v>
      </c>
      <c r="S50" s="27" t="s">
        <v>2030</v>
      </c>
    </row>
    <row r="51">
      <c r="A51" s="27" t="s">
        <v>2138</v>
      </c>
      <c r="B51" s="27" t="s">
        <v>1283</v>
      </c>
      <c r="C51" s="31">
        <v>2025.0</v>
      </c>
      <c r="D51" s="31">
        <v>1.0</v>
      </c>
      <c r="E51" s="31">
        <v>2025.0</v>
      </c>
      <c r="F51" s="78" t="s">
        <v>2026</v>
      </c>
      <c r="G51" s="31">
        <v>1.0</v>
      </c>
      <c r="H51" s="27" t="s">
        <v>2139</v>
      </c>
      <c r="I51" s="31">
        <v>100.0</v>
      </c>
      <c r="K51" s="27" t="s">
        <v>2131</v>
      </c>
      <c r="L51" s="27" t="s">
        <v>1297</v>
      </c>
      <c r="M51" s="31">
        <v>27442.0</v>
      </c>
      <c r="N51" s="31">
        <v>19.0</v>
      </c>
      <c r="O51" s="31">
        <v>1651.0</v>
      </c>
      <c r="P51" s="27" t="s">
        <v>2029</v>
      </c>
      <c r="Q51" s="31">
        <v>0.0</v>
      </c>
      <c r="R51" s="27" t="s">
        <v>2030</v>
      </c>
      <c r="S51" s="27" t="s">
        <v>2030</v>
      </c>
    </row>
    <row r="52">
      <c r="A52" s="27" t="s">
        <v>2140</v>
      </c>
      <c r="B52" s="27" t="s">
        <v>1283</v>
      </c>
      <c r="C52" s="31">
        <v>2025.0</v>
      </c>
      <c r="D52" s="31">
        <v>1.0</v>
      </c>
      <c r="E52" s="31">
        <v>2025.0</v>
      </c>
      <c r="F52" s="78" t="s">
        <v>2026</v>
      </c>
      <c r="G52" s="31">
        <v>1.0</v>
      </c>
      <c r="H52" s="27" t="s">
        <v>2141</v>
      </c>
      <c r="I52" s="31">
        <v>100.0</v>
      </c>
      <c r="K52" s="27" t="s">
        <v>2142</v>
      </c>
      <c r="L52" s="27" t="s">
        <v>2143</v>
      </c>
      <c r="M52" s="31">
        <v>544285.0</v>
      </c>
      <c r="N52" s="31">
        <v>122.0</v>
      </c>
      <c r="O52" s="31">
        <v>12102.0</v>
      </c>
      <c r="P52" s="78" t="s">
        <v>2026</v>
      </c>
      <c r="Q52" s="31">
        <v>1.0</v>
      </c>
      <c r="R52" s="27" t="s">
        <v>2144</v>
      </c>
      <c r="S52" s="31">
        <v>99.83</v>
      </c>
    </row>
    <row r="53">
      <c r="A53" s="27" t="s">
        <v>2145</v>
      </c>
      <c r="B53" s="27" t="s">
        <v>1283</v>
      </c>
      <c r="C53" s="31">
        <v>2025.0</v>
      </c>
      <c r="D53" s="31">
        <v>1.0</v>
      </c>
      <c r="E53" s="31">
        <v>2025.0</v>
      </c>
      <c r="F53" s="78" t="s">
        <v>2026</v>
      </c>
      <c r="G53" s="31">
        <v>1.0</v>
      </c>
      <c r="H53" s="27" t="s">
        <v>2146</v>
      </c>
      <c r="I53" s="31">
        <v>100.0</v>
      </c>
      <c r="K53" s="27" t="s">
        <v>2147</v>
      </c>
      <c r="L53" s="27" t="s">
        <v>2148</v>
      </c>
      <c r="M53" s="31">
        <v>63882.0</v>
      </c>
      <c r="N53" s="31">
        <v>13.0</v>
      </c>
      <c r="O53" s="31">
        <v>1296.0</v>
      </c>
      <c r="P53" s="78" t="s">
        <v>2026</v>
      </c>
      <c r="Q53" s="31">
        <v>1.0</v>
      </c>
      <c r="R53" s="27" t="s">
        <v>2149</v>
      </c>
      <c r="S53" s="31">
        <v>78.78</v>
      </c>
    </row>
    <row r="54">
      <c r="A54" s="27" t="s">
        <v>2150</v>
      </c>
      <c r="B54" s="27" t="s">
        <v>1283</v>
      </c>
      <c r="C54" s="31">
        <v>2025.0</v>
      </c>
      <c r="D54" s="31">
        <v>1.0</v>
      </c>
      <c r="E54" s="31">
        <v>2025.0</v>
      </c>
      <c r="F54" s="78" t="s">
        <v>2026</v>
      </c>
      <c r="G54" s="31">
        <v>1.0</v>
      </c>
      <c r="H54" s="27" t="s">
        <v>2151</v>
      </c>
      <c r="I54" s="31">
        <v>100.0</v>
      </c>
      <c r="K54" s="27" t="s">
        <v>2152</v>
      </c>
      <c r="L54" s="27" t="s">
        <v>1337</v>
      </c>
      <c r="M54" s="31">
        <v>5479.0</v>
      </c>
      <c r="N54" s="31">
        <v>5.0</v>
      </c>
      <c r="O54" s="31">
        <v>614.0</v>
      </c>
      <c r="P54" s="78" t="s">
        <v>2026</v>
      </c>
      <c r="Q54" s="31">
        <v>1.0</v>
      </c>
      <c r="R54" s="27" t="s">
        <v>2153</v>
      </c>
      <c r="S54" s="31">
        <v>22.25</v>
      </c>
    </row>
    <row r="55">
      <c r="A55" s="27" t="s">
        <v>2154</v>
      </c>
      <c r="B55" s="27" t="s">
        <v>1283</v>
      </c>
      <c r="C55" s="31">
        <v>2025.0</v>
      </c>
      <c r="D55" s="31">
        <v>1.0</v>
      </c>
      <c r="E55" s="31">
        <v>2025.0</v>
      </c>
      <c r="F55" s="78" t="s">
        <v>2026</v>
      </c>
      <c r="G55" s="31">
        <v>1.0</v>
      </c>
      <c r="H55" s="27" t="s">
        <v>2155</v>
      </c>
      <c r="I55" s="31">
        <v>100.0</v>
      </c>
      <c r="K55" s="27" t="s">
        <v>2156</v>
      </c>
      <c r="L55" s="27" t="s">
        <v>2157</v>
      </c>
      <c r="M55" s="31">
        <v>8082.0</v>
      </c>
      <c r="N55" s="31">
        <v>5.0</v>
      </c>
      <c r="O55" s="31">
        <v>597.0</v>
      </c>
      <c r="P55" s="78" t="s">
        <v>2026</v>
      </c>
      <c r="Q55" s="31">
        <v>1.0</v>
      </c>
      <c r="R55" s="27" t="s">
        <v>2158</v>
      </c>
      <c r="S55" s="31">
        <v>35.21</v>
      </c>
    </row>
    <row r="56">
      <c r="A56" s="27" t="s">
        <v>2159</v>
      </c>
      <c r="B56" s="27" t="s">
        <v>1283</v>
      </c>
      <c r="C56" s="31">
        <v>2025.0</v>
      </c>
      <c r="D56" s="31">
        <v>1.0</v>
      </c>
      <c r="E56" s="31">
        <v>2025.0</v>
      </c>
      <c r="F56" s="78" t="s">
        <v>2026</v>
      </c>
      <c r="G56" s="31">
        <v>1.0</v>
      </c>
      <c r="H56" s="27" t="s">
        <v>2160</v>
      </c>
      <c r="I56" s="31">
        <v>100.0</v>
      </c>
      <c r="K56" s="27" t="s">
        <v>2161</v>
      </c>
      <c r="L56" s="27" t="s">
        <v>1356</v>
      </c>
      <c r="M56" s="31">
        <v>5389.0</v>
      </c>
      <c r="N56" s="31">
        <v>5.0</v>
      </c>
      <c r="O56" s="31">
        <v>636.0</v>
      </c>
      <c r="P56" s="78" t="s">
        <v>2026</v>
      </c>
      <c r="Q56" s="31">
        <v>1.0</v>
      </c>
      <c r="R56" s="27" t="s">
        <v>2162</v>
      </c>
      <c r="S56" s="31">
        <v>61.96</v>
      </c>
    </row>
    <row r="57">
      <c r="A57" s="27" t="s">
        <v>2163</v>
      </c>
      <c r="B57" s="27" t="s">
        <v>1283</v>
      </c>
      <c r="C57" s="31">
        <v>2025.0</v>
      </c>
      <c r="D57" s="31">
        <v>1.0</v>
      </c>
      <c r="E57" s="31">
        <v>2025.0</v>
      </c>
      <c r="F57" s="78" t="s">
        <v>2026</v>
      </c>
      <c r="G57" s="31">
        <v>1.0</v>
      </c>
      <c r="H57" s="27" t="s">
        <v>2164</v>
      </c>
      <c r="I57" s="31">
        <v>100.0</v>
      </c>
      <c r="K57" s="27" t="s">
        <v>2165</v>
      </c>
      <c r="L57" s="27" t="s">
        <v>1519</v>
      </c>
      <c r="M57" s="31">
        <v>5444.0</v>
      </c>
      <c r="N57" s="31">
        <v>5.0</v>
      </c>
      <c r="O57" s="31">
        <v>555.0</v>
      </c>
      <c r="P57" s="27" t="s">
        <v>2029</v>
      </c>
      <c r="Q57" s="31">
        <v>0.0</v>
      </c>
      <c r="R57" s="27" t="s">
        <v>2030</v>
      </c>
      <c r="S57" s="27" t="s">
        <v>2030</v>
      </c>
    </row>
    <row r="58">
      <c r="A58" s="27" t="s">
        <v>2142</v>
      </c>
      <c r="B58" s="27" t="s">
        <v>2143</v>
      </c>
      <c r="C58" s="31">
        <v>504207.0</v>
      </c>
      <c r="D58" s="31">
        <v>122.0</v>
      </c>
      <c r="E58" s="31">
        <v>12102.0</v>
      </c>
      <c r="F58" s="78" t="s">
        <v>2026</v>
      </c>
      <c r="G58" s="31">
        <v>1.0</v>
      </c>
      <c r="H58" s="27" t="s">
        <v>2166</v>
      </c>
      <c r="I58" s="31">
        <v>99.82</v>
      </c>
      <c r="K58" s="27" t="s">
        <v>2167</v>
      </c>
      <c r="L58" s="27" t="s">
        <v>2168</v>
      </c>
      <c r="M58" s="31">
        <v>8126.0</v>
      </c>
      <c r="N58" s="31">
        <v>5.0</v>
      </c>
      <c r="O58" s="31">
        <v>622.0</v>
      </c>
      <c r="P58" s="27" t="s">
        <v>2029</v>
      </c>
      <c r="Q58" s="31">
        <v>0.0</v>
      </c>
      <c r="R58" s="27" t="s">
        <v>2030</v>
      </c>
      <c r="S58" s="27" t="s">
        <v>2030</v>
      </c>
    </row>
    <row r="59">
      <c r="A59" s="27" t="s">
        <v>2169</v>
      </c>
      <c r="B59" s="27" t="s">
        <v>1514</v>
      </c>
      <c r="C59" s="31">
        <v>3861.0</v>
      </c>
      <c r="D59" s="31">
        <v>2.0</v>
      </c>
      <c r="E59" s="31">
        <v>435.0</v>
      </c>
      <c r="F59" s="78" t="s">
        <v>2026</v>
      </c>
      <c r="G59" s="31">
        <v>1.0</v>
      </c>
      <c r="H59" s="27" t="s">
        <v>2170</v>
      </c>
      <c r="I59" s="31">
        <v>11.27</v>
      </c>
      <c r="K59" s="27" t="s">
        <v>2171</v>
      </c>
      <c r="L59" s="27" t="s">
        <v>1356</v>
      </c>
      <c r="M59" s="31">
        <v>5562.0</v>
      </c>
      <c r="N59" s="31">
        <v>5.0</v>
      </c>
      <c r="O59" s="31">
        <v>636.0</v>
      </c>
      <c r="P59" s="27" t="s">
        <v>2029</v>
      </c>
      <c r="Q59" s="31">
        <v>0.0</v>
      </c>
      <c r="R59" s="27" t="s">
        <v>2030</v>
      </c>
      <c r="S59" s="27" t="s">
        <v>2030</v>
      </c>
    </row>
    <row r="60">
      <c r="A60" s="27" t="s">
        <v>2172</v>
      </c>
      <c r="B60" s="27" t="s">
        <v>1419</v>
      </c>
      <c r="C60" s="31">
        <v>9253.0</v>
      </c>
      <c r="D60" s="31">
        <v>14.0</v>
      </c>
      <c r="E60" s="31">
        <v>1552.0</v>
      </c>
      <c r="F60" s="78" t="s">
        <v>2026</v>
      </c>
      <c r="G60" s="31">
        <v>1.0</v>
      </c>
      <c r="H60" s="27" t="s">
        <v>2173</v>
      </c>
      <c r="I60" s="31">
        <v>26.06</v>
      </c>
      <c r="K60" s="27" t="s">
        <v>2174</v>
      </c>
      <c r="L60" s="27" t="s">
        <v>2175</v>
      </c>
      <c r="M60" s="31">
        <v>19606.0</v>
      </c>
      <c r="N60" s="31">
        <v>40.0</v>
      </c>
      <c r="O60" s="31">
        <v>4236.0</v>
      </c>
      <c r="P60" s="78" t="s">
        <v>2026</v>
      </c>
      <c r="Q60" s="31">
        <v>1.0</v>
      </c>
      <c r="R60" s="27" t="s">
        <v>2176</v>
      </c>
      <c r="S60" s="31">
        <v>15.35</v>
      </c>
    </row>
    <row r="61">
      <c r="A61" s="27" t="s">
        <v>2177</v>
      </c>
      <c r="B61" s="27" t="s">
        <v>1388</v>
      </c>
      <c r="C61" s="31">
        <v>7325.0</v>
      </c>
      <c r="D61" s="31">
        <v>6.0</v>
      </c>
      <c r="E61" s="31">
        <v>756.0</v>
      </c>
      <c r="F61" s="27" t="s">
        <v>2029</v>
      </c>
      <c r="G61" s="31">
        <v>0.0</v>
      </c>
      <c r="H61" s="27" t="s">
        <v>2030</v>
      </c>
      <c r="I61" s="27" t="s">
        <v>2030</v>
      </c>
      <c r="K61" s="27" t="s">
        <v>2178</v>
      </c>
      <c r="L61" s="27" t="s">
        <v>1356</v>
      </c>
      <c r="M61" s="31">
        <v>5256.0</v>
      </c>
      <c r="N61" s="31">
        <v>5.0</v>
      </c>
      <c r="O61" s="31">
        <v>636.0</v>
      </c>
      <c r="P61" s="78" t="s">
        <v>2026</v>
      </c>
      <c r="Q61" s="31">
        <v>1.0</v>
      </c>
      <c r="R61" s="27" t="s">
        <v>2179</v>
      </c>
      <c r="S61" s="31">
        <v>64.04</v>
      </c>
    </row>
    <row r="62">
      <c r="A62" s="27" t="s">
        <v>2180</v>
      </c>
      <c r="B62" s="27" t="s">
        <v>1419</v>
      </c>
      <c r="C62" s="31">
        <v>9259.0</v>
      </c>
      <c r="D62" s="31">
        <v>14.0</v>
      </c>
      <c r="E62" s="31">
        <v>1552.0</v>
      </c>
      <c r="F62" s="78" t="s">
        <v>2026</v>
      </c>
      <c r="G62" s="31">
        <v>1.0</v>
      </c>
      <c r="H62" s="27" t="s">
        <v>2181</v>
      </c>
      <c r="I62" s="31">
        <v>13.05</v>
      </c>
      <c r="K62" s="27" t="s">
        <v>2182</v>
      </c>
      <c r="L62" s="27" t="s">
        <v>1326</v>
      </c>
      <c r="M62" s="31">
        <v>5412.0</v>
      </c>
      <c r="N62" s="31">
        <v>5.0</v>
      </c>
      <c r="O62" s="31">
        <v>556.0</v>
      </c>
      <c r="P62" s="27" t="s">
        <v>2029</v>
      </c>
      <c r="Q62" s="31">
        <v>0.0</v>
      </c>
      <c r="R62" s="27" t="s">
        <v>2030</v>
      </c>
      <c r="S62" s="27" t="s">
        <v>2030</v>
      </c>
    </row>
    <row r="63">
      <c r="A63" s="27" t="s">
        <v>2183</v>
      </c>
      <c r="B63" s="27" t="s">
        <v>1388</v>
      </c>
      <c r="C63" s="31">
        <v>7326.0</v>
      </c>
      <c r="D63" s="31">
        <v>6.0</v>
      </c>
      <c r="E63" s="31">
        <v>756.0</v>
      </c>
      <c r="F63" s="27" t="s">
        <v>2029</v>
      </c>
      <c r="G63" s="31">
        <v>0.0</v>
      </c>
      <c r="H63" s="27" t="s">
        <v>2030</v>
      </c>
      <c r="I63" s="27" t="s">
        <v>2030</v>
      </c>
      <c r="K63" s="27" t="s">
        <v>2184</v>
      </c>
      <c r="L63" s="27" t="s">
        <v>1356</v>
      </c>
      <c r="M63" s="31">
        <v>5369.0</v>
      </c>
      <c r="N63" s="31">
        <v>5.0</v>
      </c>
      <c r="O63" s="31">
        <v>636.0</v>
      </c>
      <c r="P63" s="27" t="s">
        <v>2029</v>
      </c>
      <c r="Q63" s="31">
        <v>0.0</v>
      </c>
      <c r="R63" s="27" t="s">
        <v>2030</v>
      </c>
      <c r="S63" s="27" t="s">
        <v>2030</v>
      </c>
    </row>
    <row r="64">
      <c r="A64" s="27" t="s">
        <v>2185</v>
      </c>
      <c r="B64" s="27" t="s">
        <v>2186</v>
      </c>
      <c r="C64" s="31">
        <v>325836.0</v>
      </c>
      <c r="D64" s="31">
        <v>11.0</v>
      </c>
      <c r="E64" s="31">
        <v>2868.0</v>
      </c>
      <c r="F64" s="27" t="s">
        <v>2029</v>
      </c>
      <c r="G64" s="31">
        <v>0.0</v>
      </c>
      <c r="H64" s="27" t="s">
        <v>2030</v>
      </c>
      <c r="I64" s="27" t="s">
        <v>2030</v>
      </c>
      <c r="K64" s="27" t="s">
        <v>2187</v>
      </c>
      <c r="L64" s="27" t="s">
        <v>1322</v>
      </c>
      <c r="M64" s="31">
        <v>8135.0</v>
      </c>
      <c r="N64" s="31">
        <v>5.0</v>
      </c>
      <c r="O64" s="31">
        <v>597.0</v>
      </c>
      <c r="P64" s="78" t="s">
        <v>2026</v>
      </c>
      <c r="Q64" s="31">
        <v>1.0</v>
      </c>
      <c r="R64" s="27" t="s">
        <v>2188</v>
      </c>
      <c r="S64" s="31">
        <v>36.94</v>
      </c>
    </row>
    <row r="65">
      <c r="A65" s="27" t="s">
        <v>2189</v>
      </c>
      <c r="B65" s="27" t="s">
        <v>1555</v>
      </c>
      <c r="C65" s="31">
        <v>17416.0</v>
      </c>
      <c r="D65" s="31">
        <v>6.0</v>
      </c>
      <c r="E65" s="31">
        <v>613.0</v>
      </c>
      <c r="F65" s="78" t="s">
        <v>2026</v>
      </c>
      <c r="G65" s="31">
        <v>1.0</v>
      </c>
      <c r="H65" s="27" t="s">
        <v>2190</v>
      </c>
      <c r="I65" s="31">
        <v>37.61</v>
      </c>
      <c r="K65" s="27" t="s">
        <v>2191</v>
      </c>
      <c r="L65" s="27" t="s">
        <v>1356</v>
      </c>
      <c r="M65" s="31">
        <v>5346.0</v>
      </c>
      <c r="N65" s="31">
        <v>5.0</v>
      </c>
      <c r="O65" s="31">
        <v>636.0</v>
      </c>
      <c r="P65" s="78" t="s">
        <v>2026</v>
      </c>
      <c r="Q65" s="31">
        <v>1.0</v>
      </c>
      <c r="R65" s="27" t="s">
        <v>2192</v>
      </c>
      <c r="S65" s="31">
        <v>62.36</v>
      </c>
    </row>
    <row r="66">
      <c r="A66" s="27" t="s">
        <v>2193</v>
      </c>
      <c r="B66" s="27" t="s">
        <v>1537</v>
      </c>
      <c r="C66" s="31">
        <v>8459.0</v>
      </c>
      <c r="D66" s="31">
        <v>10.0</v>
      </c>
      <c r="E66" s="31">
        <v>1419.0</v>
      </c>
      <c r="F66" s="78" t="s">
        <v>2026</v>
      </c>
      <c r="G66" s="31">
        <v>1.0</v>
      </c>
      <c r="H66" s="27" t="s">
        <v>2194</v>
      </c>
      <c r="I66" s="31">
        <v>11.85</v>
      </c>
      <c r="K66" s="27" t="s">
        <v>2195</v>
      </c>
      <c r="L66" s="27" t="s">
        <v>1326</v>
      </c>
      <c r="M66" s="31">
        <v>5435.0</v>
      </c>
      <c r="N66" s="31">
        <v>5.0</v>
      </c>
      <c r="O66" s="31">
        <v>555.0</v>
      </c>
      <c r="P66" s="27" t="s">
        <v>2029</v>
      </c>
      <c r="Q66" s="31">
        <v>0.0</v>
      </c>
      <c r="R66" s="27" t="s">
        <v>2030</v>
      </c>
      <c r="S66" s="27" t="s">
        <v>2030</v>
      </c>
    </row>
    <row r="67">
      <c r="A67" s="27" t="s">
        <v>2196</v>
      </c>
      <c r="B67" s="27" t="s">
        <v>1465</v>
      </c>
      <c r="C67" s="31">
        <v>44464.0</v>
      </c>
      <c r="D67" s="31">
        <v>4.0</v>
      </c>
      <c r="E67" s="31">
        <v>384.0</v>
      </c>
      <c r="F67" s="27" t="s">
        <v>2029</v>
      </c>
      <c r="G67" s="31">
        <v>0.0</v>
      </c>
      <c r="H67" s="27" t="s">
        <v>2030</v>
      </c>
      <c r="I67" s="27" t="s">
        <v>2030</v>
      </c>
      <c r="K67" s="27" t="s">
        <v>2197</v>
      </c>
      <c r="L67" s="27" t="s">
        <v>1405</v>
      </c>
      <c r="M67" s="31">
        <v>10050.0</v>
      </c>
      <c r="N67" s="31">
        <v>9.0</v>
      </c>
      <c r="O67" s="31">
        <v>1089.0</v>
      </c>
      <c r="P67" s="78" t="s">
        <v>2026</v>
      </c>
      <c r="Q67" s="31">
        <v>1.0</v>
      </c>
      <c r="R67" s="27" t="s">
        <v>2198</v>
      </c>
      <c r="S67" s="31">
        <v>30.04</v>
      </c>
    </row>
    <row r="68">
      <c r="A68" s="27" t="s">
        <v>2199</v>
      </c>
      <c r="B68" s="27" t="s">
        <v>1340</v>
      </c>
      <c r="C68" s="31">
        <v>5513.0</v>
      </c>
      <c r="D68" s="31">
        <v>5.0</v>
      </c>
      <c r="E68" s="31">
        <v>641.0</v>
      </c>
      <c r="F68" s="78" t="s">
        <v>2026</v>
      </c>
      <c r="G68" s="31">
        <v>1.0</v>
      </c>
      <c r="H68" s="27" t="s">
        <v>2200</v>
      </c>
      <c r="I68" s="31">
        <v>65.05</v>
      </c>
      <c r="K68" s="27" t="s">
        <v>2201</v>
      </c>
      <c r="L68" s="27" t="s">
        <v>1337</v>
      </c>
      <c r="M68" s="31">
        <v>5539.0</v>
      </c>
      <c r="N68" s="31">
        <v>5.0</v>
      </c>
      <c r="O68" s="31">
        <v>636.0</v>
      </c>
      <c r="P68" s="78" t="s">
        <v>2026</v>
      </c>
      <c r="Q68" s="31">
        <v>1.0</v>
      </c>
      <c r="R68" s="27" t="s">
        <v>2202</v>
      </c>
      <c r="S68" s="31">
        <v>64.13</v>
      </c>
    </row>
    <row r="69">
      <c r="A69" s="27" t="s">
        <v>2203</v>
      </c>
      <c r="B69" s="27" t="s">
        <v>1408</v>
      </c>
      <c r="C69" s="31">
        <v>8230.0</v>
      </c>
      <c r="D69" s="31">
        <v>5.0</v>
      </c>
      <c r="E69" s="31">
        <v>597.0</v>
      </c>
      <c r="F69" s="78" t="s">
        <v>2026</v>
      </c>
      <c r="G69" s="31">
        <v>1.0</v>
      </c>
      <c r="H69" s="27" t="s">
        <v>2204</v>
      </c>
      <c r="I69" s="31">
        <v>36.17</v>
      </c>
      <c r="K69" s="27" t="s">
        <v>2203</v>
      </c>
      <c r="L69" s="27" t="s">
        <v>1408</v>
      </c>
      <c r="M69" s="31">
        <v>8305.0</v>
      </c>
      <c r="N69" s="31">
        <v>5.0</v>
      </c>
      <c r="O69" s="31">
        <v>597.0</v>
      </c>
      <c r="P69" s="78" t="s">
        <v>2026</v>
      </c>
      <c r="Q69" s="31">
        <v>1.0</v>
      </c>
      <c r="R69" s="27" t="s">
        <v>2205</v>
      </c>
      <c r="S69" s="31">
        <v>36.16</v>
      </c>
    </row>
    <row r="70">
      <c r="A70" s="27" t="s">
        <v>2206</v>
      </c>
      <c r="B70" s="27" t="s">
        <v>1340</v>
      </c>
      <c r="C70" s="31">
        <v>4732.0</v>
      </c>
      <c r="D70" s="31">
        <v>5.0</v>
      </c>
      <c r="E70" s="31">
        <v>641.0</v>
      </c>
      <c r="F70" s="27" t="s">
        <v>2029</v>
      </c>
      <c r="G70" s="31">
        <v>0.0</v>
      </c>
      <c r="H70" s="27" t="s">
        <v>2030</v>
      </c>
      <c r="I70" s="27" t="s">
        <v>2030</v>
      </c>
      <c r="K70" s="27" t="s">
        <v>2207</v>
      </c>
      <c r="L70" s="27" t="s">
        <v>1340</v>
      </c>
      <c r="M70" s="31">
        <v>5472.0</v>
      </c>
      <c r="N70" s="31">
        <v>5.0</v>
      </c>
      <c r="O70" s="31">
        <v>641.0</v>
      </c>
      <c r="P70" s="78" t="s">
        <v>2026</v>
      </c>
      <c r="Q70" s="31">
        <v>1.0</v>
      </c>
      <c r="R70" s="27" t="s">
        <v>2208</v>
      </c>
      <c r="S70" s="31">
        <v>65.17</v>
      </c>
    </row>
    <row r="71">
      <c r="A71" s="27" t="s">
        <v>2209</v>
      </c>
      <c r="B71" s="27" t="s">
        <v>1356</v>
      </c>
      <c r="C71" s="31">
        <v>5371.0</v>
      </c>
      <c r="D71" s="31">
        <v>5.0</v>
      </c>
      <c r="E71" s="31">
        <v>636.0</v>
      </c>
      <c r="F71" s="27" t="s">
        <v>2029</v>
      </c>
      <c r="G71" s="31">
        <v>0.0</v>
      </c>
      <c r="H71" s="27" t="s">
        <v>2030</v>
      </c>
      <c r="I71" s="27" t="s">
        <v>2030</v>
      </c>
      <c r="K71" s="27" t="s">
        <v>2210</v>
      </c>
      <c r="L71" s="27" t="s">
        <v>1356</v>
      </c>
      <c r="M71" s="31">
        <v>5352.0</v>
      </c>
      <c r="N71" s="31">
        <v>5.0</v>
      </c>
      <c r="O71" s="31">
        <v>636.0</v>
      </c>
      <c r="P71" s="78" t="s">
        <v>2026</v>
      </c>
      <c r="Q71" s="31">
        <v>1.0</v>
      </c>
      <c r="R71" s="27" t="s">
        <v>2211</v>
      </c>
      <c r="S71" s="31">
        <v>62.01</v>
      </c>
    </row>
    <row r="72">
      <c r="A72" s="27" t="s">
        <v>2212</v>
      </c>
      <c r="B72" s="27" t="s">
        <v>1550</v>
      </c>
      <c r="C72" s="31">
        <v>5287.0</v>
      </c>
      <c r="D72" s="31">
        <v>5.0</v>
      </c>
      <c r="E72" s="31">
        <v>600.0</v>
      </c>
      <c r="F72" s="27" t="s">
        <v>2029</v>
      </c>
      <c r="G72" s="31">
        <v>0.0</v>
      </c>
      <c r="H72" s="27" t="s">
        <v>2030</v>
      </c>
      <c r="I72" s="27" t="s">
        <v>2030</v>
      </c>
      <c r="K72" s="27" t="s">
        <v>2213</v>
      </c>
      <c r="L72" s="27" t="s">
        <v>1311</v>
      </c>
      <c r="M72" s="31">
        <v>5401.0</v>
      </c>
      <c r="N72" s="31">
        <v>5.0</v>
      </c>
      <c r="O72" s="31">
        <v>555.0</v>
      </c>
      <c r="P72" s="27" t="s">
        <v>2029</v>
      </c>
      <c r="Q72" s="31">
        <v>0.0</v>
      </c>
      <c r="R72" s="27" t="s">
        <v>2030</v>
      </c>
      <c r="S72" s="27" t="s">
        <v>2030</v>
      </c>
    </row>
    <row r="73">
      <c r="A73" s="27" t="s">
        <v>2210</v>
      </c>
      <c r="B73" s="27" t="s">
        <v>1356</v>
      </c>
      <c r="C73" s="31">
        <v>5334.0</v>
      </c>
      <c r="D73" s="31">
        <v>5.0</v>
      </c>
      <c r="E73" s="31">
        <v>636.0</v>
      </c>
      <c r="F73" s="27" t="s">
        <v>2029</v>
      </c>
      <c r="G73" s="31">
        <v>0.0</v>
      </c>
      <c r="H73" s="27" t="s">
        <v>2030</v>
      </c>
      <c r="I73" s="27" t="s">
        <v>2030</v>
      </c>
      <c r="K73" s="27" t="s">
        <v>2214</v>
      </c>
      <c r="L73" s="27" t="s">
        <v>1356</v>
      </c>
      <c r="M73" s="31">
        <v>5261.0</v>
      </c>
      <c r="N73" s="31">
        <v>5.0</v>
      </c>
      <c r="O73" s="31">
        <v>636.0</v>
      </c>
      <c r="P73" s="27" t="s">
        <v>2029</v>
      </c>
      <c r="Q73" s="31">
        <v>0.0</v>
      </c>
      <c r="R73" s="27" t="s">
        <v>2030</v>
      </c>
      <c r="S73" s="27" t="s">
        <v>2030</v>
      </c>
    </row>
    <row r="74">
      <c r="A74" s="27" t="s">
        <v>2215</v>
      </c>
      <c r="B74" s="27" t="s">
        <v>1519</v>
      </c>
      <c r="C74" s="31">
        <v>5428.0</v>
      </c>
      <c r="D74" s="31">
        <v>5.0</v>
      </c>
      <c r="E74" s="31">
        <v>555.0</v>
      </c>
      <c r="F74" s="27" t="s">
        <v>2029</v>
      </c>
      <c r="G74" s="31">
        <v>0.0</v>
      </c>
      <c r="H74" s="27" t="s">
        <v>2030</v>
      </c>
      <c r="I74" s="27" t="s">
        <v>2030</v>
      </c>
      <c r="K74" s="27" t="s">
        <v>2216</v>
      </c>
      <c r="L74" s="27" t="s">
        <v>1311</v>
      </c>
      <c r="M74" s="31">
        <v>5420.0</v>
      </c>
      <c r="N74" s="31">
        <v>5.0</v>
      </c>
      <c r="O74" s="31">
        <v>555.0</v>
      </c>
      <c r="P74" s="27" t="s">
        <v>2029</v>
      </c>
      <c r="Q74" s="31">
        <v>0.0</v>
      </c>
      <c r="R74" s="27" t="s">
        <v>2030</v>
      </c>
      <c r="S74" s="27" t="s">
        <v>2030</v>
      </c>
    </row>
    <row r="75">
      <c r="A75" s="27" t="s">
        <v>2217</v>
      </c>
      <c r="B75" s="27" t="s">
        <v>1340</v>
      </c>
      <c r="C75" s="31">
        <v>5498.0</v>
      </c>
      <c r="D75" s="31">
        <v>5.0</v>
      </c>
      <c r="E75" s="31">
        <v>641.0</v>
      </c>
      <c r="F75" s="78" t="s">
        <v>2026</v>
      </c>
      <c r="G75" s="31">
        <v>1.0</v>
      </c>
      <c r="H75" s="27" t="s">
        <v>2218</v>
      </c>
      <c r="I75" s="31">
        <v>65.13</v>
      </c>
      <c r="K75" s="27" t="s">
        <v>2219</v>
      </c>
      <c r="L75" s="27" t="s">
        <v>1356</v>
      </c>
      <c r="M75" s="31">
        <v>5261.0</v>
      </c>
      <c r="N75" s="31">
        <v>5.0</v>
      </c>
      <c r="O75" s="31">
        <v>636.0</v>
      </c>
      <c r="P75" s="27" t="s">
        <v>2029</v>
      </c>
      <c r="Q75" s="31">
        <v>0.0</v>
      </c>
      <c r="R75" s="27" t="s">
        <v>2030</v>
      </c>
      <c r="S75" s="27" t="s">
        <v>2030</v>
      </c>
    </row>
    <row r="76">
      <c r="A76" s="27" t="s">
        <v>2220</v>
      </c>
      <c r="B76" s="27" t="s">
        <v>1322</v>
      </c>
      <c r="C76" s="31">
        <v>8151.0</v>
      </c>
      <c r="D76" s="31">
        <v>5.0</v>
      </c>
      <c r="E76" s="31">
        <v>597.0</v>
      </c>
      <c r="F76" s="78" t="s">
        <v>2026</v>
      </c>
      <c r="G76" s="31">
        <v>1.0</v>
      </c>
      <c r="H76" s="27" t="s">
        <v>2221</v>
      </c>
      <c r="I76" s="31">
        <v>36.71</v>
      </c>
      <c r="K76" s="27" t="s">
        <v>2222</v>
      </c>
      <c r="L76" s="27" t="s">
        <v>1326</v>
      </c>
      <c r="M76" s="31">
        <v>5422.0</v>
      </c>
      <c r="N76" s="31">
        <v>5.0</v>
      </c>
      <c r="O76" s="31">
        <v>555.0</v>
      </c>
      <c r="P76" s="27" t="s">
        <v>2029</v>
      </c>
      <c r="Q76" s="31">
        <v>0.0</v>
      </c>
      <c r="R76" s="27" t="s">
        <v>2030</v>
      </c>
      <c r="S76" s="27" t="s">
        <v>2030</v>
      </c>
    </row>
    <row r="77">
      <c r="A77" s="27" t="s">
        <v>2223</v>
      </c>
      <c r="B77" s="27" t="s">
        <v>1445</v>
      </c>
      <c r="C77" s="31">
        <v>5522.0</v>
      </c>
      <c r="D77" s="31">
        <v>5.0</v>
      </c>
      <c r="E77" s="31">
        <v>636.0</v>
      </c>
      <c r="F77" s="78" t="s">
        <v>2026</v>
      </c>
      <c r="G77" s="31">
        <v>1.0</v>
      </c>
      <c r="H77" s="27" t="s">
        <v>2224</v>
      </c>
      <c r="I77" s="31">
        <v>64.78</v>
      </c>
      <c r="K77" s="27" t="s">
        <v>2225</v>
      </c>
      <c r="L77" s="27" t="s">
        <v>1356</v>
      </c>
      <c r="M77" s="31">
        <v>5353.0</v>
      </c>
      <c r="N77" s="31">
        <v>5.0</v>
      </c>
      <c r="O77" s="31">
        <v>636.0</v>
      </c>
      <c r="P77" s="27" t="s">
        <v>2029</v>
      </c>
      <c r="Q77" s="31">
        <v>0.0</v>
      </c>
      <c r="R77" s="27" t="s">
        <v>2030</v>
      </c>
      <c r="S77" s="27" t="s">
        <v>2030</v>
      </c>
    </row>
    <row r="78">
      <c r="A78" s="27" t="s">
        <v>2226</v>
      </c>
      <c r="B78" s="27" t="s">
        <v>1311</v>
      </c>
      <c r="C78" s="31">
        <v>5438.0</v>
      </c>
      <c r="D78" s="31">
        <v>5.0</v>
      </c>
      <c r="E78" s="31">
        <v>555.0</v>
      </c>
      <c r="F78" s="27" t="s">
        <v>2029</v>
      </c>
      <c r="G78" s="31">
        <v>0.0</v>
      </c>
      <c r="H78" s="27" t="s">
        <v>2030</v>
      </c>
      <c r="I78" s="27" t="s">
        <v>2030</v>
      </c>
      <c r="K78" s="27" t="s">
        <v>2227</v>
      </c>
      <c r="L78" s="27" t="s">
        <v>1322</v>
      </c>
      <c r="M78" s="31">
        <v>8147.0</v>
      </c>
      <c r="N78" s="31">
        <v>5.0</v>
      </c>
      <c r="O78" s="31">
        <v>597.0</v>
      </c>
      <c r="P78" s="78" t="s">
        <v>2026</v>
      </c>
      <c r="Q78" s="31">
        <v>1.0</v>
      </c>
      <c r="R78" s="27" t="s">
        <v>2228</v>
      </c>
      <c r="S78" s="31">
        <v>37.04</v>
      </c>
    </row>
    <row r="79">
      <c r="A79" s="27" t="s">
        <v>2229</v>
      </c>
      <c r="B79" s="27" t="s">
        <v>1470</v>
      </c>
      <c r="C79" s="31">
        <v>8172.0</v>
      </c>
      <c r="D79" s="31">
        <v>5.0</v>
      </c>
      <c r="E79" s="31">
        <v>788.0</v>
      </c>
      <c r="F79" s="27" t="s">
        <v>2029</v>
      </c>
      <c r="G79" s="31">
        <v>0.0</v>
      </c>
      <c r="H79" s="27" t="s">
        <v>2030</v>
      </c>
      <c r="I79" s="27" t="s">
        <v>2030</v>
      </c>
      <c r="K79" s="27" t="s">
        <v>2230</v>
      </c>
      <c r="L79" s="27" t="s">
        <v>491</v>
      </c>
      <c r="M79" s="31">
        <v>75638.0</v>
      </c>
      <c r="N79" s="31">
        <v>60.0</v>
      </c>
      <c r="O79" s="31">
        <v>4133.0</v>
      </c>
      <c r="P79" s="27" t="s">
        <v>2029</v>
      </c>
      <c r="Q79" s="31">
        <v>0.0</v>
      </c>
      <c r="R79" s="27" t="s">
        <v>2030</v>
      </c>
      <c r="S79" s="27" t="s">
        <v>2030</v>
      </c>
    </row>
    <row r="80">
      <c r="A80" s="27" t="s">
        <v>2207</v>
      </c>
      <c r="B80" s="27" t="s">
        <v>1340</v>
      </c>
      <c r="C80" s="31">
        <v>5524.0</v>
      </c>
      <c r="D80" s="31">
        <v>5.0</v>
      </c>
      <c r="E80" s="31">
        <v>641.0</v>
      </c>
      <c r="F80" s="78" t="s">
        <v>2026</v>
      </c>
      <c r="G80" s="31">
        <v>1.0</v>
      </c>
      <c r="H80" s="27" t="s">
        <v>2231</v>
      </c>
      <c r="I80" s="31">
        <v>65.44</v>
      </c>
      <c r="K80" s="27" t="s">
        <v>2232</v>
      </c>
      <c r="L80" s="27" t="s">
        <v>1356</v>
      </c>
      <c r="M80" s="31">
        <v>5361.0</v>
      </c>
      <c r="N80" s="31">
        <v>5.0</v>
      </c>
      <c r="O80" s="31">
        <v>635.0</v>
      </c>
      <c r="P80" s="27" t="s">
        <v>2029</v>
      </c>
      <c r="Q80" s="31">
        <v>0.0</v>
      </c>
      <c r="R80" s="27" t="s">
        <v>2030</v>
      </c>
      <c r="S80" s="27" t="s">
        <v>2030</v>
      </c>
    </row>
    <row r="81">
      <c r="A81" s="27" t="s">
        <v>2227</v>
      </c>
      <c r="B81" s="27" t="s">
        <v>1322</v>
      </c>
      <c r="C81" s="31">
        <v>8150.0</v>
      </c>
      <c r="D81" s="31">
        <v>5.0</v>
      </c>
      <c r="E81" s="31">
        <v>597.0</v>
      </c>
      <c r="F81" s="78" t="s">
        <v>2026</v>
      </c>
      <c r="G81" s="31">
        <v>1.0</v>
      </c>
      <c r="H81" s="27" t="s">
        <v>2233</v>
      </c>
      <c r="I81" s="31">
        <v>36.71</v>
      </c>
      <c r="K81" s="27" t="s">
        <v>2234</v>
      </c>
      <c r="L81" s="27" t="s">
        <v>2235</v>
      </c>
      <c r="M81" s="31">
        <v>5369.0</v>
      </c>
      <c r="N81" s="31">
        <v>5.0</v>
      </c>
      <c r="O81" s="31">
        <v>510.0</v>
      </c>
      <c r="P81" s="27" t="s">
        <v>2029</v>
      </c>
      <c r="Q81" s="31">
        <v>0.0</v>
      </c>
      <c r="R81" s="27" t="s">
        <v>2030</v>
      </c>
      <c r="S81" s="27" t="s">
        <v>2030</v>
      </c>
    </row>
    <row r="82">
      <c r="A82" s="27" t="s">
        <v>2236</v>
      </c>
      <c r="B82" s="27" t="s">
        <v>1445</v>
      </c>
      <c r="C82" s="31">
        <v>5522.0</v>
      </c>
      <c r="D82" s="31">
        <v>5.0</v>
      </c>
      <c r="E82" s="31">
        <v>636.0</v>
      </c>
      <c r="F82" s="78" t="s">
        <v>2026</v>
      </c>
      <c r="G82" s="31">
        <v>1.0</v>
      </c>
      <c r="H82" s="27" t="s">
        <v>2237</v>
      </c>
      <c r="I82" s="31">
        <v>64.78</v>
      </c>
      <c r="K82" s="27" t="s">
        <v>2238</v>
      </c>
      <c r="L82" s="27" t="s">
        <v>1326</v>
      </c>
      <c r="M82" s="31">
        <v>5497.0</v>
      </c>
      <c r="N82" s="31">
        <v>5.0</v>
      </c>
      <c r="O82" s="31">
        <v>555.0</v>
      </c>
      <c r="P82" s="27" t="s">
        <v>2029</v>
      </c>
      <c r="Q82" s="31">
        <v>0.0</v>
      </c>
      <c r="R82" s="27" t="s">
        <v>2030</v>
      </c>
      <c r="S82" s="27" t="s">
        <v>2030</v>
      </c>
    </row>
    <row r="83">
      <c r="A83" s="27" t="s">
        <v>2239</v>
      </c>
      <c r="B83" s="27" t="s">
        <v>1311</v>
      </c>
      <c r="C83" s="31">
        <v>5427.0</v>
      </c>
      <c r="D83" s="31">
        <v>5.0</v>
      </c>
      <c r="E83" s="31">
        <v>555.0</v>
      </c>
      <c r="F83" s="27" t="s">
        <v>2029</v>
      </c>
      <c r="G83" s="31">
        <v>0.0</v>
      </c>
      <c r="H83" s="27" t="s">
        <v>2030</v>
      </c>
      <c r="I83" s="27" t="s">
        <v>2030</v>
      </c>
      <c r="K83" s="27" t="s">
        <v>2240</v>
      </c>
      <c r="L83" s="27" t="s">
        <v>1408</v>
      </c>
      <c r="M83" s="31">
        <v>8031.0</v>
      </c>
      <c r="N83" s="31">
        <v>5.0</v>
      </c>
      <c r="O83" s="31">
        <v>597.0</v>
      </c>
      <c r="P83" s="27" t="s">
        <v>2029</v>
      </c>
      <c r="Q83" s="31">
        <v>0.0</v>
      </c>
      <c r="R83" s="27" t="s">
        <v>2030</v>
      </c>
      <c r="S83" s="27" t="s">
        <v>2030</v>
      </c>
    </row>
    <row r="84">
      <c r="A84" s="27" t="s">
        <v>2241</v>
      </c>
      <c r="B84" s="27" t="s">
        <v>2242</v>
      </c>
      <c r="C84" s="31">
        <v>276261.0</v>
      </c>
      <c r="D84" s="31">
        <v>100.0</v>
      </c>
      <c r="E84" s="31">
        <v>14193.0</v>
      </c>
      <c r="F84" s="27" t="s">
        <v>2029</v>
      </c>
      <c r="G84" s="31">
        <v>0.0</v>
      </c>
      <c r="H84" s="27" t="s">
        <v>2030</v>
      </c>
      <c r="I84" s="27" t="s">
        <v>2030</v>
      </c>
      <c r="K84" s="27" t="s">
        <v>2243</v>
      </c>
      <c r="L84" s="27" t="s">
        <v>1326</v>
      </c>
      <c r="M84" s="31">
        <v>5416.0</v>
      </c>
      <c r="N84" s="31">
        <v>5.0</v>
      </c>
      <c r="O84" s="31">
        <v>555.0</v>
      </c>
      <c r="P84" s="27" t="s">
        <v>2029</v>
      </c>
      <c r="Q84" s="31">
        <v>0.0</v>
      </c>
      <c r="R84" s="27" t="s">
        <v>2030</v>
      </c>
      <c r="S84" s="27" t="s">
        <v>2030</v>
      </c>
    </row>
    <row r="85">
      <c r="A85" s="27" t="s">
        <v>2244</v>
      </c>
      <c r="B85" s="27" t="s">
        <v>2245</v>
      </c>
      <c r="C85" s="31">
        <v>12187.0</v>
      </c>
      <c r="D85" s="31">
        <v>14.0</v>
      </c>
      <c r="E85" s="31">
        <v>1923.0</v>
      </c>
      <c r="F85" s="78" t="s">
        <v>2026</v>
      </c>
      <c r="G85" s="31">
        <v>1.0</v>
      </c>
      <c r="H85" s="27" t="s">
        <v>2246</v>
      </c>
      <c r="I85" s="31">
        <v>83.62</v>
      </c>
      <c r="K85" s="27" t="s">
        <v>2206</v>
      </c>
      <c r="L85" s="27" t="s">
        <v>1340</v>
      </c>
      <c r="M85" s="31">
        <v>5463.0</v>
      </c>
      <c r="N85" s="31">
        <v>5.0</v>
      </c>
      <c r="O85" s="31">
        <v>641.0</v>
      </c>
      <c r="P85" s="78" t="s">
        <v>2026</v>
      </c>
      <c r="Q85" s="31">
        <v>1.0</v>
      </c>
      <c r="R85" s="27" t="s">
        <v>2247</v>
      </c>
      <c r="S85" s="31">
        <v>65.11</v>
      </c>
    </row>
    <row r="86">
      <c r="A86" s="27" t="s">
        <v>2248</v>
      </c>
      <c r="B86" s="27" t="s">
        <v>1479</v>
      </c>
      <c r="C86" s="31">
        <v>12569.0</v>
      </c>
      <c r="D86" s="31">
        <v>19.0</v>
      </c>
      <c r="E86" s="31">
        <v>1125.0</v>
      </c>
      <c r="F86" s="78" t="s">
        <v>2026</v>
      </c>
      <c r="G86" s="31">
        <v>1.0</v>
      </c>
      <c r="H86" s="27" t="s">
        <v>2249</v>
      </c>
      <c r="I86" s="31">
        <v>98.9</v>
      </c>
      <c r="K86" s="27" t="s">
        <v>2250</v>
      </c>
      <c r="L86" s="27" t="s">
        <v>1356</v>
      </c>
      <c r="M86" s="31">
        <v>5333.0</v>
      </c>
      <c r="N86" s="31">
        <v>5.0</v>
      </c>
      <c r="O86" s="31">
        <v>636.0</v>
      </c>
      <c r="P86" s="78" t="s">
        <v>2026</v>
      </c>
      <c r="Q86" s="31">
        <v>1.0</v>
      </c>
      <c r="R86" s="27" t="s">
        <v>2251</v>
      </c>
      <c r="S86" s="31">
        <v>62.35</v>
      </c>
    </row>
    <row r="87">
      <c r="A87" s="27" t="s">
        <v>2252</v>
      </c>
      <c r="B87" s="27" t="s">
        <v>1610</v>
      </c>
      <c r="C87" s="31">
        <v>45941.0</v>
      </c>
      <c r="D87" s="31">
        <v>15.0</v>
      </c>
      <c r="E87" s="31">
        <v>2917.0</v>
      </c>
      <c r="F87" s="78" t="s">
        <v>2026</v>
      </c>
      <c r="G87" s="31">
        <v>1.0</v>
      </c>
      <c r="H87" s="27" t="s">
        <v>2253</v>
      </c>
      <c r="I87" s="31">
        <v>34.88</v>
      </c>
      <c r="K87" s="27" t="s">
        <v>2254</v>
      </c>
      <c r="L87" s="27" t="s">
        <v>1326</v>
      </c>
      <c r="M87" s="31">
        <v>5433.0</v>
      </c>
      <c r="N87" s="31">
        <v>5.0</v>
      </c>
      <c r="O87" s="31">
        <v>555.0</v>
      </c>
      <c r="P87" s="27" t="s">
        <v>2029</v>
      </c>
      <c r="Q87" s="31">
        <v>0.0</v>
      </c>
      <c r="R87" s="27" t="s">
        <v>2030</v>
      </c>
      <c r="S87" s="27" t="s">
        <v>2030</v>
      </c>
    </row>
    <row r="88">
      <c r="A88" s="27" t="s">
        <v>2255</v>
      </c>
      <c r="B88" s="27" t="s">
        <v>729</v>
      </c>
      <c r="C88" s="31">
        <v>11604.0</v>
      </c>
      <c r="D88" s="31">
        <v>10.0</v>
      </c>
      <c r="E88" s="31">
        <v>1527.0</v>
      </c>
      <c r="F88" s="27" t="s">
        <v>2029</v>
      </c>
      <c r="G88" s="31">
        <v>0.0</v>
      </c>
      <c r="H88" s="27" t="s">
        <v>2030</v>
      </c>
      <c r="I88" s="27" t="s">
        <v>2030</v>
      </c>
      <c r="K88" s="27" t="s">
        <v>2256</v>
      </c>
      <c r="L88" s="27" t="s">
        <v>1405</v>
      </c>
      <c r="M88" s="31">
        <v>7998.0</v>
      </c>
      <c r="N88" s="31">
        <v>9.0</v>
      </c>
      <c r="O88" s="31">
        <v>1089.0</v>
      </c>
      <c r="P88" s="27" t="s">
        <v>2029</v>
      </c>
      <c r="Q88" s="31">
        <v>0.0</v>
      </c>
      <c r="R88" s="27" t="s">
        <v>2030</v>
      </c>
      <c r="S88" s="27" t="s">
        <v>2030</v>
      </c>
    </row>
    <row r="89">
      <c r="A89" s="27" t="s">
        <v>2257</v>
      </c>
      <c r="B89" s="27" t="s">
        <v>1305</v>
      </c>
      <c r="C89" s="31">
        <v>6115.0</v>
      </c>
      <c r="D89" s="31">
        <v>2.0</v>
      </c>
      <c r="E89" s="31">
        <v>252.0</v>
      </c>
      <c r="F89" s="27" t="s">
        <v>2029</v>
      </c>
      <c r="G89" s="31">
        <v>0.0</v>
      </c>
      <c r="H89" s="27" t="s">
        <v>2030</v>
      </c>
      <c r="I89" s="27" t="s">
        <v>2030</v>
      </c>
      <c r="K89" s="27" t="s">
        <v>2258</v>
      </c>
      <c r="L89" s="27" t="s">
        <v>1356</v>
      </c>
      <c r="M89" s="31">
        <v>5263.0</v>
      </c>
      <c r="N89" s="31">
        <v>5.0</v>
      </c>
      <c r="O89" s="31">
        <v>636.0</v>
      </c>
      <c r="P89" s="27" t="s">
        <v>2029</v>
      </c>
      <c r="Q89" s="31">
        <v>0.0</v>
      </c>
      <c r="R89" s="27" t="s">
        <v>2030</v>
      </c>
      <c r="S89" s="27" t="s">
        <v>2030</v>
      </c>
    </row>
    <row r="90">
      <c r="A90" s="27" t="s">
        <v>2259</v>
      </c>
      <c r="B90" s="27" t="s">
        <v>1362</v>
      </c>
      <c r="C90" s="31">
        <v>40785.0</v>
      </c>
      <c r="D90" s="31">
        <v>4.0</v>
      </c>
      <c r="E90" s="31">
        <v>504.0</v>
      </c>
      <c r="F90" s="27" t="s">
        <v>2029</v>
      </c>
      <c r="G90" s="31">
        <v>0.0</v>
      </c>
      <c r="H90" s="27" t="s">
        <v>2030</v>
      </c>
      <c r="I90" s="27" t="s">
        <v>2030</v>
      </c>
      <c r="K90" s="27" t="s">
        <v>2260</v>
      </c>
      <c r="L90" s="27" t="s">
        <v>1326</v>
      </c>
      <c r="M90" s="31">
        <v>5418.0</v>
      </c>
      <c r="N90" s="31">
        <v>5.0</v>
      </c>
      <c r="O90" s="31">
        <v>555.0</v>
      </c>
      <c r="P90" s="27" t="s">
        <v>2029</v>
      </c>
      <c r="Q90" s="31">
        <v>0.0</v>
      </c>
      <c r="R90" s="27" t="s">
        <v>2030</v>
      </c>
      <c r="S90" s="27" t="s">
        <v>2030</v>
      </c>
    </row>
    <row r="91">
      <c r="A91" s="27" t="s">
        <v>2261</v>
      </c>
      <c r="B91" s="27" t="s">
        <v>2262</v>
      </c>
      <c r="C91" s="31">
        <v>3309.0</v>
      </c>
      <c r="D91" s="31">
        <v>0.0</v>
      </c>
      <c r="E91" s="31">
        <v>0.0</v>
      </c>
      <c r="F91" s="27" t="s">
        <v>2029</v>
      </c>
      <c r="G91" s="31">
        <v>0.0</v>
      </c>
      <c r="H91" s="27" t="s">
        <v>2030</v>
      </c>
      <c r="I91" s="27" t="s">
        <v>2030</v>
      </c>
      <c r="K91" s="27" t="s">
        <v>2263</v>
      </c>
      <c r="L91" s="27" t="s">
        <v>1356</v>
      </c>
      <c r="M91" s="31">
        <v>5361.0</v>
      </c>
      <c r="N91" s="31">
        <v>5.0</v>
      </c>
      <c r="O91" s="31">
        <v>636.0</v>
      </c>
      <c r="P91" s="27" t="s">
        <v>2029</v>
      </c>
      <c r="Q91" s="31">
        <v>0.0</v>
      </c>
      <c r="R91" s="27" t="s">
        <v>2030</v>
      </c>
      <c r="S91" s="27" t="s">
        <v>2030</v>
      </c>
    </row>
    <row r="92">
      <c r="A92" s="27" t="s">
        <v>2264</v>
      </c>
      <c r="B92" s="27" t="s">
        <v>1305</v>
      </c>
      <c r="C92" s="31">
        <v>6114.0</v>
      </c>
      <c r="D92" s="31">
        <v>2.0</v>
      </c>
      <c r="E92" s="31">
        <v>252.0</v>
      </c>
      <c r="F92" s="27" t="s">
        <v>2029</v>
      </c>
      <c r="G92" s="31">
        <v>0.0</v>
      </c>
      <c r="H92" s="27" t="s">
        <v>2030</v>
      </c>
      <c r="I92" s="27" t="s">
        <v>2030</v>
      </c>
      <c r="K92" s="27" t="s">
        <v>2265</v>
      </c>
      <c r="L92" s="27" t="s">
        <v>1322</v>
      </c>
      <c r="M92" s="31">
        <v>8118.0</v>
      </c>
      <c r="N92" s="31">
        <v>5.0</v>
      </c>
      <c r="O92" s="31">
        <v>597.0</v>
      </c>
      <c r="P92" s="78" t="s">
        <v>2026</v>
      </c>
      <c r="Q92" s="31">
        <v>1.0</v>
      </c>
      <c r="R92" s="27" t="s">
        <v>2266</v>
      </c>
      <c r="S92" s="31">
        <v>36.81</v>
      </c>
    </row>
    <row r="93">
      <c r="A93" s="27" t="s">
        <v>2267</v>
      </c>
      <c r="B93" s="27" t="s">
        <v>2268</v>
      </c>
      <c r="C93" s="31">
        <v>3309.0</v>
      </c>
      <c r="D93" s="31">
        <v>0.0</v>
      </c>
      <c r="E93" s="31">
        <v>0.0</v>
      </c>
      <c r="F93" s="27" t="s">
        <v>2029</v>
      </c>
      <c r="G93" s="31">
        <v>0.0</v>
      </c>
      <c r="H93" s="27" t="s">
        <v>2030</v>
      </c>
      <c r="I93" s="27" t="s">
        <v>2030</v>
      </c>
      <c r="K93" s="27" t="s">
        <v>2269</v>
      </c>
      <c r="L93" s="27" t="s">
        <v>2270</v>
      </c>
      <c r="M93" s="31">
        <v>5225.0</v>
      </c>
      <c r="N93" s="31">
        <v>5.0</v>
      </c>
      <c r="O93" s="31">
        <v>640.0</v>
      </c>
      <c r="P93" s="78" t="s">
        <v>2026</v>
      </c>
      <c r="Q93" s="31">
        <v>1.0</v>
      </c>
      <c r="R93" s="27" t="s">
        <v>2271</v>
      </c>
      <c r="S93" s="31">
        <v>63.83</v>
      </c>
    </row>
    <row r="94">
      <c r="A94" s="27" t="s">
        <v>2272</v>
      </c>
      <c r="B94" s="27" t="s">
        <v>1305</v>
      </c>
      <c r="C94" s="31">
        <v>6115.0</v>
      </c>
      <c r="D94" s="31">
        <v>2.0</v>
      </c>
      <c r="E94" s="31">
        <v>252.0</v>
      </c>
      <c r="F94" s="27" t="s">
        <v>2029</v>
      </c>
      <c r="G94" s="31">
        <v>0.0</v>
      </c>
      <c r="H94" s="27" t="s">
        <v>2030</v>
      </c>
      <c r="I94" s="27" t="s">
        <v>2030</v>
      </c>
      <c r="K94" s="27" t="s">
        <v>2273</v>
      </c>
      <c r="L94" s="27" t="s">
        <v>1550</v>
      </c>
      <c r="M94" s="31">
        <v>5420.0</v>
      </c>
      <c r="N94" s="31">
        <v>5.0</v>
      </c>
      <c r="O94" s="31">
        <v>600.0</v>
      </c>
      <c r="P94" s="27" t="s">
        <v>2029</v>
      </c>
      <c r="Q94" s="31">
        <v>0.0</v>
      </c>
      <c r="R94" s="27" t="s">
        <v>2030</v>
      </c>
      <c r="S94" s="27" t="s">
        <v>2030</v>
      </c>
    </row>
    <row r="95">
      <c r="A95" s="27" t="s">
        <v>2274</v>
      </c>
      <c r="B95" s="27" t="s">
        <v>1362</v>
      </c>
      <c r="C95" s="31">
        <v>40753.0</v>
      </c>
      <c r="D95" s="31">
        <v>4.0</v>
      </c>
      <c r="E95" s="31">
        <v>504.0</v>
      </c>
      <c r="F95" s="27" t="s">
        <v>2029</v>
      </c>
      <c r="G95" s="31">
        <v>0.0</v>
      </c>
      <c r="H95" s="27" t="s">
        <v>2030</v>
      </c>
      <c r="I95" s="27" t="s">
        <v>2030</v>
      </c>
      <c r="K95" s="27" t="s">
        <v>2275</v>
      </c>
      <c r="L95" s="27" t="s">
        <v>1408</v>
      </c>
      <c r="M95" s="31">
        <v>8035.0</v>
      </c>
      <c r="N95" s="31">
        <v>5.0</v>
      </c>
      <c r="O95" s="31">
        <v>597.0</v>
      </c>
      <c r="P95" s="27" t="s">
        <v>2029</v>
      </c>
      <c r="Q95" s="31">
        <v>0.0</v>
      </c>
      <c r="R95" s="27" t="s">
        <v>2030</v>
      </c>
      <c r="S95" s="27" t="s">
        <v>2030</v>
      </c>
    </row>
    <row r="96">
      <c r="A96" s="27" t="s">
        <v>2276</v>
      </c>
      <c r="B96" s="27" t="s">
        <v>2262</v>
      </c>
      <c r="C96" s="31">
        <v>3309.0</v>
      </c>
      <c r="D96" s="31">
        <v>0.0</v>
      </c>
      <c r="E96" s="31">
        <v>0.0</v>
      </c>
      <c r="F96" s="27" t="s">
        <v>2029</v>
      </c>
      <c r="G96" s="31">
        <v>0.0</v>
      </c>
      <c r="H96" s="27" t="s">
        <v>2030</v>
      </c>
      <c r="I96" s="27" t="s">
        <v>2030</v>
      </c>
      <c r="K96" s="27" t="s">
        <v>2277</v>
      </c>
      <c r="L96" s="27" t="s">
        <v>1356</v>
      </c>
      <c r="M96" s="31">
        <v>5263.0</v>
      </c>
      <c r="N96" s="31">
        <v>5.0</v>
      </c>
      <c r="O96" s="31">
        <v>636.0</v>
      </c>
      <c r="P96" s="27" t="s">
        <v>2029</v>
      </c>
      <c r="Q96" s="31">
        <v>0.0</v>
      </c>
      <c r="R96" s="27" t="s">
        <v>2030</v>
      </c>
      <c r="S96" s="27" t="s">
        <v>2030</v>
      </c>
    </row>
    <row r="97">
      <c r="A97" s="27" t="s">
        <v>2278</v>
      </c>
      <c r="B97" s="27" t="s">
        <v>1305</v>
      </c>
      <c r="C97" s="31">
        <v>6114.0</v>
      </c>
      <c r="D97" s="31">
        <v>2.0</v>
      </c>
      <c r="E97" s="31">
        <v>252.0</v>
      </c>
      <c r="F97" s="27" t="s">
        <v>2029</v>
      </c>
      <c r="G97" s="31">
        <v>0.0</v>
      </c>
      <c r="H97" s="27" t="s">
        <v>2030</v>
      </c>
      <c r="I97" s="27" t="s">
        <v>2030</v>
      </c>
      <c r="K97" s="27" t="s">
        <v>2279</v>
      </c>
      <c r="L97" s="27" t="s">
        <v>1326</v>
      </c>
      <c r="M97" s="31">
        <v>5457.0</v>
      </c>
      <c r="N97" s="31">
        <v>5.0</v>
      </c>
      <c r="O97" s="31">
        <v>555.0</v>
      </c>
      <c r="P97" s="27" t="s">
        <v>2029</v>
      </c>
      <c r="Q97" s="31">
        <v>0.0</v>
      </c>
      <c r="R97" s="27" t="s">
        <v>2030</v>
      </c>
      <c r="S97" s="27" t="s">
        <v>2030</v>
      </c>
    </row>
    <row r="98">
      <c r="A98" s="27" t="s">
        <v>2280</v>
      </c>
      <c r="B98" s="27" t="s">
        <v>1367</v>
      </c>
      <c r="C98" s="31">
        <v>11598.0</v>
      </c>
      <c r="D98" s="31">
        <v>10.0</v>
      </c>
      <c r="E98" s="31">
        <v>1527.0</v>
      </c>
      <c r="F98" s="27" t="s">
        <v>2029</v>
      </c>
      <c r="G98" s="31">
        <v>0.0</v>
      </c>
      <c r="H98" s="27" t="s">
        <v>2030</v>
      </c>
      <c r="I98" s="27" t="s">
        <v>2030</v>
      </c>
      <c r="K98" s="27" t="s">
        <v>2281</v>
      </c>
      <c r="L98" s="27" t="s">
        <v>1356</v>
      </c>
      <c r="M98" s="31">
        <v>5367.0</v>
      </c>
      <c r="N98" s="31">
        <v>5.0</v>
      </c>
      <c r="O98" s="31">
        <v>636.0</v>
      </c>
      <c r="P98" s="27" t="s">
        <v>2029</v>
      </c>
      <c r="Q98" s="31">
        <v>0.0</v>
      </c>
      <c r="R98" s="27" t="s">
        <v>2030</v>
      </c>
      <c r="S98" s="27" t="s">
        <v>2030</v>
      </c>
    </row>
    <row r="99">
      <c r="A99" s="27" t="s">
        <v>2282</v>
      </c>
      <c r="B99" s="27" t="s">
        <v>1367</v>
      </c>
      <c r="C99" s="31">
        <v>11598.0</v>
      </c>
      <c r="D99" s="31">
        <v>10.0</v>
      </c>
      <c r="E99" s="31">
        <v>1527.0</v>
      </c>
      <c r="F99" s="27" t="s">
        <v>2029</v>
      </c>
      <c r="G99" s="31">
        <v>0.0</v>
      </c>
      <c r="H99" s="27" t="s">
        <v>2030</v>
      </c>
      <c r="I99" s="27" t="s">
        <v>2030</v>
      </c>
      <c r="K99" s="27" t="s">
        <v>2283</v>
      </c>
      <c r="L99" s="27" t="s">
        <v>1322</v>
      </c>
      <c r="M99" s="31">
        <v>8119.0</v>
      </c>
      <c r="N99" s="31">
        <v>5.0</v>
      </c>
      <c r="O99" s="31">
        <v>597.0</v>
      </c>
      <c r="P99" s="27" t="s">
        <v>2029</v>
      </c>
      <c r="Q99" s="31">
        <v>0.0</v>
      </c>
      <c r="R99" s="27" t="s">
        <v>2030</v>
      </c>
      <c r="S99" s="27" t="s">
        <v>2030</v>
      </c>
    </row>
    <row r="100">
      <c r="A100" s="27" t="s">
        <v>2284</v>
      </c>
      <c r="B100" s="27" t="s">
        <v>1367</v>
      </c>
      <c r="C100" s="31">
        <v>11601.0</v>
      </c>
      <c r="D100" s="31">
        <v>10.0</v>
      </c>
      <c r="E100" s="31">
        <v>1527.0</v>
      </c>
      <c r="F100" s="27" t="s">
        <v>2029</v>
      </c>
      <c r="G100" s="31">
        <v>0.0</v>
      </c>
      <c r="H100" s="27" t="s">
        <v>2030</v>
      </c>
      <c r="I100" s="27" t="s">
        <v>2030</v>
      </c>
      <c r="K100" s="27" t="s">
        <v>2285</v>
      </c>
      <c r="L100" s="27" t="s">
        <v>1356</v>
      </c>
      <c r="M100" s="31">
        <v>5344.0</v>
      </c>
      <c r="N100" s="31">
        <v>5.0</v>
      </c>
      <c r="O100" s="31">
        <v>636.0</v>
      </c>
      <c r="P100" s="78" t="s">
        <v>2026</v>
      </c>
      <c r="Q100" s="31">
        <v>1.0</v>
      </c>
      <c r="R100" s="27" t="s">
        <v>2286</v>
      </c>
      <c r="S100" s="31">
        <v>62.35</v>
      </c>
    </row>
    <row r="101">
      <c r="A101" s="27" t="s">
        <v>2287</v>
      </c>
      <c r="B101" s="27" t="s">
        <v>1439</v>
      </c>
      <c r="C101" s="31">
        <v>3973.0</v>
      </c>
      <c r="D101" s="31">
        <v>12.0</v>
      </c>
      <c r="E101" s="31">
        <v>1107.0</v>
      </c>
      <c r="F101" s="27" t="s">
        <v>2029</v>
      </c>
      <c r="G101" s="31">
        <v>0.0</v>
      </c>
      <c r="H101" s="27" t="s">
        <v>2030</v>
      </c>
      <c r="I101" s="27" t="s">
        <v>2030</v>
      </c>
      <c r="K101" s="27" t="s">
        <v>2288</v>
      </c>
      <c r="L101" s="27" t="s">
        <v>1326</v>
      </c>
      <c r="M101" s="31">
        <v>5455.0</v>
      </c>
      <c r="N101" s="31">
        <v>5.0</v>
      </c>
      <c r="O101" s="31">
        <v>555.0</v>
      </c>
      <c r="P101" s="27" t="s">
        <v>2029</v>
      </c>
      <c r="Q101" s="31">
        <v>0.0</v>
      </c>
      <c r="R101" s="27" t="s">
        <v>2030</v>
      </c>
      <c r="S101" s="27" t="s">
        <v>2030</v>
      </c>
    </row>
    <row r="102">
      <c r="A102" s="27" t="s">
        <v>2289</v>
      </c>
      <c r="B102" s="27" t="s">
        <v>1573</v>
      </c>
      <c r="C102" s="31">
        <v>3961.0</v>
      </c>
      <c r="D102" s="31">
        <v>7.0</v>
      </c>
      <c r="E102" s="31">
        <v>546.0</v>
      </c>
      <c r="F102" s="78" t="s">
        <v>2026</v>
      </c>
      <c r="G102" s="31">
        <v>1.0</v>
      </c>
      <c r="H102" s="27" t="s">
        <v>2290</v>
      </c>
      <c r="I102" s="31">
        <v>70.34</v>
      </c>
      <c r="K102" s="27" t="s">
        <v>2291</v>
      </c>
      <c r="L102" s="27" t="s">
        <v>1405</v>
      </c>
      <c r="M102" s="31">
        <v>10026.0</v>
      </c>
      <c r="N102" s="31">
        <v>9.0</v>
      </c>
      <c r="O102" s="31">
        <v>1089.0</v>
      </c>
      <c r="P102" s="78" t="s">
        <v>2026</v>
      </c>
      <c r="Q102" s="31">
        <v>1.0</v>
      </c>
      <c r="R102" s="27" t="s">
        <v>2292</v>
      </c>
      <c r="S102" s="31">
        <v>29.95</v>
      </c>
    </row>
    <row r="103">
      <c r="A103" s="27" t="s">
        <v>2293</v>
      </c>
      <c r="B103" s="27" t="s">
        <v>2294</v>
      </c>
      <c r="C103" s="31">
        <v>2256.0</v>
      </c>
      <c r="D103" s="31">
        <v>0.0</v>
      </c>
      <c r="E103" s="31">
        <v>0.0</v>
      </c>
      <c r="F103" s="78" t="s">
        <v>2026</v>
      </c>
      <c r="G103" s="31">
        <v>1.0</v>
      </c>
      <c r="H103" s="27" t="s">
        <v>2295</v>
      </c>
      <c r="I103" s="31">
        <v>62.9</v>
      </c>
      <c r="K103" s="27" t="s">
        <v>2296</v>
      </c>
      <c r="L103" s="27" t="s">
        <v>1337</v>
      </c>
      <c r="M103" s="31">
        <v>5572.0</v>
      </c>
      <c r="N103" s="31">
        <v>5.0</v>
      </c>
      <c r="O103" s="31">
        <v>636.0</v>
      </c>
      <c r="P103" s="78" t="s">
        <v>2026</v>
      </c>
      <c r="Q103" s="31">
        <v>1.0</v>
      </c>
      <c r="R103" s="27" t="s">
        <v>2297</v>
      </c>
      <c r="S103" s="31">
        <v>63.98</v>
      </c>
    </row>
    <row r="104">
      <c r="A104" s="27" t="s">
        <v>2298</v>
      </c>
      <c r="B104" s="27" t="s">
        <v>1439</v>
      </c>
      <c r="C104" s="31">
        <v>3938.0</v>
      </c>
      <c r="D104" s="31">
        <v>12.0</v>
      </c>
      <c r="E104" s="31">
        <v>1107.0</v>
      </c>
      <c r="F104" s="78" t="s">
        <v>2026</v>
      </c>
      <c r="G104" s="31">
        <v>2.0</v>
      </c>
      <c r="H104" s="27" t="s">
        <v>2299</v>
      </c>
      <c r="I104" s="27" t="s">
        <v>2300</v>
      </c>
      <c r="K104" s="27" t="s">
        <v>2301</v>
      </c>
      <c r="L104" s="27" t="s">
        <v>1408</v>
      </c>
      <c r="M104" s="31">
        <v>8329.0</v>
      </c>
      <c r="N104" s="31">
        <v>5.0</v>
      </c>
      <c r="O104" s="31">
        <v>597.0</v>
      </c>
      <c r="P104" s="78" t="s">
        <v>2026</v>
      </c>
      <c r="Q104" s="31">
        <v>1.0</v>
      </c>
      <c r="R104" s="27" t="s">
        <v>2302</v>
      </c>
      <c r="S104" s="31">
        <v>36.34</v>
      </c>
    </row>
    <row r="105">
      <c r="A105" s="27" t="s">
        <v>2303</v>
      </c>
      <c r="B105" s="27" t="s">
        <v>1575</v>
      </c>
      <c r="C105" s="31">
        <v>3901.0</v>
      </c>
      <c r="D105" s="31">
        <v>7.0</v>
      </c>
      <c r="E105" s="31">
        <v>543.0</v>
      </c>
      <c r="F105" s="27" t="s">
        <v>2029</v>
      </c>
      <c r="G105" s="31">
        <v>0.0</v>
      </c>
      <c r="H105" s="27" t="s">
        <v>2030</v>
      </c>
      <c r="I105" s="27" t="s">
        <v>2030</v>
      </c>
      <c r="K105" s="27" t="s">
        <v>2304</v>
      </c>
      <c r="L105" s="27" t="s">
        <v>1340</v>
      </c>
      <c r="M105" s="31">
        <v>5426.0</v>
      </c>
      <c r="N105" s="31">
        <v>5.0</v>
      </c>
      <c r="O105" s="31">
        <v>641.0</v>
      </c>
      <c r="P105" s="78" t="s">
        <v>2026</v>
      </c>
      <c r="Q105" s="31">
        <v>1.0</v>
      </c>
      <c r="R105" s="27" t="s">
        <v>2305</v>
      </c>
      <c r="S105" s="31">
        <v>64.96</v>
      </c>
    </row>
    <row r="106">
      <c r="A106" s="27" t="s">
        <v>2306</v>
      </c>
      <c r="B106" s="27" t="s">
        <v>1417</v>
      </c>
      <c r="C106" s="31">
        <v>31182.0</v>
      </c>
      <c r="D106" s="31">
        <v>5.0</v>
      </c>
      <c r="E106" s="31">
        <v>1267.0</v>
      </c>
      <c r="F106" s="27" t="s">
        <v>2029</v>
      </c>
      <c r="G106" s="31">
        <v>0.0</v>
      </c>
      <c r="H106" s="27" t="s">
        <v>2030</v>
      </c>
      <c r="I106" s="27" t="s">
        <v>2030</v>
      </c>
      <c r="K106" s="27" t="s">
        <v>2209</v>
      </c>
      <c r="L106" s="27" t="s">
        <v>1356</v>
      </c>
      <c r="M106" s="31">
        <v>5334.0</v>
      </c>
      <c r="N106" s="31">
        <v>5.0</v>
      </c>
      <c r="O106" s="31">
        <v>636.0</v>
      </c>
      <c r="P106" s="78" t="s">
        <v>2026</v>
      </c>
      <c r="Q106" s="31">
        <v>1.0</v>
      </c>
      <c r="R106" s="27" t="s">
        <v>2307</v>
      </c>
      <c r="S106" s="31">
        <v>62.26</v>
      </c>
    </row>
    <row r="107">
      <c r="A107" s="27" t="s">
        <v>2308</v>
      </c>
      <c r="B107" s="27" t="s">
        <v>2309</v>
      </c>
      <c r="C107" s="31">
        <v>210.0</v>
      </c>
      <c r="D107" s="31">
        <v>0.0</v>
      </c>
      <c r="E107" s="31">
        <v>0.0</v>
      </c>
      <c r="F107" s="27" t="s">
        <v>2029</v>
      </c>
      <c r="G107" s="31">
        <v>0.0</v>
      </c>
      <c r="H107" s="27" t="s">
        <v>2030</v>
      </c>
      <c r="I107" s="27" t="s">
        <v>2030</v>
      </c>
      <c r="K107" s="27" t="s">
        <v>2310</v>
      </c>
      <c r="L107" s="27" t="s">
        <v>1311</v>
      </c>
      <c r="M107" s="31">
        <v>5394.0</v>
      </c>
      <c r="N107" s="31">
        <v>5.0</v>
      </c>
      <c r="O107" s="31">
        <v>555.0</v>
      </c>
      <c r="P107" s="27" t="s">
        <v>2029</v>
      </c>
      <c r="Q107" s="31">
        <v>0.0</v>
      </c>
      <c r="R107" s="27" t="s">
        <v>2030</v>
      </c>
      <c r="S107" s="27" t="s">
        <v>2030</v>
      </c>
    </row>
    <row r="108">
      <c r="A108" s="27" t="s">
        <v>2311</v>
      </c>
      <c r="B108" s="27" t="s">
        <v>2312</v>
      </c>
      <c r="C108" s="31">
        <v>168.0</v>
      </c>
      <c r="D108" s="31">
        <v>0.0</v>
      </c>
      <c r="E108" s="31">
        <v>0.0</v>
      </c>
      <c r="F108" s="27" t="s">
        <v>2029</v>
      </c>
      <c r="G108" s="31">
        <v>0.0</v>
      </c>
      <c r="H108" s="27" t="s">
        <v>2030</v>
      </c>
      <c r="I108" s="27" t="s">
        <v>2030</v>
      </c>
      <c r="K108" s="27" t="s">
        <v>2313</v>
      </c>
      <c r="L108" s="27" t="s">
        <v>1356</v>
      </c>
      <c r="M108" s="31">
        <v>5261.0</v>
      </c>
      <c r="N108" s="31">
        <v>5.0</v>
      </c>
      <c r="O108" s="31">
        <v>636.0</v>
      </c>
      <c r="P108" s="27" t="s">
        <v>2029</v>
      </c>
      <c r="Q108" s="31">
        <v>0.0</v>
      </c>
      <c r="R108" s="27" t="s">
        <v>2030</v>
      </c>
      <c r="S108" s="27" t="s">
        <v>2030</v>
      </c>
    </row>
    <row r="109">
      <c r="A109" s="27" t="s">
        <v>2314</v>
      </c>
      <c r="B109" s="27" t="s">
        <v>2309</v>
      </c>
      <c r="C109" s="31">
        <v>210.0</v>
      </c>
      <c r="D109" s="31">
        <v>0.0</v>
      </c>
      <c r="E109" s="31">
        <v>0.0</v>
      </c>
      <c r="F109" s="27" t="s">
        <v>2029</v>
      </c>
      <c r="G109" s="31">
        <v>0.0</v>
      </c>
      <c r="H109" s="27" t="s">
        <v>2030</v>
      </c>
      <c r="I109" s="27" t="s">
        <v>2030</v>
      </c>
      <c r="K109" s="27" t="s">
        <v>2315</v>
      </c>
      <c r="L109" s="27" t="s">
        <v>1326</v>
      </c>
      <c r="M109" s="31">
        <v>5448.0</v>
      </c>
      <c r="N109" s="31">
        <v>5.0</v>
      </c>
      <c r="O109" s="31">
        <v>555.0</v>
      </c>
      <c r="P109" s="27" t="s">
        <v>2029</v>
      </c>
      <c r="Q109" s="31">
        <v>0.0</v>
      </c>
      <c r="R109" s="27" t="s">
        <v>2030</v>
      </c>
      <c r="S109" s="27" t="s">
        <v>2030</v>
      </c>
    </row>
    <row r="110">
      <c r="A110" s="27" t="s">
        <v>2316</v>
      </c>
      <c r="B110" s="27" t="s">
        <v>820</v>
      </c>
      <c r="C110" s="31">
        <v>8014.0</v>
      </c>
      <c r="D110" s="31">
        <v>2.0</v>
      </c>
      <c r="E110" s="31">
        <v>1743.0</v>
      </c>
      <c r="F110" s="78" t="s">
        <v>2026</v>
      </c>
      <c r="G110" s="31">
        <v>1.0</v>
      </c>
      <c r="H110" s="27" t="s">
        <v>2317</v>
      </c>
      <c r="I110" s="31">
        <v>22.8</v>
      </c>
      <c r="K110" s="27" t="s">
        <v>2318</v>
      </c>
      <c r="L110" s="27" t="s">
        <v>1356</v>
      </c>
      <c r="M110" s="31">
        <v>5389.0</v>
      </c>
      <c r="N110" s="31">
        <v>5.0</v>
      </c>
      <c r="O110" s="31">
        <v>636.0</v>
      </c>
      <c r="P110" s="78" t="s">
        <v>2026</v>
      </c>
      <c r="Q110" s="31">
        <v>1.0</v>
      </c>
      <c r="R110" s="27" t="s">
        <v>2319</v>
      </c>
      <c r="S110" s="31">
        <v>63.72</v>
      </c>
    </row>
    <row r="111">
      <c r="A111" s="27" t="s">
        <v>2320</v>
      </c>
      <c r="B111" s="27" t="s">
        <v>1417</v>
      </c>
      <c r="C111" s="31">
        <v>31302.0</v>
      </c>
      <c r="D111" s="31">
        <v>5.0</v>
      </c>
      <c r="E111" s="31">
        <v>1267.0</v>
      </c>
      <c r="F111" s="27" t="s">
        <v>2029</v>
      </c>
      <c r="G111" s="31">
        <v>0.0</v>
      </c>
      <c r="H111" s="27" t="s">
        <v>2030</v>
      </c>
      <c r="I111" s="27" t="s">
        <v>2030</v>
      </c>
      <c r="K111" s="27" t="s">
        <v>2220</v>
      </c>
      <c r="L111" s="27" t="s">
        <v>1322</v>
      </c>
      <c r="M111" s="31">
        <v>8132.0</v>
      </c>
      <c r="N111" s="31">
        <v>5.0</v>
      </c>
      <c r="O111" s="31">
        <v>597.0</v>
      </c>
      <c r="P111" s="78" t="s">
        <v>2026</v>
      </c>
      <c r="Q111" s="31">
        <v>1.0</v>
      </c>
      <c r="R111" s="27" t="s">
        <v>2321</v>
      </c>
      <c r="S111" s="31">
        <v>36.92</v>
      </c>
    </row>
    <row r="112">
      <c r="A112" s="27" t="s">
        <v>2322</v>
      </c>
      <c r="B112" s="27" t="s">
        <v>2309</v>
      </c>
      <c r="C112" s="31">
        <v>210.0</v>
      </c>
      <c r="D112" s="31">
        <v>0.0</v>
      </c>
      <c r="E112" s="31">
        <v>0.0</v>
      </c>
      <c r="F112" s="27" t="s">
        <v>2029</v>
      </c>
      <c r="G112" s="31">
        <v>0.0</v>
      </c>
      <c r="H112" s="27" t="s">
        <v>2030</v>
      </c>
      <c r="I112" s="27" t="s">
        <v>2030</v>
      </c>
      <c r="K112" s="27" t="s">
        <v>2323</v>
      </c>
      <c r="L112" s="27" t="s">
        <v>1356</v>
      </c>
      <c r="M112" s="31">
        <v>5365.0</v>
      </c>
      <c r="N112" s="31">
        <v>5.0</v>
      </c>
      <c r="O112" s="31">
        <v>635.0</v>
      </c>
      <c r="P112" s="27" t="s">
        <v>2029</v>
      </c>
      <c r="Q112" s="31">
        <v>0.0</v>
      </c>
      <c r="R112" s="27" t="s">
        <v>2030</v>
      </c>
      <c r="S112" s="27" t="s">
        <v>2030</v>
      </c>
    </row>
    <row r="113">
      <c r="A113" s="27" t="s">
        <v>2324</v>
      </c>
      <c r="B113" s="27" t="s">
        <v>2312</v>
      </c>
      <c r="C113" s="31">
        <v>168.0</v>
      </c>
      <c r="D113" s="31">
        <v>0.0</v>
      </c>
      <c r="E113" s="31">
        <v>0.0</v>
      </c>
      <c r="F113" s="27" t="s">
        <v>2029</v>
      </c>
      <c r="G113" s="31">
        <v>0.0</v>
      </c>
      <c r="H113" s="27" t="s">
        <v>2030</v>
      </c>
      <c r="I113" s="27" t="s">
        <v>2030</v>
      </c>
      <c r="K113" s="27" t="s">
        <v>2325</v>
      </c>
      <c r="L113" s="27" t="s">
        <v>1311</v>
      </c>
      <c r="M113" s="31">
        <v>5410.0</v>
      </c>
      <c r="N113" s="31">
        <v>5.0</v>
      </c>
      <c r="O113" s="31">
        <v>555.0</v>
      </c>
      <c r="P113" s="27" t="s">
        <v>2029</v>
      </c>
      <c r="Q113" s="31">
        <v>0.0</v>
      </c>
      <c r="R113" s="27" t="s">
        <v>2030</v>
      </c>
      <c r="S113" s="27" t="s">
        <v>2030</v>
      </c>
    </row>
    <row r="114">
      <c r="A114" s="27" t="s">
        <v>2326</v>
      </c>
      <c r="B114" s="27" t="s">
        <v>2309</v>
      </c>
      <c r="C114" s="31">
        <v>210.0</v>
      </c>
      <c r="D114" s="31">
        <v>0.0</v>
      </c>
      <c r="E114" s="31">
        <v>0.0</v>
      </c>
      <c r="F114" s="27" t="s">
        <v>2029</v>
      </c>
      <c r="G114" s="31">
        <v>0.0</v>
      </c>
      <c r="H114" s="27" t="s">
        <v>2030</v>
      </c>
      <c r="I114" s="27" t="s">
        <v>2030</v>
      </c>
      <c r="K114" s="27" t="s">
        <v>2327</v>
      </c>
      <c r="L114" s="27" t="s">
        <v>1405</v>
      </c>
      <c r="M114" s="31">
        <v>10018.0</v>
      </c>
      <c r="N114" s="31">
        <v>9.0</v>
      </c>
      <c r="O114" s="31">
        <v>1089.0</v>
      </c>
      <c r="P114" s="78" t="s">
        <v>2026</v>
      </c>
      <c r="Q114" s="31">
        <v>1.0</v>
      </c>
      <c r="R114" s="27" t="s">
        <v>2328</v>
      </c>
      <c r="S114" s="31">
        <v>30.22</v>
      </c>
    </row>
    <row r="115">
      <c r="A115" s="27" t="s">
        <v>2329</v>
      </c>
      <c r="B115" s="27" t="s">
        <v>1481</v>
      </c>
      <c r="C115" s="31">
        <v>51793.0</v>
      </c>
      <c r="D115" s="31">
        <v>9.0</v>
      </c>
      <c r="E115" s="31">
        <v>1327.0</v>
      </c>
      <c r="F115" s="27" t="s">
        <v>2029</v>
      </c>
      <c r="G115" s="31">
        <v>0.0</v>
      </c>
      <c r="H115" s="27" t="s">
        <v>2030</v>
      </c>
      <c r="I115" s="27" t="s">
        <v>2030</v>
      </c>
      <c r="K115" s="27" t="s">
        <v>2330</v>
      </c>
      <c r="L115" s="27" t="s">
        <v>1326</v>
      </c>
      <c r="M115" s="31">
        <v>5467.0</v>
      </c>
      <c r="N115" s="31">
        <v>5.0</v>
      </c>
      <c r="O115" s="31">
        <v>555.0</v>
      </c>
      <c r="P115" s="27" t="s">
        <v>2029</v>
      </c>
      <c r="Q115" s="31">
        <v>0.0</v>
      </c>
      <c r="R115" s="27" t="s">
        <v>2030</v>
      </c>
      <c r="S115" s="27" t="s">
        <v>2030</v>
      </c>
    </row>
    <row r="116">
      <c r="A116" s="27" t="s">
        <v>2331</v>
      </c>
      <c r="B116" s="27" t="s">
        <v>1091</v>
      </c>
      <c r="C116" s="31">
        <v>21051.0</v>
      </c>
      <c r="D116" s="31">
        <v>7.0</v>
      </c>
      <c r="E116" s="31">
        <v>2214.0</v>
      </c>
      <c r="F116" s="27" t="s">
        <v>2029</v>
      </c>
      <c r="G116" s="31">
        <v>0.0</v>
      </c>
      <c r="H116" s="27" t="s">
        <v>2030</v>
      </c>
      <c r="I116" s="27" t="s">
        <v>2030</v>
      </c>
      <c r="K116" s="27" t="s">
        <v>2332</v>
      </c>
      <c r="L116" s="27" t="s">
        <v>1408</v>
      </c>
      <c r="M116" s="31">
        <v>8030.0</v>
      </c>
      <c r="N116" s="31">
        <v>5.0</v>
      </c>
      <c r="O116" s="31">
        <v>597.0</v>
      </c>
      <c r="P116" s="27" t="s">
        <v>2029</v>
      </c>
      <c r="Q116" s="31">
        <v>0.0</v>
      </c>
      <c r="R116" s="27" t="s">
        <v>2030</v>
      </c>
      <c r="S116" s="27" t="s">
        <v>2030</v>
      </c>
    </row>
    <row r="117">
      <c r="A117" s="27" t="s">
        <v>2333</v>
      </c>
      <c r="B117" s="27" t="s">
        <v>2334</v>
      </c>
      <c r="C117" s="31">
        <v>1822.0</v>
      </c>
      <c r="D117" s="31">
        <v>0.0</v>
      </c>
      <c r="E117" s="31">
        <v>0.0</v>
      </c>
      <c r="F117" s="27" t="s">
        <v>2029</v>
      </c>
      <c r="G117" s="31">
        <v>0.0</v>
      </c>
      <c r="H117" s="27" t="s">
        <v>2030</v>
      </c>
      <c r="I117" s="27" t="s">
        <v>2030</v>
      </c>
      <c r="K117" s="27" t="s">
        <v>2335</v>
      </c>
      <c r="L117" s="27" t="s">
        <v>1356</v>
      </c>
      <c r="M117" s="31">
        <v>5262.0</v>
      </c>
      <c r="N117" s="31">
        <v>5.0</v>
      </c>
      <c r="O117" s="31">
        <v>636.0</v>
      </c>
      <c r="P117" s="27" t="s">
        <v>2029</v>
      </c>
      <c r="Q117" s="31">
        <v>0.0</v>
      </c>
      <c r="R117" s="27" t="s">
        <v>2030</v>
      </c>
      <c r="S117" s="27" t="s">
        <v>2030</v>
      </c>
    </row>
    <row r="118">
      <c r="A118" s="27" t="s">
        <v>2336</v>
      </c>
      <c r="B118" s="27" t="s">
        <v>2309</v>
      </c>
      <c r="C118" s="31">
        <v>210.0</v>
      </c>
      <c r="D118" s="31">
        <v>0.0</v>
      </c>
      <c r="E118" s="31">
        <v>0.0</v>
      </c>
      <c r="F118" s="27" t="s">
        <v>2029</v>
      </c>
      <c r="G118" s="31">
        <v>0.0</v>
      </c>
      <c r="H118" s="27" t="s">
        <v>2030</v>
      </c>
      <c r="I118" s="27" t="s">
        <v>2030</v>
      </c>
      <c r="K118" s="27" t="s">
        <v>2337</v>
      </c>
      <c r="L118" s="27" t="s">
        <v>2338</v>
      </c>
      <c r="M118" s="31">
        <v>5424.0</v>
      </c>
      <c r="N118" s="31">
        <v>5.0</v>
      </c>
      <c r="O118" s="31">
        <v>555.0</v>
      </c>
      <c r="P118" s="27" t="s">
        <v>2029</v>
      </c>
      <c r="Q118" s="31">
        <v>0.0</v>
      </c>
      <c r="R118" s="27" t="s">
        <v>2030</v>
      </c>
      <c r="S118" s="27" t="s">
        <v>2030</v>
      </c>
    </row>
    <row r="119">
      <c r="A119" s="27" t="s">
        <v>2339</v>
      </c>
      <c r="B119" s="27" t="s">
        <v>1412</v>
      </c>
      <c r="C119" s="31">
        <v>31520.0</v>
      </c>
      <c r="D119" s="31">
        <v>16.0</v>
      </c>
      <c r="E119" s="31">
        <v>2275.0</v>
      </c>
      <c r="F119" s="27" t="s">
        <v>2029</v>
      </c>
      <c r="G119" s="31">
        <v>0.0</v>
      </c>
      <c r="H119" s="27" t="s">
        <v>2030</v>
      </c>
      <c r="I119" s="27" t="s">
        <v>2030</v>
      </c>
      <c r="K119" s="27" t="s">
        <v>2340</v>
      </c>
      <c r="L119" s="27" t="s">
        <v>1340</v>
      </c>
      <c r="M119" s="31">
        <v>5472.0</v>
      </c>
      <c r="N119" s="31">
        <v>5.0</v>
      </c>
      <c r="O119" s="31">
        <v>641.0</v>
      </c>
      <c r="P119" s="27" t="s">
        <v>2029</v>
      </c>
      <c r="Q119" s="31">
        <v>0.0</v>
      </c>
      <c r="R119" s="27" t="s">
        <v>2030</v>
      </c>
      <c r="S119" s="27" t="s">
        <v>2030</v>
      </c>
    </row>
    <row r="120">
      <c r="A120" s="27" t="s">
        <v>2341</v>
      </c>
      <c r="B120" s="27" t="s">
        <v>1406</v>
      </c>
      <c r="C120" s="31">
        <v>34803.0</v>
      </c>
      <c r="D120" s="31">
        <v>15.0</v>
      </c>
      <c r="E120" s="31">
        <v>2788.0</v>
      </c>
      <c r="F120" s="27" t="s">
        <v>2029</v>
      </c>
      <c r="G120" s="31">
        <v>0.0</v>
      </c>
      <c r="H120" s="27" t="s">
        <v>2030</v>
      </c>
      <c r="I120" s="27" t="s">
        <v>2030</v>
      </c>
      <c r="K120" s="27" t="s">
        <v>2342</v>
      </c>
      <c r="L120" s="27" t="s">
        <v>2343</v>
      </c>
      <c r="M120" s="31">
        <v>36000.0</v>
      </c>
      <c r="N120" s="31">
        <v>13.0</v>
      </c>
      <c r="O120" s="31">
        <v>766.0</v>
      </c>
      <c r="P120" s="27" t="s">
        <v>2029</v>
      </c>
      <c r="Q120" s="31">
        <v>0.0</v>
      </c>
      <c r="R120" s="27" t="s">
        <v>2030</v>
      </c>
      <c r="S120" s="27" t="s">
        <v>2030</v>
      </c>
    </row>
    <row r="121">
      <c r="A121" s="27" t="s">
        <v>2344</v>
      </c>
      <c r="B121" s="27" t="s">
        <v>1359</v>
      </c>
      <c r="C121" s="31">
        <v>36518.0</v>
      </c>
      <c r="D121" s="31">
        <v>15.0</v>
      </c>
      <c r="E121" s="31">
        <v>5168.0</v>
      </c>
      <c r="F121" s="27" t="s">
        <v>2029</v>
      </c>
      <c r="G121" s="31">
        <v>0.0</v>
      </c>
      <c r="H121" s="27" t="s">
        <v>2030</v>
      </c>
      <c r="I121" s="27" t="s">
        <v>2030</v>
      </c>
      <c r="K121" s="27" t="s">
        <v>2345</v>
      </c>
      <c r="L121" s="27" t="s">
        <v>1356</v>
      </c>
      <c r="M121" s="31">
        <v>5263.0</v>
      </c>
      <c r="N121" s="31">
        <v>5.0</v>
      </c>
      <c r="O121" s="31">
        <v>636.0</v>
      </c>
      <c r="P121" s="78" t="s">
        <v>2026</v>
      </c>
      <c r="Q121" s="31">
        <v>1.0</v>
      </c>
      <c r="R121" s="27" t="s">
        <v>2346</v>
      </c>
      <c r="S121" s="31">
        <v>65.13</v>
      </c>
    </row>
    <row r="122">
      <c r="A122" s="27" t="s">
        <v>2347</v>
      </c>
      <c r="B122" s="27" t="s">
        <v>1372</v>
      </c>
      <c r="C122" s="31">
        <v>21233.0</v>
      </c>
      <c r="D122" s="31">
        <v>4.0</v>
      </c>
      <c r="E122" s="31">
        <v>1722.0</v>
      </c>
      <c r="F122" s="78" t="s">
        <v>2026</v>
      </c>
      <c r="G122" s="31">
        <v>1.0</v>
      </c>
      <c r="H122" s="27" t="s">
        <v>2348</v>
      </c>
      <c r="I122" s="31">
        <v>18.91</v>
      </c>
      <c r="K122" s="27" t="s">
        <v>2349</v>
      </c>
      <c r="L122" s="27" t="s">
        <v>1311</v>
      </c>
      <c r="M122" s="31">
        <v>5555.0</v>
      </c>
      <c r="N122" s="31">
        <v>5.0</v>
      </c>
      <c r="O122" s="31">
        <v>555.0</v>
      </c>
      <c r="P122" s="27" t="s">
        <v>2029</v>
      </c>
      <c r="Q122" s="31">
        <v>0.0</v>
      </c>
      <c r="R122" s="27" t="s">
        <v>2030</v>
      </c>
      <c r="S122" s="27" t="s">
        <v>2030</v>
      </c>
    </row>
    <row r="123">
      <c r="A123" s="27" t="s">
        <v>2350</v>
      </c>
      <c r="B123" s="27" t="s">
        <v>1343</v>
      </c>
      <c r="C123" s="31">
        <v>15713.0</v>
      </c>
      <c r="D123" s="31">
        <v>4.0</v>
      </c>
      <c r="E123" s="31">
        <v>1120.0</v>
      </c>
      <c r="F123" s="27" t="s">
        <v>2029</v>
      </c>
      <c r="G123" s="31">
        <v>0.0</v>
      </c>
      <c r="H123" s="27" t="s">
        <v>2030</v>
      </c>
      <c r="I123" s="27" t="s">
        <v>2030</v>
      </c>
      <c r="K123" s="27" t="s">
        <v>2351</v>
      </c>
      <c r="L123" s="27" t="s">
        <v>1408</v>
      </c>
      <c r="M123" s="31">
        <v>9993.0</v>
      </c>
      <c r="N123" s="31">
        <v>5.0</v>
      </c>
      <c r="O123" s="31">
        <v>597.0</v>
      </c>
      <c r="P123" s="78" t="s">
        <v>2026</v>
      </c>
      <c r="Q123" s="31">
        <v>1.0</v>
      </c>
      <c r="R123" s="27" t="s">
        <v>2352</v>
      </c>
      <c r="S123" s="31">
        <v>29.77</v>
      </c>
    </row>
    <row r="124">
      <c r="A124" s="27" t="s">
        <v>2353</v>
      </c>
      <c r="B124" s="27" t="s">
        <v>1343</v>
      </c>
      <c r="C124" s="31">
        <v>15988.0</v>
      </c>
      <c r="D124" s="31">
        <v>4.0</v>
      </c>
      <c r="E124" s="31">
        <v>1120.0</v>
      </c>
      <c r="F124" s="27" t="s">
        <v>2029</v>
      </c>
      <c r="G124" s="31">
        <v>0.0</v>
      </c>
      <c r="H124" s="27" t="s">
        <v>2030</v>
      </c>
      <c r="I124" s="27" t="s">
        <v>2030</v>
      </c>
      <c r="K124" s="27" t="s">
        <v>2354</v>
      </c>
      <c r="L124" s="27" t="s">
        <v>1356</v>
      </c>
      <c r="M124" s="31">
        <v>5352.0</v>
      </c>
      <c r="N124" s="31">
        <v>5.0</v>
      </c>
      <c r="O124" s="31">
        <v>636.0</v>
      </c>
      <c r="P124" s="78" t="s">
        <v>2026</v>
      </c>
      <c r="Q124" s="31">
        <v>1.0</v>
      </c>
      <c r="R124" s="27" t="s">
        <v>2355</v>
      </c>
      <c r="S124" s="31">
        <v>60.5</v>
      </c>
    </row>
    <row r="125">
      <c r="A125" s="27" t="s">
        <v>2356</v>
      </c>
      <c r="B125" s="27" t="s">
        <v>1372</v>
      </c>
      <c r="C125" s="31">
        <v>21433.0</v>
      </c>
      <c r="D125" s="31">
        <v>4.0</v>
      </c>
      <c r="E125" s="31">
        <v>1722.0</v>
      </c>
      <c r="F125" s="27" t="s">
        <v>2029</v>
      </c>
      <c r="G125" s="31">
        <v>0.0</v>
      </c>
      <c r="H125" s="27" t="s">
        <v>2030</v>
      </c>
      <c r="I125" s="27" t="s">
        <v>2030</v>
      </c>
      <c r="K125" s="27" t="s">
        <v>2357</v>
      </c>
      <c r="L125" s="27" t="s">
        <v>1326</v>
      </c>
      <c r="M125" s="31">
        <v>5479.0</v>
      </c>
      <c r="N125" s="31">
        <v>5.0</v>
      </c>
      <c r="O125" s="31">
        <v>555.0</v>
      </c>
      <c r="P125" s="27" t="s">
        <v>2029</v>
      </c>
      <c r="Q125" s="31">
        <v>0.0</v>
      </c>
      <c r="R125" s="27" t="s">
        <v>2030</v>
      </c>
      <c r="S125" s="27" t="s">
        <v>2030</v>
      </c>
    </row>
    <row r="126">
      <c r="A126" s="27" t="s">
        <v>2358</v>
      </c>
      <c r="B126" s="27" t="s">
        <v>1372</v>
      </c>
      <c r="C126" s="31">
        <v>21187.0</v>
      </c>
      <c r="D126" s="31">
        <v>4.0</v>
      </c>
      <c r="E126" s="31">
        <v>1722.0</v>
      </c>
      <c r="F126" s="27" t="s">
        <v>2029</v>
      </c>
      <c r="G126" s="31">
        <v>0.0</v>
      </c>
      <c r="H126" s="27" t="s">
        <v>2030</v>
      </c>
      <c r="I126" s="27" t="s">
        <v>2030</v>
      </c>
      <c r="K126" s="27" t="s">
        <v>2359</v>
      </c>
      <c r="L126" s="27" t="s">
        <v>2360</v>
      </c>
      <c r="M126" s="31">
        <v>1214592.0</v>
      </c>
      <c r="N126" s="31">
        <v>77.0</v>
      </c>
      <c r="O126" s="31">
        <v>5147.0</v>
      </c>
      <c r="P126" s="78" t="s">
        <v>2026</v>
      </c>
      <c r="Q126" s="31">
        <v>1.0</v>
      </c>
      <c r="R126" s="27" t="s">
        <v>2361</v>
      </c>
      <c r="S126" s="31">
        <v>99.85</v>
      </c>
    </row>
    <row r="127">
      <c r="A127" s="27" t="s">
        <v>2362</v>
      </c>
      <c r="B127" s="27" t="s">
        <v>1343</v>
      </c>
      <c r="C127" s="31">
        <v>15685.0</v>
      </c>
      <c r="D127" s="31">
        <v>4.0</v>
      </c>
      <c r="E127" s="31">
        <v>1120.0</v>
      </c>
      <c r="F127" s="27" t="s">
        <v>2029</v>
      </c>
      <c r="G127" s="31">
        <v>0.0</v>
      </c>
      <c r="H127" s="27" t="s">
        <v>2030</v>
      </c>
      <c r="I127" s="27" t="s">
        <v>2030</v>
      </c>
      <c r="K127" s="27" t="s">
        <v>2363</v>
      </c>
      <c r="L127" s="27" t="s">
        <v>2364</v>
      </c>
      <c r="M127" s="31">
        <v>6631.0</v>
      </c>
      <c r="N127" s="31">
        <v>0.0</v>
      </c>
      <c r="O127" s="31">
        <v>0.0</v>
      </c>
      <c r="P127" s="78" t="s">
        <v>2026</v>
      </c>
      <c r="Q127" s="31">
        <v>1.0</v>
      </c>
      <c r="R127" s="27" t="s">
        <v>2361</v>
      </c>
      <c r="S127" s="31">
        <v>100.0</v>
      </c>
    </row>
    <row r="128">
      <c r="A128" s="27" t="s">
        <v>2365</v>
      </c>
      <c r="B128" s="27" t="s">
        <v>1359</v>
      </c>
      <c r="C128" s="31">
        <v>36663.0</v>
      </c>
      <c r="D128" s="31">
        <v>15.0</v>
      </c>
      <c r="E128" s="31">
        <v>5168.0</v>
      </c>
      <c r="F128" s="27" t="s">
        <v>2029</v>
      </c>
      <c r="G128" s="31">
        <v>0.0</v>
      </c>
      <c r="H128" s="27" t="s">
        <v>2030</v>
      </c>
      <c r="I128" s="27" t="s">
        <v>2030</v>
      </c>
      <c r="K128" s="27" t="s">
        <v>2366</v>
      </c>
      <c r="L128" s="27" t="s">
        <v>2367</v>
      </c>
      <c r="M128" s="31">
        <v>101169.0</v>
      </c>
      <c r="N128" s="31">
        <v>25.0</v>
      </c>
      <c r="O128" s="31">
        <v>2575.0</v>
      </c>
      <c r="P128" s="78" t="s">
        <v>2026</v>
      </c>
      <c r="Q128" s="31">
        <v>1.0</v>
      </c>
      <c r="R128" s="27" t="s">
        <v>2368</v>
      </c>
      <c r="S128" s="31">
        <v>66.74</v>
      </c>
    </row>
    <row r="129">
      <c r="A129" s="27" t="s">
        <v>2369</v>
      </c>
      <c r="B129" s="27" t="s">
        <v>1343</v>
      </c>
      <c r="C129" s="31">
        <v>28431.0</v>
      </c>
      <c r="D129" s="31">
        <v>4.0</v>
      </c>
      <c r="E129" s="31">
        <v>1120.0</v>
      </c>
      <c r="F129" s="27" t="s">
        <v>2029</v>
      </c>
      <c r="G129" s="31">
        <v>0.0</v>
      </c>
      <c r="H129" s="27" t="s">
        <v>2030</v>
      </c>
      <c r="I129" s="27" t="s">
        <v>2030</v>
      </c>
      <c r="K129" s="27" t="s">
        <v>2370</v>
      </c>
      <c r="L129" s="27" t="s">
        <v>2371</v>
      </c>
      <c r="M129" s="31">
        <v>88161.0</v>
      </c>
      <c r="N129" s="31">
        <v>59.0</v>
      </c>
      <c r="O129" s="31">
        <v>9931.0</v>
      </c>
      <c r="P129" s="78" t="s">
        <v>2026</v>
      </c>
      <c r="Q129" s="31">
        <v>1.0</v>
      </c>
      <c r="R129" s="27" t="s">
        <v>2372</v>
      </c>
      <c r="S129" s="31">
        <v>99.27</v>
      </c>
    </row>
    <row r="130">
      <c r="A130" s="27" t="s">
        <v>2373</v>
      </c>
      <c r="B130" s="27" t="s">
        <v>2374</v>
      </c>
      <c r="C130" s="31">
        <v>2049.0</v>
      </c>
      <c r="D130" s="31">
        <v>0.0</v>
      </c>
      <c r="E130" s="31">
        <v>0.0</v>
      </c>
      <c r="F130" s="27" t="s">
        <v>2029</v>
      </c>
      <c r="G130" s="31">
        <v>0.0</v>
      </c>
      <c r="H130" s="27" t="s">
        <v>2030</v>
      </c>
      <c r="I130" s="27" t="s">
        <v>2030</v>
      </c>
      <c r="K130" s="27" t="s">
        <v>2241</v>
      </c>
      <c r="L130" s="27" t="s">
        <v>2242</v>
      </c>
      <c r="M130" s="31">
        <v>270368.0</v>
      </c>
      <c r="N130" s="31">
        <v>100.0</v>
      </c>
      <c r="O130" s="31">
        <v>14202.0</v>
      </c>
      <c r="P130" s="27" t="s">
        <v>2029</v>
      </c>
      <c r="Q130" s="31">
        <v>0.0</v>
      </c>
      <c r="R130" s="27" t="s">
        <v>2030</v>
      </c>
      <c r="S130" s="27" t="s">
        <v>2030</v>
      </c>
    </row>
    <row r="131">
      <c r="A131" s="27" t="s">
        <v>2375</v>
      </c>
      <c r="B131" s="27" t="s">
        <v>1359</v>
      </c>
      <c r="C131" s="31">
        <v>36945.0</v>
      </c>
      <c r="D131" s="31">
        <v>15.0</v>
      </c>
      <c r="E131" s="31">
        <v>5168.0</v>
      </c>
      <c r="F131" s="27" t="s">
        <v>2029</v>
      </c>
      <c r="G131" s="31">
        <v>0.0</v>
      </c>
      <c r="H131" s="27" t="s">
        <v>2030</v>
      </c>
      <c r="I131" s="27" t="s">
        <v>2030</v>
      </c>
      <c r="K131" s="27" t="s">
        <v>2376</v>
      </c>
      <c r="L131" s="27" t="s">
        <v>1699</v>
      </c>
      <c r="M131" s="31">
        <v>9811.0</v>
      </c>
      <c r="N131" s="31">
        <v>4.0</v>
      </c>
      <c r="O131" s="31">
        <v>1581.0</v>
      </c>
      <c r="P131" s="27" t="s">
        <v>2029</v>
      </c>
      <c r="Q131" s="31">
        <v>0.0</v>
      </c>
      <c r="R131" s="27" t="s">
        <v>2030</v>
      </c>
      <c r="S131" s="27" t="s">
        <v>2030</v>
      </c>
    </row>
    <row r="132">
      <c r="A132" s="27" t="s">
        <v>2377</v>
      </c>
      <c r="B132" s="27" t="s">
        <v>1343</v>
      </c>
      <c r="C132" s="31">
        <v>17832.0</v>
      </c>
      <c r="D132" s="31">
        <v>4.0</v>
      </c>
      <c r="E132" s="31">
        <v>1120.0</v>
      </c>
      <c r="F132" s="27" t="s">
        <v>2029</v>
      </c>
      <c r="G132" s="31">
        <v>0.0</v>
      </c>
      <c r="H132" s="27" t="s">
        <v>2030</v>
      </c>
      <c r="I132" s="27" t="s">
        <v>2030</v>
      </c>
      <c r="K132" s="27" t="s">
        <v>2378</v>
      </c>
      <c r="L132" s="27" t="s">
        <v>2379</v>
      </c>
      <c r="M132" s="31">
        <v>23116.0</v>
      </c>
      <c r="N132" s="31">
        <v>8.0</v>
      </c>
      <c r="O132" s="31">
        <v>1587.0</v>
      </c>
      <c r="P132" s="78" t="s">
        <v>2026</v>
      </c>
      <c r="Q132" s="31">
        <v>1.0</v>
      </c>
      <c r="R132" s="27" t="s">
        <v>2380</v>
      </c>
      <c r="S132" s="31">
        <v>89.86</v>
      </c>
    </row>
    <row r="133">
      <c r="A133" s="27" t="s">
        <v>2381</v>
      </c>
      <c r="B133" s="27" t="s">
        <v>2382</v>
      </c>
      <c r="C133" s="31">
        <v>18780.0</v>
      </c>
      <c r="D133" s="31">
        <v>5.0</v>
      </c>
      <c r="E133" s="31">
        <v>1986.0</v>
      </c>
      <c r="F133" s="27" t="s">
        <v>2029</v>
      </c>
      <c r="G133" s="31">
        <v>0.0</v>
      </c>
      <c r="H133" s="27" t="s">
        <v>2030</v>
      </c>
      <c r="I133" s="27" t="s">
        <v>2030</v>
      </c>
      <c r="K133" s="27" t="s">
        <v>2383</v>
      </c>
      <c r="L133" s="27" t="s">
        <v>2384</v>
      </c>
      <c r="M133" s="31">
        <v>44477.0</v>
      </c>
      <c r="N133" s="31">
        <v>2.0</v>
      </c>
      <c r="O133" s="31">
        <v>894.0</v>
      </c>
      <c r="P133" s="27" t="s">
        <v>2029</v>
      </c>
      <c r="Q133" s="31">
        <v>0.0</v>
      </c>
      <c r="R133" s="27" t="s">
        <v>2030</v>
      </c>
      <c r="S133" s="27" t="s">
        <v>2030</v>
      </c>
    </row>
    <row r="134">
      <c r="A134" s="27" t="s">
        <v>2385</v>
      </c>
      <c r="B134" s="27" t="s">
        <v>2386</v>
      </c>
      <c r="C134" s="31">
        <v>5446.0</v>
      </c>
      <c r="D134" s="31">
        <v>28.0</v>
      </c>
      <c r="E134" s="31">
        <v>2986.0</v>
      </c>
      <c r="F134" s="78" t="s">
        <v>2026</v>
      </c>
      <c r="G134" s="31">
        <v>1.0</v>
      </c>
      <c r="H134" s="27" t="s">
        <v>2387</v>
      </c>
      <c r="I134" s="31">
        <v>85.31</v>
      </c>
      <c r="K134" s="27" t="s">
        <v>2388</v>
      </c>
      <c r="L134" s="27" t="s">
        <v>2389</v>
      </c>
      <c r="M134" s="31">
        <v>294080.0</v>
      </c>
      <c r="N134" s="31">
        <v>92.0</v>
      </c>
      <c r="O134" s="31">
        <v>11151.0</v>
      </c>
      <c r="P134" s="27" t="s">
        <v>2029</v>
      </c>
      <c r="Q134" s="31">
        <v>0.0</v>
      </c>
      <c r="R134" s="27" t="s">
        <v>2030</v>
      </c>
      <c r="S134" s="27" t="s">
        <v>2030</v>
      </c>
    </row>
    <row r="135">
      <c r="A135" s="27" t="s">
        <v>2390</v>
      </c>
      <c r="B135" s="27" t="s">
        <v>2391</v>
      </c>
      <c r="C135" s="31">
        <v>12349.0</v>
      </c>
      <c r="D135" s="31">
        <v>19.0</v>
      </c>
      <c r="E135" s="31">
        <v>2253.0</v>
      </c>
      <c r="F135" s="78" t="s">
        <v>2026</v>
      </c>
      <c r="G135" s="31">
        <v>1.0</v>
      </c>
      <c r="H135" s="27" t="s">
        <v>2392</v>
      </c>
      <c r="I135" s="31">
        <v>95.61</v>
      </c>
      <c r="K135" s="27" t="s">
        <v>2393</v>
      </c>
      <c r="L135" s="27" t="s">
        <v>2394</v>
      </c>
      <c r="M135" s="31">
        <v>59864.0</v>
      </c>
      <c r="N135" s="31">
        <v>36.0</v>
      </c>
      <c r="O135" s="31">
        <v>3214.0</v>
      </c>
      <c r="P135" s="78" t="s">
        <v>2026</v>
      </c>
      <c r="Q135" s="31">
        <v>1.0</v>
      </c>
      <c r="R135" s="27" t="s">
        <v>2395</v>
      </c>
      <c r="S135" s="31">
        <v>99.62</v>
      </c>
    </row>
    <row r="136">
      <c r="A136" s="27" t="s">
        <v>2396</v>
      </c>
      <c r="B136" s="27" t="s">
        <v>2397</v>
      </c>
      <c r="C136" s="31">
        <v>9254.0</v>
      </c>
      <c r="D136" s="31">
        <v>45.0</v>
      </c>
      <c r="E136" s="31">
        <v>6064.0</v>
      </c>
      <c r="F136" s="78" t="s">
        <v>2026</v>
      </c>
      <c r="G136" s="31">
        <v>1.0</v>
      </c>
      <c r="H136" s="27" t="s">
        <v>2398</v>
      </c>
      <c r="I136" s="31">
        <v>79.54</v>
      </c>
      <c r="K136" s="27" t="s">
        <v>2399</v>
      </c>
      <c r="L136" s="27" t="s">
        <v>2400</v>
      </c>
      <c r="M136" s="31">
        <v>68605.0</v>
      </c>
      <c r="N136" s="31">
        <v>15.0</v>
      </c>
      <c r="O136" s="31">
        <v>4212.0</v>
      </c>
      <c r="P136" s="78" t="s">
        <v>2026</v>
      </c>
      <c r="Q136" s="31">
        <v>1.0</v>
      </c>
      <c r="R136" s="27" t="s">
        <v>2401</v>
      </c>
      <c r="S136" s="31">
        <v>95.14</v>
      </c>
    </row>
    <row r="137">
      <c r="A137" s="27" t="s">
        <v>2402</v>
      </c>
      <c r="B137" s="27" t="s">
        <v>1318</v>
      </c>
      <c r="C137" s="31">
        <v>4821.0</v>
      </c>
      <c r="D137" s="31">
        <v>5.0</v>
      </c>
      <c r="E137" s="31">
        <v>771.0</v>
      </c>
      <c r="F137" s="78" t="s">
        <v>2026</v>
      </c>
      <c r="G137" s="31">
        <v>1.0</v>
      </c>
      <c r="H137" s="27" t="s">
        <v>2403</v>
      </c>
      <c r="I137" s="31">
        <v>90.79</v>
      </c>
      <c r="K137" s="27" t="s">
        <v>2404</v>
      </c>
      <c r="L137" s="27" t="s">
        <v>2405</v>
      </c>
      <c r="M137" s="31">
        <v>104024.0</v>
      </c>
      <c r="N137" s="31">
        <v>46.0</v>
      </c>
      <c r="O137" s="31">
        <v>3803.0</v>
      </c>
      <c r="P137" s="78" t="s">
        <v>2026</v>
      </c>
      <c r="Q137" s="31">
        <v>1.0</v>
      </c>
      <c r="R137" s="27" t="s">
        <v>2406</v>
      </c>
      <c r="S137" s="31">
        <v>97.61</v>
      </c>
    </row>
    <row r="138">
      <c r="A138" s="27" t="s">
        <v>2407</v>
      </c>
      <c r="B138" s="27" t="s">
        <v>1521</v>
      </c>
      <c r="C138" s="31">
        <v>4046.0</v>
      </c>
      <c r="D138" s="31">
        <v>5.0</v>
      </c>
      <c r="E138" s="31">
        <v>768.0</v>
      </c>
      <c r="F138" s="78" t="s">
        <v>2026</v>
      </c>
      <c r="G138" s="31">
        <v>1.0</v>
      </c>
      <c r="H138" s="27" t="s">
        <v>2408</v>
      </c>
      <c r="I138" s="31">
        <v>90.29</v>
      </c>
      <c r="K138" s="27" t="s">
        <v>2409</v>
      </c>
      <c r="L138" s="27" t="s">
        <v>1318</v>
      </c>
      <c r="M138" s="31">
        <v>4820.0</v>
      </c>
      <c r="N138" s="31">
        <v>5.0</v>
      </c>
      <c r="O138" s="31">
        <v>771.0</v>
      </c>
      <c r="P138" s="78" t="s">
        <v>2026</v>
      </c>
      <c r="Q138" s="31">
        <v>1.0</v>
      </c>
      <c r="R138" s="27" t="s">
        <v>2410</v>
      </c>
      <c r="S138" s="31">
        <v>90.87</v>
      </c>
    </row>
    <row r="139">
      <c r="A139" s="27" t="s">
        <v>2411</v>
      </c>
      <c r="B139" s="27" t="s">
        <v>2412</v>
      </c>
      <c r="C139" s="31">
        <v>2465.0</v>
      </c>
      <c r="D139" s="31">
        <v>0.0</v>
      </c>
      <c r="E139" s="31">
        <v>0.0</v>
      </c>
      <c r="F139" s="27" t="s">
        <v>2029</v>
      </c>
      <c r="G139" s="31">
        <v>0.0</v>
      </c>
      <c r="H139" s="27" t="s">
        <v>2030</v>
      </c>
      <c r="I139" s="27" t="s">
        <v>2030</v>
      </c>
      <c r="K139" s="27" t="s">
        <v>2413</v>
      </c>
      <c r="L139" s="27" t="s">
        <v>2414</v>
      </c>
      <c r="M139" s="31">
        <v>5215.0</v>
      </c>
      <c r="N139" s="31">
        <v>5.0</v>
      </c>
      <c r="O139" s="31">
        <v>771.0</v>
      </c>
      <c r="P139" s="78" t="s">
        <v>2026</v>
      </c>
      <c r="Q139" s="31">
        <v>1.0</v>
      </c>
      <c r="R139" s="27" t="s">
        <v>2415</v>
      </c>
      <c r="S139" s="31">
        <v>83.97</v>
      </c>
    </row>
    <row r="140">
      <c r="A140" s="27" t="s">
        <v>2416</v>
      </c>
      <c r="B140" s="27" t="s">
        <v>1328</v>
      </c>
      <c r="C140" s="31">
        <v>4819.0</v>
      </c>
      <c r="D140" s="31">
        <v>5.0</v>
      </c>
      <c r="E140" s="31">
        <v>768.0</v>
      </c>
      <c r="F140" s="78" t="s">
        <v>2026</v>
      </c>
      <c r="G140" s="31">
        <v>1.0</v>
      </c>
      <c r="H140" s="27" t="s">
        <v>2417</v>
      </c>
      <c r="I140" s="31">
        <v>90.79</v>
      </c>
      <c r="K140" s="27" t="s">
        <v>2418</v>
      </c>
      <c r="L140" s="27" t="s">
        <v>2419</v>
      </c>
      <c r="M140" s="31">
        <v>4779.0</v>
      </c>
      <c r="N140" s="31">
        <v>8.0</v>
      </c>
      <c r="O140" s="31">
        <v>1179.0</v>
      </c>
      <c r="P140" s="78" t="s">
        <v>2026</v>
      </c>
      <c r="Q140" s="31">
        <v>1.0</v>
      </c>
      <c r="R140" s="27" t="s">
        <v>2420</v>
      </c>
      <c r="S140" s="31">
        <v>91.55</v>
      </c>
    </row>
    <row r="141">
      <c r="A141" s="27" t="s">
        <v>2421</v>
      </c>
      <c r="B141" s="27" t="s">
        <v>1532</v>
      </c>
      <c r="C141" s="31">
        <v>4218.0</v>
      </c>
      <c r="D141" s="31">
        <v>5.0</v>
      </c>
      <c r="E141" s="31">
        <v>760.0</v>
      </c>
      <c r="F141" s="27" t="s">
        <v>2029</v>
      </c>
      <c r="G141" s="31">
        <v>0.0</v>
      </c>
      <c r="H141" s="27" t="s">
        <v>2030</v>
      </c>
      <c r="I141" s="27" t="s">
        <v>2030</v>
      </c>
      <c r="K141" s="27" t="s">
        <v>2422</v>
      </c>
      <c r="L141" s="27" t="s">
        <v>1318</v>
      </c>
      <c r="M141" s="31">
        <v>4824.0</v>
      </c>
      <c r="N141" s="31">
        <v>5.0</v>
      </c>
      <c r="O141" s="31">
        <v>771.0</v>
      </c>
      <c r="P141" s="78" t="s">
        <v>2026</v>
      </c>
      <c r="Q141" s="31">
        <v>1.0</v>
      </c>
      <c r="R141" s="27" t="s">
        <v>2423</v>
      </c>
      <c r="S141" s="31">
        <v>90.8</v>
      </c>
    </row>
    <row r="142">
      <c r="A142" s="27" t="s">
        <v>2424</v>
      </c>
      <c r="B142" s="27" t="s">
        <v>1328</v>
      </c>
      <c r="C142" s="31">
        <v>4823.0</v>
      </c>
      <c r="D142" s="31">
        <v>5.0</v>
      </c>
      <c r="E142" s="31">
        <v>771.0</v>
      </c>
      <c r="F142" s="78" t="s">
        <v>2026</v>
      </c>
      <c r="G142" s="31">
        <v>1.0</v>
      </c>
      <c r="H142" s="27" t="s">
        <v>2425</v>
      </c>
      <c r="I142" s="31">
        <v>90.79</v>
      </c>
      <c r="K142" s="27" t="s">
        <v>2426</v>
      </c>
      <c r="L142" s="27" t="s">
        <v>2427</v>
      </c>
      <c r="M142" s="31">
        <v>66314.0</v>
      </c>
      <c r="N142" s="31">
        <v>14.0</v>
      </c>
      <c r="O142" s="31">
        <v>5054.0</v>
      </c>
      <c r="P142" s="78" t="s">
        <v>2026</v>
      </c>
      <c r="Q142" s="31">
        <v>1.0</v>
      </c>
      <c r="R142" s="27" t="s">
        <v>2428</v>
      </c>
      <c r="S142" s="31">
        <v>62.01</v>
      </c>
    </row>
    <row r="143">
      <c r="A143" s="27" t="s">
        <v>2429</v>
      </c>
      <c r="B143" s="27" t="s">
        <v>1328</v>
      </c>
      <c r="C143" s="31">
        <v>4820.0</v>
      </c>
      <c r="D143" s="31">
        <v>5.0</v>
      </c>
      <c r="E143" s="31">
        <v>768.0</v>
      </c>
      <c r="F143" s="78" t="s">
        <v>2026</v>
      </c>
      <c r="G143" s="31">
        <v>1.0</v>
      </c>
      <c r="H143" s="27" t="s">
        <v>2430</v>
      </c>
      <c r="I143" s="31">
        <v>90.81</v>
      </c>
      <c r="K143" s="27" t="s">
        <v>2431</v>
      </c>
      <c r="L143" s="27" t="s">
        <v>2432</v>
      </c>
      <c r="M143" s="31">
        <v>2176172.0</v>
      </c>
      <c r="N143" s="31">
        <v>39.0</v>
      </c>
      <c r="O143" s="31">
        <v>5250.0</v>
      </c>
      <c r="P143" s="78" t="s">
        <v>2026</v>
      </c>
      <c r="Q143" s="31">
        <v>1.0</v>
      </c>
      <c r="R143" s="27" t="s">
        <v>2433</v>
      </c>
      <c r="S143" s="31">
        <v>99.7</v>
      </c>
    </row>
    <row r="144">
      <c r="A144" s="27" t="s">
        <v>2434</v>
      </c>
      <c r="B144" s="27" t="s">
        <v>1318</v>
      </c>
      <c r="C144" s="31">
        <v>4824.0</v>
      </c>
      <c r="D144" s="31">
        <v>5.0</v>
      </c>
      <c r="E144" s="31">
        <v>771.0</v>
      </c>
      <c r="F144" s="78" t="s">
        <v>2026</v>
      </c>
      <c r="G144" s="31">
        <v>1.0</v>
      </c>
      <c r="H144" s="27" t="s">
        <v>2435</v>
      </c>
      <c r="I144" s="31">
        <v>90.8</v>
      </c>
      <c r="K144" s="27" t="s">
        <v>2436</v>
      </c>
      <c r="L144" s="27" t="s">
        <v>2437</v>
      </c>
      <c r="M144" s="31">
        <v>2532.0</v>
      </c>
      <c r="N144" s="31">
        <v>0.0</v>
      </c>
      <c r="O144" s="31">
        <v>0.0</v>
      </c>
      <c r="P144" s="78" t="s">
        <v>2026</v>
      </c>
      <c r="Q144" s="31">
        <v>1.0</v>
      </c>
      <c r="R144" s="27" t="s">
        <v>2433</v>
      </c>
      <c r="S144" s="31">
        <v>100.0</v>
      </c>
    </row>
    <row r="145">
      <c r="A145" s="27" t="s">
        <v>2438</v>
      </c>
      <c r="B145" s="27" t="s">
        <v>1328</v>
      </c>
      <c r="C145" s="31">
        <v>4818.0</v>
      </c>
      <c r="D145" s="31">
        <v>5.0</v>
      </c>
      <c r="E145" s="31">
        <v>768.0</v>
      </c>
      <c r="F145" s="78" t="s">
        <v>2026</v>
      </c>
      <c r="G145" s="31">
        <v>1.0</v>
      </c>
      <c r="H145" s="27" t="s">
        <v>2439</v>
      </c>
      <c r="I145" s="31">
        <v>90.78</v>
      </c>
      <c r="K145" s="27" t="s">
        <v>2440</v>
      </c>
      <c r="L145" s="27" t="s">
        <v>2441</v>
      </c>
      <c r="M145" s="31">
        <v>2471.0</v>
      </c>
      <c r="N145" s="31">
        <v>0.0</v>
      </c>
      <c r="O145" s="31">
        <v>0.0</v>
      </c>
      <c r="P145" s="78" t="s">
        <v>2026</v>
      </c>
      <c r="Q145" s="31">
        <v>1.0</v>
      </c>
      <c r="R145" s="27" t="s">
        <v>2433</v>
      </c>
      <c r="S145" s="31">
        <v>100.0</v>
      </c>
    </row>
    <row r="146">
      <c r="A146" s="27" t="s">
        <v>2442</v>
      </c>
      <c r="B146" s="27" t="s">
        <v>2443</v>
      </c>
      <c r="C146" s="31">
        <v>945.0</v>
      </c>
      <c r="D146" s="31">
        <v>0.0</v>
      </c>
      <c r="E146" s="31">
        <v>0.0</v>
      </c>
      <c r="F146" s="27" t="s">
        <v>2029</v>
      </c>
      <c r="G146" s="31">
        <v>0.0</v>
      </c>
      <c r="H146" s="27" t="s">
        <v>2030</v>
      </c>
      <c r="I146" s="27" t="s">
        <v>2030</v>
      </c>
      <c r="K146" s="27" t="s">
        <v>2444</v>
      </c>
      <c r="L146" s="27" t="s">
        <v>2445</v>
      </c>
      <c r="M146" s="31">
        <v>924.0</v>
      </c>
      <c r="N146" s="31">
        <v>1.0</v>
      </c>
      <c r="O146" s="31">
        <v>924.0</v>
      </c>
      <c r="P146" s="27" t="s">
        <v>2029</v>
      </c>
      <c r="Q146" s="31">
        <v>0.0</v>
      </c>
      <c r="R146" s="27" t="s">
        <v>2030</v>
      </c>
      <c r="S146" s="27" t="s">
        <v>2030</v>
      </c>
    </row>
    <row r="147">
      <c r="A147" s="27" t="s">
        <v>2446</v>
      </c>
      <c r="B147" s="27" t="s">
        <v>2447</v>
      </c>
      <c r="C147" s="31">
        <v>943.0</v>
      </c>
      <c r="D147" s="31">
        <v>0.0</v>
      </c>
      <c r="E147" s="31">
        <v>0.0</v>
      </c>
      <c r="F147" s="27" t="s">
        <v>2029</v>
      </c>
      <c r="G147" s="31">
        <v>0.0</v>
      </c>
      <c r="H147" s="27" t="s">
        <v>2030</v>
      </c>
      <c r="I147" s="27" t="s">
        <v>2030</v>
      </c>
      <c r="K147" s="27" t="s">
        <v>2448</v>
      </c>
      <c r="L147" s="27" t="s">
        <v>2449</v>
      </c>
      <c r="M147" s="31">
        <v>966.0</v>
      </c>
      <c r="N147" s="31">
        <v>1.0</v>
      </c>
      <c r="O147" s="31">
        <v>966.0</v>
      </c>
      <c r="P147" s="27" t="s">
        <v>2029</v>
      </c>
      <c r="Q147" s="31">
        <v>0.0</v>
      </c>
      <c r="R147" s="27" t="s">
        <v>2030</v>
      </c>
      <c r="S147" s="27" t="s">
        <v>2030</v>
      </c>
    </row>
    <row r="148">
      <c r="A148" s="27" t="s">
        <v>2450</v>
      </c>
      <c r="B148" s="27" t="s">
        <v>1328</v>
      </c>
      <c r="C148" s="31">
        <v>4774.0</v>
      </c>
      <c r="D148" s="31">
        <v>5.0</v>
      </c>
      <c r="E148" s="31">
        <v>768.0</v>
      </c>
      <c r="F148" s="78" t="s">
        <v>2026</v>
      </c>
      <c r="G148" s="31">
        <v>1.0</v>
      </c>
      <c r="H148" s="27" t="s">
        <v>2451</v>
      </c>
      <c r="I148" s="31">
        <v>90.7</v>
      </c>
      <c r="K148" s="27" t="s">
        <v>2452</v>
      </c>
      <c r="L148" s="27" t="s">
        <v>2453</v>
      </c>
      <c r="M148" s="31">
        <v>918.0</v>
      </c>
      <c r="N148" s="31">
        <v>1.0</v>
      </c>
      <c r="O148" s="31">
        <v>918.0</v>
      </c>
      <c r="P148" s="27" t="s">
        <v>2029</v>
      </c>
      <c r="Q148" s="31">
        <v>0.0</v>
      </c>
      <c r="R148" s="27" t="s">
        <v>2030</v>
      </c>
      <c r="S148" s="27" t="s">
        <v>2030</v>
      </c>
    </row>
    <row r="149">
      <c r="A149" s="27" t="s">
        <v>2426</v>
      </c>
      <c r="B149" s="27" t="s">
        <v>2427</v>
      </c>
      <c r="C149" s="31">
        <v>93600.0</v>
      </c>
      <c r="D149" s="31">
        <v>14.0</v>
      </c>
      <c r="E149" s="31">
        <v>5054.0</v>
      </c>
      <c r="F149" s="78" t="s">
        <v>2026</v>
      </c>
      <c r="G149" s="31">
        <v>1.0</v>
      </c>
      <c r="H149" s="27" t="s">
        <v>2454</v>
      </c>
      <c r="I149" s="31">
        <v>73.09</v>
      </c>
      <c r="K149" s="27" t="s">
        <v>2455</v>
      </c>
      <c r="L149" s="27" t="s">
        <v>2456</v>
      </c>
      <c r="M149" s="31">
        <v>924.0</v>
      </c>
      <c r="N149" s="31">
        <v>1.0</v>
      </c>
      <c r="O149" s="31">
        <v>924.0</v>
      </c>
      <c r="P149" s="27" t="s">
        <v>2029</v>
      </c>
      <c r="Q149" s="31">
        <v>0.0</v>
      </c>
      <c r="R149" s="27" t="s">
        <v>2030</v>
      </c>
      <c r="S149" s="27" t="s">
        <v>2030</v>
      </c>
    </row>
    <row r="150">
      <c r="A150" s="27" t="s">
        <v>2457</v>
      </c>
      <c r="B150" s="27" t="s">
        <v>2458</v>
      </c>
      <c r="C150" s="31">
        <v>351149.0</v>
      </c>
      <c r="D150" s="31">
        <v>85.0</v>
      </c>
      <c r="E150" s="31">
        <v>12595.0</v>
      </c>
      <c r="F150" s="27" t="s">
        <v>2029</v>
      </c>
      <c r="G150" s="31">
        <v>0.0</v>
      </c>
      <c r="H150" s="27" t="s">
        <v>2030</v>
      </c>
      <c r="I150" s="27" t="s">
        <v>2030</v>
      </c>
      <c r="K150" s="27" t="s">
        <v>2459</v>
      </c>
      <c r="L150" s="27" t="s">
        <v>2460</v>
      </c>
      <c r="M150" s="31">
        <v>921.0</v>
      </c>
      <c r="N150" s="31">
        <v>1.0</v>
      </c>
      <c r="O150" s="31">
        <v>921.0</v>
      </c>
      <c r="P150" s="27" t="s">
        <v>2029</v>
      </c>
      <c r="Q150" s="31">
        <v>0.0</v>
      </c>
      <c r="R150" s="27" t="s">
        <v>2030</v>
      </c>
      <c r="S150" s="27" t="s">
        <v>2030</v>
      </c>
    </row>
    <row r="151">
      <c r="A151" s="27" t="s">
        <v>2461</v>
      </c>
      <c r="B151" s="27" t="s">
        <v>1199</v>
      </c>
      <c r="C151" s="31">
        <v>5879.0</v>
      </c>
      <c r="D151" s="31">
        <v>3.0</v>
      </c>
      <c r="E151" s="31">
        <v>2577.0</v>
      </c>
      <c r="F151" s="78" t="s">
        <v>2026</v>
      </c>
      <c r="G151" s="31">
        <v>1.0</v>
      </c>
      <c r="H151" s="27" t="s">
        <v>2462</v>
      </c>
      <c r="I151" s="31">
        <v>60.96</v>
      </c>
      <c r="K151" s="27" t="s">
        <v>2463</v>
      </c>
      <c r="L151" s="27" t="s">
        <v>1286</v>
      </c>
      <c r="M151" s="31">
        <v>25555.0</v>
      </c>
      <c r="N151" s="31">
        <v>10.0</v>
      </c>
      <c r="O151" s="31">
        <v>1053.0</v>
      </c>
      <c r="P151" s="27" t="s">
        <v>2029</v>
      </c>
      <c r="Q151" s="31">
        <v>0.0</v>
      </c>
      <c r="R151" s="27" t="s">
        <v>2030</v>
      </c>
      <c r="S151" s="27" t="s">
        <v>2030</v>
      </c>
    </row>
    <row r="152">
      <c r="A152" s="27" t="s">
        <v>2464</v>
      </c>
      <c r="B152" s="27" t="s">
        <v>917</v>
      </c>
      <c r="C152" s="31">
        <v>10074.0</v>
      </c>
      <c r="D152" s="31">
        <v>3.0</v>
      </c>
      <c r="E152" s="31">
        <v>2568.0</v>
      </c>
      <c r="F152" s="78" t="s">
        <v>2026</v>
      </c>
      <c r="G152" s="31">
        <v>1.0</v>
      </c>
      <c r="H152" s="27" t="s">
        <v>2465</v>
      </c>
      <c r="I152" s="31">
        <v>35.16</v>
      </c>
      <c r="K152" s="27" t="s">
        <v>2466</v>
      </c>
      <c r="L152" s="27" t="s">
        <v>1286</v>
      </c>
      <c r="M152" s="31">
        <v>25516.0</v>
      </c>
      <c r="N152" s="31">
        <v>10.0</v>
      </c>
      <c r="O152" s="31">
        <v>1053.0</v>
      </c>
      <c r="P152" s="27" t="s">
        <v>2029</v>
      </c>
      <c r="Q152" s="31">
        <v>0.0</v>
      </c>
      <c r="R152" s="27" t="s">
        <v>2030</v>
      </c>
      <c r="S152" s="27" t="s">
        <v>2030</v>
      </c>
    </row>
    <row r="153">
      <c r="A153" s="27" t="s">
        <v>2467</v>
      </c>
      <c r="B153" s="27" t="s">
        <v>1199</v>
      </c>
      <c r="C153" s="31">
        <v>5858.0</v>
      </c>
      <c r="D153" s="31">
        <v>3.0</v>
      </c>
      <c r="E153" s="31">
        <v>2583.0</v>
      </c>
      <c r="F153" s="78" t="s">
        <v>2026</v>
      </c>
      <c r="G153" s="31">
        <v>1.0</v>
      </c>
      <c r="H153" s="27" t="s">
        <v>2468</v>
      </c>
      <c r="I153" s="31">
        <v>61.08</v>
      </c>
      <c r="K153" s="27" t="s">
        <v>2469</v>
      </c>
      <c r="L153" s="27" t="s">
        <v>1286</v>
      </c>
      <c r="M153" s="31">
        <v>25558.0</v>
      </c>
      <c r="N153" s="31">
        <v>10.0</v>
      </c>
      <c r="O153" s="31">
        <v>1053.0</v>
      </c>
      <c r="P153" s="27" t="s">
        <v>2029</v>
      </c>
      <c r="Q153" s="31">
        <v>0.0</v>
      </c>
      <c r="R153" s="27" t="s">
        <v>2030</v>
      </c>
      <c r="S153" s="27" t="s">
        <v>2030</v>
      </c>
    </row>
    <row r="154">
      <c r="A154" s="27" t="s">
        <v>2470</v>
      </c>
      <c r="B154" s="27" t="s">
        <v>2471</v>
      </c>
      <c r="C154" s="31">
        <v>924.0</v>
      </c>
      <c r="D154" s="31">
        <v>1.0</v>
      </c>
      <c r="E154" s="31">
        <v>924.0</v>
      </c>
      <c r="F154" s="27" t="s">
        <v>2029</v>
      </c>
      <c r="G154" s="31">
        <v>0.0</v>
      </c>
      <c r="H154" s="27" t="s">
        <v>2030</v>
      </c>
      <c r="I154" s="27" t="s">
        <v>2030</v>
      </c>
      <c r="K154" s="27" t="s">
        <v>2472</v>
      </c>
      <c r="L154" s="27" t="s">
        <v>2473</v>
      </c>
      <c r="M154" s="31">
        <v>2010.0</v>
      </c>
      <c r="N154" s="31">
        <v>0.0</v>
      </c>
      <c r="O154" s="31">
        <v>0.0</v>
      </c>
      <c r="P154" s="78" t="s">
        <v>2026</v>
      </c>
      <c r="Q154" s="31">
        <v>1.0</v>
      </c>
      <c r="R154" s="27" t="s">
        <v>2474</v>
      </c>
      <c r="S154" s="31">
        <v>100.0</v>
      </c>
    </row>
    <row r="155">
      <c r="A155" s="27" t="s">
        <v>2475</v>
      </c>
      <c r="B155" s="27" t="s">
        <v>2476</v>
      </c>
      <c r="C155" s="31">
        <v>966.0</v>
      </c>
      <c r="D155" s="31">
        <v>1.0</v>
      </c>
      <c r="E155" s="31">
        <v>966.0</v>
      </c>
      <c r="F155" s="27" t="s">
        <v>2029</v>
      </c>
      <c r="G155" s="31">
        <v>0.0</v>
      </c>
      <c r="H155" s="27" t="s">
        <v>2030</v>
      </c>
      <c r="I155" s="27" t="s">
        <v>2030</v>
      </c>
      <c r="K155" s="27" t="s">
        <v>2477</v>
      </c>
      <c r="L155" s="27" t="s">
        <v>1463</v>
      </c>
      <c r="M155" s="31">
        <v>24270.0</v>
      </c>
      <c r="N155" s="31">
        <v>10.0</v>
      </c>
      <c r="O155" s="31">
        <v>1053.0</v>
      </c>
      <c r="P155" s="27" t="s">
        <v>2029</v>
      </c>
      <c r="Q155" s="31">
        <v>0.0</v>
      </c>
      <c r="R155" s="27" t="s">
        <v>2030</v>
      </c>
      <c r="S155" s="27" t="s">
        <v>2030</v>
      </c>
    </row>
    <row r="156">
      <c r="A156" s="27" t="s">
        <v>2452</v>
      </c>
      <c r="B156" s="27" t="s">
        <v>2453</v>
      </c>
      <c r="C156" s="31">
        <v>918.0</v>
      </c>
      <c r="D156" s="31">
        <v>1.0</v>
      </c>
      <c r="E156" s="31">
        <v>918.0</v>
      </c>
      <c r="F156" s="27" t="s">
        <v>2029</v>
      </c>
      <c r="G156" s="31">
        <v>0.0</v>
      </c>
      <c r="H156" s="27" t="s">
        <v>2030</v>
      </c>
      <c r="I156" s="27" t="s">
        <v>2030</v>
      </c>
      <c r="K156" s="27" t="s">
        <v>2478</v>
      </c>
      <c r="L156" s="27" t="s">
        <v>1286</v>
      </c>
      <c r="M156" s="31">
        <v>25547.0</v>
      </c>
      <c r="N156" s="31">
        <v>10.0</v>
      </c>
      <c r="O156" s="31">
        <v>1053.0</v>
      </c>
      <c r="P156" s="27" t="s">
        <v>2029</v>
      </c>
      <c r="Q156" s="31">
        <v>0.0</v>
      </c>
      <c r="R156" s="27" t="s">
        <v>2030</v>
      </c>
      <c r="S156" s="27" t="s">
        <v>2030</v>
      </c>
    </row>
    <row r="157">
      <c r="A157" s="27" t="s">
        <v>2479</v>
      </c>
      <c r="B157" s="27" t="s">
        <v>2480</v>
      </c>
      <c r="C157" s="31">
        <v>924.0</v>
      </c>
      <c r="D157" s="31">
        <v>1.0</v>
      </c>
      <c r="E157" s="31">
        <v>924.0</v>
      </c>
      <c r="F157" s="27" t="s">
        <v>2029</v>
      </c>
      <c r="G157" s="31">
        <v>0.0</v>
      </c>
      <c r="H157" s="27" t="s">
        <v>2030</v>
      </c>
      <c r="I157" s="27" t="s">
        <v>2030</v>
      </c>
      <c r="K157" s="27" t="s">
        <v>2481</v>
      </c>
      <c r="L157" s="27" t="s">
        <v>1286</v>
      </c>
      <c r="M157" s="31">
        <v>25551.0</v>
      </c>
      <c r="N157" s="31">
        <v>10.0</v>
      </c>
      <c r="O157" s="31">
        <v>1053.0</v>
      </c>
      <c r="P157" s="27" t="s">
        <v>2029</v>
      </c>
      <c r="Q157" s="31">
        <v>0.0</v>
      </c>
      <c r="R157" s="27" t="s">
        <v>2030</v>
      </c>
      <c r="S157" s="27" t="s">
        <v>2030</v>
      </c>
    </row>
    <row r="158">
      <c r="A158" s="27" t="s">
        <v>2482</v>
      </c>
      <c r="B158" s="27" t="s">
        <v>2483</v>
      </c>
      <c r="C158" s="31">
        <v>924.0</v>
      </c>
      <c r="D158" s="31">
        <v>1.0</v>
      </c>
      <c r="E158" s="31">
        <v>924.0</v>
      </c>
      <c r="F158" s="27" t="s">
        <v>2029</v>
      </c>
      <c r="G158" s="31">
        <v>0.0</v>
      </c>
      <c r="H158" s="27" t="s">
        <v>2030</v>
      </c>
      <c r="I158" s="27" t="s">
        <v>2030</v>
      </c>
      <c r="K158" s="27" t="s">
        <v>2484</v>
      </c>
      <c r="L158" s="27" t="s">
        <v>1286</v>
      </c>
      <c r="M158" s="31">
        <v>25557.0</v>
      </c>
      <c r="N158" s="31">
        <v>10.0</v>
      </c>
      <c r="O158" s="31">
        <v>1053.0</v>
      </c>
      <c r="P158" s="27" t="s">
        <v>2029</v>
      </c>
      <c r="Q158" s="31">
        <v>0.0</v>
      </c>
      <c r="R158" s="27" t="s">
        <v>2030</v>
      </c>
      <c r="S158" s="27" t="s">
        <v>2030</v>
      </c>
    </row>
    <row r="159">
      <c r="A159" s="27" t="s">
        <v>2485</v>
      </c>
      <c r="B159" s="27" t="s">
        <v>2486</v>
      </c>
      <c r="C159" s="31">
        <v>921.0</v>
      </c>
      <c r="D159" s="31">
        <v>1.0</v>
      </c>
      <c r="E159" s="31">
        <v>921.0</v>
      </c>
      <c r="F159" s="27" t="s">
        <v>2029</v>
      </c>
      <c r="G159" s="31">
        <v>0.0</v>
      </c>
      <c r="H159" s="27" t="s">
        <v>2030</v>
      </c>
      <c r="I159" s="27" t="s">
        <v>2030</v>
      </c>
      <c r="K159" s="27" t="s">
        <v>2487</v>
      </c>
      <c r="L159" s="27" t="s">
        <v>1286</v>
      </c>
      <c r="M159" s="31">
        <v>25551.0</v>
      </c>
      <c r="N159" s="31">
        <v>10.0</v>
      </c>
      <c r="O159" s="31">
        <v>1053.0</v>
      </c>
      <c r="P159" s="27" t="s">
        <v>2029</v>
      </c>
      <c r="Q159" s="31">
        <v>0.0</v>
      </c>
      <c r="R159" s="27" t="s">
        <v>2030</v>
      </c>
      <c r="S159" s="27" t="s">
        <v>2030</v>
      </c>
    </row>
    <row r="160">
      <c r="A160" s="27" t="s">
        <v>2488</v>
      </c>
      <c r="B160" s="27" t="s">
        <v>2489</v>
      </c>
      <c r="C160" s="31">
        <v>2383.0</v>
      </c>
      <c r="D160" s="31">
        <v>2.0</v>
      </c>
      <c r="E160" s="31">
        <v>918.0</v>
      </c>
      <c r="F160" s="78" t="s">
        <v>2026</v>
      </c>
      <c r="G160" s="31">
        <v>1.0</v>
      </c>
      <c r="H160" s="27" t="s">
        <v>2490</v>
      </c>
      <c r="I160" s="31">
        <v>38.65</v>
      </c>
      <c r="K160" s="27" t="s">
        <v>2491</v>
      </c>
      <c r="L160" s="27" t="s">
        <v>1286</v>
      </c>
      <c r="M160" s="31">
        <v>25557.0</v>
      </c>
      <c r="N160" s="31">
        <v>10.0</v>
      </c>
      <c r="O160" s="31">
        <v>1053.0</v>
      </c>
      <c r="P160" s="27" t="s">
        <v>2029</v>
      </c>
      <c r="Q160" s="31">
        <v>0.0</v>
      </c>
      <c r="R160" s="27" t="s">
        <v>2030</v>
      </c>
      <c r="S160" s="27" t="s">
        <v>2030</v>
      </c>
    </row>
    <row r="161">
      <c r="A161" s="27" t="s">
        <v>2492</v>
      </c>
      <c r="B161" s="27" t="s">
        <v>2493</v>
      </c>
      <c r="C161" s="31">
        <v>924.0</v>
      </c>
      <c r="D161" s="31">
        <v>1.0</v>
      </c>
      <c r="E161" s="31">
        <v>924.0</v>
      </c>
      <c r="F161" s="27" t="s">
        <v>2029</v>
      </c>
      <c r="G161" s="31">
        <v>0.0</v>
      </c>
      <c r="H161" s="27" t="s">
        <v>2030</v>
      </c>
      <c r="I161" s="27" t="s">
        <v>2030</v>
      </c>
      <c r="K161" s="27" t="s">
        <v>2494</v>
      </c>
      <c r="L161" s="27" t="s">
        <v>2117</v>
      </c>
      <c r="M161" s="31">
        <v>2597.0</v>
      </c>
      <c r="N161" s="31">
        <v>0.0</v>
      </c>
      <c r="O161" s="31">
        <v>0.0</v>
      </c>
      <c r="P161" s="27" t="s">
        <v>2029</v>
      </c>
      <c r="Q161" s="31">
        <v>0.0</v>
      </c>
      <c r="R161" s="27" t="s">
        <v>2030</v>
      </c>
      <c r="S161" s="27" t="s">
        <v>2030</v>
      </c>
    </row>
    <row r="162">
      <c r="A162" s="27" t="s">
        <v>2495</v>
      </c>
      <c r="B162" s="27" t="s">
        <v>2496</v>
      </c>
      <c r="C162" s="31">
        <v>2220.0</v>
      </c>
      <c r="D162" s="31">
        <v>0.0</v>
      </c>
      <c r="E162" s="31">
        <v>0.0</v>
      </c>
      <c r="F162" s="78" t="s">
        <v>2026</v>
      </c>
      <c r="G162" s="31">
        <v>1.0</v>
      </c>
      <c r="H162" s="27" t="s">
        <v>2497</v>
      </c>
      <c r="I162" s="31">
        <v>52.7</v>
      </c>
      <c r="K162" s="27" t="s">
        <v>2498</v>
      </c>
      <c r="L162" s="27" t="s">
        <v>1286</v>
      </c>
      <c r="M162" s="31">
        <v>25570.0</v>
      </c>
      <c r="N162" s="31">
        <v>10.0</v>
      </c>
      <c r="O162" s="31">
        <v>1053.0</v>
      </c>
      <c r="P162" s="27" t="s">
        <v>2029</v>
      </c>
      <c r="Q162" s="31">
        <v>0.0</v>
      </c>
      <c r="R162" s="27" t="s">
        <v>2030</v>
      </c>
      <c r="S162" s="27" t="s">
        <v>2030</v>
      </c>
    </row>
    <row r="163">
      <c r="A163" s="27" t="s">
        <v>2499</v>
      </c>
      <c r="B163" s="27" t="s">
        <v>2500</v>
      </c>
      <c r="C163" s="31">
        <v>550.0</v>
      </c>
      <c r="D163" s="31">
        <v>0.0</v>
      </c>
      <c r="E163" s="31">
        <v>0.0</v>
      </c>
      <c r="F163" s="78" t="s">
        <v>2026</v>
      </c>
      <c r="G163" s="31">
        <v>1.0</v>
      </c>
      <c r="H163" s="27" t="s">
        <v>2497</v>
      </c>
      <c r="I163" s="31">
        <v>27.82</v>
      </c>
      <c r="K163" s="27" t="s">
        <v>2501</v>
      </c>
      <c r="L163" s="27" t="s">
        <v>1286</v>
      </c>
      <c r="M163" s="31">
        <v>25571.0</v>
      </c>
      <c r="N163" s="31">
        <v>10.0</v>
      </c>
      <c r="O163" s="31">
        <v>1053.0</v>
      </c>
      <c r="P163" s="27" t="s">
        <v>2029</v>
      </c>
      <c r="Q163" s="31">
        <v>0.0</v>
      </c>
      <c r="R163" s="27" t="s">
        <v>2030</v>
      </c>
      <c r="S163" s="27" t="s">
        <v>2030</v>
      </c>
    </row>
    <row r="164">
      <c r="A164" s="27" t="s">
        <v>2502</v>
      </c>
      <c r="B164" s="27" t="s">
        <v>2503</v>
      </c>
      <c r="C164" s="31">
        <v>963.0</v>
      </c>
      <c r="D164" s="31">
        <v>1.0</v>
      </c>
      <c r="E164" s="31">
        <v>963.0</v>
      </c>
      <c r="F164" s="27" t="s">
        <v>2029</v>
      </c>
      <c r="G164" s="31">
        <v>0.0</v>
      </c>
      <c r="H164" s="27" t="s">
        <v>2030</v>
      </c>
      <c r="I164" s="27" t="s">
        <v>2030</v>
      </c>
      <c r="K164" s="27" t="s">
        <v>2504</v>
      </c>
      <c r="L164" s="27" t="s">
        <v>1286</v>
      </c>
      <c r="M164" s="31">
        <v>25550.0</v>
      </c>
      <c r="N164" s="31">
        <v>10.0</v>
      </c>
      <c r="O164" s="31">
        <v>1053.0</v>
      </c>
      <c r="P164" s="27" t="s">
        <v>2029</v>
      </c>
      <c r="Q164" s="31">
        <v>0.0</v>
      </c>
      <c r="R164" s="27" t="s">
        <v>2030</v>
      </c>
      <c r="S164" s="27" t="s">
        <v>2030</v>
      </c>
    </row>
    <row r="165">
      <c r="A165" s="27" t="s">
        <v>2505</v>
      </c>
      <c r="B165" s="27" t="s">
        <v>2506</v>
      </c>
      <c r="C165" s="31">
        <v>918.0</v>
      </c>
      <c r="D165" s="31">
        <v>1.0</v>
      </c>
      <c r="E165" s="31">
        <v>918.0</v>
      </c>
      <c r="F165" s="27" t="s">
        <v>2029</v>
      </c>
      <c r="G165" s="31">
        <v>0.0</v>
      </c>
      <c r="H165" s="27" t="s">
        <v>2030</v>
      </c>
      <c r="I165" s="27" t="s">
        <v>2030</v>
      </c>
      <c r="K165" s="27" t="s">
        <v>2507</v>
      </c>
      <c r="L165" s="27" t="s">
        <v>2508</v>
      </c>
      <c r="M165" s="31">
        <v>47577.0</v>
      </c>
      <c r="N165" s="31">
        <v>26.0</v>
      </c>
      <c r="O165" s="31">
        <v>3201.0</v>
      </c>
      <c r="P165" s="78" t="s">
        <v>2026</v>
      </c>
      <c r="Q165" s="31">
        <v>1.0</v>
      </c>
      <c r="R165" s="27" t="s">
        <v>2509</v>
      </c>
      <c r="S165" s="31">
        <v>85.26</v>
      </c>
    </row>
    <row r="166">
      <c r="A166" s="27" t="s">
        <v>2510</v>
      </c>
      <c r="B166" s="27" t="s">
        <v>2511</v>
      </c>
      <c r="C166" s="31">
        <v>924.0</v>
      </c>
      <c r="D166" s="31">
        <v>1.0</v>
      </c>
      <c r="E166" s="31">
        <v>924.0</v>
      </c>
      <c r="F166" s="27" t="s">
        <v>2029</v>
      </c>
      <c r="G166" s="31">
        <v>0.0</v>
      </c>
      <c r="H166" s="27" t="s">
        <v>2030</v>
      </c>
      <c r="I166" s="27" t="s">
        <v>2030</v>
      </c>
      <c r="K166" s="27" t="s">
        <v>2512</v>
      </c>
      <c r="L166" s="27" t="s">
        <v>2513</v>
      </c>
      <c r="M166" s="31">
        <v>9759.0</v>
      </c>
      <c r="N166" s="31">
        <v>30.0</v>
      </c>
      <c r="O166" s="31">
        <v>1837.0</v>
      </c>
      <c r="P166" s="78" t="s">
        <v>2026</v>
      </c>
      <c r="Q166" s="31">
        <v>1.0</v>
      </c>
      <c r="R166" s="27" t="s">
        <v>2514</v>
      </c>
      <c r="S166" s="31">
        <v>30.33</v>
      </c>
    </row>
    <row r="167">
      <c r="A167" s="27" t="s">
        <v>2515</v>
      </c>
      <c r="B167" s="27" t="s">
        <v>2516</v>
      </c>
      <c r="C167" s="31">
        <v>924.0</v>
      </c>
      <c r="D167" s="31">
        <v>1.0</v>
      </c>
      <c r="E167" s="31">
        <v>924.0</v>
      </c>
      <c r="F167" s="27" t="s">
        <v>2029</v>
      </c>
      <c r="G167" s="31">
        <v>0.0</v>
      </c>
      <c r="H167" s="27" t="s">
        <v>2030</v>
      </c>
      <c r="I167" s="27" t="s">
        <v>2030</v>
      </c>
      <c r="K167" s="27" t="s">
        <v>2517</v>
      </c>
      <c r="L167" s="27" t="s">
        <v>2518</v>
      </c>
      <c r="M167" s="31">
        <v>49270.0</v>
      </c>
      <c r="N167" s="31">
        <v>34.0</v>
      </c>
      <c r="O167" s="31">
        <v>6823.0</v>
      </c>
      <c r="P167" s="78" t="s">
        <v>2026</v>
      </c>
      <c r="Q167" s="31">
        <v>1.0</v>
      </c>
      <c r="R167" s="27" t="s">
        <v>2519</v>
      </c>
      <c r="S167" s="31">
        <v>55.01</v>
      </c>
    </row>
    <row r="168">
      <c r="A168" s="27" t="s">
        <v>2520</v>
      </c>
      <c r="B168" s="27" t="s">
        <v>2521</v>
      </c>
      <c r="C168" s="31">
        <v>966.0</v>
      </c>
      <c r="D168" s="31">
        <v>1.0</v>
      </c>
      <c r="E168" s="31">
        <v>966.0</v>
      </c>
      <c r="F168" s="27" t="s">
        <v>2029</v>
      </c>
      <c r="G168" s="31">
        <v>0.0</v>
      </c>
      <c r="H168" s="27" t="s">
        <v>2030</v>
      </c>
      <c r="I168" s="27" t="s">
        <v>2030</v>
      </c>
      <c r="K168" s="27" t="s">
        <v>2522</v>
      </c>
      <c r="L168" s="27" t="s">
        <v>2523</v>
      </c>
      <c r="M168" s="31">
        <v>351.0</v>
      </c>
      <c r="N168" s="31">
        <v>0.0</v>
      </c>
      <c r="O168" s="31">
        <v>0.0</v>
      </c>
      <c r="P168" s="27" t="s">
        <v>2029</v>
      </c>
      <c r="Q168" s="31">
        <v>0.0</v>
      </c>
      <c r="R168" s="27" t="s">
        <v>2030</v>
      </c>
      <c r="S168" s="27" t="s">
        <v>2030</v>
      </c>
    </row>
    <row r="169">
      <c r="A169" s="27" t="s">
        <v>2524</v>
      </c>
      <c r="B169" s="27" t="s">
        <v>2525</v>
      </c>
      <c r="C169" s="31">
        <v>918.0</v>
      </c>
      <c r="D169" s="31">
        <v>1.0</v>
      </c>
      <c r="E169" s="31">
        <v>918.0</v>
      </c>
      <c r="F169" s="27" t="s">
        <v>2029</v>
      </c>
      <c r="G169" s="31">
        <v>0.0</v>
      </c>
      <c r="H169" s="27" t="s">
        <v>2030</v>
      </c>
      <c r="I169" s="27" t="s">
        <v>2030</v>
      </c>
      <c r="K169" s="27" t="s">
        <v>2526</v>
      </c>
      <c r="L169" s="27" t="s">
        <v>2527</v>
      </c>
      <c r="M169" s="31">
        <v>2720.0</v>
      </c>
      <c r="N169" s="31">
        <v>0.0</v>
      </c>
      <c r="O169" s="31">
        <v>0.0</v>
      </c>
      <c r="P169" s="27" t="s">
        <v>2029</v>
      </c>
      <c r="Q169" s="31">
        <v>0.0</v>
      </c>
      <c r="R169" s="27" t="s">
        <v>2030</v>
      </c>
      <c r="S169" s="27" t="s">
        <v>2030</v>
      </c>
    </row>
    <row r="170">
      <c r="A170" s="27" t="s">
        <v>2528</v>
      </c>
      <c r="B170" s="27" t="s">
        <v>2529</v>
      </c>
      <c r="C170" s="31">
        <v>924.0</v>
      </c>
      <c r="D170" s="31">
        <v>1.0</v>
      </c>
      <c r="E170" s="31">
        <v>924.0</v>
      </c>
      <c r="F170" s="27" t="s">
        <v>2029</v>
      </c>
      <c r="G170" s="31">
        <v>0.0</v>
      </c>
      <c r="H170" s="27" t="s">
        <v>2030</v>
      </c>
      <c r="I170" s="27" t="s">
        <v>2030</v>
      </c>
      <c r="K170" s="27" t="s">
        <v>2530</v>
      </c>
      <c r="L170" s="27" t="s">
        <v>2531</v>
      </c>
      <c r="M170" s="31">
        <v>115589.0</v>
      </c>
      <c r="N170" s="31">
        <v>73.0</v>
      </c>
      <c r="O170" s="31">
        <v>9393.0</v>
      </c>
      <c r="P170" s="78" t="s">
        <v>2026</v>
      </c>
      <c r="Q170" s="31">
        <v>1.0</v>
      </c>
      <c r="R170" s="27" t="s">
        <v>2532</v>
      </c>
      <c r="S170" s="31">
        <v>87.71</v>
      </c>
    </row>
    <row r="171">
      <c r="A171" s="27" t="s">
        <v>2533</v>
      </c>
      <c r="B171" s="27" t="s">
        <v>2534</v>
      </c>
      <c r="C171" s="31">
        <v>924.0</v>
      </c>
      <c r="D171" s="31">
        <v>1.0</v>
      </c>
      <c r="E171" s="31">
        <v>924.0</v>
      </c>
      <c r="F171" s="27" t="s">
        <v>2029</v>
      </c>
      <c r="G171" s="31">
        <v>0.0</v>
      </c>
      <c r="H171" s="27" t="s">
        <v>2030</v>
      </c>
      <c r="I171" s="27" t="s">
        <v>2030</v>
      </c>
      <c r="K171" s="27" t="s">
        <v>2535</v>
      </c>
      <c r="L171" s="27" t="s">
        <v>2536</v>
      </c>
      <c r="M171" s="31">
        <v>29719.0</v>
      </c>
      <c r="N171" s="31">
        <v>28.0</v>
      </c>
      <c r="O171" s="31">
        <v>2294.0</v>
      </c>
      <c r="P171" s="78" t="s">
        <v>2026</v>
      </c>
      <c r="Q171" s="31">
        <v>1.0</v>
      </c>
      <c r="R171" s="27" t="s">
        <v>2537</v>
      </c>
      <c r="S171" s="31">
        <v>92.93</v>
      </c>
    </row>
    <row r="172">
      <c r="A172" s="27" t="s">
        <v>2538</v>
      </c>
      <c r="B172" s="27" t="s">
        <v>2539</v>
      </c>
      <c r="C172" s="31">
        <v>924.0</v>
      </c>
      <c r="D172" s="31">
        <v>1.0</v>
      </c>
      <c r="E172" s="31">
        <v>924.0</v>
      </c>
      <c r="F172" s="27" t="s">
        <v>2029</v>
      </c>
      <c r="G172" s="31">
        <v>0.0</v>
      </c>
      <c r="H172" s="27" t="s">
        <v>2030</v>
      </c>
      <c r="I172" s="27" t="s">
        <v>2030</v>
      </c>
    </row>
    <row r="173">
      <c r="A173" s="27" t="s">
        <v>2540</v>
      </c>
      <c r="B173" s="27" t="s">
        <v>2456</v>
      </c>
      <c r="C173" s="31">
        <v>924.0</v>
      </c>
      <c r="D173" s="31">
        <v>1.0</v>
      </c>
      <c r="E173" s="31">
        <v>924.0</v>
      </c>
      <c r="F173" s="27" t="s">
        <v>2029</v>
      </c>
      <c r="G173" s="31">
        <v>0.0</v>
      </c>
      <c r="H173" s="27" t="s">
        <v>2030</v>
      </c>
      <c r="I173" s="27" t="s">
        <v>2030</v>
      </c>
    </row>
    <row r="174">
      <c r="A174" s="27" t="s">
        <v>2541</v>
      </c>
      <c r="B174" s="27" t="s">
        <v>2542</v>
      </c>
      <c r="C174" s="31">
        <v>921.0</v>
      </c>
      <c r="D174" s="31">
        <v>1.0</v>
      </c>
      <c r="E174" s="31">
        <v>921.0</v>
      </c>
      <c r="F174" s="27" t="s">
        <v>2029</v>
      </c>
      <c r="G174" s="31">
        <v>0.0</v>
      </c>
      <c r="H174" s="27" t="s">
        <v>2030</v>
      </c>
      <c r="I174" s="27" t="s">
        <v>2030</v>
      </c>
    </row>
    <row r="175">
      <c r="A175" s="27" t="s">
        <v>2543</v>
      </c>
      <c r="B175" s="27" t="s">
        <v>2544</v>
      </c>
      <c r="C175" s="31">
        <v>6100.0</v>
      </c>
      <c r="D175" s="31">
        <v>4.0</v>
      </c>
      <c r="E175" s="31">
        <v>1812.0</v>
      </c>
      <c r="F175" s="78" t="s">
        <v>2026</v>
      </c>
      <c r="G175" s="31">
        <v>1.0</v>
      </c>
      <c r="H175" s="27" t="s">
        <v>2545</v>
      </c>
      <c r="I175" s="31">
        <v>14.85</v>
      </c>
    </row>
    <row r="176">
      <c r="A176" s="27" t="s">
        <v>2546</v>
      </c>
      <c r="B176" s="27" t="s">
        <v>2547</v>
      </c>
      <c r="C176" s="31">
        <v>894.0</v>
      </c>
      <c r="D176" s="31">
        <v>1.0</v>
      </c>
      <c r="E176" s="31">
        <v>894.0</v>
      </c>
      <c r="F176" s="27" t="s">
        <v>2029</v>
      </c>
      <c r="G176" s="31">
        <v>0.0</v>
      </c>
      <c r="H176" s="27" t="s">
        <v>2030</v>
      </c>
      <c r="I176" s="27" t="s">
        <v>2030</v>
      </c>
    </row>
    <row r="177">
      <c r="A177" s="27" t="s">
        <v>2548</v>
      </c>
      <c r="B177" s="27" t="s">
        <v>2549</v>
      </c>
      <c r="C177" s="31">
        <v>894.0</v>
      </c>
      <c r="D177" s="31">
        <v>1.0</v>
      </c>
      <c r="E177" s="31">
        <v>894.0</v>
      </c>
      <c r="F177" s="27" t="s">
        <v>2029</v>
      </c>
      <c r="G177" s="31">
        <v>0.0</v>
      </c>
      <c r="H177" s="27" t="s">
        <v>2030</v>
      </c>
      <c r="I177" s="27" t="s">
        <v>2030</v>
      </c>
    </row>
    <row r="178">
      <c r="A178" s="27" t="s">
        <v>2550</v>
      </c>
      <c r="B178" s="27" t="s">
        <v>2551</v>
      </c>
      <c r="C178" s="31">
        <v>924.0</v>
      </c>
      <c r="D178" s="31">
        <v>1.0</v>
      </c>
      <c r="E178" s="31">
        <v>924.0</v>
      </c>
      <c r="F178" s="27" t="s">
        <v>2029</v>
      </c>
      <c r="G178" s="31">
        <v>0.0</v>
      </c>
      <c r="H178" s="27" t="s">
        <v>2030</v>
      </c>
      <c r="I178" s="27" t="s">
        <v>2030</v>
      </c>
    </row>
    <row r="179">
      <c r="A179" s="27" t="s">
        <v>2552</v>
      </c>
      <c r="B179" s="27" t="s">
        <v>2553</v>
      </c>
      <c r="C179" s="31">
        <v>946.0</v>
      </c>
      <c r="D179" s="31">
        <v>1.0</v>
      </c>
      <c r="E179" s="31">
        <v>946.0</v>
      </c>
      <c r="F179" s="27" t="s">
        <v>2029</v>
      </c>
      <c r="G179" s="31">
        <v>0.0</v>
      </c>
      <c r="H179" s="27" t="s">
        <v>2030</v>
      </c>
      <c r="I179" s="27" t="s">
        <v>2030</v>
      </c>
    </row>
    <row r="180">
      <c r="A180" s="27" t="s">
        <v>2554</v>
      </c>
      <c r="B180" s="27" t="s">
        <v>2555</v>
      </c>
      <c r="C180" s="31">
        <v>918.0</v>
      </c>
      <c r="D180" s="31">
        <v>1.0</v>
      </c>
      <c r="E180" s="31">
        <v>918.0</v>
      </c>
      <c r="F180" s="27" t="s">
        <v>2029</v>
      </c>
      <c r="G180" s="31">
        <v>0.0</v>
      </c>
      <c r="H180" s="27" t="s">
        <v>2030</v>
      </c>
      <c r="I180" s="27" t="s">
        <v>2030</v>
      </c>
    </row>
    <row r="181">
      <c r="A181" s="27" t="s">
        <v>2556</v>
      </c>
      <c r="B181" s="27" t="s">
        <v>2557</v>
      </c>
      <c r="C181" s="31">
        <v>924.0</v>
      </c>
      <c r="D181" s="31">
        <v>1.0</v>
      </c>
      <c r="E181" s="31">
        <v>924.0</v>
      </c>
      <c r="F181" s="27" t="s">
        <v>2029</v>
      </c>
      <c r="G181" s="31">
        <v>0.0</v>
      </c>
      <c r="H181" s="27" t="s">
        <v>2030</v>
      </c>
      <c r="I181" s="27" t="s">
        <v>2030</v>
      </c>
    </row>
    <row r="182">
      <c r="A182" s="27" t="s">
        <v>2501</v>
      </c>
      <c r="B182" s="27" t="s">
        <v>1286</v>
      </c>
      <c r="C182" s="31">
        <v>28505.0</v>
      </c>
      <c r="D182" s="31">
        <v>10.0</v>
      </c>
      <c r="E182" s="31">
        <v>1053.0</v>
      </c>
      <c r="F182" s="27" t="s">
        <v>2029</v>
      </c>
      <c r="G182" s="31">
        <v>0.0</v>
      </c>
      <c r="H182" s="27" t="s">
        <v>2030</v>
      </c>
      <c r="I182" s="27" t="s">
        <v>2030</v>
      </c>
    </row>
    <row r="183">
      <c r="A183" s="27" t="s">
        <v>2558</v>
      </c>
      <c r="B183" s="27" t="s">
        <v>1286</v>
      </c>
      <c r="C183" s="31">
        <v>25547.0</v>
      </c>
      <c r="D183" s="31">
        <v>10.0</v>
      </c>
      <c r="E183" s="31">
        <v>1052.0</v>
      </c>
      <c r="F183" s="27" t="s">
        <v>2029</v>
      </c>
      <c r="G183" s="31">
        <v>0.0</v>
      </c>
      <c r="H183" s="27" t="s">
        <v>2030</v>
      </c>
      <c r="I183" s="27" t="s">
        <v>2030</v>
      </c>
    </row>
    <row r="184">
      <c r="A184" s="27" t="s">
        <v>2559</v>
      </c>
      <c r="B184" s="27" t="s">
        <v>1286</v>
      </c>
      <c r="C184" s="31">
        <v>23956.0</v>
      </c>
      <c r="D184" s="31">
        <v>10.0</v>
      </c>
      <c r="E184" s="31">
        <v>1053.0</v>
      </c>
      <c r="F184" s="27" t="s">
        <v>2029</v>
      </c>
      <c r="G184" s="31">
        <v>0.0</v>
      </c>
      <c r="H184" s="27" t="s">
        <v>2030</v>
      </c>
      <c r="I184" s="27" t="s">
        <v>2030</v>
      </c>
    </row>
    <row r="185">
      <c r="A185" s="27" t="s">
        <v>2560</v>
      </c>
      <c r="B185" s="27" t="s">
        <v>562</v>
      </c>
      <c r="C185" s="31">
        <v>25545.0</v>
      </c>
      <c r="D185" s="31">
        <v>10.0</v>
      </c>
      <c r="E185" s="31">
        <v>1053.0</v>
      </c>
      <c r="F185" s="27" t="s">
        <v>2029</v>
      </c>
      <c r="G185" s="31">
        <v>0.0</v>
      </c>
      <c r="H185" s="27" t="s">
        <v>2030</v>
      </c>
      <c r="I185" s="27" t="s">
        <v>2030</v>
      </c>
    </row>
    <row r="186">
      <c r="A186" s="27" t="s">
        <v>2561</v>
      </c>
      <c r="B186" s="27" t="s">
        <v>2562</v>
      </c>
      <c r="C186" s="31">
        <v>2908.0</v>
      </c>
      <c r="D186" s="31">
        <v>0.0</v>
      </c>
      <c r="E186" s="31">
        <v>0.0</v>
      </c>
      <c r="F186" s="27" t="s">
        <v>2029</v>
      </c>
      <c r="G186" s="31">
        <v>0.0</v>
      </c>
      <c r="H186" s="27" t="s">
        <v>2030</v>
      </c>
      <c r="I186" s="27" t="s">
        <v>2030</v>
      </c>
    </row>
    <row r="187">
      <c r="A187" s="27" t="s">
        <v>2563</v>
      </c>
      <c r="B187" s="27" t="s">
        <v>2564</v>
      </c>
      <c r="C187" s="31">
        <v>2644.0</v>
      </c>
      <c r="D187" s="31">
        <v>0.0</v>
      </c>
      <c r="E187" s="31">
        <v>0.0</v>
      </c>
      <c r="F187" s="27" t="s">
        <v>2029</v>
      </c>
      <c r="G187" s="31">
        <v>0.0</v>
      </c>
      <c r="H187" s="27" t="s">
        <v>2030</v>
      </c>
      <c r="I187" s="27" t="s">
        <v>2030</v>
      </c>
    </row>
    <row r="188">
      <c r="A188" s="27" t="s">
        <v>2466</v>
      </c>
      <c r="B188" s="27" t="s">
        <v>1286</v>
      </c>
      <c r="C188" s="31">
        <v>25454.0</v>
      </c>
      <c r="D188" s="31">
        <v>10.0</v>
      </c>
      <c r="E188" s="31">
        <v>1053.0</v>
      </c>
      <c r="F188" s="27" t="s">
        <v>2029</v>
      </c>
      <c r="G188" s="31">
        <v>0.0</v>
      </c>
      <c r="H188" s="27" t="s">
        <v>2030</v>
      </c>
      <c r="I188" s="27" t="s">
        <v>2030</v>
      </c>
    </row>
    <row r="189">
      <c r="A189" s="27" t="s">
        <v>2565</v>
      </c>
      <c r="B189" s="27" t="s">
        <v>1286</v>
      </c>
      <c r="C189" s="31">
        <v>25534.0</v>
      </c>
      <c r="D189" s="31">
        <v>10.0</v>
      </c>
      <c r="E189" s="31">
        <v>1053.0</v>
      </c>
      <c r="F189" s="78" t="s">
        <v>2026</v>
      </c>
      <c r="G189" s="31">
        <v>1.0</v>
      </c>
      <c r="H189" s="27" t="s">
        <v>2566</v>
      </c>
      <c r="I189" s="31">
        <v>12.14</v>
      </c>
    </row>
    <row r="190">
      <c r="A190" s="27" t="s">
        <v>2498</v>
      </c>
      <c r="B190" s="27" t="s">
        <v>1286</v>
      </c>
      <c r="C190" s="31">
        <v>25579.0</v>
      </c>
      <c r="D190" s="31">
        <v>10.0</v>
      </c>
      <c r="E190" s="31">
        <v>1053.0</v>
      </c>
      <c r="F190" s="27" t="s">
        <v>2029</v>
      </c>
      <c r="G190" s="31">
        <v>0.0</v>
      </c>
      <c r="H190" s="27" t="s">
        <v>2030</v>
      </c>
      <c r="I190" s="27" t="s">
        <v>2030</v>
      </c>
    </row>
    <row r="191">
      <c r="A191" s="27" t="s">
        <v>2567</v>
      </c>
      <c r="B191" s="27" t="s">
        <v>2562</v>
      </c>
      <c r="C191" s="31">
        <v>2888.0</v>
      </c>
      <c r="D191" s="31">
        <v>0.0</v>
      </c>
      <c r="E191" s="31">
        <v>0.0</v>
      </c>
      <c r="F191" s="27" t="s">
        <v>2029</v>
      </c>
      <c r="G191" s="31">
        <v>0.0</v>
      </c>
      <c r="H191" s="27" t="s">
        <v>2030</v>
      </c>
      <c r="I191" s="27" t="s">
        <v>2030</v>
      </c>
    </row>
    <row r="192">
      <c r="A192" s="27" t="s">
        <v>2568</v>
      </c>
      <c r="B192" s="27" t="s">
        <v>2564</v>
      </c>
      <c r="C192" s="31">
        <v>2624.0</v>
      </c>
      <c r="D192" s="31">
        <v>0.0</v>
      </c>
      <c r="E192" s="31">
        <v>0.0</v>
      </c>
      <c r="F192" s="27" t="s">
        <v>2029</v>
      </c>
      <c r="G192" s="31">
        <v>0.0</v>
      </c>
      <c r="H192" s="27" t="s">
        <v>2030</v>
      </c>
      <c r="I192" s="27" t="s">
        <v>2030</v>
      </c>
    </row>
    <row r="193">
      <c r="A193" s="27" t="s">
        <v>2569</v>
      </c>
      <c r="B193" s="27" t="s">
        <v>2570</v>
      </c>
      <c r="C193" s="31">
        <v>146900.0</v>
      </c>
      <c r="D193" s="31">
        <v>29.0</v>
      </c>
      <c r="E193" s="31">
        <v>2409.0</v>
      </c>
      <c r="F193" s="78" t="s">
        <v>2026</v>
      </c>
      <c r="G193" s="31">
        <v>1.0</v>
      </c>
      <c r="H193" s="27" t="s">
        <v>2571</v>
      </c>
      <c r="I193" s="31">
        <v>98.84</v>
      </c>
    </row>
    <row r="194">
      <c r="A194" s="27" t="s">
        <v>2572</v>
      </c>
      <c r="B194" s="27" t="s">
        <v>2573</v>
      </c>
      <c r="C194" s="31">
        <v>20887.0</v>
      </c>
      <c r="D194" s="31">
        <v>18.0</v>
      </c>
      <c r="E194" s="31">
        <v>2995.0</v>
      </c>
      <c r="F194" s="78" t="s">
        <v>2026</v>
      </c>
      <c r="G194" s="31">
        <v>1.0</v>
      </c>
      <c r="H194" s="27" t="s">
        <v>2574</v>
      </c>
      <c r="I194" s="31">
        <v>52.2</v>
      </c>
    </row>
  </sheetData>
  <mergeCells count="1">
    <mergeCell ref="A1:G1"/>
  </mergeCell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9.13"/>
    <col customWidth="1" min="11" max="11" width="19.0"/>
  </cols>
  <sheetData>
    <row r="1">
      <c r="A1" s="1" t="s">
        <v>2575</v>
      </c>
      <c r="J1" s="1"/>
    </row>
    <row r="2">
      <c r="A2" s="1"/>
      <c r="J2" s="1"/>
    </row>
    <row r="3">
      <c r="A3" s="1" t="s">
        <v>1</v>
      </c>
      <c r="J3" s="1" t="s">
        <v>17</v>
      </c>
    </row>
    <row r="4">
      <c r="A4" s="27" t="s">
        <v>2576</v>
      </c>
      <c r="B4" s="27" t="s">
        <v>2577</v>
      </c>
      <c r="C4" s="27" t="s">
        <v>2578</v>
      </c>
      <c r="D4" s="27" t="s">
        <v>2579</v>
      </c>
      <c r="E4" s="27" t="s">
        <v>2580</v>
      </c>
      <c r="F4" s="27" t="s">
        <v>2581</v>
      </c>
      <c r="G4" s="27" t="s">
        <v>2582</v>
      </c>
      <c r="H4" s="27" t="s">
        <v>2583</v>
      </c>
      <c r="J4" s="27" t="s">
        <v>2576</v>
      </c>
      <c r="K4" s="27" t="s">
        <v>2577</v>
      </c>
      <c r="L4" s="27" t="s">
        <v>2584</v>
      </c>
      <c r="M4" s="27" t="s">
        <v>2585</v>
      </c>
      <c r="N4" s="27" t="s">
        <v>2580</v>
      </c>
      <c r="O4" s="27" t="s">
        <v>2581</v>
      </c>
      <c r="P4" s="27" t="s">
        <v>2582</v>
      </c>
      <c r="Q4" s="27" t="s">
        <v>2583</v>
      </c>
    </row>
    <row r="5">
      <c r="A5" s="27" t="s">
        <v>2586</v>
      </c>
      <c r="B5" s="27" t="s">
        <v>2587</v>
      </c>
      <c r="C5" s="27" t="s">
        <v>2588</v>
      </c>
      <c r="D5" s="27" t="s">
        <v>2589</v>
      </c>
      <c r="E5" s="27" t="s">
        <v>2590</v>
      </c>
      <c r="F5" s="27" t="s">
        <v>2591</v>
      </c>
      <c r="G5" s="27" t="s">
        <v>2592</v>
      </c>
      <c r="H5" s="31">
        <v>46726.0</v>
      </c>
      <c r="J5" s="27" t="s">
        <v>2586</v>
      </c>
      <c r="K5" s="27" t="s">
        <v>2593</v>
      </c>
      <c r="L5" s="27" t="s">
        <v>2594</v>
      </c>
      <c r="M5" s="27" t="s">
        <v>2595</v>
      </c>
      <c r="N5" s="27" t="s">
        <v>2596</v>
      </c>
      <c r="O5" s="27" t="s">
        <v>2597</v>
      </c>
      <c r="P5" s="27" t="s">
        <v>2598</v>
      </c>
      <c r="Q5" s="31">
        <v>41950.0</v>
      </c>
    </row>
    <row r="6">
      <c r="A6" s="27" t="s">
        <v>2599</v>
      </c>
      <c r="B6" s="27" t="s">
        <v>2587</v>
      </c>
      <c r="C6" s="27" t="s">
        <v>2600</v>
      </c>
      <c r="D6" s="27" t="s">
        <v>2601</v>
      </c>
      <c r="E6" s="27" t="s">
        <v>2590</v>
      </c>
      <c r="F6" s="27" t="s">
        <v>2602</v>
      </c>
      <c r="G6" s="27" t="s">
        <v>2603</v>
      </c>
      <c r="H6" s="31">
        <v>99848.0</v>
      </c>
      <c r="J6" s="27" t="s">
        <v>2599</v>
      </c>
      <c r="K6" s="27" t="s">
        <v>2593</v>
      </c>
      <c r="L6" s="27" t="s">
        <v>2604</v>
      </c>
      <c r="M6" s="27" t="s">
        <v>2605</v>
      </c>
      <c r="N6" s="27" t="s">
        <v>2590</v>
      </c>
      <c r="O6" s="27" t="s">
        <v>2606</v>
      </c>
      <c r="P6" s="27" t="s">
        <v>2607</v>
      </c>
      <c r="Q6" s="31">
        <v>58761.0</v>
      </c>
    </row>
    <row r="7">
      <c r="A7" s="27" t="s">
        <v>2608</v>
      </c>
      <c r="B7" s="27" t="s">
        <v>2587</v>
      </c>
      <c r="C7" s="27" t="s">
        <v>2609</v>
      </c>
      <c r="D7" s="27" t="s">
        <v>2610</v>
      </c>
      <c r="E7" s="27" t="s">
        <v>2596</v>
      </c>
      <c r="F7" s="27" t="s">
        <v>2597</v>
      </c>
      <c r="G7" s="27" t="s">
        <v>2598</v>
      </c>
      <c r="H7" s="31">
        <v>36918.0</v>
      </c>
      <c r="J7" s="27" t="s">
        <v>2608</v>
      </c>
      <c r="K7" s="27" t="s">
        <v>2593</v>
      </c>
      <c r="L7" s="27" t="s">
        <v>2611</v>
      </c>
      <c r="M7" s="27" t="s">
        <v>2612</v>
      </c>
      <c r="N7" s="27" t="s">
        <v>2596</v>
      </c>
      <c r="O7" s="27" t="s">
        <v>2597</v>
      </c>
      <c r="P7" s="27" t="s">
        <v>2598</v>
      </c>
      <c r="Q7" s="31">
        <v>98422.0</v>
      </c>
    </row>
    <row r="8">
      <c r="A8" s="27" t="s">
        <v>2613</v>
      </c>
      <c r="B8" s="27" t="s">
        <v>2587</v>
      </c>
      <c r="C8" s="27" t="s">
        <v>2614</v>
      </c>
      <c r="D8" s="27" t="s">
        <v>2615</v>
      </c>
      <c r="E8" s="27" t="s">
        <v>2590</v>
      </c>
      <c r="F8" s="27" t="s">
        <v>2616</v>
      </c>
      <c r="G8" s="27" t="s">
        <v>2617</v>
      </c>
      <c r="H8" s="31">
        <v>93417.0</v>
      </c>
      <c r="J8" s="27" t="s">
        <v>2613</v>
      </c>
      <c r="K8" s="27" t="s">
        <v>2593</v>
      </c>
      <c r="L8" s="27" t="s">
        <v>2618</v>
      </c>
      <c r="M8" s="27" t="s">
        <v>2619</v>
      </c>
      <c r="N8" s="27" t="s">
        <v>2590</v>
      </c>
      <c r="O8" s="27" t="s">
        <v>2620</v>
      </c>
      <c r="P8" s="27" t="s">
        <v>2621</v>
      </c>
      <c r="Q8" s="31">
        <v>98125.0</v>
      </c>
    </row>
    <row r="9">
      <c r="A9" s="27" t="s">
        <v>2622</v>
      </c>
      <c r="B9" s="27" t="s">
        <v>2587</v>
      </c>
      <c r="C9" s="27" t="s">
        <v>2623</v>
      </c>
      <c r="D9" s="27" t="s">
        <v>2624</v>
      </c>
      <c r="E9" s="27" t="s">
        <v>2590</v>
      </c>
      <c r="F9" s="27" t="s">
        <v>2625</v>
      </c>
      <c r="G9" s="27" t="s">
        <v>2626</v>
      </c>
      <c r="H9" s="31">
        <v>97275.0</v>
      </c>
      <c r="J9" s="27" t="s">
        <v>2622</v>
      </c>
      <c r="K9" s="27" t="s">
        <v>2593</v>
      </c>
      <c r="L9" s="27" t="s">
        <v>2627</v>
      </c>
      <c r="M9" s="27" t="s">
        <v>2628</v>
      </c>
      <c r="N9" s="27" t="s">
        <v>2590</v>
      </c>
      <c r="O9" s="27" t="s">
        <v>2629</v>
      </c>
      <c r="P9" s="27" t="s">
        <v>2630</v>
      </c>
      <c r="Q9" s="31">
        <v>90066.0</v>
      </c>
    </row>
    <row r="10">
      <c r="A10" s="27" t="s">
        <v>2631</v>
      </c>
      <c r="B10" s="27" t="s">
        <v>2587</v>
      </c>
      <c r="C10" s="27" t="s">
        <v>2632</v>
      </c>
      <c r="D10" s="27" t="s">
        <v>2633</v>
      </c>
      <c r="E10" s="27" t="s">
        <v>2590</v>
      </c>
      <c r="F10" s="27" t="s">
        <v>2634</v>
      </c>
      <c r="G10" s="27" t="s">
        <v>2635</v>
      </c>
      <c r="H10" s="31">
        <v>24075.0</v>
      </c>
      <c r="J10" s="27" t="s">
        <v>2631</v>
      </c>
      <c r="K10" s="27" t="s">
        <v>2593</v>
      </c>
      <c r="L10" s="27" t="s">
        <v>2636</v>
      </c>
      <c r="M10" s="27" t="s">
        <v>2637</v>
      </c>
      <c r="N10" s="27" t="s">
        <v>2590</v>
      </c>
      <c r="O10" s="27" t="s">
        <v>2638</v>
      </c>
      <c r="P10" s="27" t="s">
        <v>2639</v>
      </c>
      <c r="Q10" s="31">
        <v>96474.0</v>
      </c>
    </row>
    <row r="11">
      <c r="A11" s="27" t="s">
        <v>2640</v>
      </c>
      <c r="B11" s="27" t="s">
        <v>2587</v>
      </c>
      <c r="C11" s="27" t="s">
        <v>2641</v>
      </c>
      <c r="D11" s="27" t="s">
        <v>2642</v>
      </c>
      <c r="E11" s="27" t="s">
        <v>2596</v>
      </c>
      <c r="F11" s="27" t="s">
        <v>2597</v>
      </c>
      <c r="G11" s="27" t="s">
        <v>2598</v>
      </c>
      <c r="H11" s="31">
        <v>36956.0</v>
      </c>
      <c r="J11" s="27" t="s">
        <v>2640</v>
      </c>
      <c r="K11" s="27" t="s">
        <v>2593</v>
      </c>
      <c r="L11" s="27" t="s">
        <v>2643</v>
      </c>
      <c r="M11" s="27" t="s">
        <v>2644</v>
      </c>
      <c r="N11" s="27" t="s">
        <v>2590</v>
      </c>
      <c r="O11" s="27" t="s">
        <v>2645</v>
      </c>
      <c r="P11" s="27" t="s">
        <v>2646</v>
      </c>
      <c r="Q11" s="31">
        <v>110248.0</v>
      </c>
    </row>
    <row r="12">
      <c r="A12" s="27" t="s">
        <v>2647</v>
      </c>
      <c r="B12" s="27" t="s">
        <v>2587</v>
      </c>
      <c r="C12" s="27" t="s">
        <v>2648</v>
      </c>
      <c r="D12" s="27" t="s">
        <v>2649</v>
      </c>
      <c r="E12" s="27" t="s">
        <v>2590</v>
      </c>
      <c r="F12" s="27" t="s">
        <v>2606</v>
      </c>
      <c r="G12" s="27" t="s">
        <v>2650</v>
      </c>
      <c r="H12" s="31">
        <v>120065.0</v>
      </c>
      <c r="J12" s="27" t="s">
        <v>2647</v>
      </c>
      <c r="K12" s="27" t="s">
        <v>2593</v>
      </c>
      <c r="L12" s="27" t="s">
        <v>2651</v>
      </c>
      <c r="M12" s="27" t="s">
        <v>2652</v>
      </c>
      <c r="N12" s="27" t="s">
        <v>2596</v>
      </c>
      <c r="O12" s="27" t="s">
        <v>2597</v>
      </c>
      <c r="P12" s="27" t="s">
        <v>2598</v>
      </c>
      <c r="Q12" s="31">
        <v>44718.0</v>
      </c>
    </row>
    <row r="13">
      <c r="A13" s="27" t="s">
        <v>2653</v>
      </c>
      <c r="B13" s="27" t="s">
        <v>2587</v>
      </c>
      <c r="C13" s="27" t="s">
        <v>2654</v>
      </c>
      <c r="D13" s="27" t="s">
        <v>2655</v>
      </c>
      <c r="E13" s="27" t="s">
        <v>2590</v>
      </c>
      <c r="F13" s="27" t="s">
        <v>2656</v>
      </c>
      <c r="G13" s="27" t="s">
        <v>2657</v>
      </c>
      <c r="H13" s="31">
        <v>103297.0</v>
      </c>
      <c r="J13" s="27" t="s">
        <v>2653</v>
      </c>
      <c r="K13" s="27" t="s">
        <v>2593</v>
      </c>
      <c r="L13" s="27" t="s">
        <v>2658</v>
      </c>
      <c r="M13" s="27" t="s">
        <v>2659</v>
      </c>
      <c r="N13" s="27" t="s">
        <v>2596</v>
      </c>
      <c r="O13" s="27" t="s">
        <v>2597</v>
      </c>
      <c r="P13" s="27" t="s">
        <v>2598</v>
      </c>
      <c r="Q13" s="31">
        <v>44396.0</v>
      </c>
    </row>
    <row r="14">
      <c r="A14" s="27" t="s">
        <v>2660</v>
      </c>
      <c r="B14" s="27" t="s">
        <v>2587</v>
      </c>
      <c r="C14" s="27" t="s">
        <v>2661</v>
      </c>
      <c r="D14" s="27" t="s">
        <v>2662</v>
      </c>
      <c r="E14" s="27" t="s">
        <v>2596</v>
      </c>
      <c r="F14" s="27" t="s">
        <v>2597</v>
      </c>
      <c r="G14" s="27" t="s">
        <v>2598</v>
      </c>
      <c r="H14" s="31">
        <v>113748.0</v>
      </c>
      <c r="J14" s="27" t="s">
        <v>2660</v>
      </c>
      <c r="K14" s="27" t="s">
        <v>2593</v>
      </c>
      <c r="L14" s="27" t="s">
        <v>2663</v>
      </c>
      <c r="M14" s="27" t="s">
        <v>2664</v>
      </c>
      <c r="N14" s="27" t="s">
        <v>2596</v>
      </c>
      <c r="O14" s="27" t="s">
        <v>2597</v>
      </c>
      <c r="P14" s="27" t="s">
        <v>2598</v>
      </c>
      <c r="Q14" s="31">
        <v>27697.0</v>
      </c>
    </row>
    <row r="15">
      <c r="A15" s="27" t="s">
        <v>2665</v>
      </c>
      <c r="B15" s="27" t="s">
        <v>2587</v>
      </c>
      <c r="C15" s="27" t="s">
        <v>2666</v>
      </c>
      <c r="D15" s="27" t="s">
        <v>2667</v>
      </c>
      <c r="E15" s="27" t="s">
        <v>2590</v>
      </c>
      <c r="F15" s="27" t="s">
        <v>2668</v>
      </c>
      <c r="G15" s="27" t="s">
        <v>2626</v>
      </c>
      <c r="H15" s="31">
        <v>97761.0</v>
      </c>
      <c r="J15" s="27" t="s">
        <v>2665</v>
      </c>
      <c r="K15" s="27" t="s">
        <v>2593</v>
      </c>
      <c r="L15" s="27" t="s">
        <v>2669</v>
      </c>
      <c r="M15" s="27" t="s">
        <v>2670</v>
      </c>
      <c r="N15" s="27" t="s">
        <v>2590</v>
      </c>
      <c r="O15" s="27" t="s">
        <v>2671</v>
      </c>
      <c r="P15" s="27" t="s">
        <v>2672</v>
      </c>
      <c r="Q15" s="31">
        <v>85064.0</v>
      </c>
    </row>
    <row r="16">
      <c r="A16" s="27" t="s">
        <v>2673</v>
      </c>
      <c r="B16" s="27" t="s">
        <v>2587</v>
      </c>
      <c r="C16" s="27" t="s">
        <v>2674</v>
      </c>
      <c r="D16" s="27" t="s">
        <v>2675</v>
      </c>
      <c r="E16" s="27" t="s">
        <v>2596</v>
      </c>
      <c r="F16" s="27" t="s">
        <v>2597</v>
      </c>
      <c r="G16" s="27" t="s">
        <v>2598</v>
      </c>
      <c r="H16" s="31">
        <v>50866.0</v>
      </c>
      <c r="J16" s="27" t="s">
        <v>2673</v>
      </c>
      <c r="K16" s="27" t="s">
        <v>2593</v>
      </c>
      <c r="L16" s="27" t="s">
        <v>2676</v>
      </c>
      <c r="M16" s="27" t="s">
        <v>2677</v>
      </c>
      <c r="N16" s="27" t="s">
        <v>2590</v>
      </c>
      <c r="O16" s="27" t="s">
        <v>2678</v>
      </c>
      <c r="P16" s="27" t="s">
        <v>2679</v>
      </c>
      <c r="Q16" s="31">
        <v>30321.0</v>
      </c>
    </row>
    <row r="17">
      <c r="A17" s="27" t="s">
        <v>2680</v>
      </c>
      <c r="B17" s="27" t="s">
        <v>2587</v>
      </c>
      <c r="C17" s="27" t="s">
        <v>2681</v>
      </c>
      <c r="D17" s="27" t="s">
        <v>2682</v>
      </c>
      <c r="E17" s="27" t="s">
        <v>2596</v>
      </c>
      <c r="F17" s="27" t="s">
        <v>2597</v>
      </c>
      <c r="G17" s="27" t="s">
        <v>2598</v>
      </c>
      <c r="H17" s="31">
        <v>50032.0</v>
      </c>
      <c r="J17" s="27" t="s">
        <v>2680</v>
      </c>
      <c r="K17" s="27" t="s">
        <v>2593</v>
      </c>
      <c r="L17" s="27" t="s">
        <v>2683</v>
      </c>
      <c r="M17" s="27" t="s">
        <v>2684</v>
      </c>
      <c r="N17" s="27" t="s">
        <v>2590</v>
      </c>
      <c r="O17" s="27" t="s">
        <v>2685</v>
      </c>
      <c r="P17" s="27" t="s">
        <v>2686</v>
      </c>
      <c r="Q17" s="31">
        <v>36895.0</v>
      </c>
    </row>
    <row r="18">
      <c r="A18" s="27" t="s">
        <v>2687</v>
      </c>
      <c r="B18" s="27" t="s">
        <v>2587</v>
      </c>
      <c r="C18" s="27" t="s">
        <v>2688</v>
      </c>
      <c r="D18" s="27" t="s">
        <v>2689</v>
      </c>
      <c r="E18" s="27" t="s">
        <v>2590</v>
      </c>
      <c r="F18" s="27" t="s">
        <v>2690</v>
      </c>
      <c r="G18" s="27" t="s">
        <v>2691</v>
      </c>
      <c r="H18" s="31">
        <v>51773.0</v>
      </c>
      <c r="J18" s="27" t="s">
        <v>2687</v>
      </c>
      <c r="K18" s="27" t="s">
        <v>2593</v>
      </c>
      <c r="L18" s="27" t="s">
        <v>2692</v>
      </c>
      <c r="M18" s="27" t="s">
        <v>2693</v>
      </c>
      <c r="N18" s="27" t="s">
        <v>2596</v>
      </c>
      <c r="O18" s="27" t="s">
        <v>2597</v>
      </c>
      <c r="P18" s="27" t="s">
        <v>2598</v>
      </c>
      <c r="Q18" s="31">
        <v>36996.0</v>
      </c>
    </row>
    <row r="19">
      <c r="A19" s="27" t="s">
        <v>2694</v>
      </c>
      <c r="B19" s="27" t="s">
        <v>2587</v>
      </c>
      <c r="C19" s="27" t="s">
        <v>2695</v>
      </c>
      <c r="D19" s="27" t="s">
        <v>2696</v>
      </c>
      <c r="E19" s="27" t="s">
        <v>2596</v>
      </c>
      <c r="F19" s="27" t="s">
        <v>2597</v>
      </c>
      <c r="G19" s="27" t="s">
        <v>2598</v>
      </c>
      <c r="H19" s="31">
        <v>55654.0</v>
      </c>
      <c r="J19" s="27" t="s">
        <v>2694</v>
      </c>
      <c r="K19" s="27" t="s">
        <v>2593</v>
      </c>
      <c r="L19" s="27" t="s">
        <v>2697</v>
      </c>
      <c r="M19" s="27" t="s">
        <v>2698</v>
      </c>
      <c r="N19" s="27" t="s">
        <v>2590</v>
      </c>
      <c r="O19" s="27" t="s">
        <v>2699</v>
      </c>
      <c r="P19" s="27" t="s">
        <v>2700</v>
      </c>
      <c r="Q19" s="31">
        <v>67146.0</v>
      </c>
    </row>
    <row r="20">
      <c r="A20" s="27" t="s">
        <v>2701</v>
      </c>
      <c r="B20" s="27" t="s">
        <v>2587</v>
      </c>
      <c r="C20" s="27" t="s">
        <v>2702</v>
      </c>
      <c r="D20" s="27" t="s">
        <v>2703</v>
      </c>
      <c r="E20" s="27" t="s">
        <v>2590</v>
      </c>
      <c r="F20" s="27" t="s">
        <v>2704</v>
      </c>
      <c r="G20" s="27" t="s">
        <v>2705</v>
      </c>
      <c r="H20" s="31">
        <v>43522.0</v>
      </c>
      <c r="J20" s="27" t="s">
        <v>2701</v>
      </c>
      <c r="K20" s="27" t="s">
        <v>2593</v>
      </c>
      <c r="L20" s="27" t="s">
        <v>2706</v>
      </c>
      <c r="M20" s="27" t="s">
        <v>2707</v>
      </c>
      <c r="N20" s="27" t="s">
        <v>2596</v>
      </c>
      <c r="O20" s="27" t="s">
        <v>2597</v>
      </c>
      <c r="P20" s="27" t="s">
        <v>2598</v>
      </c>
      <c r="Q20" s="31">
        <v>29819.0</v>
      </c>
    </row>
    <row r="21">
      <c r="A21" s="27" t="s">
        <v>2708</v>
      </c>
      <c r="B21" s="27" t="s">
        <v>2587</v>
      </c>
      <c r="C21" s="27" t="s">
        <v>2709</v>
      </c>
      <c r="D21" s="27" t="s">
        <v>2710</v>
      </c>
      <c r="E21" s="27" t="s">
        <v>2596</v>
      </c>
      <c r="F21" s="27" t="s">
        <v>2597</v>
      </c>
      <c r="G21" s="27" t="s">
        <v>2598</v>
      </c>
      <c r="H21" s="31">
        <v>18969.0</v>
      </c>
      <c r="J21" s="27" t="s">
        <v>2711</v>
      </c>
      <c r="K21" s="27" t="s">
        <v>2593</v>
      </c>
      <c r="L21" s="27" t="s">
        <v>2712</v>
      </c>
      <c r="M21" s="27" t="s">
        <v>2713</v>
      </c>
      <c r="N21" s="27" t="s">
        <v>2590</v>
      </c>
      <c r="O21" s="27" t="s">
        <v>2714</v>
      </c>
      <c r="P21" s="27" t="s">
        <v>2715</v>
      </c>
      <c r="Q21" s="31">
        <v>52867.0</v>
      </c>
    </row>
    <row r="22">
      <c r="A22" s="27" t="s">
        <v>2716</v>
      </c>
      <c r="B22" s="27" t="s">
        <v>2587</v>
      </c>
      <c r="C22" s="27" t="s">
        <v>2717</v>
      </c>
      <c r="D22" s="27" t="s">
        <v>2718</v>
      </c>
      <c r="E22" s="27" t="s">
        <v>2596</v>
      </c>
      <c r="F22" s="27" t="s">
        <v>2597</v>
      </c>
      <c r="G22" s="27" t="s">
        <v>2598</v>
      </c>
      <c r="H22" s="31">
        <v>26511.0</v>
      </c>
      <c r="J22" s="27" t="s">
        <v>2719</v>
      </c>
      <c r="K22" s="27" t="s">
        <v>2593</v>
      </c>
      <c r="L22" s="27" t="s">
        <v>2720</v>
      </c>
      <c r="M22" s="27" t="s">
        <v>2721</v>
      </c>
      <c r="N22" s="27" t="s">
        <v>2596</v>
      </c>
      <c r="O22" s="27" t="s">
        <v>2597</v>
      </c>
      <c r="P22" s="27" t="s">
        <v>2598</v>
      </c>
      <c r="Q22" s="31">
        <v>36758.0</v>
      </c>
    </row>
    <row r="23">
      <c r="A23" s="27" t="s">
        <v>2722</v>
      </c>
      <c r="B23" s="27" t="s">
        <v>2587</v>
      </c>
      <c r="C23" s="27" t="s">
        <v>2723</v>
      </c>
      <c r="D23" s="27" t="s">
        <v>2724</v>
      </c>
      <c r="E23" s="27" t="s">
        <v>2596</v>
      </c>
      <c r="F23" s="27" t="s">
        <v>2597</v>
      </c>
      <c r="G23" s="27" t="s">
        <v>2598</v>
      </c>
      <c r="H23" s="31">
        <v>27876.0</v>
      </c>
      <c r="J23" s="27" t="s">
        <v>2725</v>
      </c>
      <c r="K23" s="27" t="s">
        <v>2593</v>
      </c>
      <c r="L23" s="27" t="s">
        <v>2726</v>
      </c>
      <c r="M23" s="27" t="s">
        <v>2727</v>
      </c>
      <c r="N23" s="27" t="s">
        <v>2590</v>
      </c>
      <c r="O23" s="27" t="s">
        <v>2728</v>
      </c>
      <c r="P23" s="27" t="s">
        <v>2729</v>
      </c>
      <c r="Q23" s="31">
        <v>57141.0</v>
      </c>
    </row>
    <row r="24">
      <c r="A24" s="27" t="s">
        <v>2730</v>
      </c>
      <c r="B24" s="27" t="s">
        <v>2587</v>
      </c>
      <c r="C24" s="27" t="s">
        <v>2731</v>
      </c>
      <c r="D24" s="27" t="s">
        <v>2732</v>
      </c>
      <c r="E24" s="27" t="s">
        <v>2596</v>
      </c>
      <c r="F24" s="27" t="s">
        <v>2597</v>
      </c>
      <c r="G24" s="27" t="s">
        <v>2598</v>
      </c>
      <c r="H24" s="31">
        <v>18822.0</v>
      </c>
      <c r="J24" s="27" t="s">
        <v>2733</v>
      </c>
      <c r="K24" s="27" t="s">
        <v>2593</v>
      </c>
      <c r="L24" s="27" t="s">
        <v>2734</v>
      </c>
      <c r="M24" s="27" t="s">
        <v>2735</v>
      </c>
      <c r="N24" s="27" t="s">
        <v>2590</v>
      </c>
      <c r="O24" s="27" t="s">
        <v>2668</v>
      </c>
      <c r="P24" s="27" t="s">
        <v>2626</v>
      </c>
      <c r="Q24" s="31">
        <v>97657.0</v>
      </c>
    </row>
    <row r="25">
      <c r="A25" s="27" t="s">
        <v>2736</v>
      </c>
      <c r="B25" s="27" t="s">
        <v>2587</v>
      </c>
      <c r="C25" s="27" t="s">
        <v>2737</v>
      </c>
      <c r="D25" s="27" t="s">
        <v>2738</v>
      </c>
      <c r="E25" s="27" t="s">
        <v>2590</v>
      </c>
      <c r="F25" s="27" t="s">
        <v>2739</v>
      </c>
      <c r="G25" s="27" t="s">
        <v>2740</v>
      </c>
      <c r="H25" s="31">
        <v>60249.0</v>
      </c>
      <c r="J25" s="27" t="s">
        <v>2741</v>
      </c>
      <c r="K25" s="27" t="s">
        <v>2593</v>
      </c>
      <c r="L25" s="27" t="s">
        <v>2742</v>
      </c>
      <c r="M25" s="27" t="s">
        <v>2743</v>
      </c>
      <c r="N25" s="27" t="s">
        <v>2590</v>
      </c>
      <c r="O25" s="27" t="s">
        <v>2744</v>
      </c>
      <c r="P25" s="27" t="s">
        <v>2745</v>
      </c>
      <c r="Q25" s="31">
        <v>62927.0</v>
      </c>
    </row>
    <row r="26">
      <c r="J26" s="27" t="s">
        <v>2746</v>
      </c>
      <c r="K26" s="27" t="s">
        <v>2593</v>
      </c>
      <c r="L26" s="27" t="s">
        <v>2747</v>
      </c>
      <c r="M26" s="27" t="s">
        <v>2748</v>
      </c>
      <c r="N26" s="27" t="s">
        <v>2590</v>
      </c>
      <c r="O26" s="27" t="s">
        <v>2749</v>
      </c>
      <c r="P26" s="27" t="s">
        <v>2750</v>
      </c>
      <c r="Q26" s="31">
        <v>50108.0</v>
      </c>
    </row>
    <row r="27">
      <c r="J27" s="27" t="s">
        <v>2751</v>
      </c>
      <c r="K27" s="27" t="s">
        <v>2593</v>
      </c>
      <c r="L27" s="27" t="s">
        <v>2752</v>
      </c>
      <c r="M27" s="27" t="s">
        <v>2753</v>
      </c>
      <c r="N27" s="27" t="s">
        <v>2590</v>
      </c>
      <c r="O27" s="27" t="s">
        <v>2754</v>
      </c>
      <c r="P27" s="27" t="s">
        <v>2755</v>
      </c>
      <c r="Q27" s="31">
        <v>58504.0</v>
      </c>
    </row>
    <row r="28">
      <c r="J28" s="27" t="s">
        <v>2756</v>
      </c>
      <c r="K28" s="27" t="s">
        <v>2593</v>
      </c>
      <c r="L28" s="27" t="s">
        <v>2757</v>
      </c>
      <c r="M28" s="27" t="s">
        <v>2758</v>
      </c>
      <c r="N28" s="27" t="s">
        <v>2596</v>
      </c>
      <c r="O28" s="27" t="s">
        <v>2597</v>
      </c>
      <c r="P28" s="27" t="s">
        <v>2598</v>
      </c>
      <c r="Q28" s="31">
        <v>50444.0</v>
      </c>
    </row>
    <row r="29">
      <c r="J29" s="27" t="s">
        <v>2759</v>
      </c>
      <c r="K29" s="27" t="s">
        <v>2593</v>
      </c>
      <c r="L29" s="27" t="s">
        <v>2760</v>
      </c>
      <c r="M29" s="27" t="s">
        <v>2761</v>
      </c>
      <c r="N29" s="27" t="s">
        <v>2590</v>
      </c>
      <c r="O29" s="27" t="s">
        <v>2762</v>
      </c>
      <c r="P29" s="27" t="s">
        <v>2763</v>
      </c>
      <c r="Q29" s="31">
        <v>50539.0</v>
      </c>
    </row>
    <row r="30">
      <c r="J30" s="27" t="s">
        <v>2764</v>
      </c>
      <c r="K30" s="27" t="s">
        <v>2593</v>
      </c>
      <c r="L30" s="27" t="s">
        <v>2765</v>
      </c>
      <c r="M30" s="27" t="s">
        <v>2766</v>
      </c>
      <c r="N30" s="27" t="s">
        <v>2596</v>
      </c>
      <c r="O30" s="27" t="s">
        <v>2597</v>
      </c>
      <c r="P30" s="27" t="s">
        <v>2598</v>
      </c>
      <c r="Q30" s="31">
        <v>24846.0</v>
      </c>
    </row>
    <row r="31">
      <c r="J31" s="27" t="s">
        <v>2767</v>
      </c>
      <c r="K31" s="27" t="s">
        <v>2593</v>
      </c>
      <c r="L31" s="27" t="s">
        <v>2768</v>
      </c>
      <c r="M31" s="27" t="s">
        <v>2769</v>
      </c>
      <c r="N31" s="27" t="s">
        <v>2590</v>
      </c>
      <c r="O31" s="27" t="s">
        <v>2770</v>
      </c>
      <c r="P31" s="27" t="s">
        <v>2771</v>
      </c>
      <c r="Q31" s="31">
        <v>95993.0</v>
      </c>
    </row>
    <row r="32">
      <c r="J32" s="27" t="s">
        <v>2772</v>
      </c>
      <c r="K32" s="27" t="s">
        <v>2593</v>
      </c>
      <c r="L32" s="27" t="s">
        <v>2773</v>
      </c>
      <c r="M32" s="27" t="s">
        <v>2774</v>
      </c>
      <c r="N32" s="27" t="s">
        <v>2590</v>
      </c>
      <c r="O32" s="27" t="s">
        <v>2775</v>
      </c>
      <c r="P32" s="27" t="s">
        <v>2776</v>
      </c>
      <c r="Q32" s="31">
        <v>30745.0</v>
      </c>
    </row>
    <row r="33">
      <c r="J33" s="27" t="s">
        <v>2777</v>
      </c>
      <c r="K33" s="27" t="s">
        <v>2593</v>
      </c>
      <c r="L33" s="27" t="s">
        <v>2778</v>
      </c>
      <c r="M33" s="27" t="s">
        <v>2779</v>
      </c>
      <c r="N33" s="27" t="s">
        <v>2590</v>
      </c>
      <c r="O33" s="27" t="s">
        <v>2780</v>
      </c>
      <c r="P33" s="27" t="s">
        <v>2686</v>
      </c>
      <c r="Q33" s="31">
        <v>29878.0</v>
      </c>
    </row>
    <row r="34">
      <c r="J34" s="27" t="s">
        <v>2781</v>
      </c>
      <c r="K34" s="27" t="s">
        <v>2593</v>
      </c>
      <c r="L34" s="27" t="s">
        <v>2782</v>
      </c>
      <c r="M34" s="27" t="s">
        <v>2783</v>
      </c>
      <c r="N34" s="27" t="s">
        <v>2596</v>
      </c>
      <c r="O34" s="27" t="s">
        <v>2597</v>
      </c>
      <c r="P34" s="27" t="s">
        <v>2598</v>
      </c>
      <c r="Q34" s="31">
        <v>30364.0</v>
      </c>
    </row>
    <row r="35">
      <c r="J35" s="27" t="s">
        <v>2784</v>
      </c>
      <c r="K35" s="27" t="s">
        <v>2593</v>
      </c>
      <c r="L35" s="27" t="s">
        <v>2785</v>
      </c>
      <c r="M35" s="27" t="s">
        <v>2786</v>
      </c>
      <c r="N35" s="27" t="s">
        <v>2596</v>
      </c>
      <c r="O35" s="27" t="s">
        <v>2597</v>
      </c>
      <c r="P35" s="27" t="s">
        <v>2598</v>
      </c>
      <c r="Q35" s="31">
        <v>34812.0</v>
      </c>
    </row>
    <row r="36">
      <c r="J36" s="27" t="s">
        <v>2787</v>
      </c>
      <c r="K36" s="27" t="s">
        <v>2593</v>
      </c>
      <c r="L36" s="27" t="s">
        <v>2788</v>
      </c>
      <c r="M36" s="27" t="s">
        <v>2789</v>
      </c>
      <c r="N36" s="27" t="s">
        <v>2596</v>
      </c>
      <c r="O36" s="27" t="s">
        <v>2597</v>
      </c>
      <c r="P36" s="27" t="s">
        <v>2598</v>
      </c>
      <c r="Q36" s="31">
        <v>30361.0</v>
      </c>
    </row>
    <row r="37">
      <c r="J37" s="27" t="s">
        <v>2790</v>
      </c>
      <c r="K37" s="27" t="s">
        <v>2593</v>
      </c>
      <c r="L37" s="27" t="s">
        <v>2791</v>
      </c>
      <c r="M37" s="27" t="s">
        <v>2792</v>
      </c>
      <c r="N37" s="27" t="s">
        <v>2590</v>
      </c>
      <c r="O37" s="27" t="s">
        <v>2793</v>
      </c>
      <c r="P37" s="27" t="s">
        <v>2794</v>
      </c>
      <c r="Q37" s="31">
        <v>54369.0</v>
      </c>
    </row>
    <row r="38">
      <c r="J38" s="27" t="s">
        <v>2795</v>
      </c>
      <c r="K38" s="27" t="s">
        <v>2593</v>
      </c>
      <c r="L38" s="27" t="s">
        <v>2796</v>
      </c>
      <c r="M38" s="27" t="s">
        <v>2797</v>
      </c>
      <c r="N38" s="27" t="s">
        <v>2596</v>
      </c>
      <c r="O38" s="27" t="s">
        <v>2597</v>
      </c>
      <c r="P38" s="27" t="s">
        <v>2598</v>
      </c>
      <c r="Q38" s="31">
        <v>36750.0</v>
      </c>
    </row>
    <row r="39">
      <c r="J39" s="27" t="s">
        <v>2798</v>
      </c>
      <c r="K39" s="27" t="s">
        <v>2593</v>
      </c>
      <c r="L39" s="27" t="s">
        <v>2799</v>
      </c>
      <c r="M39" s="27" t="s">
        <v>2800</v>
      </c>
      <c r="N39" s="27" t="s">
        <v>2596</v>
      </c>
      <c r="O39" s="27" t="s">
        <v>2597</v>
      </c>
      <c r="P39" s="27" t="s">
        <v>2598</v>
      </c>
      <c r="Q39" s="31">
        <v>44096.0</v>
      </c>
    </row>
    <row r="40">
      <c r="J40" s="27" t="s">
        <v>2708</v>
      </c>
      <c r="K40" s="27" t="s">
        <v>2593</v>
      </c>
      <c r="L40" s="27" t="s">
        <v>2801</v>
      </c>
      <c r="M40" s="27" t="s">
        <v>2802</v>
      </c>
      <c r="N40" s="27" t="s">
        <v>2596</v>
      </c>
      <c r="O40" s="27" t="s">
        <v>2597</v>
      </c>
      <c r="P40" s="27" t="s">
        <v>2598</v>
      </c>
      <c r="Q40" s="31">
        <v>26739.0</v>
      </c>
    </row>
    <row r="41">
      <c r="J41" s="27" t="s">
        <v>2716</v>
      </c>
      <c r="K41" s="27" t="s">
        <v>2593</v>
      </c>
      <c r="L41" s="27" t="s">
        <v>2803</v>
      </c>
      <c r="M41" s="27" t="s">
        <v>2804</v>
      </c>
      <c r="N41" s="27" t="s">
        <v>2596</v>
      </c>
      <c r="O41" s="27" t="s">
        <v>2597</v>
      </c>
      <c r="P41" s="27" t="s">
        <v>2598</v>
      </c>
      <c r="Q41" s="31">
        <v>14070.0</v>
      </c>
    </row>
    <row r="42">
      <c r="J42" s="27" t="s">
        <v>2722</v>
      </c>
      <c r="K42" s="27" t="s">
        <v>2593</v>
      </c>
      <c r="L42" s="27" t="s">
        <v>2805</v>
      </c>
      <c r="M42" s="27" t="s">
        <v>2806</v>
      </c>
      <c r="N42" s="27" t="s">
        <v>2596</v>
      </c>
      <c r="O42" s="27" t="s">
        <v>2597</v>
      </c>
      <c r="P42" s="27" t="s">
        <v>2598</v>
      </c>
      <c r="Q42" s="31">
        <v>18812.0</v>
      </c>
    </row>
    <row r="43">
      <c r="J43" s="27" t="s">
        <v>2730</v>
      </c>
      <c r="K43" s="27" t="s">
        <v>2593</v>
      </c>
      <c r="L43" s="27" t="s">
        <v>2807</v>
      </c>
      <c r="M43" s="27" t="s">
        <v>2808</v>
      </c>
      <c r="N43" s="27" t="s">
        <v>2590</v>
      </c>
      <c r="O43" s="27" t="s">
        <v>2809</v>
      </c>
      <c r="P43" s="27" t="s">
        <v>2810</v>
      </c>
      <c r="Q43" s="31">
        <v>9027.0</v>
      </c>
    </row>
    <row r="44">
      <c r="J44" s="27" t="s">
        <v>2811</v>
      </c>
      <c r="K44" s="27" t="s">
        <v>2593</v>
      </c>
      <c r="L44" s="27" t="s">
        <v>2812</v>
      </c>
      <c r="M44" s="27" t="s">
        <v>2813</v>
      </c>
      <c r="N44" s="27" t="s">
        <v>2596</v>
      </c>
      <c r="O44" s="27" t="s">
        <v>2597</v>
      </c>
      <c r="P44" s="27" t="s">
        <v>2598</v>
      </c>
      <c r="Q44" s="31">
        <v>9998.0</v>
      </c>
    </row>
    <row r="45">
      <c r="J45" s="27" t="s">
        <v>2814</v>
      </c>
      <c r="K45" s="27" t="s">
        <v>2593</v>
      </c>
      <c r="L45" s="27" t="s">
        <v>2815</v>
      </c>
      <c r="M45" s="27" t="s">
        <v>2816</v>
      </c>
      <c r="N45" s="27" t="s">
        <v>2596</v>
      </c>
      <c r="O45" s="27" t="s">
        <v>2597</v>
      </c>
      <c r="P45" s="27" t="s">
        <v>2598</v>
      </c>
      <c r="Q45" s="31">
        <v>18122.0</v>
      </c>
    </row>
    <row r="46">
      <c r="J46" s="27" t="s">
        <v>2817</v>
      </c>
      <c r="K46" s="27" t="s">
        <v>2593</v>
      </c>
      <c r="L46" s="27" t="s">
        <v>2818</v>
      </c>
      <c r="M46" s="27" t="s">
        <v>2819</v>
      </c>
      <c r="N46" s="27" t="s">
        <v>2596</v>
      </c>
      <c r="O46" s="27" t="s">
        <v>2597</v>
      </c>
      <c r="P46" s="27" t="s">
        <v>2598</v>
      </c>
      <c r="Q46" s="31">
        <v>12686.0</v>
      </c>
    </row>
    <row r="47">
      <c r="J47" s="27" t="s">
        <v>2820</v>
      </c>
      <c r="K47" s="27" t="s">
        <v>2593</v>
      </c>
      <c r="L47" s="27" t="s">
        <v>2821</v>
      </c>
      <c r="M47" s="27" t="s">
        <v>2822</v>
      </c>
      <c r="N47" s="27" t="s">
        <v>2590</v>
      </c>
      <c r="O47" s="27" t="s">
        <v>2823</v>
      </c>
      <c r="P47" s="27" t="s">
        <v>2824</v>
      </c>
      <c r="Q47" s="31">
        <v>48031.0</v>
      </c>
    </row>
    <row r="48">
      <c r="J48" s="27" t="s">
        <v>2825</v>
      </c>
      <c r="K48" s="27" t="s">
        <v>2593</v>
      </c>
      <c r="L48" s="27" t="s">
        <v>2826</v>
      </c>
      <c r="M48" s="27" t="s">
        <v>2827</v>
      </c>
      <c r="N48" s="27" t="s">
        <v>2596</v>
      </c>
      <c r="O48" s="27" t="s">
        <v>2597</v>
      </c>
      <c r="P48" s="27" t="s">
        <v>2598</v>
      </c>
      <c r="Q48" s="31">
        <v>12670.0</v>
      </c>
    </row>
    <row r="49">
      <c r="J49" s="27" t="s">
        <v>2828</v>
      </c>
      <c r="K49" s="27" t="s">
        <v>2593</v>
      </c>
      <c r="L49" s="27" t="s">
        <v>2829</v>
      </c>
      <c r="M49" s="27" t="s">
        <v>2830</v>
      </c>
      <c r="N49" s="27" t="s">
        <v>2596</v>
      </c>
      <c r="O49" s="27" t="s">
        <v>2597</v>
      </c>
      <c r="P49" s="27" t="s">
        <v>2598</v>
      </c>
      <c r="Q49" s="31">
        <v>18697.0</v>
      </c>
    </row>
    <row r="50">
      <c r="J50" s="27" t="s">
        <v>2831</v>
      </c>
      <c r="K50" s="27" t="s">
        <v>2593</v>
      </c>
      <c r="L50" s="27" t="s">
        <v>2832</v>
      </c>
      <c r="M50" s="27" t="s">
        <v>2833</v>
      </c>
      <c r="N50" s="27" t="s">
        <v>2596</v>
      </c>
      <c r="O50" s="27" t="s">
        <v>2597</v>
      </c>
      <c r="P50" s="27" t="s">
        <v>2598</v>
      </c>
      <c r="Q50" s="31">
        <v>10380.0</v>
      </c>
    </row>
    <row r="51">
      <c r="J51" s="27" t="s">
        <v>2834</v>
      </c>
      <c r="K51" s="27" t="s">
        <v>2593</v>
      </c>
      <c r="L51" s="27" t="s">
        <v>2835</v>
      </c>
      <c r="M51" s="27" t="s">
        <v>2836</v>
      </c>
      <c r="N51" s="27" t="s">
        <v>2596</v>
      </c>
      <c r="O51" s="27" t="s">
        <v>2597</v>
      </c>
      <c r="P51" s="27" t="s">
        <v>2598</v>
      </c>
      <c r="Q51" s="31">
        <v>11004.0</v>
      </c>
    </row>
    <row r="52">
      <c r="J52" s="27" t="s">
        <v>2837</v>
      </c>
      <c r="K52" s="27" t="s">
        <v>2593</v>
      </c>
      <c r="L52" s="27" t="s">
        <v>2838</v>
      </c>
      <c r="M52" s="27" t="s">
        <v>2839</v>
      </c>
      <c r="N52" s="27" t="s">
        <v>2596</v>
      </c>
      <c r="O52" s="27" t="s">
        <v>2597</v>
      </c>
      <c r="P52" s="27" t="s">
        <v>2598</v>
      </c>
      <c r="Q52" s="31">
        <v>12577.0</v>
      </c>
    </row>
    <row r="53">
      <c r="J53" s="27" t="s">
        <v>2736</v>
      </c>
      <c r="K53" s="27" t="s">
        <v>2593</v>
      </c>
      <c r="L53" s="27" t="s">
        <v>2840</v>
      </c>
      <c r="M53" s="27" t="s">
        <v>2841</v>
      </c>
      <c r="N53" s="27" t="s">
        <v>2590</v>
      </c>
      <c r="O53" s="27" t="s">
        <v>2704</v>
      </c>
      <c r="P53" s="27" t="s">
        <v>2842</v>
      </c>
      <c r="Q53" s="31">
        <v>59730.0</v>
      </c>
    </row>
  </sheetData>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63"/>
    <col customWidth="1" min="6" max="6" width="19.5"/>
  </cols>
  <sheetData>
    <row r="1">
      <c r="A1" s="1" t="s">
        <v>2843</v>
      </c>
      <c r="H1" s="4"/>
      <c r="I1" s="4"/>
    </row>
    <row r="2">
      <c r="A2" s="1"/>
      <c r="B2" s="4"/>
      <c r="C2" s="4"/>
      <c r="D2" s="4"/>
      <c r="F2" s="1"/>
      <c r="G2" s="4"/>
      <c r="H2" s="4"/>
      <c r="I2" s="4"/>
    </row>
    <row r="3">
      <c r="A3" s="1" t="s">
        <v>1</v>
      </c>
      <c r="B3" s="4"/>
      <c r="C3" s="4"/>
      <c r="D3" s="4"/>
      <c r="F3" s="1" t="s">
        <v>17</v>
      </c>
      <c r="G3" s="4"/>
      <c r="H3" s="4"/>
      <c r="I3" s="4"/>
    </row>
    <row r="4">
      <c r="A4" s="4" t="s">
        <v>2844</v>
      </c>
      <c r="B4" s="4" t="s">
        <v>2845</v>
      </c>
      <c r="C4" s="4" t="s">
        <v>2846</v>
      </c>
      <c r="D4" s="4" t="s">
        <v>2847</v>
      </c>
      <c r="F4" s="4" t="s">
        <v>2844</v>
      </c>
      <c r="G4" s="4" t="s">
        <v>2845</v>
      </c>
      <c r="H4" s="4" t="s">
        <v>2846</v>
      </c>
      <c r="I4" s="4" t="s">
        <v>2847</v>
      </c>
    </row>
    <row r="5">
      <c r="A5" s="4" t="s">
        <v>370</v>
      </c>
      <c r="B5" s="4">
        <v>2464541.0</v>
      </c>
      <c r="C5" s="4">
        <v>2470259.0</v>
      </c>
      <c r="D5" s="4">
        <v>5718.0</v>
      </c>
      <c r="F5" s="4" t="s">
        <v>476</v>
      </c>
      <c r="G5" s="4">
        <v>1.0202364E7</v>
      </c>
      <c r="H5" s="4">
        <v>1.022402E7</v>
      </c>
      <c r="I5" s="4">
        <v>21656.0</v>
      </c>
    </row>
    <row r="6">
      <c r="A6" s="4" t="s">
        <v>370</v>
      </c>
      <c r="B6" s="4">
        <v>2477632.0</v>
      </c>
      <c r="C6" s="4">
        <v>2489175.0</v>
      </c>
      <c r="D6" s="4">
        <v>11543.0</v>
      </c>
      <c r="F6" s="4" t="s">
        <v>476</v>
      </c>
      <c r="G6" s="4">
        <v>1.0245942E7</v>
      </c>
      <c r="H6" s="4">
        <v>1.0265714E7</v>
      </c>
      <c r="I6" s="4">
        <v>19772.0</v>
      </c>
    </row>
    <row r="7">
      <c r="A7" s="4" t="s">
        <v>513</v>
      </c>
      <c r="B7" s="4">
        <v>1.4919094E7</v>
      </c>
      <c r="C7" s="4">
        <v>1.4924082E7</v>
      </c>
      <c r="D7" s="4">
        <v>4988.0</v>
      </c>
      <c r="F7" s="4" t="s">
        <v>476</v>
      </c>
      <c r="G7" s="4">
        <v>1.0685031E7</v>
      </c>
      <c r="H7" s="4">
        <v>1.0690576E7</v>
      </c>
      <c r="I7" s="4">
        <v>5545.0</v>
      </c>
    </row>
    <row r="8">
      <c r="A8" s="4" t="s">
        <v>513</v>
      </c>
      <c r="B8" s="4">
        <v>1.5053833E7</v>
      </c>
      <c r="C8" s="4">
        <v>1.5067533E7</v>
      </c>
      <c r="D8" s="4">
        <v>13700.0</v>
      </c>
      <c r="F8" s="4" t="s">
        <v>699</v>
      </c>
      <c r="G8" s="4">
        <v>1.2734241E7</v>
      </c>
      <c r="H8" s="4">
        <v>1.275527E7</v>
      </c>
      <c r="I8" s="4">
        <v>21029.0</v>
      </c>
    </row>
    <row r="9">
      <c r="A9" s="4" t="s">
        <v>558</v>
      </c>
      <c r="B9" s="4">
        <v>8914323.0</v>
      </c>
      <c r="C9" s="4">
        <v>8934420.0</v>
      </c>
      <c r="D9" s="4">
        <v>20097.0</v>
      </c>
      <c r="F9" s="4" t="s">
        <v>747</v>
      </c>
      <c r="G9" s="4">
        <v>1.9246631E7</v>
      </c>
      <c r="H9" s="4">
        <v>1.9260923E7</v>
      </c>
      <c r="I9" s="4">
        <v>14292.0</v>
      </c>
    </row>
    <row r="10">
      <c r="A10" s="4" t="s">
        <v>558</v>
      </c>
      <c r="B10" s="4">
        <v>8940793.0</v>
      </c>
      <c r="C10" s="4">
        <v>8949385.0</v>
      </c>
      <c r="D10" s="4">
        <v>8592.0</v>
      </c>
      <c r="F10" s="4" t="s">
        <v>747</v>
      </c>
      <c r="G10" s="4">
        <v>1.926842E7</v>
      </c>
      <c r="H10" s="4">
        <v>1.9274253E7</v>
      </c>
      <c r="I10" s="4">
        <v>5833.0</v>
      </c>
    </row>
    <row r="11">
      <c r="A11" s="4" t="s">
        <v>655</v>
      </c>
      <c r="B11" s="4">
        <v>3108513.0</v>
      </c>
      <c r="C11" s="4">
        <v>3137880.0</v>
      </c>
      <c r="D11" s="4">
        <v>29367.0</v>
      </c>
      <c r="F11" s="4" t="s">
        <v>747</v>
      </c>
      <c r="G11" s="4">
        <v>1.9286779E7</v>
      </c>
      <c r="H11" s="4">
        <v>1.9292621E7</v>
      </c>
      <c r="I11" s="4">
        <v>5842.0</v>
      </c>
    </row>
    <row r="12">
      <c r="A12" s="4" t="s">
        <v>655</v>
      </c>
      <c r="B12" s="4">
        <v>3201487.0</v>
      </c>
      <c r="C12" s="4">
        <v>3213408.0</v>
      </c>
      <c r="D12" s="4">
        <v>11921.0</v>
      </c>
      <c r="F12" s="4" t="s">
        <v>747</v>
      </c>
      <c r="G12" s="4">
        <v>3.6401241E7</v>
      </c>
      <c r="H12" s="4">
        <v>3.6415023E7</v>
      </c>
      <c r="I12" s="4">
        <v>13782.0</v>
      </c>
    </row>
    <row r="13">
      <c r="A13" s="4" t="s">
        <v>668</v>
      </c>
      <c r="B13" s="4">
        <v>7549038.0</v>
      </c>
      <c r="C13" s="4">
        <v>7569343.0</v>
      </c>
      <c r="D13" s="4">
        <v>20305.0</v>
      </c>
      <c r="F13" s="4" t="s">
        <v>747</v>
      </c>
      <c r="G13" s="4">
        <v>3.6421357E7</v>
      </c>
      <c r="H13" s="4">
        <v>3.6426552E7</v>
      </c>
      <c r="I13" s="4">
        <v>5195.0</v>
      </c>
    </row>
    <row r="14">
      <c r="A14" s="4" t="s">
        <v>668</v>
      </c>
      <c r="B14" s="4">
        <v>7872977.0</v>
      </c>
      <c r="C14" s="4">
        <v>7915670.0</v>
      </c>
      <c r="D14" s="4">
        <v>42693.0</v>
      </c>
      <c r="F14" s="4" t="s">
        <v>931</v>
      </c>
      <c r="G14" s="4">
        <v>3160715.0</v>
      </c>
      <c r="H14" s="4">
        <v>3166698.0</v>
      </c>
      <c r="I14" s="4">
        <v>5983.0</v>
      </c>
    </row>
    <row r="15">
      <c r="F15" s="4" t="s">
        <v>931</v>
      </c>
      <c r="G15" s="4">
        <v>3179224.0</v>
      </c>
      <c r="H15" s="4">
        <v>3185053.0</v>
      </c>
      <c r="I15" s="4">
        <v>5829.0</v>
      </c>
    </row>
    <row r="16">
      <c r="F16" s="4" t="s">
        <v>942</v>
      </c>
      <c r="G16" s="4">
        <v>1.1947356E7</v>
      </c>
      <c r="H16" s="4">
        <v>1.1957814E7</v>
      </c>
      <c r="I16" s="4">
        <v>10458.0</v>
      </c>
    </row>
    <row r="17">
      <c r="F17" s="4" t="s">
        <v>942</v>
      </c>
      <c r="G17" s="4">
        <v>1.196361E7</v>
      </c>
      <c r="H17" s="4">
        <v>1.199464E7</v>
      </c>
      <c r="I17" s="4">
        <v>31030.0</v>
      </c>
    </row>
    <row r="18">
      <c r="F18" s="4" t="s">
        <v>942</v>
      </c>
      <c r="G18" s="4">
        <v>1.2020903E7</v>
      </c>
      <c r="H18" s="4">
        <v>1.2052347E7</v>
      </c>
      <c r="I18" s="4">
        <v>31444.0</v>
      </c>
    </row>
    <row r="19">
      <c r="F19" s="4" t="s">
        <v>942</v>
      </c>
      <c r="G19" s="4">
        <v>1.2070223E7</v>
      </c>
      <c r="H19" s="4">
        <v>1.2105166E7</v>
      </c>
      <c r="I19" s="4">
        <v>34943.0</v>
      </c>
    </row>
    <row r="20">
      <c r="F20" s="4" t="s">
        <v>942</v>
      </c>
      <c r="G20" s="4">
        <v>1.2110978E7</v>
      </c>
      <c r="H20" s="4">
        <v>1.2121199E7</v>
      </c>
      <c r="I20" s="4">
        <v>10221.0</v>
      </c>
    </row>
    <row r="21">
      <c r="F21" s="4" t="s">
        <v>942</v>
      </c>
      <c r="G21" s="4">
        <v>1.2128851E7</v>
      </c>
      <c r="H21" s="4">
        <v>1.219087E7</v>
      </c>
      <c r="I21" s="4">
        <v>62019.0</v>
      </c>
    </row>
  </sheetData>
  <mergeCells count="1">
    <mergeCell ref="A1:G1"/>
  </mergeCells>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2848</v>
      </c>
    </row>
    <row r="2">
      <c r="A2" s="1"/>
      <c r="B2" s="1"/>
      <c r="C2" s="1"/>
      <c r="E2" s="1"/>
      <c r="F2" s="1"/>
      <c r="G2" s="1"/>
    </row>
    <row r="3">
      <c r="A3" s="1" t="s">
        <v>2849</v>
      </c>
      <c r="E3" s="1" t="s">
        <v>2850</v>
      </c>
    </row>
    <row r="4">
      <c r="A4" s="1" t="s">
        <v>2851</v>
      </c>
      <c r="E4" s="1" t="s">
        <v>2851</v>
      </c>
    </row>
    <row r="5">
      <c r="A5" s="1" t="s">
        <v>233</v>
      </c>
      <c r="B5" s="1" t="s">
        <v>234</v>
      </c>
      <c r="C5" s="1" t="s">
        <v>235</v>
      </c>
      <c r="E5" s="1" t="s">
        <v>233</v>
      </c>
      <c r="F5" s="1" t="s">
        <v>234</v>
      </c>
      <c r="G5" s="1" t="s">
        <v>235</v>
      </c>
    </row>
    <row r="6">
      <c r="A6" s="4" t="s">
        <v>2852</v>
      </c>
      <c r="B6" s="4">
        <v>2.5191139E7</v>
      </c>
      <c r="C6" s="4">
        <v>2.5193767E7</v>
      </c>
      <c r="E6" s="79" t="s">
        <v>2853</v>
      </c>
      <c r="F6" s="80">
        <v>1.89449351E8</v>
      </c>
      <c r="G6" s="80">
        <v>1.90008038E8</v>
      </c>
      <c r="H6" s="80"/>
    </row>
    <row r="7">
      <c r="A7" s="4" t="s">
        <v>2852</v>
      </c>
      <c r="B7" s="4">
        <v>3.7707514E7</v>
      </c>
      <c r="C7" s="4">
        <v>3.7709708E7</v>
      </c>
      <c r="E7" s="79" t="s">
        <v>2853</v>
      </c>
      <c r="F7" s="80">
        <v>1.902848E8</v>
      </c>
      <c r="G7" s="80">
        <v>1.90286493E8</v>
      </c>
      <c r="H7" s="80"/>
    </row>
    <row r="8">
      <c r="A8" s="4" t="s">
        <v>2852</v>
      </c>
      <c r="B8" s="4">
        <v>5.037512E7</v>
      </c>
      <c r="C8" s="4">
        <v>5.0377604E7</v>
      </c>
    </row>
    <row r="9">
      <c r="A9" s="4" t="s">
        <v>2852</v>
      </c>
      <c r="B9" s="4">
        <v>8.2925281E7</v>
      </c>
      <c r="C9" s="4">
        <v>8.2928262E7</v>
      </c>
    </row>
    <row r="10">
      <c r="A10" s="4" t="s">
        <v>2852</v>
      </c>
      <c r="B10" s="4">
        <v>8.758615E7</v>
      </c>
      <c r="C10" s="4">
        <v>8.7587178E7</v>
      </c>
    </row>
    <row r="11">
      <c r="A11" s="4" t="s">
        <v>2852</v>
      </c>
      <c r="B11" s="4">
        <v>9.4721381E7</v>
      </c>
      <c r="C11" s="4">
        <v>9.5528338E7</v>
      </c>
    </row>
    <row r="12">
      <c r="A12" s="4" t="s">
        <v>2852</v>
      </c>
      <c r="B12" s="4">
        <v>9.6521787E7</v>
      </c>
      <c r="C12" s="4">
        <v>9.6566926E7</v>
      </c>
    </row>
    <row r="13">
      <c r="A13" s="4" t="s">
        <v>2852</v>
      </c>
      <c r="B13" s="4">
        <v>1.10488762E8</v>
      </c>
      <c r="C13" s="4">
        <v>1.10490242E8</v>
      </c>
    </row>
    <row r="14">
      <c r="A14" s="4" t="s">
        <v>2852</v>
      </c>
      <c r="B14" s="4">
        <v>1.23711051E8</v>
      </c>
      <c r="C14" s="4">
        <v>1.23713423E8</v>
      </c>
    </row>
    <row r="15">
      <c r="A15" s="4" t="s">
        <v>2852</v>
      </c>
      <c r="B15" s="4">
        <v>1.35109958E8</v>
      </c>
      <c r="C15" s="4">
        <v>1.35113528E8</v>
      </c>
    </row>
    <row r="16">
      <c r="A16" s="4" t="s">
        <v>2852</v>
      </c>
      <c r="B16" s="4">
        <v>1.51379678E8</v>
      </c>
      <c r="C16" s="4">
        <v>1.51382381E8</v>
      </c>
    </row>
    <row r="17">
      <c r="A17" s="4" t="s">
        <v>2852</v>
      </c>
      <c r="B17" s="4">
        <v>1.60995669E8</v>
      </c>
      <c r="C17" s="4">
        <v>1.61004055E8</v>
      </c>
    </row>
    <row r="18">
      <c r="A18" s="4" t="s">
        <v>2852</v>
      </c>
      <c r="B18" s="4">
        <v>1.68419881E8</v>
      </c>
      <c r="C18" s="4">
        <v>1.68421268E8</v>
      </c>
    </row>
    <row r="19">
      <c r="A19" s="4" t="s">
        <v>2852</v>
      </c>
      <c r="B19" s="4">
        <v>1.79073599E8</v>
      </c>
      <c r="C19" s="4">
        <v>1.79074689E8</v>
      </c>
    </row>
    <row r="20">
      <c r="A20" s="4" t="s">
        <v>2852</v>
      </c>
      <c r="B20" s="4">
        <v>2.0314995E8</v>
      </c>
      <c r="C20" s="4">
        <v>2.03152712E8</v>
      </c>
    </row>
    <row r="21">
      <c r="A21" s="4" t="s">
        <v>2854</v>
      </c>
      <c r="B21" s="4">
        <v>3.3104903E7</v>
      </c>
      <c r="C21" s="4">
        <v>3.3106252E7</v>
      </c>
    </row>
    <row r="22">
      <c r="A22" s="4" t="s">
        <v>2854</v>
      </c>
      <c r="B22" s="4">
        <v>4.939115E7</v>
      </c>
      <c r="C22" s="4">
        <v>4.9395827E7</v>
      </c>
    </row>
    <row r="23">
      <c r="A23" s="4" t="s">
        <v>2854</v>
      </c>
      <c r="B23" s="4">
        <v>5.9789177E7</v>
      </c>
      <c r="C23" s="4">
        <v>5.9790996E7</v>
      </c>
    </row>
    <row r="24">
      <c r="A24" s="4" t="s">
        <v>2854</v>
      </c>
      <c r="B24" s="4">
        <v>8.5692721E7</v>
      </c>
      <c r="C24" s="4">
        <v>8.5696405E7</v>
      </c>
    </row>
    <row r="25">
      <c r="A25" s="4" t="s">
        <v>2854</v>
      </c>
      <c r="B25" s="4">
        <v>8.5707429E7</v>
      </c>
      <c r="C25" s="4">
        <v>8.5708479E7</v>
      </c>
    </row>
    <row r="26">
      <c r="A26" s="4" t="s">
        <v>2854</v>
      </c>
      <c r="B26" s="4">
        <v>8.884924E7</v>
      </c>
      <c r="C26" s="4">
        <v>8.8851158E7</v>
      </c>
    </row>
    <row r="27">
      <c r="A27" s="4" t="s">
        <v>2855</v>
      </c>
      <c r="B27" s="4">
        <v>1.19613565E8</v>
      </c>
      <c r="C27" s="4">
        <v>1.19614886E8</v>
      </c>
    </row>
    <row r="28">
      <c r="A28" s="4" t="s">
        <v>2856</v>
      </c>
      <c r="B28" s="4">
        <v>1.280319E7</v>
      </c>
      <c r="C28" s="4">
        <v>1.2805645E7</v>
      </c>
    </row>
    <row r="29">
      <c r="A29" s="4" t="s">
        <v>2856</v>
      </c>
      <c r="B29" s="4">
        <v>2.170731E7</v>
      </c>
      <c r="C29" s="4">
        <v>2.3836038E7</v>
      </c>
    </row>
    <row r="30">
      <c r="A30" s="4" t="s">
        <v>2856</v>
      </c>
      <c r="B30" s="4">
        <v>4.4217095E7</v>
      </c>
      <c r="C30" s="4">
        <v>4.4218292E7</v>
      </c>
    </row>
    <row r="31">
      <c r="A31" s="4" t="s">
        <v>2856</v>
      </c>
      <c r="B31" s="4">
        <v>4.4813255E7</v>
      </c>
      <c r="C31" s="4">
        <v>4.4816311E7</v>
      </c>
    </row>
    <row r="32">
      <c r="A32" s="4" t="s">
        <v>2856</v>
      </c>
      <c r="B32" s="4">
        <v>4.9804735E7</v>
      </c>
      <c r="C32" s="4">
        <v>4.9806106E7</v>
      </c>
    </row>
    <row r="33">
      <c r="A33" s="4" t="s">
        <v>2856</v>
      </c>
      <c r="B33" s="4">
        <v>5.031609E7</v>
      </c>
      <c r="C33" s="4">
        <v>5.0317276E7</v>
      </c>
    </row>
    <row r="34">
      <c r="A34" s="4" t="s">
        <v>2856</v>
      </c>
      <c r="B34" s="4">
        <v>5.134972E7</v>
      </c>
      <c r="C34" s="4">
        <v>5.1351216E7</v>
      </c>
    </row>
    <row r="35">
      <c r="A35" s="4" t="s">
        <v>2856</v>
      </c>
      <c r="B35" s="4">
        <v>5.6723982E7</v>
      </c>
      <c r="C35" s="4">
        <v>5.6732912E7</v>
      </c>
    </row>
    <row r="36">
      <c r="A36" s="4" t="s">
        <v>2856</v>
      </c>
      <c r="B36" s="4">
        <v>6.2834395E7</v>
      </c>
      <c r="C36" s="4">
        <v>6.2836353E7</v>
      </c>
    </row>
    <row r="37">
      <c r="A37" s="4" t="s">
        <v>2856</v>
      </c>
      <c r="B37" s="4">
        <v>7.8090554E7</v>
      </c>
      <c r="C37" s="4">
        <v>7.8091983E7</v>
      </c>
    </row>
    <row r="38">
      <c r="A38" s="4" t="s">
        <v>2856</v>
      </c>
      <c r="B38" s="4">
        <v>9.7014753E7</v>
      </c>
      <c r="C38" s="4">
        <v>9.7018019E7</v>
      </c>
    </row>
    <row r="39">
      <c r="A39" s="4" t="s">
        <v>2857</v>
      </c>
      <c r="B39" s="4">
        <v>4.7595441E7</v>
      </c>
      <c r="C39" s="4">
        <v>4.7596701E7</v>
      </c>
    </row>
    <row r="40">
      <c r="A40" s="4" t="s">
        <v>2857</v>
      </c>
      <c r="B40" s="4">
        <v>5.8766239E7</v>
      </c>
      <c r="C40" s="4">
        <v>5.8782483E7</v>
      </c>
    </row>
    <row r="41">
      <c r="A41" s="4" t="s">
        <v>2857</v>
      </c>
      <c r="B41" s="4">
        <v>7.0457291E7</v>
      </c>
      <c r="C41" s="4">
        <v>7.0458546E7</v>
      </c>
    </row>
    <row r="42">
      <c r="A42" s="4" t="s">
        <v>2857</v>
      </c>
      <c r="B42" s="4">
        <v>9.3098829E7</v>
      </c>
      <c r="C42" s="4">
        <v>9.3099871E7</v>
      </c>
    </row>
    <row r="43">
      <c r="A43" s="4" t="s">
        <v>2857</v>
      </c>
      <c r="B43" s="4">
        <v>1.07667674E8</v>
      </c>
      <c r="C43" s="4">
        <v>1.07668797E8</v>
      </c>
    </row>
    <row r="44">
      <c r="A44" s="4" t="s">
        <v>2857</v>
      </c>
      <c r="B44" s="4">
        <v>1.18954377E8</v>
      </c>
      <c r="C44" s="4">
        <v>1.18955605E8</v>
      </c>
    </row>
    <row r="45">
      <c r="A45" s="4" t="s">
        <v>2857</v>
      </c>
      <c r="B45" s="4">
        <v>1.28817467E8</v>
      </c>
      <c r="C45" s="4">
        <v>1.28821514E8</v>
      </c>
    </row>
    <row r="46">
      <c r="A46" s="4" t="s">
        <v>2858</v>
      </c>
      <c r="B46" s="4">
        <v>1.9542011E7</v>
      </c>
      <c r="C46" s="4">
        <v>1.9544805E7</v>
      </c>
    </row>
    <row r="47">
      <c r="A47" s="4" t="s">
        <v>2858</v>
      </c>
      <c r="B47" s="4">
        <v>4.3719013E7</v>
      </c>
      <c r="C47" s="4">
        <v>4.3723846E7</v>
      </c>
    </row>
    <row r="48">
      <c r="A48" s="4" t="s">
        <v>2858</v>
      </c>
      <c r="B48" s="4">
        <v>4.8235483E7</v>
      </c>
      <c r="C48" s="4">
        <v>4.8237732E7</v>
      </c>
    </row>
    <row r="49">
      <c r="A49" s="4" t="s">
        <v>2858</v>
      </c>
      <c r="B49" s="4">
        <v>7.7687428E7</v>
      </c>
      <c r="C49" s="4">
        <v>7.7688947E7</v>
      </c>
    </row>
    <row r="50">
      <c r="A50" s="4" t="s">
        <v>2858</v>
      </c>
      <c r="B50" s="4">
        <v>8.764444E7</v>
      </c>
      <c r="C50" s="4">
        <v>8.7649294E7</v>
      </c>
    </row>
    <row r="51">
      <c r="A51" s="4" t="s">
        <v>2858</v>
      </c>
      <c r="B51" s="4">
        <v>9.7461085E7</v>
      </c>
      <c r="C51" s="4">
        <v>9.7462562E7</v>
      </c>
    </row>
    <row r="52">
      <c r="A52" s="4" t="s">
        <v>2858</v>
      </c>
      <c r="B52" s="4">
        <v>9.856074E7</v>
      </c>
      <c r="C52" s="4">
        <v>9.8562092E7</v>
      </c>
    </row>
    <row r="53">
      <c r="A53" s="4" t="s">
        <v>2858</v>
      </c>
      <c r="B53" s="4">
        <v>1.05858675E8</v>
      </c>
      <c r="C53" s="4">
        <v>1.05861445E8</v>
      </c>
    </row>
    <row r="54">
      <c r="A54" s="4" t="s">
        <v>2858</v>
      </c>
      <c r="B54" s="4">
        <v>1.09182412E8</v>
      </c>
      <c r="C54" s="4">
        <v>1.09185002E8</v>
      </c>
    </row>
    <row r="55">
      <c r="A55" s="4" t="s">
        <v>2858</v>
      </c>
      <c r="B55" s="4">
        <v>1.15051189E8</v>
      </c>
      <c r="C55" s="4">
        <v>1.1505349E8</v>
      </c>
    </row>
    <row r="56">
      <c r="A56" s="4" t="s">
        <v>2859</v>
      </c>
      <c r="B56" s="4">
        <v>1.8708897E7</v>
      </c>
      <c r="C56" s="4">
        <v>1.8710772E7</v>
      </c>
    </row>
    <row r="57">
      <c r="A57" s="4" t="s">
        <v>2859</v>
      </c>
      <c r="B57" s="4">
        <v>4.6956203E7</v>
      </c>
      <c r="C57" s="4">
        <v>4.6957543E7</v>
      </c>
    </row>
    <row r="58">
      <c r="A58" s="4" t="s">
        <v>2859</v>
      </c>
      <c r="B58" s="4">
        <v>8.7610273E7</v>
      </c>
      <c r="C58" s="4">
        <v>8.7612767E7</v>
      </c>
    </row>
    <row r="59">
      <c r="A59" s="4" t="s">
        <v>2860</v>
      </c>
      <c r="B59" s="4">
        <v>3.0272007E7</v>
      </c>
      <c r="C59" s="4">
        <v>3.027335E7</v>
      </c>
    </row>
    <row r="60">
      <c r="A60" s="4" t="s">
        <v>2860</v>
      </c>
      <c r="B60" s="4">
        <v>4.7753457E7</v>
      </c>
      <c r="C60" s="4">
        <v>4.7754573E7</v>
      </c>
    </row>
    <row r="61">
      <c r="A61" s="4" t="s">
        <v>2860</v>
      </c>
      <c r="B61" s="4">
        <v>1.03120744E8</v>
      </c>
      <c r="C61" s="4">
        <v>1.03121787E8</v>
      </c>
    </row>
    <row r="62">
      <c r="A62" s="4" t="s">
        <v>2861</v>
      </c>
      <c r="B62" s="4">
        <v>2.7742376E7</v>
      </c>
      <c r="C62" s="4">
        <v>2.7964284E7</v>
      </c>
    </row>
    <row r="63">
      <c r="A63" s="4" t="s">
        <v>2861</v>
      </c>
      <c r="B63" s="4">
        <v>3.6528852E7</v>
      </c>
      <c r="C63" s="4">
        <v>3.6529916E7</v>
      </c>
    </row>
    <row r="64">
      <c r="A64" s="4" t="s">
        <v>2861</v>
      </c>
      <c r="B64" s="4">
        <v>5.0377289E7</v>
      </c>
      <c r="C64" s="4">
        <v>5.037861E7</v>
      </c>
    </row>
    <row r="65">
      <c r="A65" s="4" t="s">
        <v>2861</v>
      </c>
      <c r="B65" s="4">
        <v>7.7389373E7</v>
      </c>
      <c r="C65" s="4">
        <v>7.7390615E7</v>
      </c>
    </row>
    <row r="66">
      <c r="A66" s="4" t="s">
        <v>2861</v>
      </c>
      <c r="B66" s="4">
        <v>7.9921183E7</v>
      </c>
      <c r="C66" s="4">
        <v>7.9924424E7</v>
      </c>
    </row>
    <row r="67">
      <c r="A67" s="4" t="s">
        <v>2862</v>
      </c>
      <c r="B67" s="4">
        <v>3.1402547E7</v>
      </c>
      <c r="C67" s="4">
        <v>3.1405061E7</v>
      </c>
    </row>
    <row r="68">
      <c r="A68" s="4" t="s">
        <v>2862</v>
      </c>
      <c r="B68" s="4">
        <v>4.726821E7</v>
      </c>
      <c r="C68" s="4">
        <v>4.726928E7</v>
      </c>
    </row>
    <row r="69">
      <c r="A69" s="4" t="s">
        <v>2862</v>
      </c>
      <c r="B69" s="4">
        <v>6.0874805E7</v>
      </c>
      <c r="C69" s="4">
        <v>6.0876988E7</v>
      </c>
    </row>
    <row r="70">
      <c r="A70" s="4" t="s">
        <v>2862</v>
      </c>
      <c r="B70" s="4">
        <v>8.8214426E7</v>
      </c>
      <c r="C70" s="4">
        <v>8.8215674E7</v>
      </c>
    </row>
    <row r="71">
      <c r="A71" s="4" t="s">
        <v>2863</v>
      </c>
      <c r="B71" s="4">
        <v>1.4094911E7</v>
      </c>
      <c r="C71" s="4">
        <v>1.4096984E7</v>
      </c>
    </row>
    <row r="72">
      <c r="A72" s="4" t="s">
        <v>2863</v>
      </c>
      <c r="B72" s="4">
        <v>1.5120798E7</v>
      </c>
      <c r="C72" s="4">
        <v>1.5126034E7</v>
      </c>
    </row>
    <row r="73">
      <c r="A73" s="4" t="s">
        <v>2863</v>
      </c>
      <c r="B73" s="4">
        <v>3.4778777E7</v>
      </c>
      <c r="C73" s="4">
        <v>3.4779965E7</v>
      </c>
    </row>
    <row r="74">
      <c r="A74" s="4" t="s">
        <v>2863</v>
      </c>
      <c r="B74" s="4">
        <v>4.7746866E7</v>
      </c>
      <c r="C74" s="4">
        <v>4.7748431E7</v>
      </c>
    </row>
    <row r="75">
      <c r="A75" s="4" t="s">
        <v>2853</v>
      </c>
      <c r="B75" s="4">
        <v>1.1650729E7</v>
      </c>
      <c r="C75" s="4">
        <v>1.1677167E7</v>
      </c>
    </row>
    <row r="76">
      <c r="A76" s="4" t="s">
        <v>2853</v>
      </c>
      <c r="B76" s="4">
        <v>1.1680936E7</v>
      </c>
      <c r="C76" s="4">
        <v>1.1915293E7</v>
      </c>
    </row>
    <row r="77">
      <c r="A77" s="4" t="s">
        <v>2853</v>
      </c>
      <c r="B77" s="4">
        <v>1.1981621E7</v>
      </c>
      <c r="C77" s="4">
        <v>1.2072991E7</v>
      </c>
    </row>
    <row r="78">
      <c r="A78" s="4" t="s">
        <v>2853</v>
      </c>
      <c r="B78" s="4">
        <v>1.2089521E7</v>
      </c>
      <c r="C78" s="4">
        <v>1.2119012E7</v>
      </c>
    </row>
    <row r="79">
      <c r="A79" s="4" t="s">
        <v>2853</v>
      </c>
      <c r="B79" s="4">
        <v>2.2004581E7</v>
      </c>
      <c r="C79" s="4">
        <v>2.2005641E7</v>
      </c>
    </row>
    <row r="80">
      <c r="A80" s="4" t="s">
        <v>2853</v>
      </c>
      <c r="B80" s="4">
        <v>5.4932391E7</v>
      </c>
      <c r="C80" s="4">
        <v>5.4934046E7</v>
      </c>
    </row>
    <row r="81">
      <c r="A81" s="4" t="s">
        <v>2853</v>
      </c>
      <c r="B81" s="4">
        <v>6.7954167E7</v>
      </c>
      <c r="C81" s="4">
        <v>6.7956559E7</v>
      </c>
    </row>
    <row r="82">
      <c r="A82" s="4" t="s">
        <v>2853</v>
      </c>
      <c r="B82" s="4">
        <v>6.8375955E7</v>
      </c>
      <c r="C82" s="4">
        <v>6.8378405E7</v>
      </c>
    </row>
    <row r="83">
      <c r="A83" s="4" t="s">
        <v>2853</v>
      </c>
      <c r="B83" s="4">
        <v>7.4935966E7</v>
      </c>
      <c r="C83" s="4">
        <v>7.493785E7</v>
      </c>
    </row>
    <row r="84">
      <c r="A84" s="4" t="s">
        <v>2853</v>
      </c>
      <c r="B84" s="4">
        <v>7.6693051E7</v>
      </c>
      <c r="C84" s="4">
        <v>7.669421E7</v>
      </c>
    </row>
    <row r="85">
      <c r="A85" s="4" t="s">
        <v>2853</v>
      </c>
      <c r="B85" s="4">
        <v>8.7024175E7</v>
      </c>
      <c r="C85" s="4">
        <v>8.7025763E7</v>
      </c>
    </row>
    <row r="86">
      <c r="A86" s="4" t="s">
        <v>2853</v>
      </c>
      <c r="B86" s="4">
        <v>1.11448053E8</v>
      </c>
      <c r="C86" s="4">
        <v>1.11449166E8</v>
      </c>
    </row>
    <row r="87">
      <c r="A87" s="4" t="s">
        <v>2853</v>
      </c>
      <c r="B87" s="4">
        <v>1.2873973E8</v>
      </c>
      <c r="C87" s="4">
        <v>1.28741362E8</v>
      </c>
    </row>
    <row r="88">
      <c r="A88" s="4" t="s">
        <v>2853</v>
      </c>
      <c r="B88" s="4">
        <v>1.66047286E8</v>
      </c>
      <c r="C88" s="4">
        <v>1.66049519E8</v>
      </c>
    </row>
    <row r="89">
      <c r="A89" s="4" t="s">
        <v>2853</v>
      </c>
      <c r="B89" s="4">
        <v>1.84955167E8</v>
      </c>
      <c r="C89" s="4">
        <v>1.84956578E8</v>
      </c>
    </row>
    <row r="90">
      <c r="A90" s="4" t="s">
        <v>2853</v>
      </c>
      <c r="B90" s="4">
        <v>1.85604524E8</v>
      </c>
      <c r="C90" s="4">
        <v>1.85605693E8</v>
      </c>
    </row>
    <row r="91">
      <c r="A91" s="4" t="s">
        <v>2853</v>
      </c>
      <c r="B91" s="4">
        <v>1.87932885E8</v>
      </c>
      <c r="C91" s="4">
        <v>1.88078964E8</v>
      </c>
    </row>
    <row r="92">
      <c r="A92" s="4" t="s">
        <v>2864</v>
      </c>
      <c r="B92" s="4">
        <v>4.1554799E7</v>
      </c>
      <c r="C92" s="4">
        <v>4.155725E7</v>
      </c>
    </row>
    <row r="93">
      <c r="A93" s="4" t="s">
        <v>2864</v>
      </c>
      <c r="B93" s="4">
        <v>7.9658708E7</v>
      </c>
      <c r="C93" s="4">
        <v>7.9659898E7</v>
      </c>
    </row>
    <row r="94">
      <c r="A94" s="4" t="s">
        <v>2864</v>
      </c>
      <c r="B94" s="4">
        <v>1.07940129E8</v>
      </c>
      <c r="C94" s="4">
        <v>1.08032581E8</v>
      </c>
    </row>
    <row r="95">
      <c r="A95" s="4" t="s">
        <v>2864</v>
      </c>
      <c r="B95" s="4">
        <v>1.10453223E8</v>
      </c>
      <c r="C95" s="4">
        <v>1.10457924E8</v>
      </c>
    </row>
    <row r="96">
      <c r="A96" s="4" t="s">
        <v>2864</v>
      </c>
      <c r="B96" s="4">
        <v>1.53827108E8</v>
      </c>
      <c r="C96" s="4">
        <v>1.53828495E8</v>
      </c>
    </row>
    <row r="97">
      <c r="A97" s="4" t="s">
        <v>2865</v>
      </c>
      <c r="B97" s="4">
        <v>7.1301814E7</v>
      </c>
      <c r="C97" s="4">
        <v>7.130545E7</v>
      </c>
    </row>
    <row r="98">
      <c r="A98" s="4" t="s">
        <v>2865</v>
      </c>
      <c r="B98" s="4">
        <v>1.21687093E8</v>
      </c>
      <c r="C98" s="4">
        <v>1.21688871E8</v>
      </c>
    </row>
    <row r="99">
      <c r="A99" s="4" t="s">
        <v>2865</v>
      </c>
      <c r="B99" s="4">
        <v>1.36653902E8</v>
      </c>
      <c r="C99" s="4">
        <v>1.36657682E8</v>
      </c>
    </row>
    <row r="100">
      <c r="A100" s="4" t="s">
        <v>2865</v>
      </c>
      <c r="B100" s="4">
        <v>1.56077083E8</v>
      </c>
      <c r="C100" s="4">
        <v>1.56098441E8</v>
      </c>
    </row>
    <row r="101">
      <c r="A101" s="4" t="s">
        <v>2865</v>
      </c>
      <c r="B101" s="4">
        <v>1.6191804E8</v>
      </c>
      <c r="C101" s="4">
        <v>1.62671321E8</v>
      </c>
    </row>
    <row r="102">
      <c r="A102" s="4" t="s">
        <v>2866</v>
      </c>
      <c r="B102" s="4">
        <v>1.0872531E7</v>
      </c>
      <c r="C102" s="4">
        <v>1.087398E7</v>
      </c>
    </row>
    <row r="103">
      <c r="A103" s="4" t="s">
        <v>2866</v>
      </c>
      <c r="B103" s="4">
        <v>2.2404384E7</v>
      </c>
      <c r="C103" s="4">
        <v>2.2405753E7</v>
      </c>
    </row>
    <row r="104">
      <c r="A104" s="4" t="s">
        <v>2866</v>
      </c>
      <c r="B104" s="4">
        <v>2.6070313E7</v>
      </c>
      <c r="C104" s="4">
        <v>2.6071323E7</v>
      </c>
    </row>
    <row r="105">
      <c r="A105" s="4" t="s">
        <v>2866</v>
      </c>
      <c r="B105" s="4">
        <v>2.7382349E7</v>
      </c>
      <c r="C105" s="4">
        <v>2.7383644E7</v>
      </c>
    </row>
    <row r="106">
      <c r="A106" s="4" t="s">
        <v>2866</v>
      </c>
      <c r="B106" s="4">
        <v>7.6678906E7</v>
      </c>
      <c r="C106" s="4">
        <v>7.6680382E7</v>
      </c>
    </row>
    <row r="107">
      <c r="A107" s="4" t="s">
        <v>2866</v>
      </c>
      <c r="B107" s="4">
        <v>8.517304E7</v>
      </c>
      <c r="C107" s="4">
        <v>8.5174209E7</v>
      </c>
    </row>
    <row r="108">
      <c r="A108" s="4" t="s">
        <v>2866</v>
      </c>
      <c r="B108" s="4">
        <v>1.08676312E8</v>
      </c>
      <c r="C108" s="4">
        <v>1.0867733E8</v>
      </c>
    </row>
    <row r="109">
      <c r="A109" s="4" t="s">
        <v>2867</v>
      </c>
      <c r="B109" s="4">
        <v>1.4988407E7</v>
      </c>
      <c r="C109" s="4">
        <v>1.4989427E7</v>
      </c>
    </row>
    <row r="110">
      <c r="A110" s="4" t="s">
        <v>2867</v>
      </c>
      <c r="B110" s="4">
        <v>6.9109614E7</v>
      </c>
      <c r="C110" s="4">
        <v>6.9113711E7</v>
      </c>
    </row>
    <row r="111">
      <c r="A111" s="4" t="s">
        <v>2867</v>
      </c>
      <c r="B111" s="4">
        <v>1.10295655E8</v>
      </c>
      <c r="C111" s="4">
        <v>1.10300719E8</v>
      </c>
    </row>
    <row r="112">
      <c r="A112" s="4" t="s">
        <v>2867</v>
      </c>
      <c r="B112" s="4">
        <v>1.12193394E8</v>
      </c>
      <c r="C112" s="4">
        <v>1.12195888E8</v>
      </c>
    </row>
    <row r="113">
      <c r="A113" s="4" t="s">
        <v>2867</v>
      </c>
      <c r="B113" s="4">
        <v>1.14648541E8</v>
      </c>
      <c r="C113" s="4">
        <v>1.14650078E8</v>
      </c>
    </row>
    <row r="114">
      <c r="A114" s="4" t="s">
        <v>2867</v>
      </c>
      <c r="B114" s="4">
        <v>1.31253405E8</v>
      </c>
      <c r="C114" s="4">
        <v>1.31254428E8</v>
      </c>
    </row>
    <row r="115">
      <c r="A115" s="4" t="s">
        <v>2867</v>
      </c>
      <c r="B115" s="4">
        <v>1.41668932E8</v>
      </c>
      <c r="C115" s="4">
        <v>1.41699263E8</v>
      </c>
    </row>
    <row r="116">
      <c r="A116" s="4" t="s">
        <v>2868</v>
      </c>
      <c r="B116" s="4">
        <v>1.7474544E7</v>
      </c>
      <c r="C116" s="4">
        <v>1.7475843E7</v>
      </c>
    </row>
    <row r="117">
      <c r="A117" s="4" t="s">
        <v>2868</v>
      </c>
      <c r="B117" s="4">
        <v>2.1881262E7</v>
      </c>
      <c r="C117" s="4">
        <v>2.1883102E7</v>
      </c>
    </row>
    <row r="118">
      <c r="A118" s="4" t="s">
        <v>2868</v>
      </c>
      <c r="B118" s="4">
        <v>5.6010524E7</v>
      </c>
      <c r="C118" s="4">
        <v>5.6014039E7</v>
      </c>
    </row>
    <row r="119">
      <c r="A119" s="4" t="s">
        <v>2868</v>
      </c>
      <c r="B119" s="4">
        <v>6.1256453E7</v>
      </c>
      <c r="C119" s="4">
        <v>6.1257632E7</v>
      </c>
    </row>
    <row r="120">
      <c r="A120" s="4" t="s">
        <v>2868</v>
      </c>
      <c r="B120" s="4">
        <v>6.6990031E7</v>
      </c>
      <c r="C120" s="4">
        <v>6.6991741E7</v>
      </c>
    </row>
    <row r="121">
      <c r="A121" s="4" t="s">
        <v>2868</v>
      </c>
      <c r="B121" s="4">
        <v>7.4801526E7</v>
      </c>
      <c r="C121" s="4">
        <v>7.4808455E7</v>
      </c>
    </row>
    <row r="122">
      <c r="A122" s="4" t="s">
        <v>2868</v>
      </c>
      <c r="B122" s="4">
        <v>7.5156839E7</v>
      </c>
      <c r="C122" s="4">
        <v>7.5158402E7</v>
      </c>
    </row>
    <row r="123">
      <c r="A123" s="4" t="s">
        <v>2868</v>
      </c>
      <c r="B123" s="4">
        <v>9.7692026E7</v>
      </c>
      <c r="C123" s="4">
        <v>9.7694547E7</v>
      </c>
    </row>
    <row r="124">
      <c r="A124" s="4" t="s">
        <v>2868</v>
      </c>
      <c r="B124" s="4">
        <v>9.8130128E7</v>
      </c>
      <c r="C124" s="4">
        <v>9.8131765E7</v>
      </c>
    </row>
    <row r="125">
      <c r="A125" s="4" t="s">
        <v>2868</v>
      </c>
      <c r="B125" s="4">
        <v>1.15861716E8</v>
      </c>
      <c r="C125" s="4">
        <v>1.15863176E8</v>
      </c>
    </row>
    <row r="126">
      <c r="A126" s="4" t="s">
        <v>2869</v>
      </c>
      <c r="B126" s="4">
        <v>2861606.0</v>
      </c>
      <c r="C126" s="4">
        <v>2890807.0</v>
      </c>
    </row>
    <row r="127">
      <c r="A127" s="4" t="s">
        <v>2869</v>
      </c>
      <c r="B127" s="4">
        <v>2.5267745E7</v>
      </c>
      <c r="C127" s="4">
        <v>2.526897E7</v>
      </c>
    </row>
    <row r="128">
      <c r="A128" s="4" t="s">
        <v>2869</v>
      </c>
      <c r="B128" s="4">
        <v>3.1000923E7</v>
      </c>
      <c r="C128" s="4">
        <v>3.1002964E7</v>
      </c>
    </row>
    <row r="129">
      <c r="A129" s="4" t="s">
        <v>2869</v>
      </c>
      <c r="B129" s="4">
        <v>5.5470166E7</v>
      </c>
      <c r="C129" s="4">
        <v>5.6233138E7</v>
      </c>
    </row>
    <row r="130">
      <c r="A130" s="4" t="s">
        <v>2869</v>
      </c>
      <c r="B130" s="4">
        <v>6.3480425E7</v>
      </c>
      <c r="C130" s="4">
        <v>6.3484673E7</v>
      </c>
    </row>
    <row r="131">
      <c r="A131" s="4" t="s">
        <v>2870</v>
      </c>
      <c r="B131" s="4">
        <v>2.1048226E7</v>
      </c>
      <c r="C131" s="4">
        <v>2.1050684E7</v>
      </c>
    </row>
    <row r="132">
      <c r="A132" s="4" t="s">
        <v>2870</v>
      </c>
      <c r="B132" s="4">
        <v>4.536756E7</v>
      </c>
      <c r="C132" s="4">
        <v>4.5370486E7</v>
      </c>
    </row>
    <row r="133">
      <c r="A133" s="4" t="s">
        <v>2870</v>
      </c>
      <c r="B133" s="4">
        <v>8.1701654E7</v>
      </c>
      <c r="C133" s="4">
        <v>8.1703252E7</v>
      </c>
    </row>
    <row r="134">
      <c r="A134" s="4" t="s">
        <v>2870</v>
      </c>
      <c r="B134" s="4">
        <v>9.8680905E7</v>
      </c>
      <c r="C134" s="4">
        <v>9.8684547E7</v>
      </c>
    </row>
    <row r="135">
      <c r="A135" s="4" t="s">
        <v>2870</v>
      </c>
      <c r="B135" s="4">
        <v>1.04540718E8</v>
      </c>
      <c r="C135" s="4">
        <v>1.04729279E8</v>
      </c>
    </row>
    <row r="136">
      <c r="A136" s="4" t="s">
        <v>2870</v>
      </c>
      <c r="B136" s="4">
        <v>1.21366027E8</v>
      </c>
      <c r="C136" s="4">
        <v>1.21367049E8</v>
      </c>
    </row>
    <row r="137">
      <c r="A137" s="4" t="s">
        <v>2861</v>
      </c>
      <c r="B137" s="4">
        <v>2.7742375E7</v>
      </c>
      <c r="C137" s="4">
        <v>2.8911234E7</v>
      </c>
    </row>
    <row r="138">
      <c r="A138" s="4" t="s">
        <v>2857</v>
      </c>
      <c r="B138" s="4">
        <v>5.8551439E7</v>
      </c>
      <c r="C138" s="4">
        <v>5.9587883E7</v>
      </c>
    </row>
  </sheetData>
  <mergeCells count="5">
    <mergeCell ref="A1:G1"/>
    <mergeCell ref="A3:C3"/>
    <mergeCell ref="E3:G3"/>
    <mergeCell ref="A4:C4"/>
    <mergeCell ref="E4:G4"/>
  </mergeCells>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1.63"/>
    <col customWidth="1" min="4" max="4" width="15.75"/>
  </cols>
  <sheetData>
    <row r="1">
      <c r="A1" s="4" t="s">
        <v>2871</v>
      </c>
    </row>
    <row r="2">
      <c r="B2" s="1"/>
      <c r="C2" s="1"/>
      <c r="D2" s="1"/>
    </row>
    <row r="3">
      <c r="B3" s="1" t="s">
        <v>23</v>
      </c>
      <c r="C3" s="1" t="s">
        <v>2872</v>
      </c>
      <c r="D3" s="1" t="s">
        <v>2873</v>
      </c>
    </row>
    <row r="4">
      <c r="A4" s="4" t="s">
        <v>2874</v>
      </c>
      <c r="B4" s="68">
        <v>2.46</v>
      </c>
      <c r="C4" s="68">
        <v>2.64</v>
      </c>
      <c r="D4" s="4">
        <v>2.6</v>
      </c>
    </row>
    <row r="5">
      <c r="A5" s="4" t="s">
        <v>2875</v>
      </c>
      <c r="B5" s="4">
        <v>6.53</v>
      </c>
      <c r="C5" s="4">
        <v>2.95</v>
      </c>
      <c r="D5" s="4">
        <v>0.0</v>
      </c>
    </row>
    <row r="6">
      <c r="A6" s="4" t="s">
        <v>2876</v>
      </c>
      <c r="B6" s="4">
        <v>169.0</v>
      </c>
      <c r="C6" s="4">
        <v>92.0</v>
      </c>
      <c r="D6" s="4">
        <v>0.0</v>
      </c>
    </row>
    <row r="8">
      <c r="A8" s="30" t="s">
        <v>2877</v>
      </c>
      <c r="B8" s="27"/>
      <c r="C8" s="27"/>
    </row>
    <row r="9">
      <c r="A9" s="27" t="s">
        <v>59</v>
      </c>
      <c r="B9" s="81">
        <v>158.954</v>
      </c>
      <c r="C9" s="31">
        <v>160.028</v>
      </c>
      <c r="D9" s="4">
        <v>160.465</v>
      </c>
    </row>
    <row r="10">
      <c r="A10" s="27" t="s">
        <v>60</v>
      </c>
      <c r="B10" s="31">
        <v>445.782</v>
      </c>
      <c r="C10" s="31">
        <v>450.197</v>
      </c>
      <c r="D10" s="4">
        <v>449.476</v>
      </c>
    </row>
    <row r="11">
      <c r="A11" s="27" t="s">
        <v>61</v>
      </c>
      <c r="B11" s="31">
        <v>262.932</v>
      </c>
      <c r="C11" s="31">
        <v>267.257</v>
      </c>
      <c r="D11" s="4">
        <v>267.477</v>
      </c>
    </row>
    <row r="12">
      <c r="A12" s="27" t="s">
        <v>62</v>
      </c>
      <c r="B12" s="31">
        <v>19.473</v>
      </c>
      <c r="C12" s="31">
        <v>19.551</v>
      </c>
      <c r="D12" s="4">
        <v>19.55</v>
      </c>
    </row>
    <row r="13">
      <c r="A13" s="27" t="s">
        <v>63</v>
      </c>
      <c r="B13" s="31">
        <v>13.295</v>
      </c>
      <c r="C13" s="31">
        <v>13.381</v>
      </c>
      <c r="D13" s="4">
        <v>13.473</v>
      </c>
    </row>
    <row r="14">
      <c r="A14" s="27" t="s">
        <v>2878</v>
      </c>
      <c r="B14" s="31">
        <v>900.437</v>
      </c>
      <c r="C14" s="31">
        <v>910.416</v>
      </c>
      <c r="D14" s="4">
        <v>910.443</v>
      </c>
    </row>
    <row r="15">
      <c r="A15" s="27" t="s">
        <v>66</v>
      </c>
      <c r="B15" s="31">
        <v>1.304</v>
      </c>
      <c r="C15" s="31">
        <v>1.365</v>
      </c>
      <c r="D15" s="4">
        <v>1.876</v>
      </c>
    </row>
    <row r="16">
      <c r="A16" s="27" t="s">
        <v>67</v>
      </c>
      <c r="B16" s="31">
        <v>6.659</v>
      </c>
      <c r="C16" s="31">
        <v>189.983</v>
      </c>
      <c r="D16" s="4">
        <v>185.377</v>
      </c>
    </row>
    <row r="17">
      <c r="A17" s="27" t="s">
        <v>68</v>
      </c>
      <c r="B17" s="31">
        <v>61.688</v>
      </c>
      <c r="C17" s="31">
        <v>64.506</v>
      </c>
      <c r="D17" s="4">
        <v>64.432</v>
      </c>
    </row>
    <row r="18">
      <c r="A18" s="27" t="s">
        <v>69</v>
      </c>
      <c r="B18" s="31">
        <v>8.677</v>
      </c>
      <c r="C18" s="31">
        <v>9.002</v>
      </c>
      <c r="D18" s="4">
        <v>8.973</v>
      </c>
    </row>
    <row r="19">
      <c r="A19" s="27" t="s">
        <v>2879</v>
      </c>
      <c r="B19" s="81">
        <f t="shared" ref="B19:D19" si="1">SUM(B9:B18)</f>
        <v>1879.201</v>
      </c>
      <c r="C19" s="31">
        <f t="shared" si="1"/>
        <v>2085.686</v>
      </c>
      <c r="D19" s="28">
        <f t="shared" si="1"/>
        <v>2081.542</v>
      </c>
    </row>
  </sheetData>
  <mergeCells count="1">
    <mergeCell ref="A1:F1"/>
  </mergeCells>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68.0"/>
  </cols>
  <sheetData>
    <row r="1">
      <c r="A1" s="4" t="s">
        <v>2880</v>
      </c>
    </row>
    <row r="3">
      <c r="A3" s="4" t="s">
        <v>2881</v>
      </c>
      <c r="B3" s="4" t="s">
        <v>2882</v>
      </c>
    </row>
    <row r="4">
      <c r="B4" s="4" t="s">
        <v>2883</v>
      </c>
    </row>
    <row r="5">
      <c r="B5" s="4" t="s">
        <v>2884</v>
      </c>
    </row>
    <row r="7">
      <c r="A7" s="4" t="s">
        <v>2885</v>
      </c>
      <c r="B7" s="4" t="s">
        <v>2886</v>
      </c>
    </row>
    <row r="8">
      <c r="B8" s="4" t="s">
        <v>2887</v>
      </c>
    </row>
    <row r="9">
      <c r="B9" s="4" t="s">
        <v>2888</v>
      </c>
    </row>
  </sheetData>
  <mergeCells count="1">
    <mergeCell ref="A1:H1"/>
  </mergeCells>
  <drawing r:id="rId1"/>
</worksheet>
</file>