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User\Dropbox (Harvard University)\Jose_Rachelle_file_sharing\ClbP Structure Paper\Final_resubmission\Source_Data\"/>
    </mc:Choice>
  </mc:AlternateContent>
  <xr:revisionPtr revIDLastSave="0" documentId="13_ncr:1_{EEED29A2-9532-4866-A0EC-37696BDED95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ig3c_summary" sheetId="9" r:id="rId1"/>
    <sheet name="Analysis_LCMS" sheetId="8" r:id="rId2"/>
    <sheet name="Raw_LCMS" sheetId="1" r:id="rId3"/>
    <sheet name="LCMS_Std._Curve_fits" sheetId="3" r:id="rId4"/>
    <sheet name="ValueList_Helper" sheetId="2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4" i="8" l="1"/>
  <c r="I45" i="8"/>
  <c r="I43" i="8"/>
  <c r="I41" i="8"/>
  <c r="I42" i="8"/>
  <c r="I40" i="8"/>
  <c r="D44" i="8"/>
  <c r="D45" i="8"/>
  <c r="D43" i="8"/>
  <c r="D41" i="8"/>
  <c r="D42" i="8"/>
  <c r="D40" i="8"/>
  <c r="D5" i="8"/>
  <c r="D6" i="8"/>
  <c r="D4" i="8"/>
  <c r="I38" i="8"/>
  <c r="I39" i="8"/>
  <c r="I37" i="8"/>
  <c r="I35" i="8"/>
  <c r="I36" i="8"/>
  <c r="I34" i="8"/>
  <c r="D38" i="8"/>
  <c r="D39" i="8"/>
  <c r="D37" i="8"/>
  <c r="D35" i="8"/>
  <c r="D36" i="8"/>
  <c r="D34" i="8"/>
  <c r="I16" i="8"/>
  <c r="I5" i="8"/>
  <c r="I6" i="8"/>
  <c r="I4" i="8"/>
  <c r="I57" i="8"/>
  <c r="I56" i="8"/>
  <c r="I55" i="8"/>
  <c r="I54" i="8"/>
  <c r="I53" i="8"/>
  <c r="I52" i="8"/>
  <c r="I47" i="8"/>
  <c r="I50" i="8"/>
  <c r="I51" i="8"/>
  <c r="I49" i="8"/>
  <c r="I48" i="8"/>
  <c r="I46" i="8"/>
  <c r="D46" i="8"/>
  <c r="D56" i="8"/>
  <c r="D57" i="8"/>
  <c r="D55" i="8"/>
  <c r="D53" i="8"/>
  <c r="D54" i="8"/>
  <c r="D52" i="8"/>
  <c r="D50" i="8"/>
  <c r="D51" i="8"/>
  <c r="D49" i="8"/>
  <c r="D47" i="8"/>
  <c r="D48" i="8"/>
  <c r="I33" i="8"/>
  <c r="I32" i="8"/>
  <c r="I31" i="8"/>
  <c r="I30" i="8"/>
  <c r="I29" i="8"/>
  <c r="I28" i="8"/>
  <c r="I27" i="8"/>
  <c r="I26" i="8"/>
  <c r="I25" i="8"/>
  <c r="I24" i="8"/>
  <c r="I23" i="8"/>
  <c r="I22" i="8"/>
  <c r="I20" i="8"/>
  <c r="I21" i="8"/>
  <c r="I19" i="8"/>
  <c r="I17" i="8"/>
  <c r="I18" i="8"/>
  <c r="I14" i="8"/>
  <c r="I15" i="8"/>
  <c r="I13" i="8"/>
  <c r="I11" i="8"/>
  <c r="I12" i="8"/>
  <c r="I10" i="8"/>
  <c r="I8" i="8"/>
  <c r="I9" i="8"/>
  <c r="I7" i="8"/>
  <c r="D33" i="8"/>
  <c r="D32" i="8"/>
  <c r="D31" i="8"/>
  <c r="D30" i="8"/>
  <c r="D29" i="8"/>
  <c r="D28" i="8"/>
  <c r="D26" i="8"/>
  <c r="D22" i="8"/>
  <c r="D27" i="8"/>
  <c r="D25" i="8"/>
  <c r="D24" i="8"/>
  <c r="D23" i="8"/>
  <c r="D20" i="8"/>
  <c r="D21" i="8"/>
  <c r="D19" i="8"/>
  <c r="D17" i="8"/>
  <c r="D18" i="8"/>
  <c r="D16" i="8"/>
  <c r="D14" i="8"/>
  <c r="D15" i="8"/>
  <c r="D13" i="8"/>
  <c r="D11" i="8"/>
  <c r="D12" i="8"/>
  <c r="D10" i="8"/>
  <c r="D8" i="8"/>
  <c r="D9" i="8"/>
  <c r="D7" i="8"/>
  <c r="C72" i="1"/>
  <c r="C75" i="1" s="1"/>
  <c r="C78" i="1" s="1"/>
  <c r="C81" i="1" s="1"/>
  <c r="C84" i="1" s="1"/>
  <c r="C71" i="1"/>
  <c r="C74" i="1" s="1"/>
  <c r="C77" i="1" s="1"/>
  <c r="C80" i="1" s="1"/>
  <c r="C83" i="1" s="1"/>
  <c r="C70" i="1"/>
  <c r="C73" i="1" s="1"/>
  <c r="C76" i="1" s="1"/>
  <c r="C79" i="1" s="1"/>
  <c r="C82" i="1" s="1"/>
  <c r="C53" i="1"/>
  <c r="C56" i="1" s="1"/>
  <c r="C59" i="1" s="1"/>
  <c r="C62" i="1" s="1"/>
  <c r="C65" i="1" s="1"/>
  <c r="C54" i="1"/>
  <c r="C57" i="1" s="1"/>
  <c r="C52" i="1"/>
  <c r="C55" i="1" s="1"/>
  <c r="C58" i="1" s="1"/>
  <c r="C61" i="1" s="1"/>
  <c r="C64" i="1" s="1"/>
  <c r="C60" i="1" l="1"/>
  <c r="C63" i="1" s="1"/>
  <c r="C66" i="1" s="1"/>
  <c r="B17" i="3" a="1"/>
  <c r="B17" i="3" s="1"/>
  <c r="F7" i="8"/>
  <c r="F4" i="8"/>
  <c r="F13" i="8"/>
  <c r="G7" i="8" s="1"/>
  <c r="F10" i="8"/>
  <c r="G11" i="8" s="1"/>
  <c r="J4" i="8"/>
  <c r="J7" i="8"/>
  <c r="J13" i="8"/>
  <c r="L45" i="8" s="1"/>
  <c r="J10" i="8"/>
  <c r="L12" i="8" s="1"/>
  <c r="B3" i="3" l="1" a="1"/>
  <c r="C3" i="3" s="1"/>
  <c r="B21" i="3"/>
  <c r="G5" i="8"/>
  <c r="C17" i="3"/>
  <c r="E21" i="8" s="1"/>
  <c r="C19" i="3"/>
  <c r="B18" i="3"/>
  <c r="B19" i="3"/>
  <c r="B20" i="3"/>
  <c r="C21" i="3"/>
  <c r="C18" i="3"/>
  <c r="C20" i="3"/>
  <c r="G4" i="8"/>
  <c r="G32" i="8"/>
  <c r="G8" i="8"/>
  <c r="G37" i="8"/>
  <c r="G53" i="8"/>
  <c r="G46" i="8"/>
  <c r="G42" i="8"/>
  <c r="G49" i="8"/>
  <c r="G24" i="8"/>
  <c r="G52" i="8"/>
  <c r="G48" i="8"/>
  <c r="G44" i="8"/>
  <c r="G39" i="8"/>
  <c r="G26" i="8"/>
  <c r="G16" i="8"/>
  <c r="G12" i="8"/>
  <c r="G34" i="8"/>
  <c r="G29" i="8"/>
  <c r="G25" i="8"/>
  <c r="G19" i="8"/>
  <c r="G15" i="8"/>
  <c r="G36" i="8"/>
  <c r="G20" i="8"/>
  <c r="G56" i="8"/>
  <c r="G45" i="8"/>
  <c r="G18" i="8"/>
  <c r="G6" i="8"/>
  <c r="G28" i="8"/>
  <c r="G13" i="8"/>
  <c r="G17" i="8"/>
  <c r="G9" i="8"/>
  <c r="K25" i="8"/>
  <c r="K33" i="8"/>
  <c r="G57" i="8"/>
  <c r="G50" i="8"/>
  <c r="G40" i="8"/>
  <c r="G35" i="8"/>
  <c r="G30" i="8"/>
  <c r="G27" i="8"/>
  <c r="G21" i="8"/>
  <c r="G14" i="8"/>
  <c r="G55" i="8"/>
  <c r="G51" i="8"/>
  <c r="G43" i="8"/>
  <c r="G38" i="8"/>
  <c r="G33" i="8"/>
  <c r="G22" i="8"/>
  <c r="G10" i="8"/>
  <c r="G41" i="8"/>
  <c r="G31" i="8"/>
  <c r="G23" i="8"/>
  <c r="G54" i="8"/>
  <c r="G47" i="8"/>
  <c r="K40" i="8"/>
  <c r="L21" i="8"/>
  <c r="L26" i="8"/>
  <c r="L43" i="8"/>
  <c r="L19" i="8"/>
  <c r="K32" i="8"/>
  <c r="K26" i="8"/>
  <c r="L39" i="8"/>
  <c r="K31" i="8"/>
  <c r="L33" i="8"/>
  <c r="L37" i="8"/>
  <c r="K30" i="8"/>
  <c r="L15" i="8"/>
  <c r="L27" i="8"/>
  <c r="K37" i="8"/>
  <c r="K27" i="8"/>
  <c r="K45" i="8"/>
  <c r="K39" i="8"/>
  <c r="K44" i="8"/>
  <c r="K20" i="8"/>
  <c r="K38" i="8"/>
  <c r="L44" i="8"/>
  <c r="K35" i="8"/>
  <c r="L25" i="8"/>
  <c r="K21" i="8"/>
  <c r="L8" i="8"/>
  <c r="L14" i="8"/>
  <c r="K43" i="8"/>
  <c r="L38" i="8"/>
  <c r="L32" i="8"/>
  <c r="K41" i="8"/>
  <c r="L34" i="8"/>
  <c r="L29" i="8"/>
  <c r="L24" i="8"/>
  <c r="L6" i="8"/>
  <c r="L42" i="8"/>
  <c r="L4" i="8"/>
  <c r="K22" i="8"/>
  <c r="K16" i="8"/>
  <c r="L36" i="8"/>
  <c r="K5" i="8"/>
  <c r="K6" i="8"/>
  <c r="K42" i="8"/>
  <c r="L16" i="8"/>
  <c r="K8" i="8"/>
  <c r="L5" i="8"/>
  <c r="L9" i="8"/>
  <c r="L28" i="8"/>
  <c r="L23" i="8"/>
  <c r="L17" i="8"/>
  <c r="L11" i="8"/>
  <c r="K7" i="8"/>
  <c r="K4" i="8"/>
  <c r="K18" i="8"/>
  <c r="L18" i="8"/>
  <c r="K36" i="8"/>
  <c r="L40" i="8"/>
  <c r="L35" i="8"/>
  <c r="L30" i="8"/>
  <c r="L10" i="8"/>
  <c r="L41" i="8"/>
  <c r="L31" i="8"/>
  <c r="L20" i="8"/>
  <c r="K34" i="8"/>
  <c r="K29" i="8"/>
  <c r="K24" i="8"/>
  <c r="K19" i="8"/>
  <c r="L13" i="8"/>
  <c r="K9" i="8"/>
  <c r="K28" i="8"/>
  <c r="K23" i="8"/>
  <c r="K17" i="8"/>
  <c r="L7" i="8"/>
  <c r="L22" i="8"/>
  <c r="B7" i="3" l="1"/>
  <c r="C6" i="3"/>
  <c r="B5" i="3"/>
  <c r="C5" i="3"/>
  <c r="B4" i="3"/>
  <c r="B3" i="3"/>
  <c r="E28" i="8" s="1"/>
  <c r="C4" i="3"/>
  <c r="C7" i="3"/>
  <c r="B6" i="3"/>
  <c r="E37" i="8"/>
  <c r="E38" i="8"/>
  <c r="E13" i="8"/>
  <c r="E26" i="8"/>
  <c r="E33" i="8"/>
  <c r="E20" i="8"/>
  <c r="E39" i="8"/>
  <c r="E43" i="8"/>
  <c r="E8" i="8"/>
  <c r="E31" i="8"/>
  <c r="E55" i="8"/>
  <c r="E51" i="8"/>
  <c r="E19" i="8"/>
  <c r="E14" i="8"/>
  <c r="E32" i="8"/>
  <c r="E27" i="8"/>
  <c r="E15" i="8"/>
  <c r="E57" i="8"/>
  <c r="E45" i="8"/>
  <c r="E25" i="8"/>
  <c r="E44" i="8"/>
  <c r="E49" i="8"/>
  <c r="E7" i="8"/>
  <c r="E56" i="8"/>
  <c r="H10" i="8"/>
  <c r="E9" i="8"/>
  <c r="E50" i="8"/>
  <c r="M43" i="8"/>
  <c r="H4" i="8"/>
  <c r="H22" i="8"/>
  <c r="H13" i="8"/>
  <c r="H37" i="8"/>
  <c r="H7" i="8"/>
  <c r="H49" i="8"/>
  <c r="H46" i="8"/>
  <c r="H28" i="8"/>
  <c r="H25" i="8"/>
  <c r="H40" i="8"/>
  <c r="H34" i="8"/>
  <c r="H31" i="8"/>
  <c r="H43" i="8"/>
  <c r="H19" i="8"/>
  <c r="H16" i="8"/>
  <c r="M31" i="8"/>
  <c r="M10" i="8"/>
  <c r="M19" i="8"/>
  <c r="M25" i="8"/>
  <c r="M37" i="8"/>
  <c r="M22" i="8"/>
  <c r="M13" i="8"/>
  <c r="M28" i="8"/>
  <c r="M16" i="8"/>
  <c r="M4" i="8"/>
  <c r="M40" i="8"/>
  <c r="M7" i="8"/>
  <c r="M34" i="8"/>
  <c r="E34" i="8" l="1"/>
  <c r="E6" i="8"/>
  <c r="E29" i="8"/>
  <c r="E36" i="8"/>
  <c r="E23" i="8"/>
  <c r="E48" i="8"/>
  <c r="E40" i="8"/>
  <c r="E10" i="8"/>
  <c r="E11" i="8"/>
  <c r="E35" i="8"/>
  <c r="E22" i="8"/>
  <c r="E54" i="8"/>
  <c r="E52" i="8"/>
  <c r="E17" i="8"/>
  <c r="E47" i="8"/>
  <c r="E5" i="8"/>
  <c r="E18" i="8"/>
  <c r="E24" i="8"/>
  <c r="E53" i="8"/>
  <c r="E42" i="8"/>
  <c r="E16" i="8"/>
  <c r="E46" i="8"/>
  <c r="E12" i="8"/>
  <c r="E4" i="8"/>
  <c r="E30" i="8"/>
  <c r="E41" i="8"/>
</calcChain>
</file>

<file path=xl/sharedStrings.xml><?xml version="1.0" encoding="utf-8"?>
<sst xmlns="http://schemas.openxmlformats.org/spreadsheetml/2006/main" count="613" uniqueCount="162">
  <si>
    <t>20200703_STD_Asp_50_1.d</t>
  </si>
  <si>
    <t>DoubleBlank</t>
  </si>
  <si>
    <t>20200703_STD_Asp_25_3.d</t>
  </si>
  <si>
    <t>20200701_E92Q_DAsp_t5_2.d</t>
  </si>
  <si>
    <t>RT</t>
  </si>
  <si>
    <t>20200703_STD_Asn_25_3.d</t>
  </si>
  <si>
    <t>Myr-D-Asp-Ala-OMe Results</t>
  </si>
  <si>
    <t>20200703_S95A_DAsn_t0_1.d</t>
  </si>
  <si>
    <t>20200701_S95A_DAsp_t5_1.d</t>
  </si>
  <si>
    <t>20200703_WT_DAsp_t0_1.d</t>
  </si>
  <si>
    <t>20200701_E92Q_DAsn_t5_1.d</t>
  </si>
  <si>
    <t>20200701_S95A_DAsn_t5_2.d</t>
  </si>
  <si>
    <t>Blank</t>
  </si>
  <si>
    <t>20200703_WT_DAsn_t0_3.d</t>
  </si>
  <si>
    <t>20200701_H257A_DAsp_t5_3.d</t>
  </si>
  <si>
    <t>20200703_STD_Asp_25_1.d</t>
  </si>
  <si>
    <t>20200703_STD_Asp_100_3.d</t>
  </si>
  <si>
    <t>20200703_STD_Asn_6-25_3.d</t>
  </si>
  <si>
    <t>20200703_WT_DAsn_t0_2.d</t>
  </si>
  <si>
    <t>20200703_STD_Asp_3-125_1.d</t>
  </si>
  <si>
    <t>20200701_N331A_DAsp_t5_2.d</t>
  </si>
  <si>
    <t>20200703_STD_Asn_3-125_3.d</t>
  </si>
  <si>
    <t>20200703_STD_Asp_3-125_3.d</t>
  </si>
  <si>
    <t>20200703_STD_Asn_25_1.d</t>
  </si>
  <si>
    <t>Sample</t>
  </si>
  <si>
    <t>20200701_N331A_DAsn_t5_1.d</t>
  </si>
  <si>
    <t>QC</t>
  </si>
  <si>
    <t>20200701_H257A_DAsn_t5_3.d</t>
  </si>
  <si>
    <t>20200703_S95A_DAsp_t0_2.d</t>
  </si>
  <si>
    <t>MatrixSpikeDup</t>
  </si>
  <si>
    <t>20200701_S188A_DAsp_t5_2.d</t>
  </si>
  <si>
    <t>20200701_S188N_DAsn_t5_2.d</t>
  </si>
  <si>
    <t>20200703_STD_Asn_100_1.d</t>
  </si>
  <si>
    <t>20200703_E92Q_DAsn_t5_1_rerun.d</t>
  </si>
  <si>
    <t>20200701_S188A_DAsp_t5_1.d</t>
  </si>
  <si>
    <t>20200703_STD_Asn_12-5_3.d</t>
  </si>
  <si>
    <t>20200703_STD_Asp_12-5_3.d</t>
  </si>
  <si>
    <t>20200703_STD_Asp_25_2.d</t>
  </si>
  <si>
    <t>20200703_S95A_DAsn_t5_1_rerun.d</t>
  </si>
  <si>
    <t>20200701_S188N_DAsp_t5_1.d</t>
  </si>
  <si>
    <t>Cal</t>
  </si>
  <si>
    <t>20200703_STD_Asp_6-25_3.d</t>
  </si>
  <si>
    <t>20200701_E92Q_DAsp_t5_3.d</t>
  </si>
  <si>
    <t>20200701_WT_DAsn_t5_3.d</t>
  </si>
  <si>
    <t>Myr-Dasn-Ala-OMe Results</t>
  </si>
  <si>
    <t>MatrixSpike</t>
  </si>
  <si>
    <t>Data File</t>
  </si>
  <si>
    <t>20200703_S95A_DAsn_t0_2.d</t>
  </si>
  <si>
    <t>Myr-D-Asp Results</t>
  </si>
  <si>
    <t>20200703_STD_Asn_50_2.d</t>
  </si>
  <si>
    <t>20200701_H257A_DAsn_t5_1.d</t>
  </si>
  <si>
    <t>20200701_S95A_DAsn_t5_1.d</t>
  </si>
  <si>
    <t>20200703_STD_Asn_6-25_1.d</t>
  </si>
  <si>
    <t>20200703_WT_DAsn_t5_1_rerun.d</t>
  </si>
  <si>
    <t>20200701_N331A_DAsn_t5_2.d</t>
  </si>
  <si>
    <t>20200701_S95A_DAsn_t5_3.d</t>
  </si>
  <si>
    <t>20200703_STD_Asp_6-25_2.d</t>
  </si>
  <si>
    <t>Calc. Conc.</t>
  </si>
  <si>
    <t>20200703_STD_Asn_50_1.d</t>
  </si>
  <si>
    <t>Type</t>
  </si>
  <si>
    <t>20200701_E92Q_DAsn_t5_2.d</t>
  </si>
  <si>
    <t>20200701_H257A_DAsp_t5_2.d</t>
  </si>
  <si>
    <t>20200703_STD_Asn_100_2.d</t>
  </si>
  <si>
    <t>20200703_STD_Asp_12-5_2.d</t>
  </si>
  <si>
    <t>20200703_S95A_DAsp_t0_3.d</t>
  </si>
  <si>
    <t>Acq. Date-Time</t>
  </si>
  <si>
    <t>20200701_N331A_DAsp_t5_3.d</t>
  </si>
  <si>
    <t>20200703_STD_Asp_50_2.d</t>
  </si>
  <si>
    <t>20200703_S95A_DAsn_t0_3.d</t>
  </si>
  <si>
    <t>20200703_WT_DAsn_t0_1.d</t>
  </si>
  <si>
    <t>20200703_WT_DAsp_t0_2.d</t>
  </si>
  <si>
    <t>20200701_S188N_DAsp_t5_3.d</t>
  </si>
  <si>
    <t>20200701_S95A_DAsp_t5_2.d</t>
  </si>
  <si>
    <t>20200703_STD_Asn_50_3.d</t>
  </si>
  <si>
    <t>20200703_WT_DAsp_t0_3.d</t>
  </si>
  <si>
    <t>20200703_STD_Asp_6-25_1.d</t>
  </si>
  <si>
    <t>ResponseCheck</t>
  </si>
  <si>
    <t>20200701_S188A_DAsn_t5_2.d</t>
  </si>
  <si>
    <t>20200703_STD_Asn_12-5_1.d</t>
  </si>
  <si>
    <t>20200703_STD_Asn_3-125_1.d</t>
  </si>
  <si>
    <t>20200703_STD_Asp_50_3.d</t>
  </si>
  <si>
    <t>20200701_S95A_DAsp_t5_3.d</t>
  </si>
  <si>
    <t>20200701_H257A_DAsp_t5_1.d</t>
  </si>
  <si>
    <t>20200701_N331A_DAsn_t5_3.d</t>
  </si>
  <si>
    <t>20200701_blank4.d</t>
  </si>
  <si>
    <t>20200701_N331A_DAsp_t5_1.d</t>
  </si>
  <si>
    <t>20200703_STD_Asp_3-125_2.d</t>
  </si>
  <si>
    <t>20200701_S188N_DAsp_t5_2.d</t>
  </si>
  <si>
    <t>TuneCheck</t>
  </si>
  <si>
    <t>20200701_E92Q_DAsn_t5_3.d</t>
  </si>
  <si>
    <t>CC</t>
  </si>
  <si>
    <t>20200701_S188A_DAsn_t5_3.d</t>
  </si>
  <si>
    <t>Resp.</t>
  </si>
  <si>
    <t>Myr-DAsn Results</t>
  </si>
  <si>
    <t/>
  </si>
  <si>
    <t>20200703_STD_Asp_12-5_1.d</t>
  </si>
  <si>
    <t>20200701_blank1.d</t>
  </si>
  <si>
    <t>20200701_blank3.d</t>
  </si>
  <si>
    <t>20200703_S95A_DAsp_t0_1.d</t>
  </si>
  <si>
    <t>20200703_STD_Asp_100_1.d</t>
  </si>
  <si>
    <t>20200701_E92Q_DAsp_t5_1.d</t>
  </si>
  <si>
    <t>20200703_STD_Asn_3-125_2.d</t>
  </si>
  <si>
    <t>20200703_STD_Asn_6-25_2.d</t>
  </si>
  <si>
    <t>20200701_H257A_DAsn_t5_2.d</t>
  </si>
  <si>
    <t>20200701_WT_DAsp_t5_2.d</t>
  </si>
  <si>
    <t>20200703_STD_Asn_100_3.d</t>
  </si>
  <si>
    <t>20200701_WT_DAsn_t5_2.d</t>
  </si>
  <si>
    <t>20200701_WT_DAsp_t5_3.d</t>
  </si>
  <si>
    <t>20200701_S188A_DAsn_t5_1.d</t>
  </si>
  <si>
    <t>MatrixBlank</t>
  </si>
  <si>
    <t>20200701_S188N_DAsn_t5_1.d</t>
  </si>
  <si>
    <t>20200703_STD_Asp_100_2.d</t>
  </si>
  <si>
    <t>20200703_STD_Asn_25_2.d</t>
  </si>
  <si>
    <t>20200701_S188N_DAsn_t5_3.d</t>
  </si>
  <si>
    <t>20200701_S188A_DAsp_t5_3.d</t>
  </si>
  <si>
    <t>20200701_WT_DAsp_t5_1.d</t>
  </si>
  <si>
    <t>20200703_STD_Asn_12-5_2.d</t>
  </si>
  <si>
    <t>20200701_blank2.d</t>
  </si>
  <si>
    <t>20200701_WT_DAsn_t5_1.d</t>
  </si>
  <si>
    <t>Initial time points</t>
  </si>
  <si>
    <t>Blanks</t>
  </si>
  <si>
    <t>Substrate standard curves</t>
  </si>
  <si>
    <t>Bad samples</t>
  </si>
  <si>
    <t>Level (uM)</t>
  </si>
  <si>
    <t>Myristoyl-D-Asn-L-Ala-Ome Substrate</t>
  </si>
  <si>
    <t>m</t>
  </si>
  <si>
    <t>b</t>
  </si>
  <si>
    <t>Std. Error on m</t>
  </si>
  <si>
    <t>Std. Error on b</t>
  </si>
  <si>
    <t>r2</t>
  </si>
  <si>
    <t>F</t>
  </si>
  <si>
    <t>ss_reg</t>
  </si>
  <si>
    <t>d_f</t>
  </si>
  <si>
    <t>ss_resid</t>
  </si>
  <si>
    <t>se_y</t>
  </si>
  <si>
    <t>Myristoyl-D-Asp-L-Ala-Ome Substrate</t>
  </si>
  <si>
    <t>Mutant</t>
  </si>
  <si>
    <t>Substrate</t>
  </si>
  <si>
    <t>Substrate (counts)</t>
  </si>
  <si>
    <t>Product (counts)</t>
  </si>
  <si>
    <t>WT</t>
  </si>
  <si>
    <t>Replicate</t>
  </si>
  <si>
    <t>D-Asn</t>
  </si>
  <si>
    <t>D-Asp</t>
  </si>
  <si>
    <t>S95A</t>
  </si>
  <si>
    <t>E92Q</t>
  </si>
  <si>
    <t>H257A</t>
  </si>
  <si>
    <t>N331A</t>
  </si>
  <si>
    <t>S188A</t>
  </si>
  <si>
    <t>S188N</t>
  </si>
  <si>
    <t>Substrate conc. (uM)</t>
  </si>
  <si>
    <t>WT-T0</t>
  </si>
  <si>
    <t>S95A-T0</t>
  </si>
  <si>
    <t>% activty relative to WT (based on AUC for product)</t>
  </si>
  <si>
    <t>Fold activity relative to S95A (substrate AUC)</t>
  </si>
  <si>
    <t>Fold activity relative to S95A (product AUC)</t>
  </si>
  <si>
    <t>Average reative activity by product AUC</t>
  </si>
  <si>
    <t>Average AUC (product)</t>
  </si>
  <si>
    <t>Average substrate AUC</t>
  </si>
  <si>
    <t>Boxed columns are raw area-under-the-curve data (in counts) copied from the first page. Everything else is a calculation based off those values</t>
  </si>
  <si>
    <t>Raw data as exported from the LCMS MS analysis software, RT= retention time of peak, Resp = AUC in counts. All Masses were extracted with a 5ppm window on either side of the expected M+H m/z. see other tabs for analysis</t>
  </si>
  <si>
    <t>Average reative activity by substrate AUC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</si>
</sst>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\ AM/PM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" fontId="0" fillId="0" borderId="0" xfId="0" applyNumberFormat="1"/>
    <xf numFmtId="0" fontId="0" fillId="0" borderId="6" xfId="0" applyBorder="1"/>
    <xf numFmtId="0" fontId="1" fillId="0" borderId="0" xfId="0" applyFont="1"/>
    <xf numFmtId="0" fontId="1" fillId="0" borderId="5" xfId="0" applyFont="1" applyBorder="1"/>
    <xf numFmtId="1" fontId="1" fillId="0" borderId="6" xfId="0" applyNumberFormat="1" applyFont="1" applyBorder="1"/>
    <xf numFmtId="1" fontId="1" fillId="0" borderId="0" xfId="0" applyNumberFormat="1" applyFont="1"/>
    <xf numFmtId="2" fontId="1" fillId="0" borderId="0" xfId="0" applyNumberFormat="1" applyFont="1"/>
    <xf numFmtId="1" fontId="1" fillId="3" borderId="0" xfId="0" applyNumberFormat="1" applyFont="1" applyFill="1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164" fontId="3" fillId="0" borderId="1" xfId="0" applyNumberFormat="1" applyFont="1" applyBorder="1" applyAlignment="1">
      <alignment horizontal="left" vertical="top"/>
    </xf>
    <xf numFmtId="2" fontId="3" fillId="0" borderId="1" xfId="0" applyNumberFormat="1" applyFont="1" applyBorder="1" applyAlignment="1">
      <alignment horizontal="right" vertical="top"/>
    </xf>
    <xf numFmtId="1" fontId="3" fillId="0" borderId="1" xfId="0" applyNumberFormat="1" applyFont="1" applyBorder="1" applyAlignment="1">
      <alignment horizontal="right" vertical="top"/>
    </xf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2" fontId="3" fillId="0" borderId="0" xfId="0" applyNumberFormat="1" applyFont="1" applyAlignment="1">
      <alignment horizontal="right" vertical="top"/>
    </xf>
    <xf numFmtId="1" fontId="3" fillId="0" borderId="0" xfId="0" applyNumberFormat="1" applyFont="1" applyAlignment="1">
      <alignment horizontal="right" vertical="top"/>
    </xf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Relative</a:t>
            </a:r>
            <a:r>
              <a:rPr lang="en-US" baseline="0"/>
              <a:t> activity toward D-Asn substrate </a:t>
            </a:r>
          </a:p>
          <a:p>
            <a:pPr>
              <a:defRPr/>
            </a:pPr>
            <a:r>
              <a:rPr lang="en-US" baseline="0"/>
              <a:t>(product AUC)</a:t>
            </a:r>
            <a:endParaRPr lang="en-US"/>
          </a:p>
        </c:rich>
      </c:tx>
      <c:layout>
        <c:manualLayout>
          <c:xMode val="edge"/>
          <c:yMode val="edge"/>
          <c:x val="0.15935117322506423"/>
          <c:y val="2.77971321545971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997675103033964"/>
          <c:y val="0.17147480351363847"/>
          <c:w val="0.81945495662562817"/>
          <c:h val="0.7212747678384862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(Analysis_LCMS!$A$4,Analysis_LCMS!$A$10,Analysis_LCMS!$A$16,Analysis_LCMS!$A$22,Analysis_LCMS!$A$28,Analysis_LCMS!$A$34,Analysis_LCMS!$A$40)</c:f>
              <c:strCache>
                <c:ptCount val="7"/>
                <c:pt idx="0">
                  <c:v>WT</c:v>
                </c:pt>
                <c:pt idx="1">
                  <c:v>S95A</c:v>
                </c:pt>
                <c:pt idx="2">
                  <c:v>E92Q</c:v>
                </c:pt>
                <c:pt idx="3">
                  <c:v>H257A</c:v>
                </c:pt>
                <c:pt idx="4">
                  <c:v>N331A</c:v>
                </c:pt>
                <c:pt idx="5">
                  <c:v>S188A</c:v>
                </c:pt>
                <c:pt idx="6">
                  <c:v>S188N</c:v>
                </c:pt>
              </c:strCache>
            </c:strRef>
          </c:cat>
          <c:val>
            <c:numRef>
              <c:f>(Analysis_LCMS!$M$4,Analysis_LCMS!$M$10,Analysis_LCMS!$M$16,Analysis_LCMS!$M$22,Analysis_LCMS!$M$28,Analysis_LCMS!$M$34,Analysis_LCMS!$M$40)</c:f>
              <c:numCache>
                <c:formatCode>General</c:formatCode>
                <c:ptCount val="7"/>
                <c:pt idx="0">
                  <c:v>39.85376140978758</c:v>
                </c:pt>
                <c:pt idx="1">
                  <c:v>1.0000000000000002</c:v>
                </c:pt>
                <c:pt idx="2">
                  <c:v>51.453831508450662</c:v>
                </c:pt>
                <c:pt idx="3">
                  <c:v>33.23927121199354</c:v>
                </c:pt>
                <c:pt idx="4">
                  <c:v>4.8769702990115746</c:v>
                </c:pt>
                <c:pt idx="5">
                  <c:v>2.2377047239403858</c:v>
                </c:pt>
                <c:pt idx="6">
                  <c:v>6.08688181051114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25-47B1-89A6-8C2A5101D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01392048"/>
        <c:axId val="601389424"/>
      </c:barChart>
      <c:catAx>
        <c:axId val="601392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1389424"/>
        <c:crosses val="autoZero"/>
        <c:auto val="1"/>
        <c:lblAlgn val="ctr"/>
        <c:lblOffset val="100"/>
        <c:noMultiLvlLbl val="0"/>
      </c:catAx>
      <c:valAx>
        <c:axId val="60138942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Fold difference in activity (AUC mutant/AUC S95A)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1392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Relative</a:t>
            </a:r>
            <a:r>
              <a:rPr lang="en-US" baseline="0"/>
              <a:t> activity toward D-Asp substrate </a:t>
            </a:r>
          </a:p>
          <a:p>
            <a:pPr>
              <a:defRPr/>
            </a:pPr>
            <a:r>
              <a:rPr lang="en-US" baseline="0"/>
              <a:t>(product AUC)</a:t>
            </a:r>
            <a:endParaRPr lang="en-US"/>
          </a:p>
        </c:rich>
      </c:tx>
      <c:layout>
        <c:manualLayout>
          <c:xMode val="edge"/>
          <c:yMode val="edge"/>
          <c:x val="0.18991946556909645"/>
          <c:y val="3.242353206890082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997675103033964"/>
          <c:y val="0.17147480351363847"/>
          <c:w val="0.81945495662562817"/>
          <c:h val="0.7212747678384862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(Analysis_LCMS!$A$4,Analysis_LCMS!$A$10,Analysis_LCMS!$A$16,Analysis_LCMS!$A$22,Analysis_LCMS!$A$28,Analysis_LCMS!$A$34,Analysis_LCMS!$A$40)</c:f>
              <c:strCache>
                <c:ptCount val="7"/>
                <c:pt idx="0">
                  <c:v>WT</c:v>
                </c:pt>
                <c:pt idx="1">
                  <c:v>S95A</c:v>
                </c:pt>
                <c:pt idx="2">
                  <c:v>E92Q</c:v>
                </c:pt>
                <c:pt idx="3">
                  <c:v>H257A</c:v>
                </c:pt>
                <c:pt idx="4">
                  <c:v>N331A</c:v>
                </c:pt>
                <c:pt idx="5">
                  <c:v>S188A</c:v>
                </c:pt>
                <c:pt idx="6">
                  <c:v>S188N</c:v>
                </c:pt>
              </c:strCache>
            </c:strRef>
          </c:cat>
          <c:val>
            <c:numRef>
              <c:f>(Analysis_LCMS!$M$7,Analysis_LCMS!$M$13,Analysis_LCMS!$M$19,Analysis_LCMS!$M$25,Analysis_LCMS!$M$31,Analysis_LCMS!$M$37,Analysis_LCMS!$M$43)</c:f>
              <c:numCache>
                <c:formatCode>General</c:formatCode>
                <c:ptCount val="7"/>
                <c:pt idx="0">
                  <c:v>21.650726086058171</c:v>
                </c:pt>
                <c:pt idx="1">
                  <c:v>1</c:v>
                </c:pt>
                <c:pt idx="2">
                  <c:v>826.36884566207073</c:v>
                </c:pt>
                <c:pt idx="3">
                  <c:v>2.1734059561754902</c:v>
                </c:pt>
                <c:pt idx="4">
                  <c:v>43.206722597955803</c:v>
                </c:pt>
                <c:pt idx="5">
                  <c:v>1.9726131904408468</c:v>
                </c:pt>
                <c:pt idx="6">
                  <c:v>0.77293845050550392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5D-442F-A28F-63DD7BCC47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01392048"/>
        <c:axId val="601389424"/>
      </c:barChart>
      <c:catAx>
        <c:axId val="601392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1389424"/>
        <c:crosses val="autoZero"/>
        <c:auto val="1"/>
        <c:lblAlgn val="ctr"/>
        <c:lblOffset val="100"/>
        <c:noMultiLvlLbl val="0"/>
      </c:catAx>
      <c:valAx>
        <c:axId val="60138942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Fold difference in activity (AUC mutant/AUC S95A)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1392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Relative</a:t>
            </a:r>
            <a:r>
              <a:rPr lang="en-US" baseline="0"/>
              <a:t> activity toward D-Asn substrate </a:t>
            </a:r>
          </a:p>
          <a:p>
            <a:pPr>
              <a:defRPr/>
            </a:pPr>
            <a:r>
              <a:rPr lang="en-US" baseline="0"/>
              <a:t>(substrate AUC)</a:t>
            </a:r>
            <a:endParaRPr lang="en-US"/>
          </a:p>
        </c:rich>
      </c:tx>
      <c:layout>
        <c:manualLayout>
          <c:xMode val="edge"/>
          <c:yMode val="edge"/>
          <c:x val="0.15935117322506423"/>
          <c:y val="2.77971321545971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997675103033964"/>
          <c:y val="0.17147480351363847"/>
          <c:w val="0.81945495662562817"/>
          <c:h val="0.7212747678384862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(Analysis_LCMS!$A$4,Analysis_LCMS!$A$10,Analysis_LCMS!$A$16,Analysis_LCMS!$A$22,Analysis_LCMS!$A$28,Analysis_LCMS!$A$34,Analysis_LCMS!$A$40)</c:f>
              <c:strCache>
                <c:ptCount val="7"/>
                <c:pt idx="0">
                  <c:v>WT</c:v>
                </c:pt>
                <c:pt idx="1">
                  <c:v>S95A</c:v>
                </c:pt>
                <c:pt idx="2">
                  <c:v>E92Q</c:v>
                </c:pt>
                <c:pt idx="3">
                  <c:v>H257A</c:v>
                </c:pt>
                <c:pt idx="4">
                  <c:v>N331A</c:v>
                </c:pt>
                <c:pt idx="5">
                  <c:v>S188A</c:v>
                </c:pt>
                <c:pt idx="6">
                  <c:v>S188N</c:v>
                </c:pt>
              </c:strCache>
            </c:strRef>
          </c:cat>
          <c:val>
            <c:numRef>
              <c:f>(Analysis_LCMS!$H$4,Analysis_LCMS!$H$10,Analysis_LCMS!$H$16,Analysis_LCMS!$H$22,Analysis_LCMS!$H$28,Analysis_LCMS!$H$34,Analysis_LCMS!$H$40)</c:f>
              <c:numCache>
                <c:formatCode>0.00</c:formatCode>
                <c:ptCount val="7"/>
                <c:pt idx="0">
                  <c:v>3.4636765618113522E-5</c:v>
                </c:pt>
                <c:pt idx="1">
                  <c:v>1.0000000000000002</c:v>
                </c:pt>
                <c:pt idx="2">
                  <c:v>6.0462800071158201E-5</c:v>
                </c:pt>
                <c:pt idx="3">
                  <c:v>1.040372392006677E-4</c:v>
                </c:pt>
                <c:pt idx="4">
                  <c:v>0.6221613388909506</c:v>
                </c:pt>
                <c:pt idx="5">
                  <c:v>0.62430795950229101</c:v>
                </c:pt>
                <c:pt idx="6">
                  <c:v>0.57919935233438624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C4-45A5-89F8-74161EDCD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01392048"/>
        <c:axId val="601389424"/>
      </c:barChart>
      <c:catAx>
        <c:axId val="601392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1389424"/>
        <c:crosses val="autoZero"/>
        <c:auto val="1"/>
        <c:lblAlgn val="ctr"/>
        <c:lblOffset val="100"/>
        <c:noMultiLvlLbl val="0"/>
      </c:catAx>
      <c:valAx>
        <c:axId val="60138942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Fold difference in activity </a:t>
                </a:r>
              </a:p>
              <a:p>
                <a:pPr>
                  <a:defRPr/>
                </a:pPr>
                <a:r>
                  <a:rPr lang="en-US"/>
                  <a:t>(AUC mutant/AUC S95A)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1392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Relative</a:t>
            </a:r>
            <a:r>
              <a:rPr lang="en-US" baseline="0"/>
              <a:t> activity toward D-Asp substrate </a:t>
            </a:r>
          </a:p>
          <a:p>
            <a:pPr>
              <a:defRPr/>
            </a:pPr>
            <a:r>
              <a:rPr lang="en-US" baseline="0"/>
              <a:t>(substrate AUC)</a:t>
            </a:r>
            <a:endParaRPr lang="en-US"/>
          </a:p>
        </c:rich>
      </c:tx>
      <c:layout>
        <c:manualLayout>
          <c:xMode val="edge"/>
          <c:yMode val="edge"/>
          <c:x val="0.18991946556909645"/>
          <c:y val="3.242353206890082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997675103033964"/>
          <c:y val="0.17147480351363847"/>
          <c:w val="0.81945495662562817"/>
          <c:h val="0.7212747678384862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(Analysis_LCMS!$A$4,Analysis_LCMS!$A$10,Analysis_LCMS!$A$16,Analysis_LCMS!$A$22,Analysis_LCMS!$A$28,Analysis_LCMS!$A$34,Analysis_LCMS!$A$40)</c:f>
              <c:strCache>
                <c:ptCount val="7"/>
                <c:pt idx="0">
                  <c:v>WT</c:v>
                </c:pt>
                <c:pt idx="1">
                  <c:v>S95A</c:v>
                </c:pt>
                <c:pt idx="2">
                  <c:v>E92Q</c:v>
                </c:pt>
                <c:pt idx="3">
                  <c:v>H257A</c:v>
                </c:pt>
                <c:pt idx="4">
                  <c:v>N331A</c:v>
                </c:pt>
                <c:pt idx="5">
                  <c:v>S188A</c:v>
                </c:pt>
                <c:pt idx="6">
                  <c:v>S188N</c:v>
                </c:pt>
              </c:strCache>
            </c:strRef>
          </c:cat>
          <c:val>
            <c:numRef>
              <c:f>(Analysis_LCMS!$H$7,Analysis_LCMS!$H$13,Analysis_LCMS!$H$19,Analysis_LCMS!$H$25,Analysis_LCMS!$H$31,Analysis_LCMS!$H$37,Analysis_LCMS!$H$43,Analysis_LCMS!$H$49)</c:f>
              <c:numCache>
                <c:formatCode>0.00</c:formatCode>
                <c:ptCount val="8"/>
                <c:pt idx="0">
                  <c:v>0.72585235443306007</c:v>
                </c:pt>
                <c:pt idx="1">
                  <c:v>1.0000000000000002</c:v>
                </c:pt>
                <c:pt idx="2">
                  <c:v>1.9958064898816818E-3</c:v>
                </c:pt>
                <c:pt idx="3">
                  <c:v>0.60329663224681651</c:v>
                </c:pt>
                <c:pt idx="4">
                  <c:v>0.58534951439962191</c:v>
                </c:pt>
                <c:pt idx="5">
                  <c:v>0.60329666111467073</c:v>
                </c:pt>
                <c:pt idx="6">
                  <c:v>0.58855035058470617</c:v>
                </c:pt>
                <c:pt idx="7">
                  <c:v>0.7065682429670993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E7-4978-BD87-2C4725B84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01392048"/>
        <c:axId val="601389424"/>
      </c:barChart>
      <c:catAx>
        <c:axId val="601392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1389424"/>
        <c:crosses val="autoZero"/>
        <c:auto val="1"/>
        <c:lblAlgn val="ctr"/>
        <c:lblOffset val="100"/>
        <c:noMultiLvlLbl val="0"/>
      </c:catAx>
      <c:valAx>
        <c:axId val="60138942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Fold difference in activity </a:t>
                </a:r>
              </a:p>
              <a:p>
                <a:pPr>
                  <a:defRPr/>
                </a:pPr>
                <a:r>
                  <a:rPr lang="en-US"/>
                  <a:t>(AUC mutant/AUC S95A)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1392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Myr-D-Asn-L-Ala-Ome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Raw_LCMS!$C$49:$C$66</c:f>
              <c:numCache>
                <c:formatCode>General</c:formatCode>
                <c:ptCount val="18"/>
                <c:pt idx="0">
                  <c:v>3.125</c:v>
                </c:pt>
                <c:pt idx="1">
                  <c:v>3.125</c:v>
                </c:pt>
                <c:pt idx="2">
                  <c:v>3.125</c:v>
                </c:pt>
                <c:pt idx="3">
                  <c:v>6.25</c:v>
                </c:pt>
                <c:pt idx="4">
                  <c:v>6.25</c:v>
                </c:pt>
                <c:pt idx="5">
                  <c:v>6.25</c:v>
                </c:pt>
                <c:pt idx="6">
                  <c:v>12.5</c:v>
                </c:pt>
                <c:pt idx="7">
                  <c:v>12.5</c:v>
                </c:pt>
                <c:pt idx="8">
                  <c:v>12.5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</c:numCache>
            </c:numRef>
          </c:xVal>
          <c:yVal>
            <c:numRef>
              <c:f>Raw_LCMS!$L$49:$L$66</c:f>
              <c:numCache>
                <c:formatCode>0</c:formatCode>
                <c:ptCount val="18"/>
                <c:pt idx="0">
                  <c:v>329316.20739409298</c:v>
                </c:pt>
                <c:pt idx="1">
                  <c:v>390753.61215782398</c:v>
                </c:pt>
                <c:pt idx="2">
                  <c:v>437451.309328078</c:v>
                </c:pt>
                <c:pt idx="3">
                  <c:v>639643.37949226098</c:v>
                </c:pt>
                <c:pt idx="4">
                  <c:v>1039373.3679894099</c:v>
                </c:pt>
                <c:pt idx="5">
                  <c:v>682106.58043157798</c:v>
                </c:pt>
                <c:pt idx="6">
                  <c:v>1220042.22983133</c:v>
                </c:pt>
                <c:pt idx="7">
                  <c:v>1749797.3526470701</c:v>
                </c:pt>
                <c:pt idx="8">
                  <c:v>1390604.9110877099</c:v>
                </c:pt>
                <c:pt idx="9">
                  <c:v>2693442.98532794</c:v>
                </c:pt>
                <c:pt idx="10">
                  <c:v>2685414.6719870102</c:v>
                </c:pt>
                <c:pt idx="11">
                  <c:v>2824660.1286960398</c:v>
                </c:pt>
                <c:pt idx="12">
                  <c:v>5363280.1155672697</c:v>
                </c:pt>
                <c:pt idx="13">
                  <c:v>4389553.2286179001</c:v>
                </c:pt>
                <c:pt idx="14">
                  <c:v>6589834.5844238997</c:v>
                </c:pt>
                <c:pt idx="15">
                  <c:v>6937983.9601737596</c:v>
                </c:pt>
                <c:pt idx="16">
                  <c:v>7001787.1786152301</c:v>
                </c:pt>
                <c:pt idx="17">
                  <c:v>8798533.2976030298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58C-4896-BF5C-68409E28DA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0403584"/>
        <c:axId val="640407192"/>
      </c:scatterChart>
      <c:valAx>
        <c:axId val="64040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0407192"/>
        <c:crosses val="autoZero"/>
        <c:crossBetween val="midCat"/>
      </c:valAx>
      <c:valAx>
        <c:axId val="640407192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04035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Myr-D-Asp-L-Ala-Ome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Raw_LCMS!$C$67:$C$84</c:f>
              <c:numCache>
                <c:formatCode>General</c:formatCode>
                <c:ptCount val="18"/>
                <c:pt idx="0">
                  <c:v>3.125</c:v>
                </c:pt>
                <c:pt idx="1">
                  <c:v>3.125</c:v>
                </c:pt>
                <c:pt idx="2">
                  <c:v>3.125</c:v>
                </c:pt>
                <c:pt idx="3">
                  <c:v>6.25</c:v>
                </c:pt>
                <c:pt idx="4">
                  <c:v>6.25</c:v>
                </c:pt>
                <c:pt idx="5">
                  <c:v>6.25</c:v>
                </c:pt>
                <c:pt idx="6">
                  <c:v>12.5</c:v>
                </c:pt>
                <c:pt idx="7">
                  <c:v>12.5</c:v>
                </c:pt>
                <c:pt idx="8">
                  <c:v>12.5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</c:numCache>
            </c:numRef>
          </c:xVal>
          <c:yVal>
            <c:numRef>
              <c:f>Raw_LCMS!$O$67:$O$84</c:f>
              <c:numCache>
                <c:formatCode>0</c:formatCode>
                <c:ptCount val="18"/>
                <c:pt idx="0">
                  <c:v>136557.88632040101</c:v>
                </c:pt>
                <c:pt idx="1">
                  <c:v>129908.67512303501</c:v>
                </c:pt>
                <c:pt idx="2">
                  <c:v>136329.03813989201</c:v>
                </c:pt>
                <c:pt idx="3">
                  <c:v>276532.33687096398</c:v>
                </c:pt>
                <c:pt idx="4">
                  <c:v>276627.98468273698</c:v>
                </c:pt>
                <c:pt idx="5">
                  <c:v>283983.90549519699</c:v>
                </c:pt>
                <c:pt idx="6">
                  <c:v>532497.05515061796</c:v>
                </c:pt>
                <c:pt idx="7">
                  <c:v>559645.41548730305</c:v>
                </c:pt>
                <c:pt idx="8">
                  <c:v>557531.663738459</c:v>
                </c:pt>
                <c:pt idx="9">
                  <c:v>1148960.53188366</c:v>
                </c:pt>
                <c:pt idx="10">
                  <c:v>1135500.81882506</c:v>
                </c:pt>
                <c:pt idx="11">
                  <c:v>1174562.31200446</c:v>
                </c:pt>
                <c:pt idx="12">
                  <c:v>2313496.9765950702</c:v>
                </c:pt>
                <c:pt idx="13">
                  <c:v>2354127.2597391601</c:v>
                </c:pt>
                <c:pt idx="14">
                  <c:v>2376783.6450940501</c:v>
                </c:pt>
                <c:pt idx="15">
                  <c:v>4301697.0698802304</c:v>
                </c:pt>
                <c:pt idx="16">
                  <c:v>4488812.4748739097</c:v>
                </c:pt>
                <c:pt idx="17">
                  <c:v>4480396.5034336103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373-49C1-87D1-8BCCBE37BE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0403584"/>
        <c:axId val="640407192"/>
      </c:scatterChart>
      <c:valAx>
        <c:axId val="64040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0407192"/>
        <c:crosses val="autoZero"/>
        <c:crossBetween val="midCat"/>
      </c:valAx>
      <c:valAx>
        <c:axId val="640407192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04035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59402</xdr:colOff>
      <xdr:row>1</xdr:row>
      <xdr:rowOff>190413</xdr:rowOff>
    </xdr:from>
    <xdr:to>
      <xdr:col>28</xdr:col>
      <xdr:colOff>360392</xdr:colOff>
      <xdr:row>17</xdr:row>
      <xdr:rowOff>20694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210EB56-6566-435F-AA98-201484F9C3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49357</xdr:colOff>
      <xdr:row>18</xdr:row>
      <xdr:rowOff>22686</xdr:rowOff>
    </xdr:from>
    <xdr:to>
      <xdr:col>28</xdr:col>
      <xdr:colOff>352252</xdr:colOff>
      <xdr:row>33</xdr:row>
      <xdr:rowOff>51261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D9F6308-941C-492A-A7FE-02A808171C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232065</xdr:colOff>
      <xdr:row>2</xdr:row>
      <xdr:rowOff>19050</xdr:rowOff>
    </xdr:from>
    <xdr:to>
      <xdr:col>20</xdr:col>
      <xdr:colOff>533055</xdr:colOff>
      <xdr:row>17</xdr:row>
      <xdr:rowOff>43295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32415E3E-3E64-41DF-A069-5BE328A1BF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229467</xdr:colOff>
      <xdr:row>18</xdr:row>
      <xdr:rowOff>45027</xdr:rowOff>
    </xdr:from>
    <xdr:to>
      <xdr:col>20</xdr:col>
      <xdr:colOff>532362</xdr:colOff>
      <xdr:row>33</xdr:row>
      <xdr:rowOff>81222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4A9F884C-C48F-44DC-8133-EF44AA6025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30480</xdr:colOff>
      <xdr:row>0</xdr:row>
      <xdr:rowOff>0</xdr:rowOff>
    </xdr:from>
    <xdr:to>
      <xdr:col>11</xdr:col>
      <xdr:colOff>411480</xdr:colOff>
      <xdr:row>12</xdr:row>
      <xdr:rowOff>99060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73C1A29-7665-41AC-8908-15C7021B24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22860</xdr:colOff>
      <xdr:row>13</xdr:row>
      <xdr:rowOff>95250</xdr:rowOff>
    </xdr:from>
    <xdr:to>
      <xdr:col>11</xdr:col>
      <xdr:colOff>403860</xdr:colOff>
      <xdr:row>26</xdr:row>
      <xdr:rowOff>19050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BEABE4D-8E4B-45E4-BDE9-8EC08ADAC6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8A466-DE8B-4DD3-8EC9-871B0AA18583}">
  <dimension ref="B2:E44"/>
  <sheetViews>
    <sheetView tabSelected="1" topLeftCell="A21" workbookViewId="0">
      <selection activeCell="H31" sqref="H31"/>
    </sheetView>
  </sheetViews>
  <sheetFormatPr defaultRowHeight="13.8" x14ac:dyDescent="0.25"/>
  <cols>
    <col min="1" max="2" width="8.88671875" style="3"/>
    <col min="3" max="3" width="9.33203125" style="3" bestFit="1" customWidth="1"/>
    <col min="4" max="4" width="9" style="3" customWidth="1"/>
    <col min="5" max="5" width="40.109375" style="3" bestFit="1" customWidth="1"/>
    <col min="6" max="16384" width="8.88671875" style="3"/>
  </cols>
  <sheetData>
    <row r="2" spans="2:5" x14ac:dyDescent="0.25">
      <c r="B2" s="19" t="s">
        <v>136</v>
      </c>
      <c r="C2" s="19" t="s">
        <v>141</v>
      </c>
      <c r="D2" s="19" t="s">
        <v>137</v>
      </c>
      <c r="E2" s="19" t="s">
        <v>155</v>
      </c>
    </row>
    <row r="3" spans="2:5" x14ac:dyDescent="0.25">
      <c r="B3" s="23" t="s">
        <v>140</v>
      </c>
      <c r="C3" s="19">
        <v>1</v>
      </c>
      <c r="D3" s="19" t="s">
        <v>142</v>
      </c>
      <c r="E3" s="19">
        <v>42.672829519310106</v>
      </c>
    </row>
    <row r="4" spans="2:5" x14ac:dyDescent="0.25">
      <c r="B4" s="24"/>
      <c r="C4" s="19">
        <v>2</v>
      </c>
      <c r="D4" s="19" t="s">
        <v>142</v>
      </c>
      <c r="E4" s="19">
        <v>34.208157473141235</v>
      </c>
    </row>
    <row r="5" spans="2:5" x14ac:dyDescent="0.25">
      <c r="B5" s="24"/>
      <c r="C5" s="19">
        <v>3</v>
      </c>
      <c r="D5" s="19" t="s">
        <v>142</v>
      </c>
      <c r="E5" s="19">
        <v>42.680297236911407</v>
      </c>
    </row>
    <row r="6" spans="2:5" x14ac:dyDescent="0.25">
      <c r="B6" s="24"/>
      <c r="C6" s="19">
        <v>1</v>
      </c>
      <c r="D6" s="19" t="s">
        <v>143</v>
      </c>
      <c r="E6" s="19">
        <v>18.905920067504525</v>
      </c>
    </row>
    <row r="7" spans="2:5" x14ac:dyDescent="0.25">
      <c r="B7" s="24"/>
      <c r="C7" s="19">
        <v>2</v>
      </c>
      <c r="D7" s="19" t="s">
        <v>143</v>
      </c>
      <c r="E7" s="19">
        <v>21.8943779943653</v>
      </c>
    </row>
    <row r="8" spans="2:5" x14ac:dyDescent="0.25">
      <c r="B8" s="25"/>
      <c r="C8" s="19">
        <v>3</v>
      </c>
      <c r="D8" s="19" t="s">
        <v>143</v>
      </c>
      <c r="E8" s="19">
        <v>24.151880196304685</v>
      </c>
    </row>
    <row r="9" spans="2:5" x14ac:dyDescent="0.25">
      <c r="B9" s="23" t="s">
        <v>144</v>
      </c>
      <c r="C9" s="19">
        <v>1</v>
      </c>
      <c r="D9" s="19" t="s">
        <v>142</v>
      </c>
      <c r="E9" s="19">
        <v>1.2776051849858718</v>
      </c>
    </row>
    <row r="10" spans="2:5" x14ac:dyDescent="0.25">
      <c r="B10" s="24"/>
      <c r="C10" s="19">
        <v>2</v>
      </c>
      <c r="D10" s="19" t="s">
        <v>142</v>
      </c>
      <c r="E10" s="19">
        <v>0.80156534221778775</v>
      </c>
    </row>
    <row r="11" spans="2:5" x14ac:dyDescent="0.25">
      <c r="B11" s="24"/>
      <c r="C11" s="19">
        <v>3</v>
      </c>
      <c r="D11" s="19" t="s">
        <v>142</v>
      </c>
      <c r="E11" s="19">
        <v>0.92082947279634064</v>
      </c>
    </row>
    <row r="12" spans="2:5" x14ac:dyDescent="0.25">
      <c r="B12" s="24"/>
      <c r="C12" s="19">
        <v>1</v>
      </c>
      <c r="D12" s="19" t="s">
        <v>143</v>
      </c>
      <c r="E12" s="19">
        <v>1.1355435703683547</v>
      </c>
    </row>
    <row r="13" spans="2:5" x14ac:dyDescent="0.25">
      <c r="B13" s="24"/>
      <c r="C13" s="19">
        <v>2</v>
      </c>
      <c r="D13" s="19" t="s">
        <v>143</v>
      </c>
      <c r="E13" s="19">
        <v>0.80744045769670625</v>
      </c>
    </row>
    <row r="14" spans="2:5" x14ac:dyDescent="0.25">
      <c r="B14" s="25"/>
      <c r="C14" s="19">
        <v>3</v>
      </c>
      <c r="D14" s="19" t="s">
        <v>143</v>
      </c>
      <c r="E14" s="19">
        <v>1.057015971934939</v>
      </c>
    </row>
    <row r="15" spans="2:5" x14ac:dyDescent="0.25">
      <c r="B15" s="23" t="s">
        <v>145</v>
      </c>
      <c r="C15" s="19">
        <v>1</v>
      </c>
      <c r="D15" s="19" t="s">
        <v>142</v>
      </c>
      <c r="E15" s="19">
        <v>54.771547590991666</v>
      </c>
    </row>
    <row r="16" spans="2:5" x14ac:dyDescent="0.25">
      <c r="B16" s="24"/>
      <c r="C16" s="19">
        <v>2</v>
      </c>
      <c r="D16" s="19" t="s">
        <v>142</v>
      </c>
      <c r="E16" s="19">
        <v>47.262419770814461</v>
      </c>
    </row>
    <row r="17" spans="2:5" x14ac:dyDescent="0.25">
      <c r="B17" s="24"/>
      <c r="C17" s="19">
        <v>3</v>
      </c>
      <c r="D17" s="19" t="s">
        <v>142</v>
      </c>
      <c r="E17" s="19">
        <v>52.327527163545859</v>
      </c>
    </row>
    <row r="18" spans="2:5" x14ac:dyDescent="0.25">
      <c r="B18" s="24"/>
      <c r="C18" s="19">
        <v>1</v>
      </c>
      <c r="D18" s="19" t="s">
        <v>143</v>
      </c>
      <c r="E18" s="19">
        <v>811.56141498577119</v>
      </c>
    </row>
    <row r="19" spans="2:5" x14ac:dyDescent="0.25">
      <c r="B19" s="24"/>
      <c r="C19" s="19">
        <v>2</v>
      </c>
      <c r="D19" s="19" t="s">
        <v>143</v>
      </c>
      <c r="E19" s="19">
        <v>834.59717602392266</v>
      </c>
    </row>
    <row r="20" spans="2:5" x14ac:dyDescent="0.25">
      <c r="B20" s="25"/>
      <c r="C20" s="19">
        <v>3</v>
      </c>
      <c r="D20" s="19" t="s">
        <v>143</v>
      </c>
      <c r="E20" s="19">
        <v>832.94794597651833</v>
      </c>
    </row>
    <row r="21" spans="2:5" x14ac:dyDescent="0.25">
      <c r="B21" s="23" t="s">
        <v>146</v>
      </c>
      <c r="C21" s="19">
        <v>1</v>
      </c>
      <c r="D21" s="19" t="s">
        <v>142</v>
      </c>
      <c r="E21" s="19">
        <v>31.823183072387163</v>
      </c>
    </row>
    <row r="22" spans="2:5" x14ac:dyDescent="0.25">
      <c r="B22" s="24"/>
      <c r="C22" s="19">
        <v>2</v>
      </c>
      <c r="D22" s="19" t="s">
        <v>142</v>
      </c>
      <c r="E22" s="19">
        <v>36.419188176204997</v>
      </c>
    </row>
    <row r="23" spans="2:5" x14ac:dyDescent="0.25">
      <c r="B23" s="24"/>
      <c r="C23" s="19">
        <v>3</v>
      </c>
      <c r="D23" s="19" t="s">
        <v>142</v>
      </c>
      <c r="E23" s="19">
        <v>31.475442387388451</v>
      </c>
    </row>
    <row r="24" spans="2:5" x14ac:dyDescent="0.25">
      <c r="B24" s="24"/>
      <c r="C24" s="19">
        <v>1</v>
      </c>
      <c r="D24" s="19" t="s">
        <v>143</v>
      </c>
      <c r="E24" s="19">
        <v>2.0630711787688742</v>
      </c>
    </row>
    <row r="25" spans="2:5" x14ac:dyDescent="0.25">
      <c r="B25" s="24"/>
      <c r="C25" s="19">
        <v>2</v>
      </c>
      <c r="D25" s="19" t="s">
        <v>143</v>
      </c>
      <c r="E25" s="19">
        <v>2.5109509368120904</v>
      </c>
    </row>
    <row r="26" spans="2:5" x14ac:dyDescent="0.25">
      <c r="B26" s="25"/>
      <c r="C26" s="19">
        <v>3</v>
      </c>
      <c r="D26" s="19" t="s">
        <v>143</v>
      </c>
      <c r="E26" s="19">
        <v>1.9461957529455058</v>
      </c>
    </row>
    <row r="27" spans="2:5" x14ac:dyDescent="0.25">
      <c r="B27" s="23" t="s">
        <v>147</v>
      </c>
      <c r="C27" s="19">
        <v>1</v>
      </c>
      <c r="D27" s="19" t="s">
        <v>142</v>
      </c>
      <c r="E27" s="19">
        <v>4.9901586561381137</v>
      </c>
    </row>
    <row r="28" spans="2:5" x14ac:dyDescent="0.25">
      <c r="B28" s="24"/>
      <c r="C28" s="19">
        <v>2</v>
      </c>
      <c r="D28" s="19" t="s">
        <v>142</v>
      </c>
      <c r="E28" s="19">
        <v>4.8342273341528355</v>
      </c>
    </row>
    <row r="29" spans="2:5" x14ac:dyDescent="0.25">
      <c r="B29" s="24"/>
      <c r="C29" s="19">
        <v>3</v>
      </c>
      <c r="D29" s="19" t="s">
        <v>142</v>
      </c>
      <c r="E29" s="19">
        <v>4.8065249067437739</v>
      </c>
    </row>
    <row r="30" spans="2:5" x14ac:dyDescent="0.25">
      <c r="B30" s="24"/>
      <c r="C30" s="19">
        <v>1</v>
      </c>
      <c r="D30" s="19" t="s">
        <v>143</v>
      </c>
      <c r="E30" s="19">
        <v>42.467231941173324</v>
      </c>
    </row>
    <row r="31" spans="2:5" x14ac:dyDescent="0.25">
      <c r="B31" s="24"/>
      <c r="C31" s="19">
        <v>2</v>
      </c>
      <c r="D31" s="19" t="s">
        <v>143</v>
      </c>
      <c r="E31" s="19">
        <v>44.665398944291155</v>
      </c>
    </row>
    <row r="32" spans="2:5" x14ac:dyDescent="0.25">
      <c r="B32" s="25"/>
      <c r="C32" s="19">
        <v>3</v>
      </c>
      <c r="D32" s="19" t="s">
        <v>143</v>
      </c>
      <c r="E32" s="19">
        <v>42.487536908402923</v>
      </c>
    </row>
    <row r="33" spans="2:5" x14ac:dyDescent="0.25">
      <c r="B33" s="23" t="s">
        <v>148</v>
      </c>
      <c r="C33" s="19">
        <v>1</v>
      </c>
      <c r="D33" s="19" t="s">
        <v>142</v>
      </c>
      <c r="E33" s="19">
        <v>2.2615715782827115</v>
      </c>
    </row>
    <row r="34" spans="2:5" x14ac:dyDescent="0.25">
      <c r="B34" s="24"/>
      <c r="C34" s="19">
        <v>2</v>
      </c>
      <c r="D34" s="19" t="s">
        <v>142</v>
      </c>
      <c r="E34" s="19">
        <v>2.1455112007233441</v>
      </c>
    </row>
    <row r="35" spans="2:5" x14ac:dyDescent="0.25">
      <c r="B35" s="24"/>
      <c r="C35" s="19">
        <v>3</v>
      </c>
      <c r="D35" s="19" t="s">
        <v>142</v>
      </c>
      <c r="E35" s="19">
        <v>2.3060313928151022</v>
      </c>
    </row>
    <row r="36" spans="2:5" x14ac:dyDescent="0.25">
      <c r="B36" s="24"/>
      <c r="C36" s="19">
        <v>1</v>
      </c>
      <c r="D36" s="19" t="s">
        <v>143</v>
      </c>
      <c r="E36" s="19">
        <v>1.6948228978698057</v>
      </c>
    </row>
    <row r="37" spans="2:5" x14ac:dyDescent="0.25">
      <c r="B37" s="24"/>
      <c r="C37" s="19">
        <v>2</v>
      </c>
      <c r="D37" s="19" t="s">
        <v>143</v>
      </c>
      <c r="E37" s="19">
        <v>2.1743073787219513</v>
      </c>
    </row>
    <row r="38" spans="2:5" x14ac:dyDescent="0.25">
      <c r="B38" s="25"/>
      <c r="C38" s="19">
        <v>3</v>
      </c>
      <c r="D38" s="19" t="s">
        <v>143</v>
      </c>
      <c r="E38" s="19">
        <v>2.0487092947307839</v>
      </c>
    </row>
    <row r="39" spans="2:5" x14ac:dyDescent="0.25">
      <c r="B39" s="23" t="s">
        <v>149</v>
      </c>
      <c r="C39" s="19">
        <v>1</v>
      </c>
      <c r="D39" s="19" t="s">
        <v>142</v>
      </c>
      <c r="E39" s="19">
        <v>6.1984261495434483</v>
      </c>
    </row>
    <row r="40" spans="2:5" x14ac:dyDescent="0.25">
      <c r="B40" s="24"/>
      <c r="C40" s="19">
        <v>2</v>
      </c>
      <c r="D40" s="19" t="s">
        <v>142</v>
      </c>
      <c r="E40" s="19">
        <v>5.8993235254369347</v>
      </c>
    </row>
    <row r="41" spans="2:5" x14ac:dyDescent="0.25">
      <c r="B41" s="24"/>
      <c r="C41" s="19">
        <v>3</v>
      </c>
      <c r="D41" s="19" t="s">
        <v>142</v>
      </c>
      <c r="E41" s="19">
        <v>6.1628957565530351</v>
      </c>
    </row>
    <row r="42" spans="2:5" x14ac:dyDescent="0.25">
      <c r="B42" s="24"/>
      <c r="C42" s="19">
        <v>1</v>
      </c>
      <c r="D42" s="19" t="s">
        <v>143</v>
      </c>
      <c r="E42" s="19">
        <v>1.2190454459771187</v>
      </c>
    </row>
    <row r="43" spans="2:5" x14ac:dyDescent="0.25">
      <c r="B43" s="24"/>
      <c r="C43" s="19">
        <v>2</v>
      </c>
      <c r="D43" s="19" t="s">
        <v>143</v>
      </c>
      <c r="E43" s="19">
        <v>0.96059405311484525</v>
      </c>
    </row>
    <row r="44" spans="2:5" x14ac:dyDescent="0.25">
      <c r="B44" s="25"/>
      <c r="C44" s="19">
        <v>3</v>
      </c>
      <c r="D44" s="19" t="s">
        <v>143</v>
      </c>
      <c r="E44" s="19">
        <v>0.13917585242454789</v>
      </c>
    </row>
  </sheetData>
  <mergeCells count="7">
    <mergeCell ref="B39:B44"/>
    <mergeCell ref="B3:B8"/>
    <mergeCell ref="B9:B14"/>
    <mergeCell ref="B15:B20"/>
    <mergeCell ref="B21:B26"/>
    <mergeCell ref="B27:B32"/>
    <mergeCell ref="B33:B3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A4B16-9C58-40C1-97C1-4AAFB10AA7AF}">
  <dimension ref="A1:M57"/>
  <sheetViews>
    <sheetView zoomScale="55" zoomScaleNormal="55" workbookViewId="0">
      <selection activeCell="K25" sqref="K25"/>
    </sheetView>
  </sheetViews>
  <sheetFormatPr defaultRowHeight="14.4" x14ac:dyDescent="0.3"/>
  <cols>
    <col min="2" max="2" width="10.44140625" bestFit="1" customWidth="1"/>
    <col min="3" max="3" width="10.21875" bestFit="1" customWidth="1"/>
    <col min="4" max="4" width="18.6640625" style="2" bestFit="1" customWidth="1"/>
    <col min="5" max="5" width="21.109375" bestFit="1" customWidth="1"/>
    <col min="6" max="6" width="23.33203125" bestFit="1" customWidth="1"/>
    <col min="7" max="7" width="43.33203125" bestFit="1" customWidth="1"/>
    <col min="8" max="8" width="40.109375" bestFit="1" customWidth="1"/>
    <col min="9" max="9" width="17.109375" style="2" bestFit="1" customWidth="1"/>
    <col min="10" max="10" width="23.109375" bestFit="1" customWidth="1"/>
    <col min="11" max="11" width="49.21875" style="1" bestFit="1" customWidth="1"/>
    <col min="12" max="12" width="41.88671875" bestFit="1" customWidth="1"/>
    <col min="13" max="13" width="38.6640625" bestFit="1" customWidth="1"/>
  </cols>
  <sheetData>
    <row r="1" spans="1:13" x14ac:dyDescent="0.3">
      <c r="A1" t="s">
        <v>159</v>
      </c>
      <c r="D1"/>
      <c r="I1"/>
    </row>
    <row r="2" spans="1:13" ht="15" thickBot="1" x14ac:dyDescent="0.35">
      <c r="D2"/>
      <c r="I2"/>
    </row>
    <row r="3" spans="1:13" ht="15" thickBot="1" x14ac:dyDescent="0.35">
      <c r="A3" s="3" t="s">
        <v>136</v>
      </c>
      <c r="B3" s="3" t="s">
        <v>137</v>
      </c>
      <c r="C3" s="3" t="s">
        <v>141</v>
      </c>
      <c r="D3" s="4" t="s">
        <v>138</v>
      </c>
      <c r="E3" s="3" t="s">
        <v>150</v>
      </c>
      <c r="F3" s="3" t="s">
        <v>158</v>
      </c>
      <c r="G3" s="3" t="s">
        <v>154</v>
      </c>
      <c r="H3" s="3" t="s">
        <v>161</v>
      </c>
      <c r="I3" s="4" t="s">
        <v>139</v>
      </c>
      <c r="J3" s="3" t="s">
        <v>157</v>
      </c>
      <c r="K3" s="3" t="s">
        <v>153</v>
      </c>
      <c r="L3" s="3" t="s">
        <v>155</v>
      </c>
      <c r="M3" s="3" t="s">
        <v>156</v>
      </c>
    </row>
    <row r="4" spans="1:13" x14ac:dyDescent="0.3">
      <c r="A4" s="3" t="s">
        <v>140</v>
      </c>
      <c r="B4" s="3" t="s">
        <v>142</v>
      </c>
      <c r="C4" s="3">
        <v>1</v>
      </c>
      <c r="D4" s="5">
        <f>Raw_LCMS!L41</f>
        <v>0</v>
      </c>
      <c r="E4" s="6">
        <f>(D4-LCMS_Std._Curve_fits!$C$3)/LCMS_Std._Curve_fits!$B$3</f>
        <v>-7.706019815630631</v>
      </c>
      <c r="F4" s="6">
        <f>AVERAGE(D4:D6)</f>
        <v>477.67350351969935</v>
      </c>
      <c r="G4" s="7">
        <f>D4/$F$10</f>
        <v>0</v>
      </c>
      <c r="H4" s="7">
        <f>AVERAGE(G4:G6)</f>
        <v>3.4636765618113522E-5</v>
      </c>
      <c r="I4" s="5">
        <f>Raw_LCMS!F41</f>
        <v>8269526.14442001</v>
      </c>
      <c r="J4" s="6">
        <f>AVERAGE(I4:I6)</f>
        <v>7723221.6762795039</v>
      </c>
      <c r="K4" s="6">
        <f>((I4-$J$10)/($J$4-$J$10))*100</f>
        <v>107.25558609317135</v>
      </c>
      <c r="L4" s="3">
        <f>I4/$J$10</f>
        <v>42.672829519310106</v>
      </c>
      <c r="M4" s="3">
        <f>AVERAGE(L4:L6)</f>
        <v>39.85376140978758</v>
      </c>
    </row>
    <row r="5" spans="1:13" x14ac:dyDescent="0.3">
      <c r="A5" s="3"/>
      <c r="B5" s="3" t="s">
        <v>142</v>
      </c>
      <c r="C5" s="3">
        <v>2</v>
      </c>
      <c r="D5" s="5">
        <f>Raw_LCMS!L42</f>
        <v>685.59095214844103</v>
      </c>
      <c r="E5" s="6">
        <f>(D5-LCMS_Std._Curve_fits!$C$3)/LCMS_Std._Curve_fits!$B$3</f>
        <v>-7.6969554228086583</v>
      </c>
      <c r="F5" s="8"/>
      <c r="G5" s="7">
        <f>D5/$F$10</f>
        <v>4.9713147043931688E-5</v>
      </c>
      <c r="H5" s="7"/>
      <c r="I5" s="5">
        <f>Raw_LCMS!F42</f>
        <v>6629165.5782649303</v>
      </c>
      <c r="J5" s="8"/>
      <c r="K5" s="6">
        <f>((I5-$J$10)/($J$4-$J$10))*100</f>
        <v>85.469607750192807</v>
      </c>
      <c r="L5" s="3">
        <f>I5/$J$10</f>
        <v>34.208157473141235</v>
      </c>
      <c r="M5" s="3"/>
    </row>
    <row r="6" spans="1:13" x14ac:dyDescent="0.3">
      <c r="A6" s="3"/>
      <c r="B6" s="3" t="s">
        <v>142</v>
      </c>
      <c r="C6" s="3">
        <v>3</v>
      </c>
      <c r="D6" s="5">
        <f>Raw_LCMS!L43</f>
        <v>747.42955841065702</v>
      </c>
      <c r="E6" s="6">
        <f>(D6-LCMS_Std._Curve_fits!$C$3)/LCMS_Std._Curve_fits!$B$3</f>
        <v>-7.6961378370208537</v>
      </c>
      <c r="F6" s="8"/>
      <c r="G6" s="7">
        <f>D6/$F$10</f>
        <v>5.419714981040888E-5</v>
      </c>
      <c r="H6" s="7"/>
      <c r="I6" s="5">
        <f>Raw_LCMS!F43</f>
        <v>8270973.3061535703</v>
      </c>
      <c r="J6" s="8"/>
      <c r="K6" s="6">
        <f>((I6-$J$10)/($J$4-$J$10))*100</f>
        <v>107.27480615663583</v>
      </c>
      <c r="L6" s="3">
        <f>I6/$J$10</f>
        <v>42.680297236911407</v>
      </c>
      <c r="M6" s="3"/>
    </row>
    <row r="7" spans="1:13" x14ac:dyDescent="0.3">
      <c r="A7" s="3"/>
      <c r="B7" s="3" t="s">
        <v>143</v>
      </c>
      <c r="C7" s="3">
        <v>1</v>
      </c>
      <c r="D7" s="5">
        <f>Raw_LCMS!O44</f>
        <v>4879280.5371696996</v>
      </c>
      <c r="E7" s="6">
        <f>(D7-LCMS_Std._Curve_fits!$C$17)/LCMS_Std._Curve_fits!$B$17</f>
        <v>109.10214703416976</v>
      </c>
      <c r="F7" s="6">
        <f>AVERAGE(D7:D9)</f>
        <v>5388966.9928314229</v>
      </c>
      <c r="G7" s="7">
        <f>D7/$F$13</f>
        <v>0.65720151386253289</v>
      </c>
      <c r="H7" s="7">
        <f>AVERAGE(G7:G9)</f>
        <v>0.72585235443306007</v>
      </c>
      <c r="I7" s="5">
        <f>Raw_LCMS!I44</f>
        <v>121262.478195088</v>
      </c>
      <c r="J7" s="6">
        <f>AVERAGE(I7:I9)</f>
        <v>138867.650479017</v>
      </c>
      <c r="K7" s="6">
        <f>((I7-$J$13)/($J$7-$J$13))*100</f>
        <v>86.708428521519494</v>
      </c>
      <c r="L7" s="3">
        <f>I7/$J$13</f>
        <v>18.905920067504525</v>
      </c>
      <c r="M7" s="3">
        <f>AVERAGE(L7:L9)</f>
        <v>21.650726086058171</v>
      </c>
    </row>
    <row r="8" spans="1:13" x14ac:dyDescent="0.3">
      <c r="A8" s="3"/>
      <c r="B8" s="3" t="s">
        <v>143</v>
      </c>
      <c r="C8" s="3">
        <v>2</v>
      </c>
      <c r="D8" s="5">
        <f>Raw_LCMS!O45</f>
        <v>5532588.7013162896</v>
      </c>
      <c r="E8" s="6">
        <f>(D8-LCMS_Std._Curve_fits!$C$17)/LCMS_Std._Curve_fits!$B$17</f>
        <v>123.77000582630957</v>
      </c>
      <c r="F8" s="8"/>
      <c r="G8" s="7">
        <f>D8/$F$13</f>
        <v>0.74519709256007283</v>
      </c>
      <c r="H8" s="7"/>
      <c r="I8" s="5">
        <f>Raw_LCMS!I45</f>
        <v>140430.432618833</v>
      </c>
      <c r="J8" s="8"/>
      <c r="K8" s="6">
        <f>((I8-$J$13)/($J$7-$J$13))*100</f>
        <v>101.17987090280387</v>
      </c>
      <c r="L8" s="3">
        <f>I8/$J$13</f>
        <v>21.8943779943653</v>
      </c>
      <c r="M8" s="3"/>
    </row>
    <row r="9" spans="1:13" x14ac:dyDescent="0.3">
      <c r="A9" s="3"/>
      <c r="B9" s="3" t="s">
        <v>143</v>
      </c>
      <c r="C9" s="3">
        <v>3</v>
      </c>
      <c r="D9" s="5">
        <f>Raw_LCMS!O46</f>
        <v>5755031.7400082797</v>
      </c>
      <c r="E9" s="6">
        <f>(D9-LCMS_Std._Curve_fits!$C$17)/LCMS_Std._Curve_fits!$B$17</f>
        <v>128.76422334858825</v>
      </c>
      <c r="F9" s="8"/>
      <c r="G9" s="7">
        <f>D9/$F$13</f>
        <v>0.77515845687657459</v>
      </c>
      <c r="H9" s="7"/>
      <c r="I9" s="5">
        <f>Raw_LCMS!I46</f>
        <v>154910.04062312999</v>
      </c>
      <c r="J9" s="8"/>
      <c r="K9" s="6">
        <f>((I9-$J$13)/($J$7-$J$13))*100</f>
        <v>112.11170057567664</v>
      </c>
      <c r="L9" s="3">
        <f>I9/$J$13</f>
        <v>24.151880196304685</v>
      </c>
      <c r="M9" s="3"/>
    </row>
    <row r="10" spans="1:13" x14ac:dyDescent="0.3">
      <c r="A10" s="3" t="s">
        <v>144</v>
      </c>
      <c r="B10" s="3" t="s">
        <v>142</v>
      </c>
      <c r="C10" s="3">
        <v>1</v>
      </c>
      <c r="D10" s="5">
        <f>Raw_LCMS!L23</f>
        <v>15792687.7705018</v>
      </c>
      <c r="E10" s="6">
        <f>(D10-LCMS_Std._Curve_fits!$C$3)/LCMS_Std._Curve_fits!$B$3</f>
        <v>201.09359344938778</v>
      </c>
      <c r="F10" s="6">
        <f>AVERAGE(D10:D12)</f>
        <v>13790938.472323665</v>
      </c>
      <c r="G10" s="7">
        <f>D10/$F$10</f>
        <v>1.145149606910026</v>
      </c>
      <c r="H10" s="7">
        <f>AVERAGE(G10:G12)</f>
        <v>1.0000000000000002</v>
      </c>
      <c r="I10" s="5">
        <f>Raw_LCMS!F23</f>
        <v>247585.86666268099</v>
      </c>
      <c r="J10" s="6">
        <f>AVERAGE(I10:I12)</f>
        <v>193789.02776245298</v>
      </c>
      <c r="K10" s="6"/>
      <c r="L10" s="3">
        <f>I10/$J$10</f>
        <v>1.2776051849858718</v>
      </c>
      <c r="M10" s="3">
        <f>AVERAGE(L10:L12)</f>
        <v>1.0000000000000002</v>
      </c>
    </row>
    <row r="11" spans="1:13" x14ac:dyDescent="0.3">
      <c r="A11" s="3"/>
      <c r="B11" s="3" t="s">
        <v>142</v>
      </c>
      <c r="C11" s="3">
        <v>2</v>
      </c>
      <c r="D11" s="5">
        <f>Raw_LCMS!L24</f>
        <v>11986648.4548504</v>
      </c>
      <c r="E11" s="6">
        <f>(D11-LCMS_Std._Curve_fits!$C$3)/LCMS_Std._Curve_fits!$B$3</f>
        <v>150.77286598817383</v>
      </c>
      <c r="F11" s="8"/>
      <c r="G11" s="7">
        <f t="shared" ref="G11:G12" si="0">D11/$F$10</f>
        <v>0.86916843831228718</v>
      </c>
      <c r="H11" s="7"/>
      <c r="I11" s="5">
        <f>Raw_LCMS!F24</f>
        <v>155334.56835646299</v>
      </c>
      <c r="J11" s="8"/>
      <c r="K11" s="6"/>
      <c r="L11" s="3">
        <f t="shared" ref="L11:L12" si="1">I11/$J$10</f>
        <v>0.80156534221778775</v>
      </c>
      <c r="M11" s="3"/>
    </row>
    <row r="12" spans="1:13" x14ac:dyDescent="0.3">
      <c r="A12" s="3"/>
      <c r="B12" s="3" t="s">
        <v>142</v>
      </c>
      <c r="C12" s="3">
        <v>3</v>
      </c>
      <c r="D12" s="5">
        <f>Raw_LCMS!L25</f>
        <v>13593479.1916188</v>
      </c>
      <c r="E12" s="6">
        <f>(D12-LCMS_Std._Curve_fits!$C$3)/LCMS_Std._Curve_fits!$B$3</f>
        <v>172.01723181716574</v>
      </c>
      <c r="F12" s="8"/>
      <c r="G12" s="7">
        <f t="shared" si="0"/>
        <v>0.98568195477768705</v>
      </c>
      <c r="H12" s="7"/>
      <c r="I12" s="5">
        <f>Raw_LCMS!F25</f>
        <v>178446.64826821501</v>
      </c>
      <c r="J12" s="8"/>
      <c r="K12" s="6"/>
      <c r="L12" s="3">
        <f t="shared" si="1"/>
        <v>0.92082947279634064</v>
      </c>
      <c r="M12" s="3"/>
    </row>
    <row r="13" spans="1:13" x14ac:dyDescent="0.3">
      <c r="A13" s="3"/>
      <c r="B13" s="3" t="s">
        <v>143</v>
      </c>
      <c r="C13" s="3">
        <v>1</v>
      </c>
      <c r="D13" s="5">
        <f>Raw_LCMS!O26</f>
        <v>7066892.9444891904</v>
      </c>
      <c r="E13" s="6">
        <f>(D13-LCMS_Std._Curve_fits!$C$17)/LCMS_Std._Curve_fits!$B$17</f>
        <v>158.21769715807037</v>
      </c>
      <c r="F13" s="6">
        <f>AVERAGE(D13:D15)</f>
        <v>7424329.424460669</v>
      </c>
      <c r="G13" s="7">
        <f>D13/$F$13</f>
        <v>0.95185605870425882</v>
      </c>
      <c r="H13" s="7">
        <f>AVERAGE(G13:G15)</f>
        <v>1.0000000000000002</v>
      </c>
      <c r="I13" s="5">
        <f>Raw_LCMS!I26</f>
        <v>7283.3708674163699</v>
      </c>
      <c r="J13" s="6">
        <f>AVERAGE(I13:I15)</f>
        <v>6413.9950746704899</v>
      </c>
      <c r="K13" s="6"/>
      <c r="L13" s="3">
        <f>I13/$J$13</f>
        <v>1.1355435703683547</v>
      </c>
      <c r="M13" s="3">
        <f>AVERAGE(L13:L15)</f>
        <v>1</v>
      </c>
    </row>
    <row r="14" spans="1:13" x14ac:dyDescent="0.3">
      <c r="A14" s="3"/>
      <c r="B14" s="3" t="s">
        <v>143</v>
      </c>
      <c r="C14" s="3">
        <v>2</v>
      </c>
      <c r="D14" s="5">
        <f>Raw_LCMS!O27</f>
        <v>7357571.4596595196</v>
      </c>
      <c r="E14" s="6">
        <f>(D14-LCMS_Std._Curve_fits!$C$17)/LCMS_Std._Curve_fits!$B$17</f>
        <v>164.74391502647373</v>
      </c>
      <c r="F14" s="8"/>
      <c r="G14" s="7">
        <f t="shared" ref="G14:G15" si="2">D14/$F$13</f>
        <v>0.99100821623280821</v>
      </c>
      <c r="H14" s="7"/>
      <c r="I14" s="5">
        <f>Raw_LCMS!I27</f>
        <v>5178.9191187563601</v>
      </c>
      <c r="J14" s="8"/>
      <c r="K14" s="6"/>
      <c r="L14" s="3">
        <f t="shared" ref="L14:L15" si="3">I14/$J$13</f>
        <v>0.80744045769670625</v>
      </c>
      <c r="M14" s="3"/>
    </row>
    <row r="15" spans="1:13" x14ac:dyDescent="0.3">
      <c r="A15" s="3"/>
      <c r="B15" s="3" t="s">
        <v>143</v>
      </c>
      <c r="C15" s="3">
        <v>3</v>
      </c>
      <c r="D15" s="5">
        <f>Raw_LCMS!O28</f>
        <v>7848523.8692333</v>
      </c>
      <c r="E15" s="6">
        <f>(D15-LCMS_Std._Curve_fits!$C$17)/LCMS_Std._Curve_fits!$B$17</f>
        <v>175.76661612297062</v>
      </c>
      <c r="F15" s="8"/>
      <c r="G15" s="7">
        <f t="shared" si="2"/>
        <v>1.0571357250629334</v>
      </c>
      <c r="H15" s="7"/>
      <c r="I15" s="5">
        <f>Raw_LCMS!I28</f>
        <v>6779.6952378387396</v>
      </c>
      <c r="J15" s="8"/>
      <c r="K15" s="6"/>
      <c r="L15" s="3">
        <f t="shared" si="3"/>
        <v>1.057015971934939</v>
      </c>
      <c r="M15" s="3"/>
    </row>
    <row r="16" spans="1:13" x14ac:dyDescent="0.3">
      <c r="A16" s="3" t="s">
        <v>145</v>
      </c>
      <c r="B16" s="3" t="s">
        <v>142</v>
      </c>
      <c r="C16" s="3">
        <v>1</v>
      </c>
      <c r="D16" s="5">
        <f>Raw_LCMS!L5</f>
        <v>1421.3285014343201</v>
      </c>
      <c r="E16" s="6">
        <f>(D16-LCMS_Std._Curve_fits!$C$3)/LCMS_Std._Curve_fits!$B$3</f>
        <v>-7.687228027574367</v>
      </c>
      <c r="F16" s="6"/>
      <c r="G16" s="7">
        <f>D16/$F$10</f>
        <v>1.0306249312087876E-4</v>
      </c>
      <c r="H16" s="7">
        <f>AVERAGE(G16:G18)</f>
        <v>6.0462800071158201E-5</v>
      </c>
      <c r="I16" s="5">
        <f>Raw_LCMS!F5</f>
        <v>10614124.956703199</v>
      </c>
      <c r="J16" s="6"/>
      <c r="K16" s="6">
        <f>((I16-$J$10)/($J$4-$J$10))*100</f>
        <v>138.39470270038302</v>
      </c>
      <c r="L16" s="3">
        <f>I16/$J$10</f>
        <v>54.771547590991666</v>
      </c>
      <c r="M16" s="3">
        <f>AVERAGE(L16:L18)</f>
        <v>51.453831508450662</v>
      </c>
    </row>
    <row r="17" spans="1:13" x14ac:dyDescent="0.3">
      <c r="A17" s="3"/>
      <c r="B17" s="3" t="s">
        <v>142</v>
      </c>
      <c r="C17" s="3">
        <v>2</v>
      </c>
      <c r="D17" s="5">
        <f>Raw_LCMS!L6</f>
        <v>694.12375732422197</v>
      </c>
      <c r="E17" s="6">
        <f>(D17-LCMS_Std._Curve_fits!$C$3)/LCMS_Std._Curve_fits!$B$3</f>
        <v>-7.6968426081664232</v>
      </c>
      <c r="F17" s="6"/>
      <c r="G17" s="7">
        <f t="shared" ref="G17:G18" si="4">D17/$F$10</f>
        <v>5.033187253479694E-5</v>
      </c>
      <c r="H17" s="7"/>
      <c r="I17" s="5">
        <f>Raw_LCMS!F6</f>
        <v>9158938.3770870697</v>
      </c>
      <c r="J17" s="6"/>
      <c r="K17" s="6">
        <f>((I17-$J$10)/($J$4-$J$10))*100</f>
        <v>119.06805954483617</v>
      </c>
      <c r="L17" s="3">
        <f t="shared" ref="L17:L18" si="5">I17/$J$10</f>
        <v>47.262419770814461</v>
      </c>
      <c r="M17" s="3"/>
    </row>
    <row r="18" spans="1:13" x14ac:dyDescent="0.3">
      <c r="A18" s="3"/>
      <c r="B18" s="3" t="s">
        <v>142</v>
      </c>
      <c r="C18" s="3">
        <v>3</v>
      </c>
      <c r="D18" s="5">
        <f>Raw_LCMS!L7</f>
        <v>386.06400817870701</v>
      </c>
      <c r="E18" s="6">
        <f>(D18-LCMS_Std._Curve_fits!$C$3)/LCMS_Std._Curve_fits!$B$3</f>
        <v>-7.7009155536598595</v>
      </c>
      <c r="F18" s="6"/>
      <c r="G18" s="7">
        <f t="shared" si="4"/>
        <v>2.7994034557798897E-5</v>
      </c>
      <c r="H18" s="7"/>
      <c r="I18" s="5">
        <f>Raw_LCMS!F7</f>
        <v>10140500.614236901</v>
      </c>
      <c r="J18" s="6"/>
      <c r="K18" s="6">
        <f>((I18-$J$10)/($J$4-$J$10))*100</f>
        <v>132.10439684899086</v>
      </c>
      <c r="L18" s="3">
        <f t="shared" si="5"/>
        <v>52.327527163545859</v>
      </c>
      <c r="M18" s="3"/>
    </row>
    <row r="19" spans="1:13" x14ac:dyDescent="0.3">
      <c r="A19" s="3"/>
      <c r="B19" s="3" t="s">
        <v>143</v>
      </c>
      <c r="C19" s="3">
        <v>1</v>
      </c>
      <c r="D19" s="5">
        <f>Raw_LCMS!O8</f>
        <v>10671.237264404301</v>
      </c>
      <c r="E19" s="6">
        <f>(D19-LCMS_Std._Curve_fits!$C$17)/LCMS_Std._Curve_fits!$B$17</f>
        <v>-0.20625846906533457</v>
      </c>
      <c r="F19" s="6"/>
      <c r="G19" s="7">
        <f>D19/$F$13</f>
        <v>1.4373334821655625E-3</v>
      </c>
      <c r="H19" s="7">
        <f>AVERAGE(G19:G21)</f>
        <v>1.9958064898816818E-3</v>
      </c>
      <c r="I19" s="5">
        <f>Raw_LCMS!I8</f>
        <v>5205350.9185113497</v>
      </c>
      <c r="J19" s="6"/>
      <c r="K19" s="6">
        <f>((I19-$J$13)/($J$7-$J$13))*100</f>
        <v>3925.098863874824</v>
      </c>
      <c r="L19" s="3">
        <f>I19/$J$13</f>
        <v>811.56141498577119</v>
      </c>
      <c r="M19" s="3">
        <f>AVERAGE(L19:L21)</f>
        <v>826.36884566207073</v>
      </c>
    </row>
    <row r="20" spans="1:13" x14ac:dyDescent="0.3">
      <c r="A20" s="3"/>
      <c r="B20" s="3" t="s">
        <v>143</v>
      </c>
      <c r="C20" s="3">
        <v>2</v>
      </c>
      <c r="D20" s="5">
        <f>Raw_LCMS!O9</f>
        <v>19537.809114151001</v>
      </c>
      <c r="E20" s="6">
        <f>(D20-LCMS_Std._Curve_fits!$C$17)/LCMS_Std._Curve_fits!$B$17</f>
        <v>-7.1891308880989322E-3</v>
      </c>
      <c r="F20" s="6"/>
      <c r="G20" s="7">
        <f t="shared" ref="G20:G21" si="6">D20/$F$13</f>
        <v>2.6315924303924997E-3</v>
      </c>
      <c r="H20" s="7"/>
      <c r="I20" s="5">
        <f>Raw_LCMS!I9</f>
        <v>5353102.1763513396</v>
      </c>
      <c r="J20" s="6"/>
      <c r="K20" s="6">
        <f>((I20-$J$13)/($J$7-$J$13))*100</f>
        <v>4036.6482638433972</v>
      </c>
      <c r="L20" s="3">
        <f t="shared" ref="L20:L21" si="7">I20/$J$13</f>
        <v>834.59717602392266</v>
      </c>
      <c r="M20" s="3"/>
    </row>
    <row r="21" spans="1:13" x14ac:dyDescent="0.3">
      <c r="A21" s="3"/>
      <c r="B21" s="3" t="s">
        <v>143</v>
      </c>
      <c r="C21" s="3">
        <v>3</v>
      </c>
      <c r="D21" s="5">
        <f>Raw_LCMS!O10</f>
        <v>14243.5281665191</v>
      </c>
      <c r="E21" s="6">
        <f>(D21-LCMS_Std._Curve_fits!$C$17)/LCMS_Std._Curve_fits!$B$17</f>
        <v>-0.12605457541720846</v>
      </c>
      <c r="F21" s="6"/>
      <c r="G21" s="7">
        <f t="shared" si="6"/>
        <v>1.9184935570869827E-3</v>
      </c>
      <c r="H21" s="7"/>
      <c r="I21" s="5">
        <f>Raw_LCMS!I10</f>
        <v>5342524.0229502898</v>
      </c>
      <c r="J21" s="6"/>
      <c r="K21" s="6">
        <f>((I21-$J$13)/($J$7-$J$13))*100</f>
        <v>4028.6619584683153</v>
      </c>
      <c r="L21" s="3">
        <f t="shared" si="7"/>
        <v>832.94794597651833</v>
      </c>
      <c r="M21" s="3"/>
    </row>
    <row r="22" spans="1:13" x14ac:dyDescent="0.3">
      <c r="A22" s="3" t="s">
        <v>146</v>
      </c>
      <c r="B22" s="3" t="s">
        <v>142</v>
      </c>
      <c r="C22" s="3">
        <v>1</v>
      </c>
      <c r="D22" s="5">
        <f>Raw_LCMS!L11</f>
        <v>440.84843156433402</v>
      </c>
      <c r="E22" s="6">
        <f>(D22-LCMS_Std._Curve_fits!$C$3)/LCMS_Std._Curve_fits!$B$3</f>
        <v>-7.7001912332286508</v>
      </c>
      <c r="F22" s="6"/>
      <c r="G22" s="7">
        <f>D22/$F$10</f>
        <v>3.1966528778955137E-5</v>
      </c>
      <c r="H22" s="7">
        <f>AVERAGE(G22:G24)</f>
        <v>1.040372392006677E-4</v>
      </c>
      <c r="I22" s="5">
        <f>Raw_LCMS!F11</f>
        <v>6166983.7079044599</v>
      </c>
      <c r="J22" s="6"/>
      <c r="K22" s="6">
        <f>((I22-$J$10)/($J$4-$J$10))*100</f>
        <v>79.331271809947708</v>
      </c>
      <c r="L22" s="3">
        <f>I22/$J$10</f>
        <v>31.823183072387163</v>
      </c>
      <c r="M22" s="3">
        <f>AVERAGE(L22:L24)</f>
        <v>33.23927121199354</v>
      </c>
    </row>
    <row r="23" spans="1:13" x14ac:dyDescent="0.3">
      <c r="A23" s="3"/>
      <c r="B23" s="3" t="s">
        <v>142</v>
      </c>
      <c r="C23" s="3">
        <v>2</v>
      </c>
      <c r="D23" s="5">
        <f>Raw_LCMS!L12</f>
        <v>2809.2164683209799</v>
      </c>
      <c r="E23" s="6">
        <f>(D23-LCMS_Std._Curve_fits!$C$3)/LCMS_Std._Curve_fits!$B$3</f>
        <v>-7.6688783663290918</v>
      </c>
      <c r="F23" s="6"/>
      <c r="G23" s="7">
        <f t="shared" ref="G23:G24" si="8">D23/$F$10</f>
        <v>2.0370016688557154E-4</v>
      </c>
      <c r="H23" s="7"/>
      <c r="I23" s="5">
        <f>Raw_LCMS!F12</f>
        <v>7057639.0685645901</v>
      </c>
      <c r="J23" s="6"/>
      <c r="K23" s="6">
        <f>((I23-$J$10)/($J$4-$J$10))*100</f>
        <v>91.160255509477167</v>
      </c>
      <c r="L23" s="3">
        <f t="shared" ref="L23:L24" si="9">I23/$J$10</f>
        <v>36.419188176204997</v>
      </c>
      <c r="M23" s="3"/>
    </row>
    <row r="24" spans="1:13" x14ac:dyDescent="0.3">
      <c r="A24" s="3"/>
      <c r="B24" s="3" t="s">
        <v>142</v>
      </c>
      <c r="C24" s="3">
        <v>3</v>
      </c>
      <c r="D24" s="5">
        <f>Raw_LCMS!L13</f>
        <v>1054.2485940551701</v>
      </c>
      <c r="E24" s="6">
        <f>(D24-LCMS_Std._Curve_fits!$C$3)/LCMS_Std._Curve_fits!$B$3</f>
        <v>-7.6920812953532227</v>
      </c>
      <c r="F24" s="6"/>
      <c r="G24" s="7">
        <f t="shared" si="8"/>
        <v>7.6445021937476416E-5</v>
      </c>
      <c r="H24" s="7"/>
      <c r="I24" s="5">
        <f>Raw_LCMS!F13</f>
        <v>6099595.3786451099</v>
      </c>
      <c r="J24" s="6"/>
      <c r="K24" s="6">
        <f>((I24-$J$10)/($J$4-$J$10))*100</f>
        <v>78.436273044368448</v>
      </c>
      <c r="L24" s="3">
        <f t="shared" si="9"/>
        <v>31.475442387388451</v>
      </c>
      <c r="M24" s="3"/>
    </row>
    <row r="25" spans="1:13" x14ac:dyDescent="0.3">
      <c r="A25" s="3"/>
      <c r="B25" s="3" t="s">
        <v>143</v>
      </c>
      <c r="C25" s="3">
        <v>1</v>
      </c>
      <c r="D25" s="5">
        <f>Raw_LCMS!O14</f>
        <v>4453548.1452526003</v>
      </c>
      <c r="E25" s="6">
        <f>(D25-LCMS_Std._Curve_fits!$C$17)/LCMS_Std._Curve_fits!$B$17</f>
        <v>99.54374419982409</v>
      </c>
      <c r="F25" s="6"/>
      <c r="G25" s="7">
        <f>D25/$F$13</f>
        <v>0.59985863916270432</v>
      </c>
      <c r="H25" s="7">
        <f>AVERAGE(G25:G27)</f>
        <v>0.60329663224681651</v>
      </c>
      <c r="I25" s="5">
        <f>Raw_LCMS!I14</f>
        <v>13232.528379318201</v>
      </c>
      <c r="J25" s="6"/>
      <c r="K25" s="6">
        <f>((I25-$J$13)/($J$7-$J$13))*100</f>
        <v>5.147863442373489</v>
      </c>
      <c r="L25" s="3">
        <f>I25/$J$13</f>
        <v>2.0630711787688742</v>
      </c>
      <c r="M25" s="3">
        <f>AVERAGE(L25:L27)</f>
        <v>2.1734059561754902</v>
      </c>
    </row>
    <row r="26" spans="1:13" x14ac:dyDescent="0.3">
      <c r="A26" s="3"/>
      <c r="B26" s="3" t="s">
        <v>143</v>
      </c>
      <c r="C26" s="3">
        <v>2</v>
      </c>
      <c r="D26" s="5">
        <f>Raw_LCMS!O15</f>
        <v>4604995.70612083</v>
      </c>
      <c r="E26" s="6">
        <f>(D26-LCMS_Std._Curve_fits!$C$17)/LCMS_Std._Curve_fits!$B$17</f>
        <v>102.94399473875774</v>
      </c>
      <c r="F26" s="6"/>
      <c r="G26" s="7">
        <f t="shared" ref="G26:G27" si="10">D26/$F$13</f>
        <v>0.62025745934022236</v>
      </c>
      <c r="H26" s="7"/>
      <c r="I26" s="5">
        <f>Raw_LCMS!I15</f>
        <v>16105.226941452</v>
      </c>
      <c r="J26" s="6"/>
      <c r="K26" s="6">
        <f>((I26-$J$13)/($J$7-$J$13))*100</f>
        <v>7.316696422757607</v>
      </c>
      <c r="L26" s="3">
        <f t="shared" ref="L26:L27" si="11">I26/$J$13</f>
        <v>2.5109509368120904</v>
      </c>
      <c r="M26" s="3"/>
    </row>
    <row r="27" spans="1:13" x14ac:dyDescent="0.3">
      <c r="A27" s="3"/>
      <c r="B27" s="3" t="s">
        <v>143</v>
      </c>
      <c r="C27" s="3">
        <v>3</v>
      </c>
      <c r="D27" s="5">
        <f>Raw_LCMS!O16</f>
        <v>4378674.9640307697</v>
      </c>
      <c r="E27" s="6">
        <f>(D27-LCMS_Std._Curve_fits!$C$17)/LCMS_Std._Curve_fits!$B$17</f>
        <v>97.862716302499848</v>
      </c>
      <c r="F27" s="6"/>
      <c r="G27" s="7">
        <f t="shared" si="10"/>
        <v>0.58977379823752274</v>
      </c>
      <c r="H27" s="7"/>
      <c r="I27" s="5">
        <f>Raw_LCMS!I16</f>
        <v>12482.889973737099</v>
      </c>
      <c r="J27" s="6"/>
      <c r="K27" s="6">
        <f>((I27-$J$13)/($J$7-$J$13))*100</f>
        <v>4.5819006508652818</v>
      </c>
      <c r="L27" s="3">
        <f t="shared" si="11"/>
        <v>1.9461957529455058</v>
      </c>
      <c r="M27" s="3"/>
    </row>
    <row r="28" spans="1:13" x14ac:dyDescent="0.3">
      <c r="A28" s="3" t="s">
        <v>147</v>
      </c>
      <c r="B28" s="3" t="s">
        <v>142</v>
      </c>
      <c r="C28" s="3">
        <v>1</v>
      </c>
      <c r="D28" s="5">
        <f>Raw_LCMS!L17</f>
        <v>8847480.5338458009</v>
      </c>
      <c r="E28" s="6">
        <f>(D28-LCMS_Std._Curve_fits!$C$3)/LCMS_Std._Curve_fits!$B$3</f>
        <v>109.26903475914135</v>
      </c>
      <c r="F28" s="6"/>
      <c r="G28" s="7">
        <f>D28/$F$10</f>
        <v>0.64154303578406657</v>
      </c>
      <c r="H28" s="7">
        <f>AVERAGE(G28:G30)</f>
        <v>0.6221613388909506</v>
      </c>
      <c r="I28" s="5">
        <f>Raw_LCMS!F17</f>
        <v>967037.99435339402</v>
      </c>
      <c r="J28" s="6"/>
      <c r="K28" s="6">
        <f>((I28-$J$10)/($J$4-$J$10))*100</f>
        <v>10.269684353219299</v>
      </c>
      <c r="L28" s="3">
        <f>I28/$J$10</f>
        <v>4.9901586561381137</v>
      </c>
      <c r="M28" s="3">
        <f>AVERAGE(L28:L30)</f>
        <v>4.8769702990115746</v>
      </c>
    </row>
    <row r="29" spans="1:13" x14ac:dyDescent="0.3">
      <c r="A29" s="3"/>
      <c r="B29" s="3" t="s">
        <v>142</v>
      </c>
      <c r="C29" s="3">
        <v>2</v>
      </c>
      <c r="D29" s="5">
        <f>Raw_LCMS!L18</f>
        <v>8276945.7484477097</v>
      </c>
      <c r="E29" s="6">
        <f>(D29-LCMS_Std._Curve_fits!$C$3)/LCMS_Std._Curve_fits!$B$3</f>
        <v>101.72583221651445</v>
      </c>
      <c r="F29" s="6"/>
      <c r="G29" s="7">
        <f t="shared" ref="G29:G30" si="12">D29/$F$10</f>
        <v>0.60017277033454197</v>
      </c>
      <c r="H29" s="7"/>
      <c r="I29" s="5">
        <f>Raw_LCMS!F18</f>
        <v>936820.21506815299</v>
      </c>
      <c r="J29" s="6"/>
      <c r="K29" s="6">
        <f>((I29-$J$10)/($J$4-$J$10))*100</f>
        <v>9.8683555852251725</v>
      </c>
      <c r="L29" s="3">
        <f t="shared" ref="L29:L30" si="13">I29/$J$10</f>
        <v>4.8342273341528355</v>
      </c>
      <c r="M29" s="3"/>
    </row>
    <row r="30" spans="1:13" x14ac:dyDescent="0.3">
      <c r="A30" s="3"/>
      <c r="B30" s="3" t="s">
        <v>142</v>
      </c>
      <c r="C30" s="3">
        <v>3</v>
      </c>
      <c r="D30" s="5">
        <f>Raw_LCMS!L19</f>
        <v>8616139.9512173291</v>
      </c>
      <c r="E30" s="6">
        <f>(D30-LCMS_Std._Curve_fits!$C$3)/LCMS_Std._Curve_fits!$B$3</f>
        <v>106.21041516966572</v>
      </c>
      <c r="F30" s="6"/>
      <c r="G30" s="7">
        <f t="shared" si="12"/>
        <v>0.62476821055424347</v>
      </c>
      <c r="H30" s="7"/>
      <c r="I30" s="5">
        <f>Raw_LCMS!F19</f>
        <v>931451.78859389096</v>
      </c>
      <c r="J30" s="6"/>
      <c r="K30" s="6">
        <f>((I30-$J$10)/($J$4-$J$10))*100</f>
        <v>9.7970563688716101</v>
      </c>
      <c r="L30" s="3">
        <f t="shared" si="13"/>
        <v>4.8065249067437739</v>
      </c>
      <c r="M30" s="3"/>
    </row>
    <row r="31" spans="1:13" x14ac:dyDescent="0.3">
      <c r="A31" s="3"/>
      <c r="B31" s="3" t="s">
        <v>143</v>
      </c>
      <c r="C31" s="3">
        <v>1</v>
      </c>
      <c r="D31" s="5">
        <f>Raw_LCMS!O20</f>
        <v>4297452.8475516597</v>
      </c>
      <c r="E31" s="6">
        <f>(D31-LCMS_Std._Curve_fits!$C$17)/LCMS_Std._Curve_fits!$B$17</f>
        <v>96.039144210957758</v>
      </c>
      <c r="F31" s="6"/>
      <c r="G31" s="7">
        <f>D31/$F$13</f>
        <v>0.57883380462523626</v>
      </c>
      <c r="H31" s="7">
        <f>AVERAGE(G31:G33)</f>
        <v>0.58534951439962191</v>
      </c>
      <c r="I31" s="5">
        <f>Raw_LCMS!I20</f>
        <v>272384.61650557502</v>
      </c>
      <c r="J31" s="6"/>
      <c r="K31" s="6">
        <f>((I31-$J$13)/($J$7-$J$13))*100</f>
        <v>200.80277937136995</v>
      </c>
      <c r="L31" s="3">
        <f>I31/$J$13</f>
        <v>42.467231941173324</v>
      </c>
      <c r="M31" s="3">
        <f>AVERAGE(L31:L33)</f>
        <v>43.206722597955803</v>
      </c>
    </row>
    <row r="32" spans="1:13" x14ac:dyDescent="0.3">
      <c r="A32" s="3"/>
      <c r="B32" s="3" t="s">
        <v>143</v>
      </c>
      <c r="C32" s="3">
        <v>2</v>
      </c>
      <c r="D32" s="5">
        <f>Raw_LCMS!O21</f>
        <v>4431574.2114095204</v>
      </c>
      <c r="E32" s="6">
        <f>(D32-LCMS_Std._Curve_fits!$C$17)/LCMS_Std._Curve_fits!$B$17</f>
        <v>99.05039270598634</v>
      </c>
      <c r="F32" s="6"/>
      <c r="G32" s="7">
        <f t="shared" ref="G32:G33" si="14">D32/$F$13</f>
        <v>0.59689891949149954</v>
      </c>
      <c r="H32" s="7"/>
      <c r="I32" s="5">
        <f>Raw_LCMS!I21</f>
        <v>286483.64883687597</v>
      </c>
      <c r="J32" s="6"/>
      <c r="K32" s="6">
        <f>((I32-$J$13)/($J$7-$J$13))*100</f>
        <v>211.44728162256135</v>
      </c>
      <c r="L32" s="3">
        <f t="shared" ref="L32:L33" si="15">I32/$J$13</f>
        <v>44.665398944291155</v>
      </c>
      <c r="M32" s="3"/>
    </row>
    <row r="33" spans="1:13" x14ac:dyDescent="0.3">
      <c r="A33" s="3"/>
      <c r="B33" s="3" t="s">
        <v>143</v>
      </c>
      <c r="C33" s="3">
        <v>3</v>
      </c>
      <c r="D33" s="5">
        <f>Raw_LCMS!O22</f>
        <v>4308455.81109145</v>
      </c>
      <c r="E33" s="6">
        <f>(D33-LCMS_Std._Curve_fits!$C$17)/LCMS_Std._Curve_fits!$B$17</f>
        <v>96.286179108658033</v>
      </c>
      <c r="F33" s="6"/>
      <c r="G33" s="7">
        <f t="shared" si="14"/>
        <v>0.5803158190821297</v>
      </c>
      <c r="H33" s="7"/>
      <c r="I33" s="5">
        <f>Raw_LCMS!I22</f>
        <v>272514.85246537701</v>
      </c>
      <c r="J33" s="6"/>
      <c r="K33" s="6">
        <f>((I33-$J$13)/($J$7-$J$13))*100</f>
        <v>200.90110505321275</v>
      </c>
      <c r="L33" s="3">
        <f t="shared" si="15"/>
        <v>42.487536908402923</v>
      </c>
      <c r="M33" s="3"/>
    </row>
    <row r="34" spans="1:13" x14ac:dyDescent="0.3">
      <c r="A34" s="3" t="s">
        <v>148</v>
      </c>
      <c r="B34" s="3" t="s">
        <v>142</v>
      </c>
      <c r="C34" s="3">
        <v>1</v>
      </c>
      <c r="D34" s="5">
        <f>Raw_LCMS!L29</f>
        <v>8915667.8666109908</v>
      </c>
      <c r="E34" s="6">
        <f>(D34-LCMS_Std._Curve_fits!$C$3)/LCMS_Std._Curve_fits!$B$3</f>
        <v>110.17055886433755</v>
      </c>
      <c r="F34" s="6"/>
      <c r="G34" s="7">
        <f>D34/$F$10</f>
        <v>0.64648739347966722</v>
      </c>
      <c r="H34" s="7">
        <f>AVERAGE(G34:G36)</f>
        <v>0.62430795950229101</v>
      </c>
      <c r="I34" s="5">
        <f>Raw_LCMS!F29</f>
        <v>438267.75737060298</v>
      </c>
      <c r="J34" s="6"/>
      <c r="K34" s="6">
        <f>((I34-$J$10)/($J$4-$J$10))*100</f>
        <v>3.2469741216996071</v>
      </c>
      <c r="L34" s="3">
        <f>I34/$J$10</f>
        <v>2.2615715782827115</v>
      </c>
      <c r="M34" s="3">
        <f>AVERAGE(L34:L36)</f>
        <v>2.2377047239403858</v>
      </c>
    </row>
    <row r="35" spans="1:13" x14ac:dyDescent="0.3">
      <c r="A35" s="3"/>
      <c r="B35" s="3" t="s">
        <v>142</v>
      </c>
      <c r="C35" s="3">
        <v>2</v>
      </c>
      <c r="D35" s="5">
        <f>Raw_LCMS!L30</f>
        <v>8217196.0073356899</v>
      </c>
      <c r="E35" s="6">
        <f>(D35-LCMS_Std._Curve_fits!$C$3)/LCMS_Std._Curve_fits!$B$3</f>
        <v>100.93586390851196</v>
      </c>
      <c r="F35" s="6"/>
      <c r="G35" s="7">
        <f t="shared" ref="G35:G36" si="16">D35/$F$10</f>
        <v>0.59584023406575004</v>
      </c>
      <c r="H35" s="7"/>
      <c r="I35" s="5">
        <f>Raw_LCMS!F30</f>
        <v>415776.52964163001</v>
      </c>
      <c r="J35" s="6"/>
      <c r="K35" s="6">
        <f>((I35-$J$10)/($J$4-$J$10))*100</f>
        <v>2.9482633319377429</v>
      </c>
      <c r="L35" s="3">
        <f t="shared" ref="L35:L36" si="17">I35/$J$10</f>
        <v>2.1455112007233441</v>
      </c>
      <c r="M35" s="3"/>
    </row>
    <row r="36" spans="1:13" x14ac:dyDescent="0.3">
      <c r="A36" s="3"/>
      <c r="B36" s="3" t="s">
        <v>142</v>
      </c>
      <c r="C36" s="3">
        <v>3</v>
      </c>
      <c r="D36" s="5">
        <f>Raw_LCMS!L31</f>
        <v>8696514.0978874099</v>
      </c>
      <c r="E36" s="6">
        <f>(D36-LCMS_Std._Curve_fits!$C$3)/LCMS_Std._Curve_fits!$B$3</f>
        <v>107.27306460496735</v>
      </c>
      <c r="F36" s="6"/>
      <c r="G36" s="7">
        <f t="shared" si="16"/>
        <v>0.63059625096145577</v>
      </c>
      <c r="H36" s="7"/>
      <c r="I36" s="5">
        <f>Raw_LCMS!F31</f>
        <v>446883.58160333399</v>
      </c>
      <c r="J36" s="6"/>
      <c r="K36" s="6">
        <f>((I36-$J$10)/($J$4-$J$10))*100</f>
        <v>3.3614027199078391</v>
      </c>
      <c r="L36" s="3">
        <f t="shared" si="17"/>
        <v>2.3060313928151022</v>
      </c>
      <c r="M36" s="3"/>
    </row>
    <row r="37" spans="1:13" x14ac:dyDescent="0.3">
      <c r="A37" s="3"/>
      <c r="B37" s="3" t="s">
        <v>143</v>
      </c>
      <c r="C37" s="3">
        <v>1</v>
      </c>
      <c r="D37" s="5">
        <f>Raw_LCMS!O32</f>
        <v>4421875.8223079098</v>
      </c>
      <c r="E37" s="6">
        <f>(D37-LCMS_Std._Curve_fits!$C$17)/LCMS_Std._Curve_fits!$B$17</f>
        <v>98.832647682028963</v>
      </c>
      <c r="F37" s="6"/>
      <c r="G37" s="7">
        <f>D37/$F$13</f>
        <v>0.59559262116512712</v>
      </c>
      <c r="H37" s="7">
        <f>AVERAGE(G37:G39)</f>
        <v>0.60329666111467073</v>
      </c>
      <c r="I37" s="5">
        <f>Raw_LCMS!I32</f>
        <v>10870.5857193757</v>
      </c>
      <c r="J37" s="6"/>
      <c r="K37" s="6">
        <f>((I37-$J$13)/($J$7-$J$13))*100</f>
        <v>3.3646414899614516</v>
      </c>
      <c r="L37" s="3">
        <f>I37/$J$13</f>
        <v>1.6948228978698057</v>
      </c>
      <c r="M37" s="3">
        <f>AVERAGE(L37:L39)</f>
        <v>1.9726131904408468</v>
      </c>
    </row>
    <row r="38" spans="1:13" x14ac:dyDescent="0.3">
      <c r="A38" s="3"/>
      <c r="B38" s="3" t="s">
        <v>143</v>
      </c>
      <c r="C38" s="3">
        <v>2</v>
      </c>
      <c r="D38" s="5">
        <f>Raw_LCMS!O33</f>
        <v>4481301.93975743</v>
      </c>
      <c r="E38" s="6">
        <f>(D38-LCMS_Std._Curve_fits!$C$17)/LCMS_Std._Curve_fits!$B$17</f>
        <v>100.16686321330631</v>
      </c>
      <c r="F38" s="6"/>
      <c r="G38" s="7">
        <f t="shared" ref="G38:G39" si="18">D38/$F$13</f>
        <v>0.60359686155534087</v>
      </c>
      <c r="H38" s="7"/>
      <c r="I38" s="5">
        <f>Raw_LCMS!I33</f>
        <v>13945.996817942299</v>
      </c>
      <c r="J38" s="6"/>
      <c r="K38" s="6">
        <f>((I38-$J$13)/($J$7-$J$13))*100</f>
        <v>5.6865185942045695</v>
      </c>
      <c r="L38" s="3">
        <f t="shared" ref="L38:L39" si="19">I38/$J$13</f>
        <v>2.1743073787219513</v>
      </c>
      <c r="M38" s="3"/>
    </row>
    <row r="39" spans="1:13" x14ac:dyDescent="0.3">
      <c r="A39" s="3"/>
      <c r="B39" s="3" t="s">
        <v>143</v>
      </c>
      <c r="C39" s="3">
        <v>3</v>
      </c>
      <c r="D39" s="5">
        <f>Raw_LCMS!O34</f>
        <v>4534041.6963122403</v>
      </c>
      <c r="E39" s="6">
        <f>(D39-LCMS_Std._Curve_fits!$C$17)/LCMS_Std._Curve_fits!$B$17</f>
        <v>101.35095878157203</v>
      </c>
      <c r="F39" s="6"/>
      <c r="G39" s="7">
        <f t="shared" si="18"/>
        <v>0.6107005006235442</v>
      </c>
      <c r="H39" s="7"/>
      <c r="I39" s="5">
        <f>Raw_LCMS!I34</f>
        <v>13140.411325834901</v>
      </c>
      <c r="J39" s="6"/>
      <c r="K39" s="6">
        <f>((I39-$J$13)/($J$7-$J$13))*100</f>
        <v>5.0783168124959737</v>
      </c>
      <c r="L39" s="3">
        <f t="shared" si="19"/>
        <v>2.0487092947307839</v>
      </c>
      <c r="M39" s="3"/>
    </row>
    <row r="40" spans="1:13" x14ac:dyDescent="0.3">
      <c r="A40" s="3" t="s">
        <v>149</v>
      </c>
      <c r="B40" s="3" t="s">
        <v>142</v>
      </c>
      <c r="C40" s="3">
        <v>1</v>
      </c>
      <c r="D40" s="5">
        <f>Raw_LCMS!L35</f>
        <v>8182479.6085636104</v>
      </c>
      <c r="E40" s="6">
        <f>(D40-LCMS_Std._Curve_fits!$C$3)/LCMS_Std._Curve_fits!$B$3</f>
        <v>100.47686853401315</v>
      </c>
      <c r="F40" s="6"/>
      <c r="G40" s="7">
        <f>D40/$F$10</f>
        <v>0.59332290003211985</v>
      </c>
      <c r="H40" s="7">
        <f>AVERAGE(G40:G42)</f>
        <v>0.57919935233438624</v>
      </c>
      <c r="I40" s="5">
        <f>Raw_LCMS!F35</f>
        <v>1201186.9771773899</v>
      </c>
      <c r="J40" s="6"/>
      <c r="K40" s="6">
        <f>((I40-$J$10)/($J$4-$J$10))*100</f>
        <v>13.379466905960671</v>
      </c>
      <c r="L40" s="3">
        <f>I40/$J$10</f>
        <v>6.1984261495434483</v>
      </c>
      <c r="M40" s="3">
        <f>AVERAGE(L40:L42)</f>
        <v>6.08688181051114</v>
      </c>
    </row>
    <row r="41" spans="1:13" x14ac:dyDescent="0.3">
      <c r="A41" s="3"/>
      <c r="B41" s="3" t="s">
        <v>142</v>
      </c>
      <c r="C41" s="3">
        <v>2</v>
      </c>
      <c r="D41" s="5">
        <f>Raw_LCMS!L36</f>
        <v>8002628.5393385403</v>
      </c>
      <c r="E41" s="6">
        <f>(D41-LCMS_Std._Curve_fits!$C$3)/LCMS_Std._Curve_fits!$B$3</f>
        <v>98.099006434463689</v>
      </c>
      <c r="F41" s="6"/>
      <c r="G41" s="7">
        <f t="shared" ref="G41:G42" si="20">D41/$F$10</f>
        <v>0.58028165054891723</v>
      </c>
      <c r="H41" s="7"/>
      <c r="I41" s="5">
        <f>Raw_LCMS!F36</f>
        <v>1143224.1704505901</v>
      </c>
      <c r="J41" s="6"/>
      <c r="K41" s="6">
        <f>((I41-$J$10)/($J$4-$J$10))*100</f>
        <v>12.609650514307102</v>
      </c>
      <c r="L41" s="3">
        <f t="shared" ref="L41:L42" si="21">I41/$J$10</f>
        <v>5.8993235254369347</v>
      </c>
      <c r="M41" s="3"/>
    </row>
    <row r="42" spans="1:13" x14ac:dyDescent="0.3">
      <c r="A42" s="3"/>
      <c r="B42" s="3" t="s">
        <v>142</v>
      </c>
      <c r="C42" s="3">
        <v>3</v>
      </c>
      <c r="D42" s="5">
        <f>Raw_LCMS!L37</f>
        <v>7777999.7458575601</v>
      </c>
      <c r="E42" s="6">
        <f>(D42-LCMS_Std._Curve_fits!$C$3)/LCMS_Std._Curve_fits!$B$3</f>
        <v>95.129125316784481</v>
      </c>
      <c r="F42" s="6"/>
      <c r="G42" s="7">
        <f t="shared" si="20"/>
        <v>0.56399350642212154</v>
      </c>
      <c r="H42" s="7"/>
      <c r="I42" s="5">
        <f>Raw_LCMS!F37</f>
        <v>1194301.5768637599</v>
      </c>
      <c r="J42" s="6"/>
      <c r="K42" s="6">
        <f>((I42-$J$10)/($J$4-$J$10))*100</f>
        <v>13.28802043668405</v>
      </c>
      <c r="L42" s="3">
        <f t="shared" si="21"/>
        <v>6.1628957565530351</v>
      </c>
      <c r="M42" s="3"/>
    </row>
    <row r="43" spans="1:13" x14ac:dyDescent="0.3">
      <c r="A43" s="3"/>
      <c r="B43" s="3" t="s">
        <v>143</v>
      </c>
      <c r="C43" s="3">
        <v>1</v>
      </c>
      <c r="D43" s="5">
        <f>Raw_LCMS!O38</f>
        <v>4192393.4986673701</v>
      </c>
      <c r="E43" s="6">
        <f>(D43-LCMS_Std._Curve_fits!$C$17)/LCMS_Std._Curve_fits!$B$17</f>
        <v>93.680386462626373</v>
      </c>
      <c r="F43" s="6"/>
      <c r="G43" s="7">
        <f>D43/$F$13</f>
        <v>0.56468311937436977</v>
      </c>
      <c r="H43" s="7">
        <f>AVERAGE(G43:G45)</f>
        <v>0.58855035058470617</v>
      </c>
      <c r="I43" s="5">
        <f>Raw_LCMS!I38</f>
        <v>7818.9514862967299</v>
      </c>
      <c r="J43" s="6"/>
      <c r="K43" s="6">
        <f>((I43-$J$13)/($J$7-$J$13))*100</f>
        <v>1.0607154686197782</v>
      </c>
      <c r="L43" s="3">
        <f>I43/$J$13</f>
        <v>1.2190454459771187</v>
      </c>
      <c r="M43" s="3">
        <f>AVERAGE(L43:L45)</f>
        <v>0.77293845050550392</v>
      </c>
    </row>
    <row r="44" spans="1:13" x14ac:dyDescent="0.3">
      <c r="A44" s="3"/>
      <c r="B44" s="3" t="s">
        <v>143</v>
      </c>
      <c r="C44" s="3">
        <v>2</v>
      </c>
      <c r="D44" s="5">
        <f>Raw_LCMS!O39</f>
        <v>4399894.5257899202</v>
      </c>
      <c r="E44" s="6">
        <f>(D44-LCMS_Std._Curve_fits!$C$17)/LCMS_Std._Curve_fits!$B$17</f>
        <v>98.339130883849649</v>
      </c>
      <c r="F44" s="6"/>
      <c r="G44" s="7">
        <f t="shared" ref="G44:G45" si="22">D44/$F$13</f>
        <v>0.59263190979831082</v>
      </c>
      <c r="H44" s="7"/>
      <c r="I44" s="5">
        <f>Raw_LCMS!I39</f>
        <v>6161.2455254363804</v>
      </c>
      <c r="J44" s="6"/>
      <c r="K44" s="6">
        <f>((I44-$J$13)/($J$7-$J$13))*100</f>
        <v>-0.19082112038548954</v>
      </c>
      <c r="L44" s="3">
        <f t="shared" ref="L44:L45" si="23">I44/$J$13</f>
        <v>0.96059405311484525</v>
      </c>
      <c r="M44" s="3"/>
    </row>
    <row r="45" spans="1:13" x14ac:dyDescent="0.3">
      <c r="A45" s="3"/>
      <c r="B45" s="3" t="s">
        <v>143</v>
      </c>
      <c r="C45" s="3">
        <v>3</v>
      </c>
      <c r="D45" s="5">
        <f>Raw_LCMS!O40</f>
        <v>4516487.0324107399</v>
      </c>
      <c r="E45" s="6">
        <f>(D45-LCMS_Std._Curve_fits!$C$17)/LCMS_Std._Curve_fits!$B$17</f>
        <v>100.95682727460236</v>
      </c>
      <c r="F45" s="6"/>
      <c r="G45" s="7">
        <f t="shared" si="22"/>
        <v>0.60833602258143793</v>
      </c>
      <c r="H45" s="7"/>
      <c r="I45" s="5">
        <f>Raw_LCMS!I40</f>
        <v>892.67323196411701</v>
      </c>
      <c r="J45" s="6"/>
      <c r="K45" s="6">
        <f>((I45-$J$13)/($J$7-$J$13))*100</f>
        <v>-4.1684933691344463</v>
      </c>
      <c r="L45" s="3">
        <f t="shared" si="23"/>
        <v>0.13917585242454789</v>
      </c>
      <c r="M45" s="3"/>
    </row>
    <row r="46" spans="1:13" x14ac:dyDescent="0.3">
      <c r="A46" s="3" t="s">
        <v>151</v>
      </c>
      <c r="B46" s="3" t="s">
        <v>142</v>
      </c>
      <c r="C46" s="3">
        <v>1</v>
      </c>
      <c r="D46" s="5">
        <f>Raw_LCMS!L87</f>
        <v>10942455.954524299</v>
      </c>
      <c r="E46" s="6">
        <f>(D46-LCMS_Std._Curve_fits!$C$3)/LCMS_Std._Curve_fits!$B$3</f>
        <v>136.96730018388041</v>
      </c>
      <c r="F46" s="6"/>
      <c r="G46" s="7">
        <f>D46/$F$10</f>
        <v>0.79345259762300868</v>
      </c>
      <c r="H46" s="7">
        <f>AVERAGE(G46:G48)</f>
        <v>0.76279953553191426</v>
      </c>
      <c r="I46" s="5">
        <f>Raw_LCMS!F87</f>
        <v>704167.764428808</v>
      </c>
      <c r="J46" s="6"/>
      <c r="K46" s="6"/>
      <c r="L46" s="3"/>
      <c r="M46" s="3"/>
    </row>
    <row r="47" spans="1:13" x14ac:dyDescent="0.3">
      <c r="A47" s="3"/>
      <c r="B47" s="3" t="s">
        <v>142</v>
      </c>
      <c r="C47" s="3">
        <v>2</v>
      </c>
      <c r="D47" s="5">
        <f>Raw_LCMS!L88</f>
        <v>10280654.134290701</v>
      </c>
      <c r="E47" s="6">
        <f>(D47-LCMS_Std._Curve_fits!$C$3)/LCMS_Std._Curve_fits!$B$3</f>
        <v>128.21743023577912</v>
      </c>
      <c r="F47" s="6"/>
      <c r="G47" s="7">
        <f t="shared" ref="G47:G48" si="24">D47/$F$10</f>
        <v>0.74546443339751123</v>
      </c>
      <c r="H47" s="7"/>
      <c r="I47" s="5">
        <f>Raw_LCMS!F88</f>
        <v>663377.61516088794</v>
      </c>
      <c r="J47" s="6"/>
      <c r="K47" s="6"/>
      <c r="L47" s="3"/>
      <c r="M47" s="3"/>
    </row>
    <row r="48" spans="1:13" x14ac:dyDescent="0.3">
      <c r="A48" s="3"/>
      <c r="B48" s="3" t="s">
        <v>142</v>
      </c>
      <c r="C48" s="3">
        <v>3</v>
      </c>
      <c r="D48" s="5">
        <f>Raw_LCMS!L89</f>
        <v>10336054.2948981</v>
      </c>
      <c r="E48" s="6">
        <f>(D48-LCMS_Std._Curve_fits!$C$3)/LCMS_Std._Curve_fits!$B$3</f>
        <v>128.94989150378768</v>
      </c>
      <c r="F48" s="6"/>
      <c r="G48" s="7">
        <f t="shared" si="24"/>
        <v>0.74948157557522299</v>
      </c>
      <c r="H48" s="7"/>
      <c r="I48" s="5">
        <f>Raw_LCMS!F89</f>
        <v>666428.02542777802</v>
      </c>
      <c r="J48" s="6"/>
      <c r="K48" s="6"/>
      <c r="L48" s="3"/>
      <c r="M48" s="3"/>
    </row>
    <row r="49" spans="1:13" x14ac:dyDescent="0.3">
      <c r="A49" s="3"/>
      <c r="B49" s="3" t="s">
        <v>143</v>
      </c>
      <c r="C49" s="3">
        <v>1</v>
      </c>
      <c r="D49" s="5">
        <f>Raw_LCMS!O90</f>
        <v>5306388.4507064801</v>
      </c>
      <c r="E49" s="6">
        <f>(D49-LCMS_Std._Curve_fits!$C$17)/LCMS_Std._Curve_fits!$B$17</f>
        <v>118.69143262490863</v>
      </c>
      <c r="F49" s="6"/>
      <c r="G49" s="7">
        <f>D49/$F$13</f>
        <v>0.71472966073187894</v>
      </c>
      <c r="H49" s="7">
        <f>AVERAGE(G49:G51)</f>
        <v>0.7065682429670993</v>
      </c>
      <c r="I49" s="5">
        <f>Raw_LCMS!I90</f>
        <v>4317.0118926824598</v>
      </c>
      <c r="J49" s="6"/>
      <c r="K49" s="6"/>
      <c r="L49" s="3"/>
      <c r="M49" s="3"/>
    </row>
    <row r="50" spans="1:13" x14ac:dyDescent="0.3">
      <c r="A50" s="3"/>
      <c r="B50" s="3" t="s">
        <v>143</v>
      </c>
      <c r="C50" s="3">
        <v>2</v>
      </c>
      <c r="D50" s="5">
        <f>Raw_LCMS!O91</f>
        <v>5322671.73302883</v>
      </c>
      <c r="E50" s="6">
        <f>(D50-LCMS_Std._Curve_fits!$C$17)/LCMS_Std._Curve_fits!$B$17</f>
        <v>119.05701949322639</v>
      </c>
      <c r="F50" s="6"/>
      <c r="G50" s="7">
        <f t="shared" ref="G50:G51" si="25">D50/$F$13</f>
        <v>0.71692289346596294</v>
      </c>
      <c r="H50" s="7"/>
      <c r="I50" s="5">
        <f>Raw_LCMS!I91</f>
        <v>4228.8655897318204</v>
      </c>
      <c r="J50" s="6"/>
      <c r="K50" s="6"/>
      <c r="L50" s="3"/>
      <c r="M50" s="3"/>
    </row>
    <row r="51" spans="1:13" x14ac:dyDescent="0.3">
      <c r="A51" s="3"/>
      <c r="B51" s="3" t="s">
        <v>143</v>
      </c>
      <c r="C51" s="3">
        <v>3</v>
      </c>
      <c r="D51" s="5">
        <f>Raw_LCMS!O92</f>
        <v>5108326.0062150201</v>
      </c>
      <c r="E51" s="6">
        <f>(D51-LCMS_Std._Curve_fits!$C$17)/LCMS_Std._Curve_fits!$B$17</f>
        <v>114.24460013870859</v>
      </c>
      <c r="F51" s="6"/>
      <c r="G51" s="7">
        <f t="shared" si="25"/>
        <v>0.68805217470345581</v>
      </c>
      <c r="H51" s="7"/>
      <c r="I51" s="5">
        <f>Raw_LCMS!I92</f>
        <v>4163.3359877123103</v>
      </c>
      <c r="J51" s="6"/>
      <c r="K51" s="6"/>
      <c r="L51" s="3"/>
      <c r="M51" s="3"/>
    </row>
    <row r="52" spans="1:13" x14ac:dyDescent="0.3">
      <c r="A52" s="3" t="s">
        <v>152</v>
      </c>
      <c r="B52" s="3" t="s">
        <v>142</v>
      </c>
      <c r="C52" s="3">
        <v>1</v>
      </c>
      <c r="D52" s="5">
        <f>Raw_LCMS!L93</f>
        <v>11260814.3880828</v>
      </c>
      <c r="E52" s="6">
        <f>(D52-LCMS_Std._Curve_fits!$C$3)/LCMS_Std._Curve_fits!$B$3</f>
        <v>141.17640751080631</v>
      </c>
      <c r="F52" s="6"/>
      <c r="G52" s="7">
        <f>D52/$F$10</f>
        <v>0.81653720743382019</v>
      </c>
      <c r="H52" s="6"/>
      <c r="I52" s="5">
        <f>Raw_LCMS!F93</f>
        <v>2866.21583236693</v>
      </c>
      <c r="J52" s="6"/>
      <c r="K52" s="6"/>
      <c r="L52" s="3"/>
      <c r="M52" s="3"/>
    </row>
    <row r="53" spans="1:13" x14ac:dyDescent="0.3">
      <c r="A53" s="3"/>
      <c r="B53" s="3" t="s">
        <v>142</v>
      </c>
      <c r="C53" s="3">
        <v>2</v>
      </c>
      <c r="D53" s="5">
        <f>Raw_LCMS!L94</f>
        <v>10350942.1937785</v>
      </c>
      <c r="E53" s="6">
        <f>(D53-LCMS_Std._Curve_fits!$C$3)/LCMS_Std._Curve_fits!$B$3</f>
        <v>129.1467286459974</v>
      </c>
      <c r="F53" s="6"/>
      <c r="G53" s="7">
        <f t="shared" ref="G53:G54" si="26">D53/$F$10</f>
        <v>0.75056111768979905</v>
      </c>
      <c r="H53" s="6"/>
      <c r="I53" s="5">
        <f>Raw_LCMS!F94</f>
        <v>5554.9625567551702</v>
      </c>
      <c r="J53" s="6"/>
      <c r="K53" s="6"/>
      <c r="L53" s="3"/>
      <c r="M53" s="3"/>
    </row>
    <row r="54" spans="1:13" x14ac:dyDescent="0.3">
      <c r="A54" s="3"/>
      <c r="B54" s="3" t="s">
        <v>142</v>
      </c>
      <c r="C54" s="3">
        <v>3</v>
      </c>
      <c r="D54" s="5">
        <f>Raw_LCMS!L95</f>
        <v>9747493.9780490603</v>
      </c>
      <c r="E54" s="6">
        <f>(D54-LCMS_Std._Curve_fits!$C$3)/LCMS_Std._Curve_fits!$B$3</f>
        <v>121.16836828702674</v>
      </c>
      <c r="F54" s="6"/>
      <c r="G54" s="7">
        <f t="shared" si="26"/>
        <v>0.70680425393897672</v>
      </c>
      <c r="H54" s="6"/>
      <c r="I54" s="5">
        <f>Raw_LCMS!F95</f>
        <v>4599.8392333000902</v>
      </c>
      <c r="J54" s="6"/>
      <c r="K54" s="6"/>
      <c r="L54" s="3"/>
      <c r="M54" s="3"/>
    </row>
    <row r="55" spans="1:13" x14ac:dyDescent="0.3">
      <c r="A55" s="3"/>
      <c r="B55" s="3" t="s">
        <v>143</v>
      </c>
      <c r="C55" s="3">
        <v>1</v>
      </c>
      <c r="D55" s="5">
        <f>Raw_LCMS!O96</f>
        <v>5124053.4084660998</v>
      </c>
      <c r="E55" s="6">
        <f>(D55-LCMS_Std._Curve_fits!$C$17)/LCMS_Std._Curve_fits!$B$17</f>
        <v>114.59770657154701</v>
      </c>
      <c r="F55" s="6"/>
      <c r="G55" s="7">
        <f>D55/$F$13</f>
        <v>0.69017053467267586</v>
      </c>
      <c r="H55" s="6"/>
      <c r="I55" s="5">
        <f>Raw_LCMS!I96</f>
        <v>5064.9248077265001</v>
      </c>
      <c r="J55" s="6"/>
      <c r="K55" s="6"/>
      <c r="L55" s="3"/>
      <c r="M55" s="3"/>
    </row>
    <row r="56" spans="1:13" x14ac:dyDescent="0.3">
      <c r="A56" s="3"/>
      <c r="B56" s="3" t="s">
        <v>143</v>
      </c>
      <c r="C56" s="3">
        <v>2</v>
      </c>
      <c r="D56" s="5">
        <f>Raw_LCMS!O97</f>
        <v>5114597.0357748596</v>
      </c>
      <c r="E56" s="6">
        <f>(D56-LCMS_Std._Curve_fits!$C$17)/LCMS_Std._Curve_fits!$B$17</f>
        <v>114.38539521997811</v>
      </c>
      <c r="F56" s="6"/>
      <c r="G56" s="7">
        <f t="shared" ref="G56:G57" si="27">D56/$F$13</f>
        <v>0.68889683409305391</v>
      </c>
      <c r="H56" s="6"/>
      <c r="I56" s="5">
        <f>Raw_LCMS!I97</f>
        <v>3660.1533726437701</v>
      </c>
      <c r="J56" s="6"/>
      <c r="K56" s="6"/>
      <c r="L56" s="3"/>
      <c r="M56" s="3"/>
    </row>
    <row r="57" spans="1:13" x14ac:dyDescent="0.3">
      <c r="A57" s="3"/>
      <c r="B57" s="3" t="s">
        <v>143</v>
      </c>
      <c r="C57" s="3">
        <v>3</v>
      </c>
      <c r="D57" s="5">
        <f>Raw_LCMS!O98</f>
        <v>4925627.84874334</v>
      </c>
      <c r="E57" s="6">
        <f>(D57-LCMS_Std._Curve_fits!$C$17)/LCMS_Std._Curve_fits!$B$17</f>
        <v>110.14272154228954</v>
      </c>
      <c r="F57" s="6"/>
      <c r="G57" s="7">
        <f t="shared" si="27"/>
        <v>0.66344413981888417</v>
      </c>
      <c r="H57" s="6"/>
      <c r="I57" s="5">
        <f>Raw_LCMS!I98</f>
        <v>520.03963319981995</v>
      </c>
      <c r="J57" s="6"/>
      <c r="K57" s="6"/>
      <c r="L57" s="3"/>
      <c r="M57" s="3"/>
    </row>
  </sheetData>
  <conditionalFormatting sqref="L4:L45">
    <cfRule type="colorScale" priority="2">
      <colorScale>
        <cfvo type="num" val="3"/>
        <cfvo type="num" val="100"/>
        <color rgb="FFFCFCFF"/>
        <color rgb="FF63BE7B"/>
      </colorScale>
    </cfRule>
  </conditionalFormatting>
  <conditionalFormatting sqref="G4:G57">
    <cfRule type="colorScale" priority="23">
      <colorScale>
        <cfvo type="min"/>
        <cfvo type="num" val="1"/>
        <color rgb="FF00B050"/>
        <color theme="0"/>
      </colorScale>
    </cfRule>
  </conditionalFormatting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P109"/>
  <sheetViews>
    <sheetView zoomScaleNormal="100" workbookViewId="0">
      <pane xSplit="1" topLeftCell="B1" activePane="topRight" state="frozen"/>
      <selection pane="topRight"/>
    </sheetView>
  </sheetViews>
  <sheetFormatPr defaultColWidth="9.109375" defaultRowHeight="13.8" x14ac:dyDescent="0.25"/>
  <cols>
    <col min="1" max="1" width="29.109375" style="3" customWidth="1"/>
    <col min="2" max="2" width="17.5546875" style="3" customWidth="1"/>
    <col min="3" max="3" width="7.33203125" style="3" bestFit="1" customWidth="1"/>
    <col min="4" max="4" width="9.6640625" style="3" customWidth="1"/>
    <col min="5" max="5" width="5.5546875" style="3" customWidth="1"/>
    <col min="6" max="6" width="10.88671875" style="3" customWidth="1"/>
    <col min="7" max="7" width="9.21875" style="3" customWidth="1"/>
    <col min="8" max="8" width="5.5546875" style="3" customWidth="1"/>
    <col min="9" max="9" width="9" style="3" customWidth="1"/>
    <col min="10" max="10" width="9.21875" style="3" customWidth="1"/>
    <col min="11" max="11" width="5.5546875" style="3" customWidth="1"/>
    <col min="12" max="12" width="7.6640625" style="3" customWidth="1"/>
    <col min="13" max="13" width="9.21875" style="3" customWidth="1"/>
    <col min="14" max="14" width="5.5546875" style="3" customWidth="1"/>
    <col min="15" max="15" width="7.6640625" style="3" customWidth="1"/>
    <col min="16" max="16" width="9.21875" style="3" customWidth="1"/>
    <col min="17" max="16384" width="9.109375" style="3"/>
  </cols>
  <sheetData>
    <row r="1" spans="1:16" x14ac:dyDescent="0.25">
      <c r="A1" s="3" t="s">
        <v>160</v>
      </c>
    </row>
    <row r="3" spans="1:16" x14ac:dyDescent="0.25">
      <c r="A3" s="20" t="s">
        <v>24</v>
      </c>
      <c r="B3" s="21"/>
      <c r="C3" s="21"/>
      <c r="D3" s="22"/>
      <c r="E3" s="20" t="s">
        <v>93</v>
      </c>
      <c r="F3" s="21"/>
      <c r="G3" s="22"/>
      <c r="H3" s="20" t="s">
        <v>48</v>
      </c>
      <c r="I3" s="21"/>
      <c r="J3" s="22"/>
      <c r="K3" s="20" t="s">
        <v>44</v>
      </c>
      <c r="L3" s="21"/>
      <c r="M3" s="22"/>
      <c r="N3" s="20" t="s">
        <v>6</v>
      </c>
      <c r="O3" s="21"/>
      <c r="P3" s="22"/>
    </row>
    <row r="4" spans="1:16" ht="15" customHeight="1" x14ac:dyDescent="0.25">
      <c r="A4" s="9" t="s">
        <v>46</v>
      </c>
      <c r="B4" s="9" t="s">
        <v>65</v>
      </c>
      <c r="C4" s="9" t="s">
        <v>123</v>
      </c>
      <c r="D4" s="9" t="s">
        <v>59</v>
      </c>
      <c r="E4" s="9" t="s">
        <v>4</v>
      </c>
      <c r="F4" s="9" t="s">
        <v>92</v>
      </c>
      <c r="G4" s="9" t="s">
        <v>57</v>
      </c>
      <c r="H4" s="9" t="s">
        <v>4</v>
      </c>
      <c r="I4" s="9" t="s">
        <v>92</v>
      </c>
      <c r="J4" s="9" t="s">
        <v>57</v>
      </c>
      <c r="K4" s="9" t="s">
        <v>4</v>
      </c>
      <c r="L4" s="9" t="s">
        <v>92</v>
      </c>
      <c r="M4" s="9" t="s">
        <v>57</v>
      </c>
      <c r="N4" s="9" t="s">
        <v>4</v>
      </c>
      <c r="O4" s="9" t="s">
        <v>92</v>
      </c>
      <c r="P4" s="9" t="s">
        <v>57</v>
      </c>
    </row>
    <row r="5" spans="1:16" x14ac:dyDescent="0.25">
      <c r="A5" s="10" t="s">
        <v>33</v>
      </c>
      <c r="B5" s="11">
        <v>44015.7480208333</v>
      </c>
      <c r="C5" s="10"/>
      <c r="D5" s="10" t="s">
        <v>24</v>
      </c>
      <c r="E5" s="12">
        <v>5.4295166666666699</v>
      </c>
      <c r="F5" s="13">
        <v>10614124.956703199</v>
      </c>
      <c r="G5" s="12"/>
      <c r="H5" s="12">
        <v>5.7943666666666704</v>
      </c>
      <c r="I5" s="13">
        <v>293.46489250158203</v>
      </c>
      <c r="J5" s="12"/>
      <c r="K5" s="12">
        <v>5.8275333333333297</v>
      </c>
      <c r="L5" s="13">
        <v>1421.3285014343201</v>
      </c>
      <c r="M5" s="12"/>
      <c r="N5" s="12" t="s">
        <v>94</v>
      </c>
      <c r="O5" s="13" t="s">
        <v>94</v>
      </c>
      <c r="P5" s="12" t="s">
        <v>94</v>
      </c>
    </row>
    <row r="6" spans="1:16" x14ac:dyDescent="0.25">
      <c r="A6" s="10" t="s">
        <v>60</v>
      </c>
      <c r="B6" s="11">
        <v>44013.831307870401</v>
      </c>
      <c r="C6" s="10"/>
      <c r="D6" s="10" t="s">
        <v>24</v>
      </c>
      <c r="E6" s="12">
        <v>5.45116666666667</v>
      </c>
      <c r="F6" s="13">
        <v>9158938.3770870697</v>
      </c>
      <c r="G6" s="12"/>
      <c r="H6" s="12" t="s">
        <v>94</v>
      </c>
      <c r="I6" s="13" t="s">
        <v>94</v>
      </c>
      <c r="J6" s="12" t="s">
        <v>94</v>
      </c>
      <c r="K6" s="12">
        <v>5.8160166666666697</v>
      </c>
      <c r="L6" s="13">
        <v>694.12375732422197</v>
      </c>
      <c r="M6" s="12"/>
      <c r="N6" s="12" t="s">
        <v>94</v>
      </c>
      <c r="O6" s="13" t="s">
        <v>94</v>
      </c>
      <c r="P6" s="12" t="s">
        <v>94</v>
      </c>
    </row>
    <row r="7" spans="1:16" x14ac:dyDescent="0.25">
      <c r="A7" s="10" t="s">
        <v>89</v>
      </c>
      <c r="B7" s="11">
        <v>44013.892060185201</v>
      </c>
      <c r="C7" s="10"/>
      <c r="D7" s="10" t="s">
        <v>24</v>
      </c>
      <c r="E7" s="12">
        <v>5.44625</v>
      </c>
      <c r="F7" s="13">
        <v>10140500.614236901</v>
      </c>
      <c r="G7" s="12"/>
      <c r="H7" s="12" t="s">
        <v>94</v>
      </c>
      <c r="I7" s="13" t="s">
        <v>94</v>
      </c>
      <c r="J7" s="12" t="s">
        <v>94</v>
      </c>
      <c r="K7" s="12">
        <v>5.7945166666666701</v>
      </c>
      <c r="L7" s="13">
        <v>386.06400817870701</v>
      </c>
      <c r="M7" s="12"/>
      <c r="N7" s="12">
        <v>5.9769333333333297</v>
      </c>
      <c r="O7" s="13">
        <v>702.06471847533498</v>
      </c>
      <c r="P7" s="12"/>
    </row>
    <row r="8" spans="1:16" x14ac:dyDescent="0.25">
      <c r="A8" s="10" t="s">
        <v>100</v>
      </c>
      <c r="B8" s="11">
        <v>44013.964918981503</v>
      </c>
      <c r="C8" s="10"/>
      <c r="D8" s="10" t="s">
        <v>24</v>
      </c>
      <c r="E8" s="12">
        <v>5.4907000000000004</v>
      </c>
      <c r="F8" s="13">
        <v>44986.878118774599</v>
      </c>
      <c r="G8" s="12"/>
      <c r="H8" s="12">
        <v>5.6897166666666701</v>
      </c>
      <c r="I8" s="13">
        <v>5205350.9185113497</v>
      </c>
      <c r="J8" s="12"/>
      <c r="K8" s="12">
        <v>5.8389666666666704</v>
      </c>
      <c r="L8" s="13">
        <v>423.48073600769197</v>
      </c>
      <c r="M8" s="12"/>
      <c r="N8" s="12">
        <v>6.0048166666666702</v>
      </c>
      <c r="O8" s="13">
        <v>10671.237264404301</v>
      </c>
      <c r="P8" s="12"/>
    </row>
    <row r="9" spans="1:16" x14ac:dyDescent="0.25">
      <c r="A9" s="10" t="s">
        <v>3</v>
      </c>
      <c r="B9" s="11">
        <v>44014.025648148097</v>
      </c>
      <c r="C9" s="10"/>
      <c r="D9" s="10" t="s">
        <v>24</v>
      </c>
      <c r="E9" s="12">
        <v>5.4480000000000004</v>
      </c>
      <c r="F9" s="13">
        <v>50179.7028972798</v>
      </c>
      <c r="G9" s="12"/>
      <c r="H9" s="12">
        <v>5.6304166666666697</v>
      </c>
      <c r="I9" s="13">
        <v>5353102.1763513396</v>
      </c>
      <c r="J9" s="12"/>
      <c r="K9" s="12" t="s">
        <v>94</v>
      </c>
      <c r="L9" s="13" t="s">
        <v>94</v>
      </c>
      <c r="M9" s="12" t="s">
        <v>94</v>
      </c>
      <c r="N9" s="12">
        <v>5.9621000000000004</v>
      </c>
      <c r="O9" s="13">
        <v>19537.809114151001</v>
      </c>
      <c r="P9" s="12"/>
    </row>
    <row r="10" spans="1:16" x14ac:dyDescent="0.25">
      <c r="A10" s="10" t="s">
        <v>42</v>
      </c>
      <c r="B10" s="11">
        <v>44014.086192129602</v>
      </c>
      <c r="C10" s="10"/>
      <c r="D10" s="10" t="s">
        <v>24</v>
      </c>
      <c r="E10" s="12">
        <v>5.4445166666666696</v>
      </c>
      <c r="F10" s="13">
        <v>46403.935625530998</v>
      </c>
      <c r="G10" s="12"/>
      <c r="H10" s="12">
        <v>5.6435333333333304</v>
      </c>
      <c r="I10" s="13">
        <v>5342524.0229502898</v>
      </c>
      <c r="J10" s="12"/>
      <c r="K10" s="12" t="s">
        <v>94</v>
      </c>
      <c r="L10" s="13" t="s">
        <v>94</v>
      </c>
      <c r="M10" s="12" t="s">
        <v>94</v>
      </c>
      <c r="N10" s="12">
        <v>5.97521666666667</v>
      </c>
      <c r="O10" s="13">
        <v>14243.5281665191</v>
      </c>
      <c r="P10" s="12"/>
    </row>
    <row r="11" spans="1:16" x14ac:dyDescent="0.25">
      <c r="A11" s="10" t="s">
        <v>50</v>
      </c>
      <c r="B11" s="11">
        <v>44013.7965625</v>
      </c>
      <c r="C11" s="10"/>
      <c r="D11" s="10" t="s">
        <v>24</v>
      </c>
      <c r="E11" s="12">
        <v>5.4622166666666701</v>
      </c>
      <c r="F11" s="13">
        <v>6166983.7079044599</v>
      </c>
      <c r="G11" s="12"/>
      <c r="H11" s="12" t="s">
        <v>94</v>
      </c>
      <c r="I11" s="13" t="s">
        <v>94</v>
      </c>
      <c r="J11" s="12" t="s">
        <v>94</v>
      </c>
      <c r="K11" s="12">
        <v>5.8104833333333303</v>
      </c>
      <c r="L11" s="13">
        <v>440.84843156433402</v>
      </c>
      <c r="M11" s="12"/>
      <c r="N11" s="12" t="s">
        <v>94</v>
      </c>
      <c r="O11" s="13" t="s">
        <v>94</v>
      </c>
      <c r="P11" s="12" t="s">
        <v>94</v>
      </c>
    </row>
    <row r="12" spans="1:16" x14ac:dyDescent="0.25">
      <c r="A12" s="10" t="s">
        <v>103</v>
      </c>
      <c r="B12" s="11">
        <v>44013.8573958333</v>
      </c>
      <c r="C12" s="10"/>
      <c r="D12" s="10" t="s">
        <v>24</v>
      </c>
      <c r="E12" s="12">
        <v>5.4476666666666702</v>
      </c>
      <c r="F12" s="13">
        <v>7057639.0685645901</v>
      </c>
      <c r="G12" s="12"/>
      <c r="H12" s="12" t="s">
        <v>94</v>
      </c>
      <c r="I12" s="13" t="s">
        <v>94</v>
      </c>
      <c r="J12" s="12" t="s">
        <v>94</v>
      </c>
      <c r="K12" s="12">
        <v>5.8622666666666703</v>
      </c>
      <c r="L12" s="13">
        <v>2809.2164683209799</v>
      </c>
      <c r="M12" s="12"/>
      <c r="N12" s="12" t="s">
        <v>94</v>
      </c>
      <c r="O12" s="13" t="s">
        <v>94</v>
      </c>
      <c r="P12" s="12" t="s">
        <v>94</v>
      </c>
    </row>
    <row r="13" spans="1:16" x14ac:dyDescent="0.25">
      <c r="A13" s="10" t="s">
        <v>27</v>
      </c>
      <c r="B13" s="11">
        <v>44013.918032407397</v>
      </c>
      <c r="C13" s="10"/>
      <c r="D13" s="10" t="s">
        <v>24</v>
      </c>
      <c r="E13" s="12">
        <v>5.4498666666666704</v>
      </c>
      <c r="F13" s="13">
        <v>6099595.3786451099</v>
      </c>
      <c r="G13" s="12"/>
      <c r="H13" s="12">
        <v>5.6986333333333299</v>
      </c>
      <c r="I13" s="13">
        <v>804.86748809813696</v>
      </c>
      <c r="J13" s="12"/>
      <c r="K13" s="12">
        <v>5.8479000000000001</v>
      </c>
      <c r="L13" s="13">
        <v>1054.2485940551701</v>
      </c>
      <c r="M13" s="12"/>
      <c r="N13" s="12">
        <v>6.01373333333333</v>
      </c>
      <c r="O13" s="13">
        <v>507.81050834655298</v>
      </c>
      <c r="P13" s="12"/>
    </row>
    <row r="14" spans="1:16" x14ac:dyDescent="0.25">
      <c r="A14" s="10" t="s">
        <v>82</v>
      </c>
      <c r="B14" s="11">
        <v>44013.990983796299</v>
      </c>
      <c r="C14" s="10"/>
      <c r="D14" s="10" t="s">
        <v>24</v>
      </c>
      <c r="E14" s="12">
        <v>5.4454166666666701</v>
      </c>
      <c r="F14" s="13">
        <v>30119.8295746736</v>
      </c>
      <c r="G14" s="12"/>
      <c r="H14" s="12">
        <v>5.64441666666667</v>
      </c>
      <c r="I14" s="13">
        <v>13232.528379318201</v>
      </c>
      <c r="J14" s="12"/>
      <c r="K14" s="12" t="s">
        <v>94</v>
      </c>
      <c r="L14" s="13" t="s">
        <v>94</v>
      </c>
      <c r="M14" s="12" t="s">
        <v>94</v>
      </c>
      <c r="N14" s="12">
        <v>5.9760999999999997</v>
      </c>
      <c r="O14" s="13">
        <v>4453548.1452526003</v>
      </c>
      <c r="P14" s="12"/>
    </row>
    <row r="15" spans="1:16" x14ac:dyDescent="0.25">
      <c r="A15" s="10" t="s">
        <v>61</v>
      </c>
      <c r="B15" s="11">
        <v>44014.051597222198</v>
      </c>
      <c r="C15" s="10"/>
      <c r="D15" s="10" t="s">
        <v>24</v>
      </c>
      <c r="E15" s="12">
        <v>5.4426833333333304</v>
      </c>
      <c r="F15" s="13">
        <v>29672.8099481594</v>
      </c>
      <c r="G15" s="12"/>
      <c r="H15" s="12">
        <v>5.6417000000000002</v>
      </c>
      <c r="I15" s="13">
        <v>16105.226941452</v>
      </c>
      <c r="J15" s="12"/>
      <c r="K15" s="12" t="s">
        <v>94</v>
      </c>
      <c r="L15" s="13" t="s">
        <v>94</v>
      </c>
      <c r="M15" s="12" t="s">
        <v>94</v>
      </c>
      <c r="N15" s="12">
        <v>5.9733833333333299</v>
      </c>
      <c r="O15" s="13">
        <v>4604995.70612083</v>
      </c>
      <c r="P15" s="12"/>
    </row>
    <row r="16" spans="1:16" x14ac:dyDescent="0.25">
      <c r="A16" s="10" t="s">
        <v>14</v>
      </c>
      <c r="B16" s="11">
        <v>44014.112141203703</v>
      </c>
      <c r="C16" s="10"/>
      <c r="D16" s="10" t="s">
        <v>24</v>
      </c>
      <c r="E16" s="12">
        <v>5.4463166666666698</v>
      </c>
      <c r="F16" s="13">
        <v>28479.976316537101</v>
      </c>
      <c r="G16" s="12"/>
      <c r="H16" s="12">
        <v>5.6453166666666696</v>
      </c>
      <c r="I16" s="13">
        <v>12482.889973737099</v>
      </c>
      <c r="J16" s="12"/>
      <c r="K16" s="12" t="s">
        <v>94</v>
      </c>
      <c r="L16" s="13" t="s">
        <v>94</v>
      </c>
      <c r="M16" s="12" t="s">
        <v>94</v>
      </c>
      <c r="N16" s="12">
        <v>5.9770000000000003</v>
      </c>
      <c r="O16" s="13">
        <v>4378674.9640307697</v>
      </c>
      <c r="P16" s="12"/>
    </row>
    <row r="17" spans="1:16" x14ac:dyDescent="0.25">
      <c r="A17" s="10" t="s">
        <v>25</v>
      </c>
      <c r="B17" s="11">
        <v>44013.8052314815</v>
      </c>
      <c r="C17" s="10"/>
      <c r="D17" s="10" t="s">
        <v>24</v>
      </c>
      <c r="E17" s="12">
        <v>5.4593666666666696</v>
      </c>
      <c r="F17" s="13">
        <v>967037.99435339402</v>
      </c>
      <c r="G17" s="12"/>
      <c r="H17" s="12" t="s">
        <v>94</v>
      </c>
      <c r="I17" s="13" t="s">
        <v>94</v>
      </c>
      <c r="J17" s="12" t="s">
        <v>94</v>
      </c>
      <c r="K17" s="12">
        <v>5.8574000000000002</v>
      </c>
      <c r="L17" s="13">
        <v>8847480.5338458009</v>
      </c>
      <c r="M17" s="12"/>
      <c r="N17" s="12" t="s">
        <v>94</v>
      </c>
      <c r="O17" s="13" t="s">
        <v>94</v>
      </c>
      <c r="P17" s="12" t="s">
        <v>94</v>
      </c>
    </row>
    <row r="18" spans="1:16" x14ac:dyDescent="0.25">
      <c r="A18" s="10" t="s">
        <v>54</v>
      </c>
      <c r="B18" s="11">
        <v>44013.8661111111</v>
      </c>
      <c r="C18" s="10"/>
      <c r="D18" s="10" t="s">
        <v>24</v>
      </c>
      <c r="E18" s="12">
        <v>5.4634499999999999</v>
      </c>
      <c r="F18" s="13">
        <v>936820.21506815299</v>
      </c>
      <c r="G18" s="12"/>
      <c r="H18" s="12">
        <v>5.7122166666666701</v>
      </c>
      <c r="I18" s="13">
        <v>3160.4060382080102</v>
      </c>
      <c r="J18" s="12"/>
      <c r="K18" s="12">
        <v>5.8448833333333301</v>
      </c>
      <c r="L18" s="13">
        <v>8276945.7484477097</v>
      </c>
      <c r="M18" s="12"/>
      <c r="N18" s="12" t="s">
        <v>94</v>
      </c>
      <c r="O18" s="13" t="s">
        <v>94</v>
      </c>
      <c r="P18" s="12" t="s">
        <v>94</v>
      </c>
    </row>
    <row r="19" spans="1:16" x14ac:dyDescent="0.25">
      <c r="A19" s="10" t="s">
        <v>83</v>
      </c>
      <c r="B19" s="11">
        <v>44013.926689814798</v>
      </c>
      <c r="C19" s="10"/>
      <c r="D19" s="10" t="s">
        <v>24</v>
      </c>
      <c r="E19" s="12">
        <v>5.45691666666667</v>
      </c>
      <c r="F19" s="13">
        <v>931451.78859389096</v>
      </c>
      <c r="G19" s="12"/>
      <c r="H19" s="12" t="s">
        <v>94</v>
      </c>
      <c r="I19" s="13" t="s">
        <v>94</v>
      </c>
      <c r="J19" s="12" t="s">
        <v>94</v>
      </c>
      <c r="K19" s="12">
        <v>5.8549333333333298</v>
      </c>
      <c r="L19" s="13">
        <v>8616139.9512173291</v>
      </c>
      <c r="M19" s="12"/>
      <c r="N19" s="12" t="s">
        <v>94</v>
      </c>
      <c r="O19" s="13" t="s">
        <v>94</v>
      </c>
      <c r="P19" s="12" t="s">
        <v>94</v>
      </c>
    </row>
    <row r="20" spans="1:16" x14ac:dyDescent="0.25">
      <c r="A20" s="10" t="s">
        <v>85</v>
      </c>
      <c r="B20" s="11">
        <v>44013.9996412037</v>
      </c>
      <c r="C20" s="10"/>
      <c r="D20" s="10" t="s">
        <v>24</v>
      </c>
      <c r="E20" s="12">
        <v>5.4404500000000002</v>
      </c>
      <c r="F20" s="13">
        <v>29622.417635293499</v>
      </c>
      <c r="G20" s="12"/>
      <c r="H20" s="12">
        <v>5.63946666666667</v>
      </c>
      <c r="I20" s="13">
        <v>272384.61650557502</v>
      </c>
      <c r="J20" s="12"/>
      <c r="K20" s="12" t="s">
        <v>94</v>
      </c>
      <c r="L20" s="13" t="s">
        <v>94</v>
      </c>
      <c r="M20" s="12" t="s">
        <v>94</v>
      </c>
      <c r="N20" s="12">
        <v>5.9711499999999997</v>
      </c>
      <c r="O20" s="13">
        <v>4297452.8475516597</v>
      </c>
      <c r="P20" s="12"/>
    </row>
    <row r="21" spans="1:16" x14ac:dyDescent="0.25">
      <c r="A21" s="10" t="s">
        <v>20</v>
      </c>
      <c r="B21" s="11">
        <v>44014.060243055603</v>
      </c>
      <c r="C21" s="10"/>
      <c r="D21" s="10" t="s">
        <v>24</v>
      </c>
      <c r="E21" s="12">
        <v>5.4297000000000004</v>
      </c>
      <c r="F21" s="13">
        <v>29776.112232044699</v>
      </c>
      <c r="G21" s="12"/>
      <c r="H21" s="12">
        <v>5.6287000000000003</v>
      </c>
      <c r="I21" s="13">
        <v>286483.64883687597</v>
      </c>
      <c r="J21" s="12"/>
      <c r="K21" s="12" t="s">
        <v>94</v>
      </c>
      <c r="L21" s="13" t="s">
        <v>94</v>
      </c>
      <c r="M21" s="12" t="s">
        <v>94</v>
      </c>
      <c r="N21" s="12">
        <v>5.96038333333333</v>
      </c>
      <c r="O21" s="13">
        <v>4431574.2114095204</v>
      </c>
      <c r="P21" s="12"/>
    </row>
    <row r="22" spans="1:16" x14ac:dyDescent="0.25">
      <c r="A22" s="10" t="s">
        <v>66</v>
      </c>
      <c r="B22" s="11">
        <v>44014.120856481502</v>
      </c>
      <c r="C22" s="10"/>
      <c r="D22" s="10" t="s">
        <v>24</v>
      </c>
      <c r="E22" s="12">
        <v>5.4462666666666699</v>
      </c>
      <c r="F22" s="13">
        <v>30076.967236582299</v>
      </c>
      <c r="G22" s="12"/>
      <c r="H22" s="12">
        <v>5.6452666666666698</v>
      </c>
      <c r="I22" s="13">
        <v>272514.85246537701</v>
      </c>
      <c r="J22" s="12"/>
      <c r="K22" s="12" t="s">
        <v>94</v>
      </c>
      <c r="L22" s="13" t="s">
        <v>94</v>
      </c>
      <c r="M22" s="12" t="s">
        <v>94</v>
      </c>
      <c r="N22" s="12">
        <v>5.9769500000000004</v>
      </c>
      <c r="O22" s="13">
        <v>4308455.81109145</v>
      </c>
      <c r="P22" s="12"/>
    </row>
    <row r="23" spans="1:16" x14ac:dyDescent="0.25">
      <c r="A23" s="10" t="s">
        <v>38</v>
      </c>
      <c r="B23" s="11">
        <v>44015.739363425899</v>
      </c>
      <c r="C23" s="10"/>
      <c r="D23" s="10" t="s">
        <v>24</v>
      </c>
      <c r="E23" s="12">
        <v>5.4341333333333299</v>
      </c>
      <c r="F23" s="13">
        <v>247585.86666268099</v>
      </c>
      <c r="G23" s="12"/>
      <c r="H23" s="12">
        <v>5.6663166666666704</v>
      </c>
      <c r="I23" s="13">
        <v>2184.4042587280301</v>
      </c>
      <c r="J23" s="12"/>
      <c r="K23" s="12">
        <v>5.8321500000000004</v>
      </c>
      <c r="L23" s="13">
        <v>15792687.7705018</v>
      </c>
      <c r="M23" s="12"/>
      <c r="N23" s="12" t="s">
        <v>94</v>
      </c>
      <c r="O23" s="13" t="s">
        <v>94</v>
      </c>
      <c r="P23" s="12" t="s">
        <v>94</v>
      </c>
    </row>
    <row r="24" spans="1:16" x14ac:dyDescent="0.25">
      <c r="A24" s="10" t="s">
        <v>11</v>
      </c>
      <c r="B24" s="11">
        <v>44013.822662036997</v>
      </c>
      <c r="C24" s="10"/>
      <c r="D24" s="10" t="s">
        <v>24</v>
      </c>
      <c r="E24" s="12">
        <v>5.4548166666666704</v>
      </c>
      <c r="F24" s="13">
        <v>155334.56835646299</v>
      </c>
      <c r="G24" s="12"/>
      <c r="H24" s="12">
        <v>5.7699166666666697</v>
      </c>
      <c r="I24" s="13">
        <v>717.46502166749303</v>
      </c>
      <c r="J24" s="12"/>
      <c r="K24" s="12">
        <v>5.8528500000000001</v>
      </c>
      <c r="L24" s="13">
        <v>11986648.4548504</v>
      </c>
      <c r="M24" s="12"/>
      <c r="N24" s="12" t="s">
        <v>94</v>
      </c>
      <c r="O24" s="13" t="s">
        <v>94</v>
      </c>
      <c r="P24" s="12" t="s">
        <v>94</v>
      </c>
    </row>
    <row r="25" spans="1:16" x14ac:dyDescent="0.25">
      <c r="A25" s="10" t="s">
        <v>55</v>
      </c>
      <c r="B25" s="11">
        <v>44013.883414351898</v>
      </c>
      <c r="C25" s="10"/>
      <c r="D25" s="10" t="s">
        <v>24</v>
      </c>
      <c r="E25" s="12">
        <v>5.45163333333333</v>
      </c>
      <c r="F25" s="13">
        <v>178446.64826821501</v>
      </c>
      <c r="G25" s="12"/>
      <c r="H25" s="12">
        <v>5.6672333333333302</v>
      </c>
      <c r="I25" s="13">
        <v>816.73682876587395</v>
      </c>
      <c r="J25" s="12"/>
      <c r="K25" s="12">
        <v>5.8496499999999996</v>
      </c>
      <c r="L25" s="13">
        <v>13593479.1916188</v>
      </c>
      <c r="M25" s="12"/>
      <c r="N25" s="12" t="s">
        <v>94</v>
      </c>
      <c r="O25" s="13" t="s">
        <v>94</v>
      </c>
      <c r="P25" s="12" t="s">
        <v>94</v>
      </c>
    </row>
    <row r="26" spans="1:16" x14ac:dyDescent="0.25">
      <c r="A26" s="10" t="s">
        <v>8</v>
      </c>
      <c r="B26" s="11">
        <v>44013.956261574102</v>
      </c>
      <c r="C26" s="10"/>
      <c r="D26" s="10" t="s">
        <v>24</v>
      </c>
      <c r="E26" s="12">
        <v>5.4467499999999998</v>
      </c>
      <c r="F26" s="13">
        <v>50892.553992804103</v>
      </c>
      <c r="G26" s="12"/>
      <c r="H26" s="12">
        <v>5.6457666666666704</v>
      </c>
      <c r="I26" s="13">
        <v>7283.3708674163699</v>
      </c>
      <c r="J26" s="12"/>
      <c r="K26" s="12" t="s">
        <v>94</v>
      </c>
      <c r="L26" s="13" t="s">
        <v>94</v>
      </c>
      <c r="M26" s="12" t="s">
        <v>94</v>
      </c>
      <c r="N26" s="12">
        <v>5.9774500000000002</v>
      </c>
      <c r="O26" s="13">
        <v>7066892.9444891904</v>
      </c>
      <c r="P26" s="12"/>
    </row>
    <row r="27" spans="1:16" x14ac:dyDescent="0.25">
      <c r="A27" s="10" t="s">
        <v>72</v>
      </c>
      <c r="B27" s="11">
        <v>44014.0169328704</v>
      </c>
      <c r="C27" s="10"/>
      <c r="D27" s="10" t="s">
        <v>24</v>
      </c>
      <c r="E27" s="12">
        <v>5.4484333333333304</v>
      </c>
      <c r="F27" s="13">
        <v>55596.812203780697</v>
      </c>
      <c r="G27" s="12"/>
      <c r="H27" s="12">
        <v>5.6308666666666696</v>
      </c>
      <c r="I27" s="13">
        <v>5178.9191187563601</v>
      </c>
      <c r="J27" s="12"/>
      <c r="K27" s="12" t="s">
        <v>94</v>
      </c>
      <c r="L27" s="13" t="s">
        <v>94</v>
      </c>
      <c r="M27" s="12" t="s">
        <v>94</v>
      </c>
      <c r="N27" s="12">
        <v>5.9625500000000002</v>
      </c>
      <c r="O27" s="13">
        <v>7357571.4596595196</v>
      </c>
      <c r="P27" s="12"/>
    </row>
    <row r="28" spans="1:16" x14ac:dyDescent="0.25">
      <c r="A28" s="10" t="s">
        <v>81</v>
      </c>
      <c r="B28" s="11">
        <v>44014.077546296299</v>
      </c>
      <c r="C28" s="10"/>
      <c r="D28" s="10" t="s">
        <v>24</v>
      </c>
      <c r="E28" s="12">
        <v>5.4451000000000001</v>
      </c>
      <c r="F28" s="13">
        <v>59742.965371757396</v>
      </c>
      <c r="G28" s="12"/>
      <c r="H28" s="12">
        <v>5.6441166666666698</v>
      </c>
      <c r="I28" s="13">
        <v>6779.6952378387396</v>
      </c>
      <c r="J28" s="12"/>
      <c r="K28" s="12">
        <v>5.8597000000000001</v>
      </c>
      <c r="L28" s="13">
        <v>241.832384567258</v>
      </c>
      <c r="M28" s="12"/>
      <c r="N28" s="12">
        <v>5.9757833333333297</v>
      </c>
      <c r="O28" s="13">
        <v>7848523.8692333</v>
      </c>
      <c r="P28" s="12"/>
    </row>
    <row r="29" spans="1:16" x14ac:dyDescent="0.25">
      <c r="A29" s="10" t="s">
        <v>108</v>
      </c>
      <c r="B29" s="11">
        <v>44013.779189814799</v>
      </c>
      <c r="C29" s="10"/>
      <c r="D29" s="10" t="s">
        <v>24</v>
      </c>
      <c r="E29" s="12">
        <v>5.4476166666666703</v>
      </c>
      <c r="F29" s="13">
        <v>438267.75737060298</v>
      </c>
      <c r="G29" s="12"/>
      <c r="H29" s="12">
        <v>5.7958833333333297</v>
      </c>
      <c r="I29" s="13">
        <v>113.508948974608</v>
      </c>
      <c r="J29" s="12"/>
      <c r="K29" s="12">
        <v>5.8456333333333301</v>
      </c>
      <c r="L29" s="13">
        <v>8915667.8666109908</v>
      </c>
      <c r="M29" s="12"/>
      <c r="N29" s="12">
        <v>6.1109833333333299</v>
      </c>
      <c r="O29" s="13">
        <v>188.55268218993999</v>
      </c>
      <c r="P29" s="12"/>
    </row>
    <row r="30" spans="1:16" x14ac:dyDescent="0.25">
      <c r="A30" s="10" t="s">
        <v>77</v>
      </c>
      <c r="B30" s="11">
        <v>44013.839953703697</v>
      </c>
      <c r="C30" s="10"/>
      <c r="D30" s="10" t="s">
        <v>24</v>
      </c>
      <c r="E30" s="12">
        <v>5.4561999999999999</v>
      </c>
      <c r="F30" s="13">
        <v>415776.52964163001</v>
      </c>
      <c r="G30" s="12"/>
      <c r="H30" s="12">
        <v>5.7381333333333302</v>
      </c>
      <c r="I30" s="13">
        <v>2062.7290100097698</v>
      </c>
      <c r="J30" s="12"/>
      <c r="K30" s="12">
        <v>5.8542166666666704</v>
      </c>
      <c r="L30" s="13">
        <v>8217196.0073356899</v>
      </c>
      <c r="M30" s="12"/>
      <c r="N30" s="12" t="s">
        <v>94</v>
      </c>
      <c r="O30" s="13" t="s">
        <v>94</v>
      </c>
      <c r="P30" s="12" t="s">
        <v>94</v>
      </c>
    </row>
    <row r="31" spans="1:16" x14ac:dyDescent="0.25">
      <c r="A31" s="10" t="s">
        <v>91</v>
      </c>
      <c r="B31" s="11">
        <v>44013.900717592602</v>
      </c>
      <c r="C31" s="10"/>
      <c r="D31" s="10" t="s">
        <v>24</v>
      </c>
      <c r="E31" s="12">
        <v>5.4514500000000004</v>
      </c>
      <c r="F31" s="13">
        <v>446883.58160333399</v>
      </c>
      <c r="G31" s="12"/>
      <c r="H31" s="12" t="s">
        <v>94</v>
      </c>
      <c r="I31" s="13" t="s">
        <v>94</v>
      </c>
      <c r="J31" s="12" t="s">
        <v>94</v>
      </c>
      <c r="K31" s="12">
        <v>5.84948333333333</v>
      </c>
      <c r="L31" s="13">
        <v>8696514.0978874099</v>
      </c>
      <c r="M31" s="12"/>
      <c r="N31" s="12">
        <v>6.0650666666666702</v>
      </c>
      <c r="O31" s="13">
        <v>362.64671065646701</v>
      </c>
      <c r="P31" s="12"/>
    </row>
    <row r="32" spans="1:16" x14ac:dyDescent="0.25">
      <c r="A32" s="10" t="s">
        <v>34</v>
      </c>
      <c r="B32" s="11">
        <v>44013.973553240699</v>
      </c>
      <c r="C32" s="10"/>
      <c r="D32" s="10" t="s">
        <v>24</v>
      </c>
      <c r="E32" s="12">
        <v>5.4611166666666699</v>
      </c>
      <c r="F32" s="13">
        <v>29367.402631502599</v>
      </c>
      <c r="G32" s="12"/>
      <c r="H32" s="12">
        <v>5.6601166666666698</v>
      </c>
      <c r="I32" s="13">
        <v>10870.5857193757</v>
      </c>
      <c r="J32" s="12"/>
      <c r="K32" s="12" t="s">
        <v>94</v>
      </c>
      <c r="L32" s="13" t="s">
        <v>94</v>
      </c>
      <c r="M32" s="12" t="s">
        <v>94</v>
      </c>
      <c r="N32" s="12">
        <v>5.97521666666667</v>
      </c>
      <c r="O32" s="13">
        <v>4421875.8223079098</v>
      </c>
      <c r="P32" s="12"/>
    </row>
    <row r="33" spans="1:16" x14ac:dyDescent="0.25">
      <c r="A33" s="10" t="s">
        <v>30</v>
      </c>
      <c r="B33" s="11">
        <v>44014.034293981502</v>
      </c>
      <c r="C33" s="10"/>
      <c r="D33" s="10" t="s">
        <v>24</v>
      </c>
      <c r="E33" s="12">
        <v>5.4467833333333298</v>
      </c>
      <c r="F33" s="13">
        <v>30547.098701124301</v>
      </c>
      <c r="G33" s="12"/>
      <c r="H33" s="12">
        <v>5.6292</v>
      </c>
      <c r="I33" s="13">
        <v>13945.996817942299</v>
      </c>
      <c r="J33" s="12"/>
      <c r="K33" s="12" t="s">
        <v>94</v>
      </c>
      <c r="L33" s="13" t="s">
        <v>94</v>
      </c>
      <c r="M33" s="12" t="s">
        <v>94</v>
      </c>
      <c r="N33" s="12">
        <v>5.9608833333333298</v>
      </c>
      <c r="O33" s="13">
        <v>4481301.93975743</v>
      </c>
      <c r="P33" s="12"/>
    </row>
    <row r="34" spans="1:16" x14ac:dyDescent="0.25">
      <c r="A34" s="10" t="s">
        <v>114</v>
      </c>
      <c r="B34" s="11">
        <v>44014.094849537003</v>
      </c>
      <c r="C34" s="10"/>
      <c r="D34" s="10" t="s">
        <v>24</v>
      </c>
      <c r="E34" s="12">
        <v>5.4418499999999996</v>
      </c>
      <c r="F34" s="13">
        <v>28908.207930218799</v>
      </c>
      <c r="G34" s="12"/>
      <c r="H34" s="12">
        <v>5.6408666666666702</v>
      </c>
      <c r="I34" s="13">
        <v>13140.411325834901</v>
      </c>
      <c r="J34" s="12"/>
      <c r="K34" s="12" t="s">
        <v>94</v>
      </c>
      <c r="L34" s="13" t="s">
        <v>94</v>
      </c>
      <c r="M34" s="12" t="s">
        <v>94</v>
      </c>
      <c r="N34" s="12">
        <v>5.97255</v>
      </c>
      <c r="O34" s="13">
        <v>4534041.6963122403</v>
      </c>
      <c r="P34" s="12"/>
    </row>
    <row r="35" spans="1:16" x14ac:dyDescent="0.25">
      <c r="A35" s="10" t="s">
        <v>110</v>
      </c>
      <c r="B35" s="11">
        <v>44013.7878935185</v>
      </c>
      <c r="C35" s="10"/>
      <c r="D35" s="10" t="s">
        <v>24</v>
      </c>
      <c r="E35" s="12">
        <v>5.4613333333333296</v>
      </c>
      <c r="F35" s="13">
        <v>1201186.9771773899</v>
      </c>
      <c r="G35" s="12"/>
      <c r="H35" s="12">
        <v>5.7764333333333298</v>
      </c>
      <c r="I35" s="13">
        <v>469.80595384178201</v>
      </c>
      <c r="J35" s="12"/>
      <c r="K35" s="12">
        <v>5.8593500000000001</v>
      </c>
      <c r="L35" s="13">
        <v>8182479.6085636104</v>
      </c>
      <c r="M35" s="12"/>
      <c r="N35" s="12">
        <v>6.0583499999999999</v>
      </c>
      <c r="O35" s="13">
        <v>1086.29499513521</v>
      </c>
      <c r="P35" s="12"/>
    </row>
    <row r="36" spans="1:16" x14ac:dyDescent="0.25">
      <c r="A36" s="10" t="s">
        <v>31</v>
      </c>
      <c r="B36" s="11">
        <v>44013.848749999997</v>
      </c>
      <c r="C36" s="10"/>
      <c r="D36" s="10" t="s">
        <v>24</v>
      </c>
      <c r="E36" s="12">
        <v>5.4528499999999998</v>
      </c>
      <c r="F36" s="13">
        <v>1143224.1704505901</v>
      </c>
      <c r="G36" s="12"/>
      <c r="H36" s="12">
        <v>5.7347666666666699</v>
      </c>
      <c r="I36" s="13">
        <v>1901.8926406860401</v>
      </c>
      <c r="J36" s="12"/>
      <c r="K36" s="12">
        <v>5.8508666666666702</v>
      </c>
      <c r="L36" s="13">
        <v>8002628.5393385403</v>
      </c>
      <c r="M36" s="12"/>
      <c r="N36" s="12" t="s">
        <v>94</v>
      </c>
      <c r="O36" s="13" t="s">
        <v>94</v>
      </c>
      <c r="P36" s="12" t="s">
        <v>94</v>
      </c>
    </row>
    <row r="37" spans="1:16" x14ac:dyDescent="0.25">
      <c r="A37" s="10" t="s">
        <v>113</v>
      </c>
      <c r="B37" s="11">
        <v>44013.909375000003</v>
      </c>
      <c r="C37" s="10"/>
      <c r="D37" s="10" t="s">
        <v>24</v>
      </c>
      <c r="E37" s="12">
        <v>5.4466999999999999</v>
      </c>
      <c r="F37" s="13">
        <v>1194301.5768637599</v>
      </c>
      <c r="G37" s="12"/>
      <c r="H37" s="12">
        <v>5.6622833333333302</v>
      </c>
      <c r="I37" s="13">
        <v>1216.14959030153</v>
      </c>
      <c r="J37" s="12"/>
      <c r="K37" s="12">
        <v>5.8447166666666703</v>
      </c>
      <c r="L37" s="13">
        <v>7777999.7458575601</v>
      </c>
      <c r="M37" s="12"/>
      <c r="N37" s="12" t="s">
        <v>94</v>
      </c>
      <c r="O37" s="13" t="s">
        <v>94</v>
      </c>
      <c r="P37" s="12" t="s">
        <v>94</v>
      </c>
    </row>
    <row r="38" spans="1:16" x14ac:dyDescent="0.25">
      <c r="A38" s="10" t="s">
        <v>39</v>
      </c>
      <c r="B38" s="11">
        <v>44013.982210648202</v>
      </c>
      <c r="C38" s="10"/>
      <c r="D38" s="10" t="s">
        <v>24</v>
      </c>
      <c r="E38" s="12">
        <v>5.4501666666666697</v>
      </c>
      <c r="F38" s="13">
        <v>26815.681305377901</v>
      </c>
      <c r="G38" s="12"/>
      <c r="H38" s="12">
        <v>5.6491833333333297</v>
      </c>
      <c r="I38" s="13">
        <v>7818.9514862967299</v>
      </c>
      <c r="J38" s="12"/>
      <c r="K38" s="12" t="s">
        <v>94</v>
      </c>
      <c r="L38" s="13" t="s">
        <v>94</v>
      </c>
      <c r="M38" s="12" t="s">
        <v>94</v>
      </c>
      <c r="N38" s="12">
        <v>5.9642833333333298</v>
      </c>
      <c r="O38" s="13">
        <v>4192393.4986673701</v>
      </c>
      <c r="P38" s="12"/>
    </row>
    <row r="39" spans="1:16" x14ac:dyDescent="0.25">
      <c r="A39" s="10" t="s">
        <v>87</v>
      </c>
      <c r="B39" s="11">
        <v>44014.042951388903</v>
      </c>
      <c r="C39" s="10"/>
      <c r="D39" s="10" t="s">
        <v>24</v>
      </c>
      <c r="E39" s="12">
        <v>5.4453666666666702</v>
      </c>
      <c r="F39" s="13">
        <v>26371.8864851869</v>
      </c>
      <c r="G39" s="12"/>
      <c r="H39" s="12">
        <v>5.6277833333333298</v>
      </c>
      <c r="I39" s="13">
        <v>6161.2455254363804</v>
      </c>
      <c r="J39" s="12"/>
      <c r="K39" s="12" t="s">
        <v>94</v>
      </c>
      <c r="L39" s="13" t="s">
        <v>94</v>
      </c>
      <c r="M39" s="12" t="s">
        <v>94</v>
      </c>
      <c r="N39" s="12">
        <v>5.9760499999999999</v>
      </c>
      <c r="O39" s="13">
        <v>4399894.5257899202</v>
      </c>
      <c r="P39" s="12"/>
    </row>
    <row r="40" spans="1:16" x14ac:dyDescent="0.25">
      <c r="A40" s="10" t="s">
        <v>71</v>
      </c>
      <c r="B40" s="11">
        <v>44014.1034953704</v>
      </c>
      <c r="C40" s="10"/>
      <c r="D40" s="10" t="s">
        <v>24</v>
      </c>
      <c r="E40" s="12">
        <v>5.4450166666666702</v>
      </c>
      <c r="F40" s="13">
        <v>30531.296328291701</v>
      </c>
      <c r="G40" s="12"/>
      <c r="H40" s="12">
        <v>5.7269500000000004</v>
      </c>
      <c r="I40" s="13">
        <v>892.67323196411701</v>
      </c>
      <c r="J40" s="12"/>
      <c r="K40" s="12" t="s">
        <v>94</v>
      </c>
      <c r="L40" s="13" t="s">
        <v>94</v>
      </c>
      <c r="M40" s="12" t="s">
        <v>94</v>
      </c>
      <c r="N40" s="12">
        <v>5.9757166666666697</v>
      </c>
      <c r="O40" s="13">
        <v>4516487.0324107399</v>
      </c>
      <c r="P40" s="12"/>
    </row>
    <row r="41" spans="1:16" x14ac:dyDescent="0.25">
      <c r="A41" s="10" t="s">
        <v>53</v>
      </c>
      <c r="B41" s="11">
        <v>44015.730694444399</v>
      </c>
      <c r="C41" s="10"/>
      <c r="D41" s="10" t="s">
        <v>24</v>
      </c>
      <c r="E41" s="12">
        <v>5.4325333333333301</v>
      </c>
      <c r="F41" s="13">
        <v>8269526.14442001</v>
      </c>
      <c r="G41" s="12"/>
      <c r="H41" s="12" t="s">
        <v>94</v>
      </c>
      <c r="I41" s="13" t="s">
        <v>94</v>
      </c>
      <c r="J41" s="12" t="s">
        <v>94</v>
      </c>
      <c r="K41" s="12" t="s">
        <v>94</v>
      </c>
      <c r="L41" s="13">
        <v>0</v>
      </c>
      <c r="M41" s="12" t="s">
        <v>94</v>
      </c>
      <c r="N41" s="12" t="s">
        <v>94</v>
      </c>
      <c r="O41" s="13" t="s">
        <v>94</v>
      </c>
      <c r="P41" s="12" t="s">
        <v>94</v>
      </c>
    </row>
    <row r="42" spans="1:16" x14ac:dyDescent="0.25">
      <c r="A42" s="10" t="s">
        <v>106</v>
      </c>
      <c r="B42" s="11">
        <v>44013.814004629603</v>
      </c>
      <c r="C42" s="10"/>
      <c r="D42" s="10" t="s">
        <v>24</v>
      </c>
      <c r="E42" s="12">
        <v>5.4545500000000002</v>
      </c>
      <c r="F42" s="13">
        <v>6629165.5782649303</v>
      </c>
      <c r="G42" s="12"/>
      <c r="H42" s="12">
        <v>5.7696500000000004</v>
      </c>
      <c r="I42" s="13">
        <v>593.12967834472101</v>
      </c>
      <c r="J42" s="12"/>
      <c r="K42" s="12">
        <v>5.8525666666666698</v>
      </c>
      <c r="L42" s="13">
        <v>685.59095214844103</v>
      </c>
      <c r="M42" s="12"/>
      <c r="N42" s="12" t="s">
        <v>94</v>
      </c>
      <c r="O42" s="13" t="s">
        <v>94</v>
      </c>
      <c r="P42" s="12" t="s">
        <v>94</v>
      </c>
    </row>
    <row r="43" spans="1:16" x14ac:dyDescent="0.25">
      <c r="A43" s="10" t="s">
        <v>43</v>
      </c>
      <c r="B43" s="11">
        <v>44013.874756944402</v>
      </c>
      <c r="C43" s="10"/>
      <c r="D43" s="10" t="s">
        <v>24</v>
      </c>
      <c r="E43" s="12">
        <v>5.4553500000000001</v>
      </c>
      <c r="F43" s="13">
        <v>8270973.3061535703</v>
      </c>
      <c r="G43" s="12"/>
      <c r="H43" s="12">
        <v>5.7041166666666703</v>
      </c>
      <c r="I43" s="13">
        <v>576.78803009032595</v>
      </c>
      <c r="J43" s="12"/>
      <c r="K43" s="12">
        <v>5.8533666666666697</v>
      </c>
      <c r="L43" s="13">
        <v>747.42955841065702</v>
      </c>
      <c r="M43" s="12"/>
      <c r="N43" s="12">
        <v>6.0855499999999996</v>
      </c>
      <c r="O43" s="13">
        <v>976.71736083984297</v>
      </c>
      <c r="P43" s="12"/>
    </row>
    <row r="44" spans="1:16" x14ac:dyDescent="0.25">
      <c r="A44" s="10" t="s">
        <v>115</v>
      </c>
      <c r="B44" s="11">
        <v>44013.9476041667</v>
      </c>
      <c r="C44" s="10"/>
      <c r="D44" s="10" t="s">
        <v>24</v>
      </c>
      <c r="E44" s="12">
        <v>5.4635166666666697</v>
      </c>
      <c r="F44" s="13">
        <v>29590.095855530799</v>
      </c>
      <c r="G44" s="12"/>
      <c r="H44" s="12">
        <v>5.6625333333333296</v>
      </c>
      <c r="I44" s="13">
        <v>121262.478195088</v>
      </c>
      <c r="J44" s="12"/>
      <c r="K44" s="12">
        <v>5.7620333333333296</v>
      </c>
      <c r="L44" s="13">
        <v>654.10664764404498</v>
      </c>
      <c r="M44" s="12"/>
      <c r="N44" s="12">
        <v>5.9776333333333298</v>
      </c>
      <c r="O44" s="13">
        <v>4879280.5371696996</v>
      </c>
      <c r="P44" s="12"/>
    </row>
    <row r="45" spans="1:16" x14ac:dyDescent="0.25">
      <c r="A45" s="10" t="s">
        <v>104</v>
      </c>
      <c r="B45" s="11">
        <v>44014.008287037002</v>
      </c>
      <c r="C45" s="10"/>
      <c r="D45" s="10" t="s">
        <v>24</v>
      </c>
      <c r="E45" s="12">
        <v>5.4454833333333301</v>
      </c>
      <c r="F45" s="13">
        <v>37854.955427267501</v>
      </c>
      <c r="G45" s="12"/>
      <c r="H45" s="12">
        <v>5.64448333333333</v>
      </c>
      <c r="I45" s="13">
        <v>140430.432618833</v>
      </c>
      <c r="J45" s="12"/>
      <c r="K45" s="12" t="s">
        <v>94</v>
      </c>
      <c r="L45" s="13" t="s">
        <v>94</v>
      </c>
      <c r="M45" s="12" t="s">
        <v>94</v>
      </c>
      <c r="N45" s="12">
        <v>5.9761666666666704</v>
      </c>
      <c r="O45" s="13">
        <v>5532588.7013162896</v>
      </c>
      <c r="P45" s="12"/>
    </row>
    <row r="46" spans="1:16" x14ac:dyDescent="0.25">
      <c r="A46" s="10" t="s">
        <v>107</v>
      </c>
      <c r="B46" s="11">
        <v>44014.068900462997</v>
      </c>
      <c r="C46" s="10"/>
      <c r="D46" s="10" t="s">
        <v>24</v>
      </c>
      <c r="E46" s="12">
        <v>5.4454833333333301</v>
      </c>
      <c r="F46" s="13">
        <v>45217.367581604201</v>
      </c>
      <c r="G46" s="12"/>
      <c r="H46" s="12">
        <v>5.6279166666666702</v>
      </c>
      <c r="I46" s="13">
        <v>154910.04062312999</v>
      </c>
      <c r="J46" s="12"/>
      <c r="K46" s="12" t="s">
        <v>94</v>
      </c>
      <c r="L46" s="13" t="s">
        <v>94</v>
      </c>
      <c r="M46" s="12" t="s">
        <v>94</v>
      </c>
      <c r="N46" s="12">
        <v>5.9596</v>
      </c>
      <c r="O46" s="13">
        <v>5755031.7400082797</v>
      </c>
      <c r="P46" s="12"/>
    </row>
    <row r="47" spans="1:16" x14ac:dyDescent="0.25">
      <c r="A47" s="14"/>
      <c r="B47" s="15"/>
      <c r="C47" s="14"/>
      <c r="D47" s="14"/>
      <c r="E47" s="16"/>
      <c r="F47" s="17"/>
      <c r="G47" s="16"/>
      <c r="H47" s="16"/>
      <c r="I47" s="17"/>
      <c r="J47" s="16"/>
      <c r="K47" s="16"/>
      <c r="L47" s="17"/>
      <c r="M47" s="16"/>
      <c r="N47" s="16"/>
      <c r="O47" s="17"/>
      <c r="P47" s="16"/>
    </row>
    <row r="48" spans="1:16" x14ac:dyDescent="0.25">
      <c r="A48" s="18" t="s">
        <v>121</v>
      </c>
      <c r="E48" s="7"/>
      <c r="F48" s="6"/>
      <c r="G48" s="7"/>
      <c r="H48" s="7"/>
      <c r="I48" s="6"/>
      <c r="J48" s="7"/>
      <c r="K48" s="7"/>
      <c r="L48" s="6"/>
      <c r="M48" s="7"/>
      <c r="N48" s="7"/>
      <c r="O48" s="6"/>
      <c r="P48" s="7"/>
    </row>
    <row r="49" spans="1:16" x14ac:dyDescent="0.25">
      <c r="A49" s="10" t="s">
        <v>79</v>
      </c>
      <c r="B49" s="11">
        <v>44016.319282407399</v>
      </c>
      <c r="C49" s="10">
        <v>3.125</v>
      </c>
      <c r="D49" s="10" t="s">
        <v>40</v>
      </c>
      <c r="E49" s="12">
        <v>5.5147333333333304</v>
      </c>
      <c r="F49" s="13">
        <v>3408.6735586867098</v>
      </c>
      <c r="G49" s="12"/>
      <c r="H49" s="12" t="s">
        <v>94</v>
      </c>
      <c r="I49" s="13" t="s">
        <v>94</v>
      </c>
      <c r="J49" s="12" t="s">
        <v>94</v>
      </c>
      <c r="K49" s="12">
        <v>5.8464166666666699</v>
      </c>
      <c r="L49" s="13">
        <v>329316.20739409298</v>
      </c>
      <c r="M49" s="12"/>
      <c r="N49" s="12">
        <v>6.0951833333333303</v>
      </c>
      <c r="O49" s="13">
        <v>18.5976067369362</v>
      </c>
      <c r="P49" s="12"/>
    </row>
    <row r="50" spans="1:16" x14ac:dyDescent="0.25">
      <c r="A50" s="10" t="s">
        <v>101</v>
      </c>
      <c r="B50" s="11">
        <v>44016.327928240702</v>
      </c>
      <c r="C50" s="10">
        <v>3.125</v>
      </c>
      <c r="D50" s="10" t="s">
        <v>40</v>
      </c>
      <c r="E50" s="12">
        <v>5.4644000000000004</v>
      </c>
      <c r="F50" s="13">
        <v>3064.0173642028899</v>
      </c>
      <c r="G50" s="12"/>
      <c r="H50" s="12">
        <v>5.6799833333333298</v>
      </c>
      <c r="I50" s="13">
        <v>1158.65062698363</v>
      </c>
      <c r="J50" s="12"/>
      <c r="K50" s="12">
        <v>5.8458333333333297</v>
      </c>
      <c r="L50" s="13">
        <v>390753.61215782398</v>
      </c>
      <c r="M50" s="12"/>
      <c r="N50" s="12" t="s">
        <v>94</v>
      </c>
      <c r="O50" s="13" t="s">
        <v>94</v>
      </c>
      <c r="P50" s="12" t="s">
        <v>94</v>
      </c>
    </row>
    <row r="51" spans="1:16" x14ac:dyDescent="0.25">
      <c r="A51" s="10" t="s">
        <v>21</v>
      </c>
      <c r="B51" s="11">
        <v>44016.336712962999</v>
      </c>
      <c r="C51" s="10">
        <v>3.125</v>
      </c>
      <c r="D51" s="10" t="s">
        <v>40</v>
      </c>
      <c r="E51" s="12">
        <v>5.4462333333333302</v>
      </c>
      <c r="F51" s="13">
        <v>2624.37590070337</v>
      </c>
      <c r="G51" s="12"/>
      <c r="H51" s="12">
        <v>5.5954833333333296</v>
      </c>
      <c r="I51" s="13">
        <v>238.40662661234299</v>
      </c>
      <c r="J51" s="12"/>
      <c r="K51" s="12">
        <v>5.8442499999999997</v>
      </c>
      <c r="L51" s="13">
        <v>437451.309328078</v>
      </c>
      <c r="M51" s="12"/>
      <c r="N51" s="12" t="s">
        <v>94</v>
      </c>
      <c r="O51" s="13" t="s">
        <v>94</v>
      </c>
      <c r="P51" s="12" t="s">
        <v>94</v>
      </c>
    </row>
    <row r="52" spans="1:16" x14ac:dyDescent="0.25">
      <c r="A52" s="10" t="s">
        <v>52</v>
      </c>
      <c r="B52" s="11">
        <v>44016.241365740701</v>
      </c>
      <c r="C52" s="10">
        <f>2*C49</f>
        <v>6.25</v>
      </c>
      <c r="D52" s="10" t="s">
        <v>40</v>
      </c>
      <c r="E52" s="12" t="s">
        <v>94</v>
      </c>
      <c r="F52" s="13" t="s">
        <v>94</v>
      </c>
      <c r="G52" s="12" t="s">
        <v>94</v>
      </c>
      <c r="H52" s="12">
        <v>5.7130666666666698</v>
      </c>
      <c r="I52" s="13">
        <v>241.84061347961901</v>
      </c>
      <c r="J52" s="12"/>
      <c r="K52" s="12">
        <v>5.8457333333333299</v>
      </c>
      <c r="L52" s="13">
        <v>639643.37949226098</v>
      </c>
      <c r="M52" s="12"/>
      <c r="N52" s="12">
        <v>6.0613333333333301</v>
      </c>
      <c r="O52" s="13">
        <v>134.86364456176599</v>
      </c>
      <c r="P52" s="12"/>
    </row>
    <row r="53" spans="1:16" x14ac:dyDescent="0.25">
      <c r="A53" s="10" t="s">
        <v>102</v>
      </c>
      <c r="B53" s="11">
        <v>44016.250023148103</v>
      </c>
      <c r="C53" s="10">
        <f t="shared" ref="C53:C66" si="0">2*C50</f>
        <v>6.25</v>
      </c>
      <c r="D53" s="10" t="s">
        <v>40</v>
      </c>
      <c r="E53" s="12">
        <v>5.47715</v>
      </c>
      <c r="F53" s="13">
        <v>4191.9956046467796</v>
      </c>
      <c r="G53" s="12"/>
      <c r="H53" s="12">
        <v>5.7424999999999997</v>
      </c>
      <c r="I53" s="13">
        <v>287.02347096761503</v>
      </c>
      <c r="J53" s="12"/>
      <c r="K53" s="12">
        <v>5.8419999999999996</v>
      </c>
      <c r="L53" s="13">
        <v>1039373.3679894099</v>
      </c>
      <c r="M53" s="12"/>
      <c r="N53" s="12" t="s">
        <v>94</v>
      </c>
      <c r="O53" s="13" t="s">
        <v>94</v>
      </c>
      <c r="P53" s="12" t="s">
        <v>94</v>
      </c>
    </row>
    <row r="54" spans="1:16" x14ac:dyDescent="0.25">
      <c r="A54" s="10" t="s">
        <v>17</v>
      </c>
      <c r="B54" s="11">
        <v>44016.2586689815</v>
      </c>
      <c r="C54" s="10">
        <f t="shared" si="0"/>
        <v>6.25</v>
      </c>
      <c r="D54" s="10" t="s">
        <v>40</v>
      </c>
      <c r="E54" s="12">
        <v>5.4597666666666704</v>
      </c>
      <c r="F54" s="13">
        <v>5000.6950135284997</v>
      </c>
      <c r="G54" s="12"/>
      <c r="H54" s="12">
        <v>5.6090166666666699</v>
      </c>
      <c r="I54" s="13">
        <v>311.81167264302297</v>
      </c>
      <c r="J54" s="12"/>
      <c r="K54" s="12">
        <v>5.8411999999999997</v>
      </c>
      <c r="L54" s="13">
        <v>682106.58043157798</v>
      </c>
      <c r="M54" s="12"/>
      <c r="N54" s="12" t="s">
        <v>94</v>
      </c>
      <c r="O54" s="13" t="s">
        <v>94</v>
      </c>
      <c r="P54" s="12" t="s">
        <v>94</v>
      </c>
    </row>
    <row r="55" spans="1:16" x14ac:dyDescent="0.25">
      <c r="A55" s="10" t="s">
        <v>78</v>
      </c>
      <c r="B55" s="11">
        <v>44016.163321759297</v>
      </c>
      <c r="C55" s="10">
        <f t="shared" si="0"/>
        <v>12.5</v>
      </c>
      <c r="D55" s="10" t="s">
        <v>40</v>
      </c>
      <c r="E55" s="12">
        <v>5.4952500000000004</v>
      </c>
      <c r="F55" s="13">
        <v>1736.83571313477</v>
      </c>
      <c r="G55" s="12"/>
      <c r="H55" s="12">
        <v>5.7108333333333299</v>
      </c>
      <c r="I55" s="13">
        <v>322.46172737121299</v>
      </c>
      <c r="J55" s="12"/>
      <c r="K55" s="12">
        <v>5.8435166666666696</v>
      </c>
      <c r="L55" s="13">
        <v>1220042.22983133</v>
      </c>
      <c r="M55" s="12"/>
      <c r="N55" s="12">
        <v>6.0590999999999999</v>
      </c>
      <c r="O55" s="13">
        <v>213.95761672128901</v>
      </c>
      <c r="P55" s="12"/>
    </row>
    <row r="56" spans="1:16" x14ac:dyDescent="0.25">
      <c r="A56" s="10" t="s">
        <v>116</v>
      </c>
      <c r="B56" s="11">
        <v>44016.1719675926</v>
      </c>
      <c r="C56" s="10">
        <f t="shared" si="0"/>
        <v>12.5</v>
      </c>
      <c r="D56" s="10" t="s">
        <v>40</v>
      </c>
      <c r="E56" s="12">
        <v>5.5131166666666704</v>
      </c>
      <c r="F56" s="13">
        <v>356.737196960446</v>
      </c>
      <c r="G56" s="12"/>
      <c r="H56" s="12">
        <v>5.7121333333333304</v>
      </c>
      <c r="I56" s="13">
        <v>605.60801925659405</v>
      </c>
      <c r="J56" s="12"/>
      <c r="K56" s="12">
        <v>5.8448000000000002</v>
      </c>
      <c r="L56" s="13">
        <v>1749797.3526470701</v>
      </c>
      <c r="M56" s="12"/>
      <c r="N56" s="12">
        <v>6.0935666666666704</v>
      </c>
      <c r="O56" s="13">
        <v>140.03016870118199</v>
      </c>
      <c r="P56" s="12"/>
    </row>
    <row r="57" spans="1:16" x14ac:dyDescent="0.25">
      <c r="A57" s="10" t="s">
        <v>35</v>
      </c>
      <c r="B57" s="11">
        <v>44016.180752314802</v>
      </c>
      <c r="C57" s="10">
        <f t="shared" si="0"/>
        <v>12.5</v>
      </c>
      <c r="D57" s="10" t="s">
        <v>40</v>
      </c>
      <c r="E57" s="12">
        <v>5.4821166666666699</v>
      </c>
      <c r="F57" s="13">
        <v>2340.3686337076902</v>
      </c>
      <c r="G57" s="12"/>
      <c r="H57" s="12">
        <v>5.7308666666666701</v>
      </c>
      <c r="I57" s="13">
        <v>3209.9683522033602</v>
      </c>
      <c r="J57" s="12"/>
      <c r="K57" s="12">
        <v>5.8303833333333301</v>
      </c>
      <c r="L57" s="13">
        <v>1390604.9110877099</v>
      </c>
      <c r="M57" s="12"/>
      <c r="N57" s="12" t="s">
        <v>94</v>
      </c>
      <c r="O57" s="13" t="s">
        <v>94</v>
      </c>
      <c r="P57" s="12" t="s">
        <v>94</v>
      </c>
    </row>
    <row r="58" spans="1:16" x14ac:dyDescent="0.25">
      <c r="A58" s="10" t="s">
        <v>23</v>
      </c>
      <c r="B58" s="11">
        <v>44016.085208333301</v>
      </c>
      <c r="C58" s="10">
        <f t="shared" si="0"/>
        <v>25</v>
      </c>
      <c r="D58" s="10" t="s">
        <v>40</v>
      </c>
      <c r="E58" s="12">
        <v>5.4777833333333303</v>
      </c>
      <c r="F58" s="13">
        <v>8290.0340273437596</v>
      </c>
      <c r="G58" s="12"/>
      <c r="H58" s="12">
        <v>5.61046666666667</v>
      </c>
      <c r="I58" s="13">
        <v>51.661795427726503</v>
      </c>
      <c r="J58" s="12"/>
      <c r="K58" s="12">
        <v>5.84263333333333</v>
      </c>
      <c r="L58" s="13">
        <v>2693442.98532794</v>
      </c>
      <c r="M58" s="12"/>
      <c r="N58" s="12" t="s">
        <v>94</v>
      </c>
      <c r="O58" s="13" t="s">
        <v>94</v>
      </c>
      <c r="P58" s="12" t="s">
        <v>94</v>
      </c>
    </row>
    <row r="59" spans="1:16" x14ac:dyDescent="0.25">
      <c r="A59" s="10" t="s">
        <v>112</v>
      </c>
      <c r="B59" s="11">
        <v>44016.093923611101</v>
      </c>
      <c r="C59" s="10">
        <f t="shared" si="0"/>
        <v>25</v>
      </c>
      <c r="D59" s="10" t="s">
        <v>40</v>
      </c>
      <c r="E59" s="12">
        <v>5.4960333333333304</v>
      </c>
      <c r="F59" s="13">
        <v>2079.0807682940799</v>
      </c>
      <c r="G59" s="12"/>
      <c r="H59" s="12">
        <v>5.6452999999999998</v>
      </c>
      <c r="I59" s="13">
        <v>60.047572860717203</v>
      </c>
      <c r="J59" s="12"/>
      <c r="K59" s="12">
        <v>5.8442999999999996</v>
      </c>
      <c r="L59" s="13">
        <v>2685414.6719870102</v>
      </c>
      <c r="M59" s="12"/>
      <c r="N59" s="12">
        <v>6.0598999999999998</v>
      </c>
      <c r="O59" s="13">
        <v>25.703129196166699</v>
      </c>
      <c r="P59" s="12"/>
    </row>
    <row r="60" spans="1:16" x14ac:dyDescent="0.25">
      <c r="A60" s="10" t="s">
        <v>5</v>
      </c>
      <c r="B60" s="11">
        <v>44016.102569444403</v>
      </c>
      <c r="C60" s="10">
        <f t="shared" si="0"/>
        <v>25</v>
      </c>
      <c r="D60" s="10" t="s">
        <v>40</v>
      </c>
      <c r="E60" s="12">
        <v>5.5473166666666698</v>
      </c>
      <c r="F60" s="13">
        <v>100.938592020676</v>
      </c>
      <c r="G60" s="12"/>
      <c r="H60" s="12" t="s">
        <v>94</v>
      </c>
      <c r="I60" s="13" t="s">
        <v>94</v>
      </c>
      <c r="J60" s="12" t="s">
        <v>94</v>
      </c>
      <c r="K60" s="12">
        <v>5.8458333333333297</v>
      </c>
      <c r="L60" s="13">
        <v>2824660.1286960398</v>
      </c>
      <c r="M60" s="12"/>
      <c r="N60" s="12" t="s">
        <v>94</v>
      </c>
      <c r="O60" s="13" t="s">
        <v>94</v>
      </c>
      <c r="P60" s="12" t="s">
        <v>94</v>
      </c>
    </row>
    <row r="61" spans="1:16" x14ac:dyDescent="0.25">
      <c r="A61" s="10" t="s">
        <v>58</v>
      </c>
      <c r="B61" s="11">
        <v>44016.007152777798</v>
      </c>
      <c r="C61" s="10">
        <f t="shared" si="0"/>
        <v>50</v>
      </c>
      <c r="D61" s="10" t="s">
        <v>40</v>
      </c>
      <c r="E61" s="12">
        <v>5.4432833333333299</v>
      </c>
      <c r="F61" s="13">
        <v>637.379626479433</v>
      </c>
      <c r="G61" s="12"/>
      <c r="H61" s="12">
        <v>5.7086333333333297</v>
      </c>
      <c r="I61" s="13">
        <v>182.75498832702499</v>
      </c>
      <c r="J61" s="12"/>
      <c r="K61" s="12">
        <v>5.8413000000000004</v>
      </c>
      <c r="L61" s="13">
        <v>5363280.1155672697</v>
      </c>
      <c r="M61" s="12"/>
      <c r="N61" s="12" t="s">
        <v>94</v>
      </c>
      <c r="O61" s="13" t="s">
        <v>94</v>
      </c>
      <c r="P61" s="12" t="s">
        <v>94</v>
      </c>
    </row>
    <row r="62" spans="1:16" x14ac:dyDescent="0.25">
      <c r="A62" s="10" t="s">
        <v>49</v>
      </c>
      <c r="B62" s="11">
        <v>44016.015798611101</v>
      </c>
      <c r="C62" s="10">
        <f t="shared" si="0"/>
        <v>50</v>
      </c>
      <c r="D62" s="10" t="s">
        <v>40</v>
      </c>
      <c r="E62" s="12">
        <v>5.5090333333333303</v>
      </c>
      <c r="F62" s="13">
        <v>2872.0350600687898</v>
      </c>
      <c r="G62" s="12"/>
      <c r="H62" s="12">
        <v>5.7909666666666704</v>
      </c>
      <c r="I62" s="13">
        <v>213.26436219215</v>
      </c>
      <c r="J62" s="12"/>
      <c r="K62" s="12">
        <v>5.8407166666666699</v>
      </c>
      <c r="L62" s="13">
        <v>4389553.2286179001</v>
      </c>
      <c r="M62" s="12"/>
      <c r="N62" s="12" t="s">
        <v>94</v>
      </c>
      <c r="O62" s="13" t="s">
        <v>94</v>
      </c>
      <c r="P62" s="12" t="s">
        <v>94</v>
      </c>
    </row>
    <row r="63" spans="1:16" x14ac:dyDescent="0.25">
      <c r="A63" s="10" t="s">
        <v>73</v>
      </c>
      <c r="B63" s="11">
        <v>44016.024456018502</v>
      </c>
      <c r="C63" s="10">
        <f t="shared" si="0"/>
        <v>50</v>
      </c>
      <c r="D63" s="10" t="s">
        <v>40</v>
      </c>
      <c r="E63" s="12">
        <v>5.5087000000000002</v>
      </c>
      <c r="F63" s="13">
        <v>5700.9838841564497</v>
      </c>
      <c r="G63" s="12"/>
      <c r="H63" s="12">
        <v>5.6413833333333301</v>
      </c>
      <c r="I63" s="13">
        <v>962.827624816911</v>
      </c>
      <c r="J63" s="12"/>
      <c r="K63" s="12">
        <v>5.8403833333333299</v>
      </c>
      <c r="L63" s="13">
        <v>6589834.5844238997</v>
      </c>
      <c r="M63" s="12"/>
      <c r="N63" s="12" t="s">
        <v>94</v>
      </c>
      <c r="O63" s="13" t="s">
        <v>94</v>
      </c>
      <c r="P63" s="12" t="s">
        <v>94</v>
      </c>
    </row>
    <row r="64" spans="1:16" x14ac:dyDescent="0.25">
      <c r="A64" s="10" t="s">
        <v>32</v>
      </c>
      <c r="B64" s="11">
        <v>44015.929201388899</v>
      </c>
      <c r="C64" s="10">
        <f t="shared" si="0"/>
        <v>100</v>
      </c>
      <c r="D64" s="10" t="s">
        <v>40</v>
      </c>
      <c r="E64" s="12">
        <v>5.4884000000000004</v>
      </c>
      <c r="F64" s="13">
        <v>1667.67789392346</v>
      </c>
      <c r="G64" s="12"/>
      <c r="H64" s="12">
        <v>5.6708333333333298</v>
      </c>
      <c r="I64" s="13">
        <v>483.494826159958</v>
      </c>
      <c r="J64" s="12"/>
      <c r="K64" s="12">
        <v>5.8366666666666696</v>
      </c>
      <c r="L64" s="13">
        <v>6937983.9601737596</v>
      </c>
      <c r="M64" s="12"/>
      <c r="N64" s="12" t="s">
        <v>94</v>
      </c>
      <c r="O64" s="13" t="s">
        <v>94</v>
      </c>
      <c r="P64" s="12" t="s">
        <v>94</v>
      </c>
    </row>
    <row r="65" spans="1:16" x14ac:dyDescent="0.25">
      <c r="A65" s="10" t="s">
        <v>62</v>
      </c>
      <c r="B65" s="11">
        <v>44015.9378587963</v>
      </c>
      <c r="C65" s="10">
        <f t="shared" si="0"/>
        <v>100</v>
      </c>
      <c r="D65" s="10" t="s">
        <v>40</v>
      </c>
      <c r="E65" s="12">
        <v>5.4813999999999998</v>
      </c>
      <c r="F65" s="13">
        <v>5977.8302807617001</v>
      </c>
      <c r="G65" s="12"/>
      <c r="H65" s="12">
        <v>5.6140666666666696</v>
      </c>
      <c r="I65" s="13">
        <v>1182.0876928711</v>
      </c>
      <c r="J65" s="12"/>
      <c r="K65" s="12">
        <v>5.8296666666666699</v>
      </c>
      <c r="L65" s="13">
        <v>7001787.1786152301</v>
      </c>
      <c r="M65" s="12">
        <v>84.866598367168507</v>
      </c>
      <c r="N65" s="12" t="s">
        <v>94</v>
      </c>
      <c r="O65" s="13" t="s">
        <v>94</v>
      </c>
      <c r="P65" s="12" t="s">
        <v>94</v>
      </c>
    </row>
    <row r="66" spans="1:16" x14ac:dyDescent="0.25">
      <c r="A66" s="10" t="s">
        <v>105</v>
      </c>
      <c r="B66" s="11">
        <v>44015.946608796301</v>
      </c>
      <c r="C66" s="10">
        <f t="shared" si="0"/>
        <v>100</v>
      </c>
      <c r="D66" s="10" t="s">
        <v>40</v>
      </c>
      <c r="E66" s="12">
        <v>5.4738166666666697</v>
      </c>
      <c r="F66" s="13">
        <v>1743.82284630298</v>
      </c>
      <c r="G66" s="12"/>
      <c r="H66" s="12">
        <v>5.5733166666666696</v>
      </c>
      <c r="I66" s="13">
        <v>438.00659688676598</v>
      </c>
      <c r="J66" s="12"/>
      <c r="K66" s="12">
        <v>5.8220833333333299</v>
      </c>
      <c r="L66" s="13">
        <v>8798533.2976030298</v>
      </c>
      <c r="M66" s="12"/>
      <c r="N66" s="12">
        <v>5.9547499999999998</v>
      </c>
      <c r="O66" s="13">
        <v>44366.091953022202</v>
      </c>
      <c r="P66" s="12"/>
    </row>
    <row r="67" spans="1:16" x14ac:dyDescent="0.25">
      <c r="A67" s="10" t="s">
        <v>19</v>
      </c>
      <c r="B67" s="11">
        <v>44016.3453703704</v>
      </c>
      <c r="C67" s="10">
        <v>3.125</v>
      </c>
      <c r="D67" s="10" t="s">
        <v>40</v>
      </c>
      <c r="E67" s="12">
        <v>5.4433499999999997</v>
      </c>
      <c r="F67" s="13">
        <v>1196.6869842564699</v>
      </c>
      <c r="G67" s="12"/>
      <c r="H67" s="12" t="s">
        <v>94</v>
      </c>
      <c r="I67" s="13" t="s">
        <v>94</v>
      </c>
      <c r="J67" s="12" t="s">
        <v>94</v>
      </c>
      <c r="K67" s="12">
        <v>5.8247999999999998</v>
      </c>
      <c r="L67" s="13">
        <v>1462.03650448608</v>
      </c>
      <c r="M67" s="12"/>
      <c r="N67" s="12">
        <v>5.9740500000000001</v>
      </c>
      <c r="O67" s="13">
        <v>136557.88632040101</v>
      </c>
      <c r="P67" s="12"/>
    </row>
    <row r="68" spans="1:16" x14ac:dyDescent="0.25">
      <c r="A68" s="10" t="s">
        <v>86</v>
      </c>
      <c r="B68" s="11">
        <v>44016.354016203702</v>
      </c>
      <c r="C68" s="10">
        <v>3.125</v>
      </c>
      <c r="D68" s="10" t="s">
        <v>40</v>
      </c>
      <c r="E68" s="12">
        <v>5.5105666666666702</v>
      </c>
      <c r="F68" s="13">
        <v>2410.47671509882</v>
      </c>
      <c r="G68" s="12"/>
      <c r="H68" s="12" t="s">
        <v>94</v>
      </c>
      <c r="I68" s="13" t="s">
        <v>94</v>
      </c>
      <c r="J68" s="12" t="s">
        <v>94</v>
      </c>
      <c r="K68" s="12">
        <v>5.8588333333333296</v>
      </c>
      <c r="L68" s="13">
        <v>1114.67185775756</v>
      </c>
      <c r="M68" s="12"/>
      <c r="N68" s="12">
        <v>5.9749166666666698</v>
      </c>
      <c r="O68" s="13">
        <v>129908.67512303501</v>
      </c>
      <c r="P68" s="12"/>
    </row>
    <row r="69" spans="1:16" x14ac:dyDescent="0.25">
      <c r="A69" s="10" t="s">
        <v>22</v>
      </c>
      <c r="B69" s="11">
        <v>44016.362662036998</v>
      </c>
      <c r="C69" s="10">
        <v>3.125</v>
      </c>
      <c r="D69" s="10" t="s">
        <v>40</v>
      </c>
      <c r="E69" s="12">
        <v>5.4805666666666699</v>
      </c>
      <c r="F69" s="13">
        <v>2114.3807821241699</v>
      </c>
      <c r="G69" s="12"/>
      <c r="H69" s="12">
        <v>5.6298166666666702</v>
      </c>
      <c r="I69" s="13">
        <v>751.65083386230197</v>
      </c>
      <c r="J69" s="12"/>
      <c r="K69" s="12">
        <v>5.8454166666666696</v>
      </c>
      <c r="L69" s="13">
        <v>694.63483047485397</v>
      </c>
      <c r="M69" s="12"/>
      <c r="N69" s="12">
        <v>5.9615</v>
      </c>
      <c r="O69" s="13">
        <v>136329.03813989201</v>
      </c>
      <c r="P69" s="12"/>
    </row>
    <row r="70" spans="1:16" x14ac:dyDescent="0.25">
      <c r="A70" s="10" t="s">
        <v>75</v>
      </c>
      <c r="B70" s="11">
        <v>44016.267314814802</v>
      </c>
      <c r="C70" s="10">
        <f>2*C67</f>
        <v>6.25</v>
      </c>
      <c r="D70" s="10" t="s">
        <v>40</v>
      </c>
      <c r="E70" s="12">
        <v>5.5234500000000004</v>
      </c>
      <c r="F70" s="13">
        <v>6082.1040114847801</v>
      </c>
      <c r="G70" s="12"/>
      <c r="H70" s="12">
        <v>5.6395499999999998</v>
      </c>
      <c r="I70" s="13">
        <v>470.14589591980001</v>
      </c>
      <c r="J70" s="12"/>
      <c r="K70" s="12">
        <v>5.8385499999999997</v>
      </c>
      <c r="L70" s="13">
        <v>2583.5005867004502</v>
      </c>
      <c r="M70" s="12"/>
      <c r="N70" s="12">
        <v>5.9712333333333296</v>
      </c>
      <c r="O70" s="13">
        <v>276532.33687096398</v>
      </c>
      <c r="P70" s="12"/>
    </row>
    <row r="71" spans="1:16" x14ac:dyDescent="0.25">
      <c r="A71" s="10" t="s">
        <v>56</v>
      </c>
      <c r="B71" s="11">
        <v>44016.275972222204</v>
      </c>
      <c r="C71" s="10">
        <f t="shared" ref="C71:C84" si="1">2*C68</f>
        <v>6.25</v>
      </c>
      <c r="D71" s="10" t="s">
        <v>40</v>
      </c>
      <c r="E71" s="12">
        <v>5.4953333333333303</v>
      </c>
      <c r="F71" s="13">
        <v>5704.0816817046398</v>
      </c>
      <c r="G71" s="12"/>
      <c r="H71" s="12">
        <v>5.7275</v>
      </c>
      <c r="I71" s="13">
        <v>2317.3496851360701</v>
      </c>
      <c r="J71" s="12"/>
      <c r="K71" s="12">
        <v>5.8270166666666698</v>
      </c>
      <c r="L71" s="13">
        <v>3356.1503039550898</v>
      </c>
      <c r="M71" s="12"/>
      <c r="N71" s="12">
        <v>5.9596833333333299</v>
      </c>
      <c r="O71" s="13">
        <v>276627.98468273698</v>
      </c>
      <c r="P71" s="12"/>
    </row>
    <row r="72" spans="1:16" x14ac:dyDescent="0.25">
      <c r="A72" s="10" t="s">
        <v>41</v>
      </c>
      <c r="B72" s="11">
        <v>44016.284618055601</v>
      </c>
      <c r="C72" s="10">
        <f t="shared" si="1"/>
        <v>6.25</v>
      </c>
      <c r="D72" s="10" t="s">
        <v>40</v>
      </c>
      <c r="E72" s="12">
        <v>5.3908666666666702</v>
      </c>
      <c r="F72" s="13">
        <v>920.42273376465596</v>
      </c>
      <c r="G72" s="12"/>
      <c r="H72" s="12">
        <v>5.6562000000000001</v>
      </c>
      <c r="I72" s="13">
        <v>9.9453364401312996</v>
      </c>
      <c r="J72" s="12"/>
      <c r="K72" s="12">
        <v>5.8552166666666698</v>
      </c>
      <c r="L72" s="13">
        <v>1792.0345352172801</v>
      </c>
      <c r="M72" s="12"/>
      <c r="N72" s="12">
        <v>5.9713000000000003</v>
      </c>
      <c r="O72" s="13">
        <v>283983.90549519699</v>
      </c>
      <c r="P72" s="12"/>
    </row>
    <row r="73" spans="1:16" x14ac:dyDescent="0.25">
      <c r="A73" s="10" t="s">
        <v>95</v>
      </c>
      <c r="B73" s="11">
        <v>44016.189409722203</v>
      </c>
      <c r="C73" s="10">
        <f t="shared" si="1"/>
        <v>12.5</v>
      </c>
      <c r="D73" s="10" t="s">
        <v>40</v>
      </c>
      <c r="E73" s="12">
        <v>5.5121833333333301</v>
      </c>
      <c r="F73" s="13">
        <v>3330.3711141850899</v>
      </c>
      <c r="G73" s="12"/>
      <c r="H73" s="12">
        <v>5.6946166666666702</v>
      </c>
      <c r="I73" s="13">
        <v>452.53401086425799</v>
      </c>
      <c r="J73" s="12"/>
      <c r="K73" s="12">
        <v>5.8438666666666697</v>
      </c>
      <c r="L73" s="13">
        <v>6045.4526585388503</v>
      </c>
      <c r="M73" s="12"/>
      <c r="N73" s="12">
        <v>5.9599500000000001</v>
      </c>
      <c r="O73" s="13">
        <v>532497.05515061796</v>
      </c>
      <c r="P73" s="12"/>
    </row>
    <row r="74" spans="1:16" x14ac:dyDescent="0.25">
      <c r="A74" s="10" t="s">
        <v>63</v>
      </c>
      <c r="B74" s="11">
        <v>44016.1980555556</v>
      </c>
      <c r="C74" s="10">
        <f t="shared" si="1"/>
        <v>12.5</v>
      </c>
      <c r="D74" s="10" t="s">
        <v>40</v>
      </c>
      <c r="E74" s="12">
        <v>5.5483000000000002</v>
      </c>
      <c r="F74" s="13">
        <v>4702.6648262735098</v>
      </c>
      <c r="G74" s="12"/>
      <c r="H74" s="12" t="s">
        <v>94</v>
      </c>
      <c r="I74" s="13" t="s">
        <v>94</v>
      </c>
      <c r="J74" s="12" t="s">
        <v>94</v>
      </c>
      <c r="K74" s="12">
        <v>5.8468166666666699</v>
      </c>
      <c r="L74" s="13">
        <v>4415.7365774536202</v>
      </c>
      <c r="M74" s="12"/>
      <c r="N74" s="12">
        <v>5.9629000000000003</v>
      </c>
      <c r="O74" s="13">
        <v>559645.41548730305</v>
      </c>
      <c r="P74" s="12"/>
    </row>
    <row r="75" spans="1:16" x14ac:dyDescent="0.25">
      <c r="A75" s="10" t="s">
        <v>36</v>
      </c>
      <c r="B75" s="11">
        <v>44016.206701388903</v>
      </c>
      <c r="C75" s="10">
        <f t="shared" si="1"/>
        <v>12.5</v>
      </c>
      <c r="D75" s="10" t="s">
        <v>40</v>
      </c>
      <c r="E75" s="12">
        <v>5.4627166666666698</v>
      </c>
      <c r="F75" s="13">
        <v>5669.7636166216598</v>
      </c>
      <c r="G75" s="12"/>
      <c r="H75" s="12">
        <v>5.64516666666667</v>
      </c>
      <c r="I75" s="13">
        <v>158.90345550536901</v>
      </c>
      <c r="J75" s="12"/>
      <c r="K75" s="12">
        <v>5.8276000000000003</v>
      </c>
      <c r="L75" s="13">
        <v>4862.8680274200597</v>
      </c>
      <c r="M75" s="12"/>
      <c r="N75" s="12">
        <v>5.9602666666666702</v>
      </c>
      <c r="O75" s="13">
        <v>557531.663738459</v>
      </c>
      <c r="P75" s="12"/>
    </row>
    <row r="76" spans="1:16" x14ac:dyDescent="0.25">
      <c r="A76" s="10" t="s">
        <v>15</v>
      </c>
      <c r="B76" s="11">
        <v>44016.111215277801</v>
      </c>
      <c r="C76" s="10">
        <f t="shared" si="1"/>
        <v>25</v>
      </c>
      <c r="D76" s="10" t="s">
        <v>40</v>
      </c>
      <c r="E76" s="12">
        <v>5.54491666666667</v>
      </c>
      <c r="F76" s="13">
        <v>4947.7194342779403</v>
      </c>
      <c r="G76" s="12"/>
      <c r="H76" s="12">
        <v>5.7273333333333296</v>
      </c>
      <c r="I76" s="13">
        <v>291.70480102539</v>
      </c>
      <c r="J76" s="12"/>
      <c r="K76" s="12">
        <v>5.8268333333333304</v>
      </c>
      <c r="L76" s="13">
        <v>10592.899905426</v>
      </c>
      <c r="M76" s="12"/>
      <c r="N76" s="12">
        <v>5.9595166666666701</v>
      </c>
      <c r="O76" s="13">
        <v>1148960.53188366</v>
      </c>
      <c r="P76" s="12"/>
    </row>
    <row r="77" spans="1:16" x14ac:dyDescent="0.25">
      <c r="A77" s="10" t="s">
        <v>37</v>
      </c>
      <c r="B77" s="11">
        <v>44016.120011574101</v>
      </c>
      <c r="C77" s="10">
        <f t="shared" si="1"/>
        <v>25</v>
      </c>
      <c r="D77" s="10" t="s">
        <v>40</v>
      </c>
      <c r="E77" s="12">
        <v>5.5109833333333302</v>
      </c>
      <c r="F77" s="13">
        <v>10814.4051786194</v>
      </c>
      <c r="G77" s="12"/>
      <c r="H77" s="12">
        <v>5.71</v>
      </c>
      <c r="I77" s="13">
        <v>2535.64302398682</v>
      </c>
      <c r="J77" s="12"/>
      <c r="K77" s="12">
        <v>5.8426666666666698</v>
      </c>
      <c r="L77" s="13">
        <v>7288.4041196089402</v>
      </c>
      <c r="M77" s="12"/>
      <c r="N77" s="12">
        <v>5.9753499999999997</v>
      </c>
      <c r="O77" s="13">
        <v>1135500.81882506</v>
      </c>
      <c r="P77" s="12"/>
    </row>
    <row r="78" spans="1:16" x14ac:dyDescent="0.25">
      <c r="A78" s="10" t="s">
        <v>2</v>
      </c>
      <c r="B78" s="11">
        <v>44016.128657407397</v>
      </c>
      <c r="C78" s="10">
        <f t="shared" si="1"/>
        <v>25</v>
      </c>
      <c r="D78" s="10" t="s">
        <v>40</v>
      </c>
      <c r="E78" s="12">
        <v>5.4930666666666701</v>
      </c>
      <c r="F78" s="13">
        <v>6153.9089642333902</v>
      </c>
      <c r="G78" s="12"/>
      <c r="H78" s="12">
        <v>5.6589166666666699</v>
      </c>
      <c r="I78" s="13">
        <v>215.030623413087</v>
      </c>
      <c r="J78" s="12"/>
      <c r="K78" s="12">
        <v>5.8413333333333304</v>
      </c>
      <c r="L78" s="13">
        <v>8967.6079690552106</v>
      </c>
      <c r="M78" s="12"/>
      <c r="N78" s="12">
        <v>5.9740166666666701</v>
      </c>
      <c r="O78" s="13">
        <v>1174562.31200446</v>
      </c>
      <c r="P78" s="12"/>
    </row>
    <row r="79" spans="1:16" x14ac:dyDescent="0.25">
      <c r="A79" s="10" t="s">
        <v>0</v>
      </c>
      <c r="B79" s="11">
        <v>44016.033171296302</v>
      </c>
      <c r="C79" s="10">
        <f t="shared" si="1"/>
        <v>50</v>
      </c>
      <c r="D79" s="10" t="s">
        <v>40</v>
      </c>
      <c r="E79" s="12">
        <v>5.4610333333333303</v>
      </c>
      <c r="F79" s="13">
        <v>5944.1842112414797</v>
      </c>
      <c r="G79" s="12"/>
      <c r="H79" s="12">
        <v>5.62686666666667</v>
      </c>
      <c r="I79" s="13">
        <v>680.18048658243595</v>
      </c>
      <c r="J79" s="12"/>
      <c r="K79" s="12">
        <v>5.8424666666666702</v>
      </c>
      <c r="L79" s="13">
        <v>31633.180179977298</v>
      </c>
      <c r="M79" s="12"/>
      <c r="N79" s="12">
        <v>5.9585499999999998</v>
      </c>
      <c r="O79" s="13">
        <v>2313496.9765950702</v>
      </c>
      <c r="P79" s="12"/>
    </row>
    <row r="80" spans="1:16" x14ac:dyDescent="0.25">
      <c r="A80" s="10" t="s">
        <v>67</v>
      </c>
      <c r="B80" s="11">
        <v>44016.041817129597</v>
      </c>
      <c r="C80" s="10">
        <f t="shared" si="1"/>
        <v>50</v>
      </c>
      <c r="D80" s="10" t="s">
        <v>40</v>
      </c>
      <c r="E80" s="12">
        <v>5.4958999999999998</v>
      </c>
      <c r="F80" s="13">
        <v>6300.3895860290504</v>
      </c>
      <c r="G80" s="12"/>
      <c r="H80" s="12">
        <v>5.6285833333333297</v>
      </c>
      <c r="I80" s="13">
        <v>2836.4392516326702</v>
      </c>
      <c r="J80" s="12"/>
      <c r="K80" s="12">
        <v>5.8441666666666698</v>
      </c>
      <c r="L80" s="13">
        <v>28020.886198272801</v>
      </c>
      <c r="M80" s="12"/>
      <c r="N80" s="12">
        <v>5.9602500000000003</v>
      </c>
      <c r="O80" s="13">
        <v>2354127.2597391601</v>
      </c>
      <c r="P80" s="12"/>
    </row>
    <row r="81" spans="1:16" x14ac:dyDescent="0.25">
      <c r="A81" s="10" t="s">
        <v>80</v>
      </c>
      <c r="B81" s="11">
        <v>44016.050462963001</v>
      </c>
      <c r="C81" s="10">
        <f t="shared" si="1"/>
        <v>50</v>
      </c>
      <c r="D81" s="10" t="s">
        <v>40</v>
      </c>
      <c r="E81" s="12">
        <v>5.4271333333333303</v>
      </c>
      <c r="F81" s="13">
        <v>834.91355484010205</v>
      </c>
      <c r="G81" s="12"/>
      <c r="H81" s="12">
        <v>5.6427333333333296</v>
      </c>
      <c r="I81" s="13">
        <v>1666.88196390185</v>
      </c>
      <c r="J81" s="12"/>
      <c r="K81" s="12">
        <v>5.8417333333333303</v>
      </c>
      <c r="L81" s="13">
        <v>21102.630128343499</v>
      </c>
      <c r="M81" s="12"/>
      <c r="N81" s="12">
        <v>5.97441666666667</v>
      </c>
      <c r="O81" s="13">
        <v>2376783.6450940501</v>
      </c>
      <c r="P81" s="12"/>
    </row>
    <row r="82" spans="1:16" x14ac:dyDescent="0.25">
      <c r="A82" s="10" t="s">
        <v>99</v>
      </c>
      <c r="B82" s="11">
        <v>44015.955266203702</v>
      </c>
      <c r="C82" s="10">
        <f t="shared" si="1"/>
        <v>100</v>
      </c>
      <c r="D82" s="10" t="s">
        <v>40</v>
      </c>
      <c r="E82" s="12">
        <v>5.4897999999999998</v>
      </c>
      <c r="F82" s="13">
        <v>3719.9585433789998</v>
      </c>
      <c r="G82" s="12"/>
      <c r="H82" s="12">
        <v>5.6058833333333302</v>
      </c>
      <c r="I82" s="13">
        <v>2342.56996448769</v>
      </c>
      <c r="J82" s="12"/>
      <c r="K82" s="12">
        <v>5.8380666666666698</v>
      </c>
      <c r="L82" s="13">
        <v>43157.038109212997</v>
      </c>
      <c r="M82" s="12"/>
      <c r="N82" s="12">
        <v>5.9541500000000003</v>
      </c>
      <c r="O82" s="13">
        <v>4301697.0698802304</v>
      </c>
      <c r="P82" s="12"/>
    </row>
    <row r="83" spans="1:16" x14ac:dyDescent="0.25">
      <c r="A83" s="10" t="s">
        <v>111</v>
      </c>
      <c r="B83" s="11">
        <v>44015.963912036997</v>
      </c>
      <c r="C83" s="10">
        <f t="shared" si="1"/>
        <v>100</v>
      </c>
      <c r="D83" s="10" t="s">
        <v>40</v>
      </c>
      <c r="E83" s="12">
        <v>5.5278499999999999</v>
      </c>
      <c r="F83" s="13">
        <v>4976.6075712026905</v>
      </c>
      <c r="G83" s="12"/>
      <c r="H83" s="12">
        <v>5.7268499999999998</v>
      </c>
      <c r="I83" s="13">
        <v>1751.0860857391201</v>
      </c>
      <c r="J83" s="12"/>
      <c r="K83" s="12">
        <v>5.8263666666666696</v>
      </c>
      <c r="L83" s="13">
        <v>46049.996257444502</v>
      </c>
      <c r="M83" s="12"/>
      <c r="N83" s="12">
        <v>5.9590333333333296</v>
      </c>
      <c r="O83" s="13">
        <v>4488812.4748739097</v>
      </c>
      <c r="P83" s="12"/>
    </row>
    <row r="84" spans="1:16" x14ac:dyDescent="0.25">
      <c r="A84" s="10" t="s">
        <v>16</v>
      </c>
      <c r="B84" s="11">
        <v>44015.972557870402</v>
      </c>
      <c r="C84" s="10">
        <f t="shared" si="1"/>
        <v>100</v>
      </c>
      <c r="D84" s="10" t="s">
        <v>40</v>
      </c>
      <c r="E84" s="12">
        <v>5.4922666666666702</v>
      </c>
      <c r="F84" s="13">
        <v>2296.3397794754001</v>
      </c>
      <c r="G84" s="12"/>
      <c r="H84" s="12">
        <v>5.6249333333333302</v>
      </c>
      <c r="I84" s="13">
        <v>3613.0765254593098</v>
      </c>
      <c r="J84" s="12"/>
      <c r="K84" s="12">
        <v>5.82395</v>
      </c>
      <c r="L84" s="13">
        <v>42714.388999713003</v>
      </c>
      <c r="M84" s="12"/>
      <c r="N84" s="12">
        <v>5.9566166666666698</v>
      </c>
      <c r="O84" s="13">
        <v>4480396.5034336103</v>
      </c>
      <c r="P84" s="12"/>
    </row>
    <row r="85" spans="1:16" x14ac:dyDescent="0.25">
      <c r="A85" s="10"/>
      <c r="B85" s="11"/>
      <c r="C85" s="10"/>
      <c r="D85" s="10"/>
      <c r="E85" s="12"/>
      <c r="F85" s="13"/>
      <c r="G85" s="12"/>
      <c r="H85" s="12"/>
      <c r="I85" s="13"/>
      <c r="J85" s="12"/>
      <c r="K85" s="12"/>
      <c r="L85" s="13"/>
      <c r="M85" s="12"/>
      <c r="N85" s="12"/>
      <c r="O85" s="13"/>
      <c r="P85" s="12"/>
    </row>
    <row r="86" spans="1:16" x14ac:dyDescent="0.25">
      <c r="A86" s="18" t="s">
        <v>119</v>
      </c>
      <c r="B86" s="11"/>
      <c r="C86" s="10"/>
      <c r="D86" s="10"/>
      <c r="E86" s="12"/>
      <c r="F86" s="13"/>
      <c r="G86" s="12"/>
      <c r="H86" s="12"/>
      <c r="I86" s="13"/>
      <c r="J86" s="12"/>
      <c r="K86" s="12"/>
      <c r="L86" s="13"/>
      <c r="M86" s="12"/>
      <c r="N86" s="12"/>
      <c r="O86" s="13"/>
      <c r="P86" s="12"/>
    </row>
    <row r="87" spans="1:16" x14ac:dyDescent="0.25">
      <c r="A87" s="10" t="s">
        <v>69</v>
      </c>
      <c r="B87" s="11">
        <v>44015.7648611111</v>
      </c>
      <c r="C87" s="10"/>
      <c r="D87" s="10" t="s">
        <v>24</v>
      </c>
      <c r="E87" s="12">
        <v>5.4339166666666703</v>
      </c>
      <c r="F87" s="13">
        <v>704167.764428808</v>
      </c>
      <c r="G87" s="12"/>
      <c r="H87" s="12">
        <v>5.6826833333333298</v>
      </c>
      <c r="I87" s="13">
        <v>1861.4118272399801</v>
      </c>
      <c r="J87" s="12"/>
      <c r="K87" s="12">
        <v>5.8319333333333301</v>
      </c>
      <c r="L87" s="13">
        <v>10942455.954524299</v>
      </c>
      <c r="M87" s="12"/>
      <c r="N87" s="12" t="s">
        <v>94</v>
      </c>
      <c r="O87" s="13" t="s">
        <v>94</v>
      </c>
      <c r="P87" s="12" t="s">
        <v>94</v>
      </c>
    </row>
    <row r="88" spans="1:16" x14ac:dyDescent="0.25">
      <c r="A88" s="10" t="s">
        <v>18</v>
      </c>
      <c r="B88" s="11">
        <v>44015.817025463002</v>
      </c>
      <c r="C88" s="10"/>
      <c r="D88" s="10" t="s">
        <v>24</v>
      </c>
      <c r="E88" s="12">
        <v>5.4378166666666701</v>
      </c>
      <c r="F88" s="13">
        <v>663377.61516088794</v>
      </c>
      <c r="G88" s="12"/>
      <c r="H88" s="12">
        <v>5.6534166666666703</v>
      </c>
      <c r="I88" s="13">
        <v>656.47050140380702</v>
      </c>
      <c r="J88" s="12"/>
      <c r="K88" s="12">
        <v>5.8358499999999998</v>
      </c>
      <c r="L88" s="13">
        <v>10280654.134290701</v>
      </c>
      <c r="M88" s="12"/>
      <c r="N88" s="12" t="s">
        <v>94</v>
      </c>
      <c r="O88" s="13" t="s">
        <v>94</v>
      </c>
      <c r="P88" s="12" t="s">
        <v>94</v>
      </c>
    </row>
    <row r="89" spans="1:16" x14ac:dyDescent="0.25">
      <c r="A89" s="10" t="s">
        <v>13</v>
      </c>
      <c r="B89" s="11">
        <v>44015.869004629603</v>
      </c>
      <c r="C89" s="10"/>
      <c r="D89" s="10" t="s">
        <v>24</v>
      </c>
      <c r="E89" s="12">
        <v>5.4395333333333298</v>
      </c>
      <c r="F89" s="13">
        <v>666428.02542777802</v>
      </c>
      <c r="G89" s="12"/>
      <c r="H89" s="12">
        <v>5.7380833333333303</v>
      </c>
      <c r="I89" s="13">
        <v>2628.5540034790101</v>
      </c>
      <c r="J89" s="12"/>
      <c r="K89" s="12">
        <v>5.8210166666666696</v>
      </c>
      <c r="L89" s="13">
        <v>10336054.2948981</v>
      </c>
      <c r="M89" s="12"/>
      <c r="N89" s="12" t="s">
        <v>94</v>
      </c>
      <c r="O89" s="13" t="s">
        <v>94</v>
      </c>
      <c r="P89" s="12" t="s">
        <v>94</v>
      </c>
    </row>
    <row r="90" spans="1:16" x14ac:dyDescent="0.25">
      <c r="A90" s="10" t="s">
        <v>9</v>
      </c>
      <c r="B90" s="11">
        <v>44015.773634259298</v>
      </c>
      <c r="C90" s="10"/>
      <c r="D90" s="10" t="s">
        <v>24</v>
      </c>
      <c r="E90" s="12">
        <v>5.4380499999999996</v>
      </c>
      <c r="F90" s="13">
        <v>38606.390828433599</v>
      </c>
      <c r="G90" s="12"/>
      <c r="H90" s="12">
        <v>5.6204833333333299</v>
      </c>
      <c r="I90" s="13">
        <v>4317.0118926824598</v>
      </c>
      <c r="J90" s="12"/>
      <c r="K90" s="12">
        <v>5.8194833333333298</v>
      </c>
      <c r="L90" s="13">
        <v>2849.8516073481901</v>
      </c>
      <c r="M90" s="12"/>
      <c r="N90" s="12">
        <v>5.9521666666666704</v>
      </c>
      <c r="O90" s="13">
        <v>5306388.4507064801</v>
      </c>
      <c r="P90" s="12"/>
    </row>
    <row r="91" spans="1:16" x14ac:dyDescent="0.25">
      <c r="A91" s="10" t="s">
        <v>70</v>
      </c>
      <c r="B91" s="11">
        <v>44015.825671296298</v>
      </c>
      <c r="C91" s="10"/>
      <c r="D91" s="10" t="s">
        <v>24</v>
      </c>
      <c r="E91" s="12">
        <v>5.4393000000000002</v>
      </c>
      <c r="F91" s="13">
        <v>38476.323676821201</v>
      </c>
      <c r="G91" s="12"/>
      <c r="H91" s="12">
        <v>5.6217333333333297</v>
      </c>
      <c r="I91" s="13">
        <v>4228.8655897318204</v>
      </c>
      <c r="J91" s="12"/>
      <c r="K91" s="12" t="s">
        <v>94</v>
      </c>
      <c r="L91" s="13" t="s">
        <v>94</v>
      </c>
      <c r="M91" s="12" t="s">
        <v>94</v>
      </c>
      <c r="N91" s="12">
        <v>5.9534166666666701</v>
      </c>
      <c r="O91" s="13">
        <v>5322671.73302883</v>
      </c>
      <c r="P91" s="12"/>
    </row>
    <row r="92" spans="1:16" x14ac:dyDescent="0.25">
      <c r="A92" s="10" t="s">
        <v>74</v>
      </c>
      <c r="B92" s="11">
        <v>44015.877650463</v>
      </c>
      <c r="C92" s="10"/>
      <c r="D92" s="10" t="s">
        <v>24</v>
      </c>
      <c r="E92" s="12">
        <v>5.4294833333333301</v>
      </c>
      <c r="F92" s="13">
        <v>32885.950895994603</v>
      </c>
      <c r="G92" s="12"/>
      <c r="H92" s="12">
        <v>5.6284999999999998</v>
      </c>
      <c r="I92" s="13">
        <v>4163.3359877123103</v>
      </c>
      <c r="J92" s="12"/>
      <c r="K92" s="12">
        <v>5.8109166666666701</v>
      </c>
      <c r="L92" s="13">
        <v>757.31346900941105</v>
      </c>
      <c r="M92" s="12"/>
      <c r="N92" s="12">
        <v>5.9601833333333296</v>
      </c>
      <c r="O92" s="13">
        <v>5108326.0062150201</v>
      </c>
      <c r="P92" s="12"/>
    </row>
    <row r="93" spans="1:16" x14ac:dyDescent="0.25">
      <c r="A93" s="10" t="s">
        <v>7</v>
      </c>
      <c r="B93" s="11">
        <v>44015.790925925903</v>
      </c>
      <c r="C93" s="10"/>
      <c r="D93" s="10" t="s">
        <v>24</v>
      </c>
      <c r="E93" s="12">
        <v>5.47108333333333</v>
      </c>
      <c r="F93" s="13">
        <v>2866.21583236693</v>
      </c>
      <c r="G93" s="12"/>
      <c r="H93" s="12">
        <v>5.6866833333333302</v>
      </c>
      <c r="I93" s="13">
        <v>2292.5570006561402</v>
      </c>
      <c r="J93" s="12"/>
      <c r="K93" s="12">
        <v>5.8359333333333296</v>
      </c>
      <c r="L93" s="13">
        <v>11260814.3880828</v>
      </c>
      <c r="M93" s="12"/>
      <c r="N93" s="12" t="s">
        <v>94</v>
      </c>
      <c r="O93" s="13" t="s">
        <v>94</v>
      </c>
      <c r="P93" s="12" t="s">
        <v>94</v>
      </c>
    </row>
    <row r="94" spans="1:16" x14ac:dyDescent="0.25">
      <c r="A94" s="10" t="s">
        <v>47</v>
      </c>
      <c r="B94" s="11">
        <v>44015.8429861111</v>
      </c>
      <c r="C94" s="10"/>
      <c r="D94" s="10" t="s">
        <v>24</v>
      </c>
      <c r="E94" s="12">
        <v>5.51335</v>
      </c>
      <c r="F94" s="13">
        <v>5554.9625567551702</v>
      </c>
      <c r="G94" s="12"/>
      <c r="H94" s="12">
        <v>5.7455333333333298</v>
      </c>
      <c r="I94" s="13">
        <v>3944.19894775391</v>
      </c>
      <c r="J94" s="12"/>
      <c r="K94" s="12">
        <v>5.8284500000000001</v>
      </c>
      <c r="L94" s="13">
        <v>10350942.1937785</v>
      </c>
      <c r="M94" s="12"/>
      <c r="N94" s="12" t="s">
        <v>94</v>
      </c>
      <c r="O94" s="13" t="s">
        <v>94</v>
      </c>
      <c r="P94" s="12" t="s">
        <v>94</v>
      </c>
    </row>
    <row r="95" spans="1:16" x14ac:dyDescent="0.25">
      <c r="A95" s="10" t="s">
        <v>68</v>
      </c>
      <c r="B95" s="11">
        <v>44015.894942129598</v>
      </c>
      <c r="C95" s="10"/>
      <c r="D95" s="10" t="s">
        <v>24</v>
      </c>
      <c r="E95" s="12">
        <v>5.4761666666666704</v>
      </c>
      <c r="F95" s="13">
        <v>4599.8392333000902</v>
      </c>
      <c r="G95" s="12"/>
      <c r="H95" s="12">
        <v>5.7249333333333299</v>
      </c>
      <c r="I95" s="13">
        <v>833.72036254882005</v>
      </c>
      <c r="J95" s="12"/>
      <c r="K95" s="12">
        <v>5.8244333333333298</v>
      </c>
      <c r="L95" s="13">
        <v>9747493.9780490603</v>
      </c>
      <c r="M95" s="12"/>
      <c r="N95" s="12" t="s">
        <v>94</v>
      </c>
      <c r="O95" s="13" t="s">
        <v>94</v>
      </c>
      <c r="P95" s="12" t="s">
        <v>94</v>
      </c>
    </row>
    <row r="96" spans="1:16" x14ac:dyDescent="0.25">
      <c r="A96" s="10" t="s">
        <v>98</v>
      </c>
      <c r="B96" s="11">
        <v>44015.799583333297</v>
      </c>
      <c r="C96" s="10"/>
      <c r="D96" s="10" t="s">
        <v>24</v>
      </c>
      <c r="E96" s="12">
        <v>5.4825166666666698</v>
      </c>
      <c r="F96" s="13">
        <v>7274.3879899291896</v>
      </c>
      <c r="G96" s="12"/>
      <c r="H96" s="12">
        <v>5.6317666666666701</v>
      </c>
      <c r="I96" s="13">
        <v>5064.9248077265001</v>
      </c>
      <c r="J96" s="12"/>
      <c r="K96" s="12">
        <v>5.8307833333333301</v>
      </c>
      <c r="L96" s="13">
        <v>62021.333039336299</v>
      </c>
      <c r="M96" s="12"/>
      <c r="N96" s="12">
        <v>5.9634499999999999</v>
      </c>
      <c r="O96" s="13">
        <v>5124053.4084660998</v>
      </c>
      <c r="P96" s="12"/>
    </row>
    <row r="97" spans="1:16" x14ac:dyDescent="0.25">
      <c r="A97" s="10" t="s">
        <v>28</v>
      </c>
      <c r="B97" s="11">
        <v>44015.8516550926</v>
      </c>
      <c r="C97" s="10"/>
      <c r="D97" s="10" t="s">
        <v>24</v>
      </c>
      <c r="E97" s="12">
        <v>5.5162500000000003</v>
      </c>
      <c r="F97" s="13">
        <v>4892.2219997249304</v>
      </c>
      <c r="G97" s="12"/>
      <c r="H97" s="12">
        <v>5.6323333333333299</v>
      </c>
      <c r="I97" s="13">
        <v>3660.1533726437701</v>
      </c>
      <c r="J97" s="12"/>
      <c r="K97" s="12">
        <v>5.8313499999999996</v>
      </c>
      <c r="L97" s="13">
        <v>63120.207926889198</v>
      </c>
      <c r="M97" s="12"/>
      <c r="N97" s="12">
        <v>5.9640166666666703</v>
      </c>
      <c r="O97" s="13">
        <v>5114597.0357748596</v>
      </c>
      <c r="P97" s="12"/>
    </row>
    <row r="98" spans="1:16" x14ac:dyDescent="0.25">
      <c r="A98" s="10" t="s">
        <v>64</v>
      </c>
      <c r="B98" s="11">
        <v>44015.903587963003</v>
      </c>
      <c r="C98" s="10"/>
      <c r="D98" s="10" t="s">
        <v>24</v>
      </c>
      <c r="E98" s="12">
        <v>5.4454333333333302</v>
      </c>
      <c r="F98" s="13">
        <v>2451.8386570739899</v>
      </c>
      <c r="G98" s="12"/>
      <c r="H98" s="12">
        <v>5.7107666666666699</v>
      </c>
      <c r="I98" s="13">
        <v>520.03963319981995</v>
      </c>
      <c r="J98" s="12"/>
      <c r="K98" s="12">
        <v>5.8268666666666702</v>
      </c>
      <c r="L98" s="13">
        <v>60080.458448449703</v>
      </c>
      <c r="M98" s="12"/>
      <c r="N98" s="12">
        <v>5.9595333333333302</v>
      </c>
      <c r="O98" s="13">
        <v>4925627.84874334</v>
      </c>
      <c r="P98" s="12"/>
    </row>
    <row r="99" spans="1:16" x14ac:dyDescent="0.25">
      <c r="E99" s="7"/>
      <c r="F99" s="6"/>
      <c r="G99" s="7"/>
      <c r="H99" s="7"/>
      <c r="I99" s="6"/>
      <c r="J99" s="7"/>
      <c r="K99" s="7"/>
      <c r="L99" s="6"/>
      <c r="M99" s="7"/>
      <c r="N99" s="7"/>
      <c r="O99" s="6"/>
      <c r="P99" s="7"/>
    </row>
    <row r="100" spans="1:16" x14ac:dyDescent="0.25">
      <c r="A100" s="18" t="s">
        <v>120</v>
      </c>
      <c r="E100" s="7"/>
      <c r="F100" s="6"/>
      <c r="G100" s="7"/>
      <c r="H100" s="7"/>
      <c r="I100" s="6"/>
      <c r="J100" s="7"/>
      <c r="K100" s="7"/>
      <c r="L100" s="6"/>
      <c r="M100" s="7"/>
      <c r="N100" s="7"/>
      <c r="O100" s="6"/>
      <c r="P100" s="7"/>
    </row>
    <row r="101" spans="1:16" x14ac:dyDescent="0.25">
      <c r="A101" s="10" t="s">
        <v>96</v>
      </c>
      <c r="B101" s="11">
        <v>44013.744398148097</v>
      </c>
      <c r="C101" s="10"/>
      <c r="D101" s="10" t="s">
        <v>24</v>
      </c>
      <c r="E101" s="12">
        <v>5.4218666666666699</v>
      </c>
      <c r="F101" s="13">
        <v>11722.074453125</v>
      </c>
      <c r="G101" s="12"/>
      <c r="H101" s="12">
        <v>5.6374666666666702</v>
      </c>
      <c r="I101" s="13">
        <v>1318.4070350647</v>
      </c>
      <c r="J101" s="12"/>
      <c r="K101" s="12">
        <v>5.9194000000000004</v>
      </c>
      <c r="L101" s="13">
        <v>1288.50471618653</v>
      </c>
      <c r="M101" s="12"/>
      <c r="N101" s="12">
        <v>5.96915</v>
      </c>
      <c r="O101" s="13">
        <v>2088.5177229309002</v>
      </c>
      <c r="P101" s="12"/>
    </row>
    <row r="102" spans="1:16" x14ac:dyDescent="0.25">
      <c r="A102" s="10" t="s">
        <v>117</v>
      </c>
      <c r="B102" s="11">
        <v>44013.934884259303</v>
      </c>
      <c r="C102" s="10"/>
      <c r="D102" s="10" t="s">
        <v>24</v>
      </c>
      <c r="E102" s="12">
        <v>5.5049999999999999</v>
      </c>
      <c r="F102" s="13">
        <v>5156.2064497375404</v>
      </c>
      <c r="G102" s="12"/>
      <c r="H102" s="12">
        <v>5.6044999999999998</v>
      </c>
      <c r="I102" s="13">
        <v>1840.9977817230099</v>
      </c>
      <c r="J102" s="12"/>
      <c r="K102" s="12" t="s">
        <v>94</v>
      </c>
      <c r="L102" s="13" t="s">
        <v>94</v>
      </c>
      <c r="M102" s="12" t="s">
        <v>94</v>
      </c>
      <c r="N102" s="12" t="s">
        <v>94</v>
      </c>
      <c r="O102" s="13" t="s">
        <v>94</v>
      </c>
      <c r="P102" s="12" t="s">
        <v>94</v>
      </c>
    </row>
    <row r="103" spans="1:16" x14ac:dyDescent="0.25">
      <c r="A103" s="10" t="s">
        <v>97</v>
      </c>
      <c r="B103" s="11">
        <v>44014.129027777803</v>
      </c>
      <c r="C103" s="10"/>
      <c r="D103" s="10" t="s">
        <v>24</v>
      </c>
      <c r="E103" s="12">
        <v>5.5199833333333297</v>
      </c>
      <c r="F103" s="13">
        <v>6187.2015312042304</v>
      </c>
      <c r="G103" s="12"/>
      <c r="H103" s="12">
        <v>5.6858166666666703</v>
      </c>
      <c r="I103" s="13">
        <v>1721.7659024658201</v>
      </c>
      <c r="J103" s="12"/>
      <c r="K103" s="12" t="s">
        <v>94</v>
      </c>
      <c r="L103" s="13" t="s">
        <v>94</v>
      </c>
      <c r="M103" s="12" t="s">
        <v>94</v>
      </c>
      <c r="N103" s="12" t="s">
        <v>94</v>
      </c>
      <c r="O103" s="13" t="s">
        <v>94</v>
      </c>
      <c r="P103" s="12" t="s">
        <v>94</v>
      </c>
    </row>
    <row r="104" spans="1:16" x14ac:dyDescent="0.25">
      <c r="A104" s="10" t="s">
        <v>84</v>
      </c>
      <c r="B104" s="11">
        <v>44014.3194097222</v>
      </c>
      <c r="C104" s="10"/>
      <c r="D104" s="10" t="s">
        <v>24</v>
      </c>
      <c r="E104" s="12">
        <v>5.4401333333333302</v>
      </c>
      <c r="F104" s="13">
        <v>1330.0176356506499</v>
      </c>
      <c r="G104" s="12"/>
      <c r="H104" s="12">
        <v>5.63913333333333</v>
      </c>
      <c r="I104" s="13">
        <v>684.31397803298398</v>
      </c>
      <c r="J104" s="12"/>
      <c r="K104" s="12" t="s">
        <v>94</v>
      </c>
      <c r="L104" s="13" t="s">
        <v>94</v>
      </c>
      <c r="M104" s="12" t="s">
        <v>94</v>
      </c>
      <c r="N104" s="12" t="s">
        <v>94</v>
      </c>
      <c r="O104" s="13" t="s">
        <v>94</v>
      </c>
      <c r="P104" s="12" t="s">
        <v>94</v>
      </c>
    </row>
    <row r="106" spans="1:16" x14ac:dyDescent="0.25">
      <c r="A106" s="14" t="s">
        <v>122</v>
      </c>
    </row>
    <row r="107" spans="1:16" x14ac:dyDescent="0.25">
      <c r="A107" s="10" t="s">
        <v>10</v>
      </c>
      <c r="B107" s="11">
        <v>44013.770486111098</v>
      </c>
      <c r="C107" s="10"/>
      <c r="D107" s="10" t="s">
        <v>24</v>
      </c>
      <c r="E107" s="12">
        <v>5.4650833333333297</v>
      </c>
      <c r="F107" s="13">
        <v>19298.401553775999</v>
      </c>
      <c r="G107" s="12"/>
      <c r="H107" s="12">
        <v>5.71383333333333</v>
      </c>
      <c r="I107" s="13">
        <v>607.62926483153694</v>
      </c>
      <c r="J107" s="12"/>
      <c r="K107" s="12">
        <v>5.8133499999999998</v>
      </c>
      <c r="L107" s="13">
        <v>488.571523818971</v>
      </c>
      <c r="M107" s="12"/>
      <c r="N107" s="12" t="s">
        <v>94</v>
      </c>
      <c r="O107" s="13" t="s">
        <v>94</v>
      </c>
      <c r="P107" s="12" t="s">
        <v>94</v>
      </c>
    </row>
    <row r="108" spans="1:16" x14ac:dyDescent="0.25">
      <c r="A108" s="10" t="s">
        <v>51</v>
      </c>
      <c r="B108" s="11">
        <v>44013.761770833298</v>
      </c>
      <c r="C108" s="10"/>
      <c r="D108" s="10" t="s">
        <v>24</v>
      </c>
      <c r="E108" s="12">
        <v>5.4480500000000003</v>
      </c>
      <c r="F108" s="13">
        <v>2491.3274041254599</v>
      </c>
      <c r="G108" s="12"/>
      <c r="H108" s="12">
        <v>5.6802333333333301</v>
      </c>
      <c r="I108" s="13">
        <v>1610.0823516845801</v>
      </c>
      <c r="J108" s="12"/>
      <c r="K108" s="12">
        <v>5.8460666666666699</v>
      </c>
      <c r="L108" s="13">
        <v>30810.213801239199</v>
      </c>
      <c r="M108" s="12"/>
      <c r="N108" s="12" t="s">
        <v>94</v>
      </c>
      <c r="O108" s="13" t="s">
        <v>94</v>
      </c>
      <c r="P108" s="12" t="s">
        <v>94</v>
      </c>
    </row>
    <row r="109" spans="1:16" x14ac:dyDescent="0.25">
      <c r="A109" s="10" t="s">
        <v>118</v>
      </c>
      <c r="B109" s="11">
        <v>44013.753067129597</v>
      </c>
      <c r="C109" s="10"/>
      <c r="D109" s="10" t="s">
        <v>24</v>
      </c>
      <c r="E109" s="12">
        <v>5.4492000000000003</v>
      </c>
      <c r="F109" s="13">
        <v>10923.9733815696</v>
      </c>
      <c r="G109" s="12"/>
      <c r="H109" s="12">
        <v>5.6979666666666704</v>
      </c>
      <c r="I109" s="13">
        <v>134.13609835571299</v>
      </c>
      <c r="J109" s="12"/>
      <c r="K109" s="12" t="s">
        <v>94</v>
      </c>
      <c r="L109" s="13" t="s">
        <v>94</v>
      </c>
      <c r="M109" s="12" t="s">
        <v>94</v>
      </c>
      <c r="N109" s="12" t="s">
        <v>94</v>
      </c>
      <c r="O109" s="13" t="s">
        <v>94</v>
      </c>
      <c r="P109" s="12" t="s">
        <v>94</v>
      </c>
    </row>
  </sheetData>
  <mergeCells count="5">
    <mergeCell ref="K3:M3"/>
    <mergeCell ref="N3:P3"/>
    <mergeCell ref="A3:D3"/>
    <mergeCell ref="E3:G3"/>
    <mergeCell ref="H3:J3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00000000-0002-0000-0000-000000000000}">
          <x14:formula1>
            <xm:f>ValueList_Helper!$A$1:$A$11</xm:f>
          </x14:formula1>
          <xm:sqref>D101:D104 D107:D109 D5:D47 D49:D98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D9367-4285-46C7-8D86-267EBCA25281}">
  <dimension ref="A1:D29"/>
  <sheetViews>
    <sheetView workbookViewId="0"/>
  </sheetViews>
  <sheetFormatPr defaultRowHeight="13.8" x14ac:dyDescent="0.25"/>
  <cols>
    <col min="1" max="1" width="8.88671875" style="3"/>
    <col min="2" max="3" width="13.6640625" style="3" bestFit="1" customWidth="1"/>
    <col min="4" max="16384" width="8.88671875" style="3"/>
  </cols>
  <sheetData>
    <row r="1" spans="1:4" x14ac:dyDescent="0.25">
      <c r="A1" s="3" t="s">
        <v>124</v>
      </c>
    </row>
    <row r="3" spans="1:4" x14ac:dyDescent="0.25">
      <c r="A3" s="18" t="s">
        <v>125</v>
      </c>
      <c r="B3" s="3">
        <f t="array" ref="B3:C7">LINEST(Raw_LCMS!L49:L66,Raw_LCMS!C49:C66, TRUE,TRUE)</f>
        <v>75635.61791877923</v>
      </c>
      <c r="C3" s="3">
        <v>582849.57044957997</v>
      </c>
      <c r="D3" s="18" t="s">
        <v>126</v>
      </c>
    </row>
    <row r="4" spans="1:4" x14ac:dyDescent="0.25">
      <c r="A4" s="18" t="s">
        <v>127</v>
      </c>
      <c r="B4" s="3">
        <v>5617.5824361497744</v>
      </c>
      <c r="C4" s="3">
        <v>264783.04756280273</v>
      </c>
      <c r="D4" s="18" t="s">
        <v>128</v>
      </c>
    </row>
    <row r="5" spans="1:4" x14ac:dyDescent="0.25">
      <c r="A5" s="18" t="s">
        <v>129</v>
      </c>
      <c r="B5" s="3">
        <v>0.91889767143981571</v>
      </c>
      <c r="C5" s="3">
        <v>806477.31193055038</v>
      </c>
      <c r="D5" s="18" t="s">
        <v>134</v>
      </c>
    </row>
    <row r="6" spans="1:4" x14ac:dyDescent="0.25">
      <c r="A6" s="18" t="s">
        <v>130</v>
      </c>
      <c r="B6" s="3">
        <v>181.28163523845998</v>
      </c>
      <c r="C6" s="3">
        <v>16</v>
      </c>
      <c r="D6" s="18" t="s">
        <v>132</v>
      </c>
    </row>
    <row r="7" spans="1:4" x14ac:dyDescent="0.25">
      <c r="A7" s="18" t="s">
        <v>131</v>
      </c>
      <c r="B7" s="3">
        <v>117906600644875</v>
      </c>
      <c r="C7" s="3">
        <v>10406490474539.621</v>
      </c>
      <c r="D7" s="18" t="s">
        <v>133</v>
      </c>
    </row>
    <row r="15" spans="1:4" x14ac:dyDescent="0.25">
      <c r="A15" s="3" t="s">
        <v>135</v>
      </c>
    </row>
    <row r="17" spans="1:4" x14ac:dyDescent="0.25">
      <c r="A17" s="18" t="s">
        <v>125</v>
      </c>
      <c r="B17" s="3">
        <f t="array" ref="B17:C21">LINEST(Raw_LCMS!O67:O84,Raw_LCMS!C67:C84, TRUE,TRUE)</f>
        <v>44540.118186622014</v>
      </c>
      <c r="C17" s="3">
        <v>19858.013853566023</v>
      </c>
      <c r="D17" s="18" t="s">
        <v>126</v>
      </c>
    </row>
    <row r="18" spans="1:4" x14ac:dyDescent="0.25">
      <c r="A18" s="18" t="s">
        <v>127</v>
      </c>
      <c r="B18" s="3">
        <v>461.67844305682723</v>
      </c>
      <c r="C18" s="3">
        <v>21761.073653317249</v>
      </c>
      <c r="D18" s="18" t="s">
        <v>128</v>
      </c>
    </row>
    <row r="19" spans="1:4" x14ac:dyDescent="0.25">
      <c r="A19" s="18" t="s">
        <v>129</v>
      </c>
      <c r="B19" s="3">
        <v>0.99828386875157282</v>
      </c>
      <c r="C19" s="3">
        <v>66279.969001744554</v>
      </c>
      <c r="D19" s="18" t="s">
        <v>134</v>
      </c>
    </row>
    <row r="20" spans="1:4" x14ac:dyDescent="0.25">
      <c r="A20" s="18" t="s">
        <v>130</v>
      </c>
      <c r="B20" s="3">
        <v>9307.2962307885355</v>
      </c>
      <c r="C20" s="3">
        <v>16</v>
      </c>
      <c r="D20" s="18" t="s">
        <v>132</v>
      </c>
    </row>
    <row r="21" spans="1:4" x14ac:dyDescent="0.25">
      <c r="A21" s="18" t="s">
        <v>131</v>
      </c>
      <c r="B21" s="3">
        <v>40887271497159.781</v>
      </c>
      <c r="C21" s="3">
        <v>70288548653.95549</v>
      </c>
      <c r="D21" s="18" t="s">
        <v>133</v>
      </c>
    </row>
    <row r="25" spans="1:4" x14ac:dyDescent="0.25">
      <c r="A25" s="18"/>
      <c r="D25" s="18"/>
    </row>
    <row r="26" spans="1:4" x14ac:dyDescent="0.25">
      <c r="A26" s="18"/>
      <c r="D26" s="18"/>
    </row>
    <row r="27" spans="1:4" x14ac:dyDescent="0.25">
      <c r="A27" s="18"/>
      <c r="D27" s="18"/>
    </row>
    <row r="28" spans="1:4" x14ac:dyDescent="0.25">
      <c r="A28" s="18"/>
      <c r="D28" s="18"/>
    </row>
    <row r="29" spans="1:4" x14ac:dyDescent="0.25">
      <c r="A29" s="18"/>
      <c r="D29" s="18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A11"/>
  <sheetViews>
    <sheetView zoomScaleNormal="100" workbookViewId="0"/>
  </sheetViews>
  <sheetFormatPr defaultColWidth="9.109375" defaultRowHeight="14.4" x14ac:dyDescent="0.3"/>
  <sheetData>
    <row r="1" spans="1:1" x14ac:dyDescent="0.3">
      <c r="A1" t="s">
        <v>24</v>
      </c>
    </row>
    <row r="2" spans="1:1" x14ac:dyDescent="0.3">
      <c r="A2" t="s">
        <v>12</v>
      </c>
    </row>
    <row r="3" spans="1:1" x14ac:dyDescent="0.3">
      <c r="A3" t="s">
        <v>40</v>
      </c>
    </row>
    <row r="4" spans="1:1" x14ac:dyDescent="0.3">
      <c r="A4" t="s">
        <v>26</v>
      </c>
    </row>
    <row r="5" spans="1:1" x14ac:dyDescent="0.3">
      <c r="A5" t="s">
        <v>90</v>
      </c>
    </row>
    <row r="6" spans="1:1" x14ac:dyDescent="0.3">
      <c r="A6" t="s">
        <v>1</v>
      </c>
    </row>
    <row r="7" spans="1:1" x14ac:dyDescent="0.3">
      <c r="A7" t="s">
        <v>45</v>
      </c>
    </row>
    <row r="8" spans="1:1" x14ac:dyDescent="0.3">
      <c r="A8" t="s">
        <v>29</v>
      </c>
    </row>
    <row r="9" spans="1:1" x14ac:dyDescent="0.3">
      <c r="A9" t="s">
        <v>109</v>
      </c>
    </row>
    <row r="10" spans="1:1" x14ac:dyDescent="0.3">
      <c r="A10" t="s">
        <v>88</v>
      </c>
    </row>
    <row r="11" spans="1:1" x14ac:dyDescent="0.3">
      <c r="A1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Fig3c_summary</vt:lpstr>
      <vt:lpstr>Analysis_LCMS</vt:lpstr>
      <vt:lpstr>Raw_LCMS</vt:lpstr>
      <vt:lpstr>LCMS_Std._Curve_fits</vt:lpstr>
      <vt:lpstr>ValueList_Helper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Volpe</dc:creator>
  <cp:lastModifiedBy>User</cp:lastModifiedBy>
  <dcterms:created xsi:type="dcterms:W3CDTF">2020-07-07T16:17:48Z</dcterms:created>
  <dcterms:modified xsi:type="dcterms:W3CDTF">2022-08-01T15:04:44Z</dcterms:modified>
</cp:coreProperties>
</file>