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ink/ink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winprod-my.sharepoint.com/personal/kunjapur_udel_edu/Documents/Kunjapur Lab/Data + Record Keeping/Personnel - Data &amp; Presentations/Neil/Personnel/Neil Butler/pN-Phe Paper/Jan 2023/Documents for submission/"/>
    </mc:Choice>
  </mc:AlternateContent>
  <xr:revisionPtr revIDLastSave="0" documentId="8_{0AB39223-8321-46C9-9B12-33D0F6610555}" xr6:coauthVersionLast="47" xr6:coauthVersionMax="47" xr10:uidLastSave="{00000000-0000-0000-0000-000000000000}"/>
  <bookViews>
    <workbookView xWindow="28680" yWindow="-120" windowWidth="29040" windowHeight="15720" activeTab="1" xr2:uid="{75B57FC5-F887-4431-B076-99BD138C5040}"/>
  </bookViews>
  <sheets>
    <sheet name="Figure 5b" sheetId="1" r:id="rId1"/>
    <sheet name="Figure 5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2" i="2" l="1"/>
  <c r="J81" i="2"/>
  <c r="J80" i="2"/>
  <c r="J79" i="2"/>
  <c r="J78" i="2"/>
  <c r="J77" i="2"/>
  <c r="N65" i="2"/>
  <c r="M65" i="2"/>
  <c r="L65" i="2"/>
  <c r="J95" i="2" s="1"/>
  <c r="K65" i="2"/>
  <c r="J65" i="2"/>
  <c r="I95" i="2" s="1"/>
  <c r="I65" i="2"/>
  <c r="I82" i="2" s="1"/>
  <c r="H65" i="2"/>
  <c r="G65" i="2"/>
  <c r="F65" i="2"/>
  <c r="H95" i="2" s="1"/>
  <c r="E65" i="2"/>
  <c r="D65" i="2"/>
  <c r="C65" i="2"/>
  <c r="G95" i="2" s="1"/>
  <c r="N64" i="2"/>
  <c r="M64" i="2"/>
  <c r="L64" i="2"/>
  <c r="J94" i="2" s="1"/>
  <c r="K64" i="2"/>
  <c r="J64" i="2"/>
  <c r="I94" i="2" s="1"/>
  <c r="I64" i="2"/>
  <c r="I81" i="2" s="1"/>
  <c r="H64" i="2"/>
  <c r="G64" i="2"/>
  <c r="F64" i="2"/>
  <c r="H94" i="2" s="1"/>
  <c r="E64" i="2"/>
  <c r="D64" i="2"/>
  <c r="C64" i="2"/>
  <c r="G94" i="2" s="1"/>
  <c r="N63" i="2"/>
  <c r="M63" i="2"/>
  <c r="L63" i="2"/>
  <c r="J93" i="2" s="1"/>
  <c r="K63" i="2"/>
  <c r="J63" i="2"/>
  <c r="I93" i="2" s="1"/>
  <c r="I63" i="2"/>
  <c r="I80" i="2" s="1"/>
  <c r="H63" i="2"/>
  <c r="G63" i="2"/>
  <c r="F63" i="2"/>
  <c r="H93" i="2" s="1"/>
  <c r="E63" i="2"/>
  <c r="D63" i="2"/>
  <c r="C63" i="2"/>
  <c r="G93" i="2" s="1"/>
  <c r="N62" i="2"/>
  <c r="F82" i="2" s="1"/>
  <c r="M62" i="2"/>
  <c r="L62" i="2"/>
  <c r="F95" i="2" s="1"/>
  <c r="K62" i="2"/>
  <c r="J62" i="2"/>
  <c r="E95" i="2" s="1"/>
  <c r="I62" i="2"/>
  <c r="E82" i="2" s="1"/>
  <c r="H62" i="2"/>
  <c r="G62" i="2"/>
  <c r="F62" i="2"/>
  <c r="D82" i="2" s="1"/>
  <c r="E62" i="2"/>
  <c r="D62" i="2"/>
  <c r="C62" i="2"/>
  <c r="C95" i="2" s="1"/>
  <c r="N61" i="2"/>
  <c r="F81" i="2" s="1"/>
  <c r="M61" i="2"/>
  <c r="L61" i="2"/>
  <c r="F94" i="2" s="1"/>
  <c r="K61" i="2"/>
  <c r="J61" i="2"/>
  <c r="E94" i="2" s="1"/>
  <c r="I61" i="2"/>
  <c r="E81" i="2" s="1"/>
  <c r="H61" i="2"/>
  <c r="G61" i="2"/>
  <c r="F61" i="2"/>
  <c r="D81" i="2" s="1"/>
  <c r="E61" i="2"/>
  <c r="D61" i="2"/>
  <c r="C61" i="2"/>
  <c r="C94" i="2" s="1"/>
  <c r="N60" i="2"/>
  <c r="F80" i="2" s="1"/>
  <c r="M60" i="2"/>
  <c r="L60" i="2"/>
  <c r="F93" i="2" s="1"/>
  <c r="K60" i="2"/>
  <c r="J60" i="2"/>
  <c r="E93" i="2" s="1"/>
  <c r="I60" i="2"/>
  <c r="E80" i="2" s="1"/>
  <c r="H60" i="2"/>
  <c r="G60" i="2"/>
  <c r="F60" i="2"/>
  <c r="D80" i="2" s="1"/>
  <c r="E60" i="2"/>
  <c r="D60" i="2"/>
  <c r="C60" i="2"/>
  <c r="C93" i="2" s="1"/>
  <c r="N28" i="2"/>
  <c r="M28" i="2"/>
  <c r="L28" i="2"/>
  <c r="J92" i="2" s="1"/>
  <c r="K28" i="2"/>
  <c r="J28" i="2"/>
  <c r="I92" i="2" s="1"/>
  <c r="I28" i="2"/>
  <c r="I79" i="2" s="1"/>
  <c r="H28" i="2"/>
  <c r="G28" i="2"/>
  <c r="F28" i="2"/>
  <c r="H92" i="2" s="1"/>
  <c r="E28" i="2"/>
  <c r="D28" i="2"/>
  <c r="C28" i="2"/>
  <c r="G92" i="2" s="1"/>
  <c r="N27" i="2"/>
  <c r="M27" i="2"/>
  <c r="L27" i="2"/>
  <c r="J91" i="2" s="1"/>
  <c r="K27" i="2"/>
  <c r="J27" i="2"/>
  <c r="I91" i="2" s="1"/>
  <c r="I27" i="2"/>
  <c r="I78" i="2" s="1"/>
  <c r="I84" i="2" s="1"/>
  <c r="I98" i="2" s="1"/>
  <c r="H27" i="2"/>
  <c r="G27" i="2"/>
  <c r="F27" i="2"/>
  <c r="H91" i="2" s="1"/>
  <c r="E27" i="2"/>
  <c r="D27" i="2"/>
  <c r="C27" i="2"/>
  <c r="G91" i="2" s="1"/>
  <c r="R26" i="2"/>
  <c r="N26" i="2"/>
  <c r="M26" i="2"/>
  <c r="L26" i="2"/>
  <c r="J90" i="2" s="1"/>
  <c r="K26" i="2"/>
  <c r="I90" i="2" s="1"/>
  <c r="J26" i="2"/>
  <c r="I26" i="2"/>
  <c r="I77" i="2" s="1"/>
  <c r="H26" i="2"/>
  <c r="G26" i="2"/>
  <c r="H90" i="2" s="1"/>
  <c r="F26" i="2"/>
  <c r="H77" i="2" s="1"/>
  <c r="H83" i="2" s="1"/>
  <c r="H97" i="2" s="1"/>
  <c r="E26" i="2"/>
  <c r="D26" i="2"/>
  <c r="C26" i="2"/>
  <c r="G90" i="2" s="1"/>
  <c r="R25" i="2"/>
  <c r="N25" i="2"/>
  <c r="M25" i="2"/>
  <c r="L25" i="2"/>
  <c r="F79" i="2" s="1"/>
  <c r="K25" i="2"/>
  <c r="J25" i="2"/>
  <c r="I25" i="2"/>
  <c r="E79" i="2" s="1"/>
  <c r="H25" i="2"/>
  <c r="D92" i="2" s="1"/>
  <c r="G25" i="2"/>
  <c r="F25" i="2"/>
  <c r="D79" i="2" s="1"/>
  <c r="E25" i="2"/>
  <c r="D25" i="2"/>
  <c r="C79" i="2" s="1"/>
  <c r="C25" i="2"/>
  <c r="C92" i="2" s="1"/>
  <c r="N24" i="2"/>
  <c r="M24" i="2"/>
  <c r="L24" i="2"/>
  <c r="F91" i="2" s="1"/>
  <c r="K24" i="2"/>
  <c r="J24" i="2"/>
  <c r="I24" i="2"/>
  <c r="E78" i="2" s="1"/>
  <c r="H24" i="2"/>
  <c r="D91" i="2" s="1"/>
  <c r="G24" i="2"/>
  <c r="F24" i="2"/>
  <c r="D78" i="2" s="1"/>
  <c r="E24" i="2"/>
  <c r="D24" i="2"/>
  <c r="C78" i="2" s="1"/>
  <c r="C24" i="2"/>
  <c r="C91" i="2" s="1"/>
  <c r="N23" i="2"/>
  <c r="M23" i="2"/>
  <c r="L23" i="2"/>
  <c r="F90" i="2" s="1"/>
  <c r="K23" i="2"/>
  <c r="J23" i="2"/>
  <c r="I23" i="2"/>
  <c r="E77" i="2" s="1"/>
  <c r="H23" i="2"/>
  <c r="D90" i="2" s="1"/>
  <c r="G23" i="2"/>
  <c r="F23" i="2"/>
  <c r="D77" i="2" s="1"/>
  <c r="E23" i="2"/>
  <c r="D23" i="2"/>
  <c r="C77" i="2" s="1"/>
  <c r="C23" i="2"/>
  <c r="C90" i="2" s="1"/>
  <c r="W70" i="1"/>
  <c r="T70" i="1"/>
  <c r="O70" i="1"/>
  <c r="W65" i="1"/>
  <c r="O65" i="1"/>
  <c r="R64" i="1"/>
  <c r="J64" i="1"/>
  <c r="Y57" i="1"/>
  <c r="X57" i="1"/>
  <c r="W57" i="1"/>
  <c r="V57" i="1"/>
  <c r="U57" i="1"/>
  <c r="T57" i="1"/>
  <c r="S57" i="1"/>
  <c r="R57" i="1"/>
  <c r="R70" i="1" s="1"/>
  <c r="Q57" i="1"/>
  <c r="P57" i="1"/>
  <c r="O57" i="1"/>
  <c r="Y56" i="1"/>
  <c r="Y65" i="1" s="1"/>
  <c r="X56" i="1"/>
  <c r="Y70" i="1" s="1"/>
  <c r="W56" i="1"/>
  <c r="X70" i="1" s="1"/>
  <c r="V56" i="1"/>
  <c r="V65" i="1" s="1"/>
  <c r="U56" i="1"/>
  <c r="U65" i="1" s="1"/>
  <c r="T56" i="1"/>
  <c r="T65" i="1" s="1"/>
  <c r="S56" i="1"/>
  <c r="S70" i="1" s="1"/>
  <c r="R56" i="1"/>
  <c r="Q56" i="1"/>
  <c r="Q70" i="1" s="1"/>
  <c r="P56" i="1"/>
  <c r="P70" i="1" s="1"/>
  <c r="O56" i="1"/>
  <c r="Y55" i="1"/>
  <c r="X55" i="1"/>
  <c r="W55" i="1"/>
  <c r="V55" i="1"/>
  <c r="U55" i="1"/>
  <c r="T55" i="1"/>
  <c r="S55" i="1"/>
  <c r="R55" i="1"/>
  <c r="Q55" i="1"/>
  <c r="Q69" i="1" s="1"/>
  <c r="P55" i="1"/>
  <c r="O55" i="1"/>
  <c r="N55" i="1"/>
  <c r="M55" i="1"/>
  <c r="L55" i="1"/>
  <c r="K55" i="1"/>
  <c r="J55" i="1"/>
  <c r="I55" i="1"/>
  <c r="I69" i="1" s="1"/>
  <c r="H55" i="1"/>
  <c r="G55" i="1"/>
  <c r="F55" i="1"/>
  <c r="E55" i="1"/>
  <c r="D55" i="1"/>
  <c r="C55" i="1"/>
  <c r="Y54" i="1"/>
  <c r="X54" i="1"/>
  <c r="X64" i="1" s="1"/>
  <c r="W54" i="1"/>
  <c r="V54" i="1"/>
  <c r="U54" i="1"/>
  <c r="U69" i="1" s="1"/>
  <c r="T54" i="1"/>
  <c r="S54" i="1"/>
  <c r="R54" i="1"/>
  <c r="Q54" i="1"/>
  <c r="P54" i="1"/>
  <c r="P64" i="1" s="1"/>
  <c r="O54" i="1"/>
  <c r="N54" i="1"/>
  <c r="M54" i="1"/>
  <c r="M69" i="1" s="1"/>
  <c r="L54" i="1"/>
  <c r="K54" i="1"/>
  <c r="J54" i="1"/>
  <c r="I54" i="1"/>
  <c r="H54" i="1"/>
  <c r="H64" i="1" s="1"/>
  <c r="H66" i="1" s="1"/>
  <c r="H72" i="1" s="1"/>
  <c r="G54" i="1"/>
  <c r="F54" i="1"/>
  <c r="E54" i="1"/>
  <c r="E69" i="1" s="1"/>
  <c r="D54" i="1"/>
  <c r="C54" i="1"/>
  <c r="Y53" i="1"/>
  <c r="Y64" i="1" s="1"/>
  <c r="X53" i="1"/>
  <c r="W53" i="1"/>
  <c r="W64" i="1" s="1"/>
  <c r="V53" i="1"/>
  <c r="V69" i="1" s="1"/>
  <c r="U53" i="1"/>
  <c r="T53" i="1"/>
  <c r="T69" i="1" s="1"/>
  <c r="S53" i="1"/>
  <c r="S69" i="1" s="1"/>
  <c r="R53" i="1"/>
  <c r="R69" i="1" s="1"/>
  <c r="Q53" i="1"/>
  <c r="Q64" i="1" s="1"/>
  <c r="P53" i="1"/>
  <c r="P69" i="1" s="1"/>
  <c r="O53" i="1"/>
  <c r="O64" i="1" s="1"/>
  <c r="N53" i="1"/>
  <c r="N69" i="1" s="1"/>
  <c r="M53" i="1"/>
  <c r="L53" i="1"/>
  <c r="L69" i="1" s="1"/>
  <c r="K53" i="1"/>
  <c r="K69" i="1" s="1"/>
  <c r="J53" i="1"/>
  <c r="J69" i="1" s="1"/>
  <c r="I53" i="1"/>
  <c r="I64" i="1" s="1"/>
  <c r="I66" i="1" s="1"/>
  <c r="H53" i="1"/>
  <c r="H69" i="1" s="1"/>
  <c r="G53" i="1"/>
  <c r="G64" i="1" s="1"/>
  <c r="G66" i="1" s="1"/>
  <c r="F53" i="1"/>
  <c r="F69" i="1" s="1"/>
  <c r="E53" i="1"/>
  <c r="D53" i="1"/>
  <c r="D69" i="1" s="1"/>
  <c r="C53" i="1"/>
  <c r="C69" i="1" s="1"/>
  <c r="Y52" i="1"/>
  <c r="X52" i="1"/>
  <c r="W52" i="1"/>
  <c r="V52" i="1"/>
  <c r="V68" i="1" s="1"/>
  <c r="U52" i="1"/>
  <c r="T52" i="1"/>
  <c r="S52" i="1"/>
  <c r="R52" i="1"/>
  <c r="Q52" i="1"/>
  <c r="P52" i="1"/>
  <c r="O52" i="1"/>
  <c r="N52" i="1"/>
  <c r="N68" i="1" s="1"/>
  <c r="M52" i="1"/>
  <c r="L52" i="1"/>
  <c r="K52" i="1"/>
  <c r="J52" i="1"/>
  <c r="I52" i="1"/>
  <c r="H52" i="1"/>
  <c r="G52" i="1"/>
  <c r="F52" i="1"/>
  <c r="F68" i="1" s="1"/>
  <c r="E52" i="1"/>
  <c r="D52" i="1"/>
  <c r="C52" i="1"/>
  <c r="Y51" i="1"/>
  <c r="X51" i="1"/>
  <c r="Y68" i="1" s="1"/>
  <c r="W51" i="1"/>
  <c r="V51" i="1"/>
  <c r="U51" i="1"/>
  <c r="T51" i="1"/>
  <c r="S51" i="1"/>
  <c r="R51" i="1"/>
  <c r="Q51" i="1"/>
  <c r="P51" i="1"/>
  <c r="P68" i="1" s="1"/>
  <c r="O51" i="1"/>
  <c r="N51" i="1"/>
  <c r="M51" i="1"/>
  <c r="L51" i="1"/>
  <c r="K51" i="1"/>
  <c r="J51" i="1"/>
  <c r="I51" i="1"/>
  <c r="H51" i="1"/>
  <c r="H68" i="1" s="1"/>
  <c r="G51" i="1"/>
  <c r="F51" i="1"/>
  <c r="E51" i="1"/>
  <c r="D51" i="1"/>
  <c r="C51" i="1"/>
  <c r="Y50" i="1"/>
  <c r="Y63" i="1" s="1"/>
  <c r="X50" i="1"/>
  <c r="X63" i="1" s="1"/>
  <c r="W50" i="1"/>
  <c r="W63" i="1" s="1"/>
  <c r="V50" i="1"/>
  <c r="V63" i="1" s="1"/>
  <c r="U50" i="1"/>
  <c r="U68" i="1" s="1"/>
  <c r="T50" i="1"/>
  <c r="T68" i="1" s="1"/>
  <c r="S50" i="1"/>
  <c r="S68" i="1" s="1"/>
  <c r="R50" i="1"/>
  <c r="R68" i="1" s="1"/>
  <c r="Q50" i="1"/>
  <c r="Q68" i="1" s="1"/>
  <c r="P50" i="1"/>
  <c r="P63" i="1" s="1"/>
  <c r="O50" i="1"/>
  <c r="O63" i="1" s="1"/>
  <c r="N50" i="1"/>
  <c r="N63" i="1" s="1"/>
  <c r="M50" i="1"/>
  <c r="M68" i="1" s="1"/>
  <c r="L50" i="1"/>
  <c r="L68" i="1" s="1"/>
  <c r="K50" i="1"/>
  <c r="K68" i="1" s="1"/>
  <c r="J50" i="1"/>
  <c r="J68" i="1" s="1"/>
  <c r="I50" i="1"/>
  <c r="I63" i="1" s="1"/>
  <c r="H50" i="1"/>
  <c r="H63" i="1" s="1"/>
  <c r="G50" i="1"/>
  <c r="G63" i="1" s="1"/>
  <c r="F50" i="1"/>
  <c r="F63" i="1" s="1"/>
  <c r="E50" i="1"/>
  <c r="E68" i="1" s="1"/>
  <c r="D50" i="1"/>
  <c r="D68" i="1" s="1"/>
  <c r="C50" i="1"/>
  <c r="C68" i="1" s="1"/>
  <c r="E84" i="2" l="1"/>
  <c r="J83" i="2"/>
  <c r="J97" i="2" s="1"/>
  <c r="D83" i="2"/>
  <c r="D97" i="2" s="1"/>
  <c r="D85" i="2"/>
  <c r="D99" i="2" s="1"/>
  <c r="I83" i="2"/>
  <c r="I97" i="2" s="1"/>
  <c r="J84" i="2"/>
  <c r="J98" i="2" s="1"/>
  <c r="I85" i="2"/>
  <c r="I99" i="2" s="1"/>
  <c r="J85" i="2"/>
  <c r="J99" i="2" s="1"/>
  <c r="F88" i="2"/>
  <c r="F102" i="2" s="1"/>
  <c r="F85" i="2"/>
  <c r="E83" i="2"/>
  <c r="E85" i="2"/>
  <c r="D84" i="2"/>
  <c r="D98" i="2" s="1"/>
  <c r="F77" i="2"/>
  <c r="F83" i="2" s="1"/>
  <c r="F97" i="2" s="1"/>
  <c r="F78" i="2"/>
  <c r="F84" i="2" s="1"/>
  <c r="F98" i="2" s="1"/>
  <c r="D93" i="2"/>
  <c r="D95" i="2"/>
  <c r="G78" i="2"/>
  <c r="G84" i="2" s="1"/>
  <c r="G98" i="2" s="1"/>
  <c r="G80" i="2"/>
  <c r="G86" i="2" s="1"/>
  <c r="G100" i="2" s="1"/>
  <c r="G82" i="2"/>
  <c r="G88" i="2" s="1"/>
  <c r="G102" i="2" s="1"/>
  <c r="E91" i="2"/>
  <c r="H78" i="2"/>
  <c r="H84" i="2" s="1"/>
  <c r="H98" i="2" s="1"/>
  <c r="H79" i="2"/>
  <c r="H85" i="2" s="1"/>
  <c r="H99" i="2" s="1"/>
  <c r="H80" i="2"/>
  <c r="H81" i="2"/>
  <c r="H82" i="2"/>
  <c r="F92" i="2"/>
  <c r="D94" i="2"/>
  <c r="G77" i="2"/>
  <c r="G83" i="2" s="1"/>
  <c r="G97" i="2" s="1"/>
  <c r="G79" i="2"/>
  <c r="G85" i="2" s="1"/>
  <c r="G99" i="2" s="1"/>
  <c r="G81" i="2"/>
  <c r="E90" i="2"/>
  <c r="E92" i="2"/>
  <c r="C80" i="2"/>
  <c r="I86" i="2" s="1"/>
  <c r="I100" i="2" s="1"/>
  <c r="C82" i="2"/>
  <c r="J88" i="2" s="1"/>
  <c r="J102" i="2" s="1"/>
  <c r="C81" i="2"/>
  <c r="J87" i="2" s="1"/>
  <c r="J101" i="2" s="1"/>
  <c r="Y67" i="1"/>
  <c r="Y66" i="1"/>
  <c r="P66" i="1"/>
  <c r="P72" i="1" s="1"/>
  <c r="X67" i="1"/>
  <c r="X66" i="1"/>
  <c r="R67" i="1"/>
  <c r="R73" i="1" s="1"/>
  <c r="G72" i="1"/>
  <c r="O66" i="1"/>
  <c r="O67" i="1"/>
  <c r="W66" i="1"/>
  <c r="W67" i="1"/>
  <c r="W73" i="1" s="1"/>
  <c r="J66" i="1"/>
  <c r="J72" i="1" s="1"/>
  <c r="I72" i="1"/>
  <c r="G69" i="1"/>
  <c r="O69" i="1"/>
  <c r="W69" i="1"/>
  <c r="J63" i="1"/>
  <c r="R63" i="1"/>
  <c r="C64" i="1"/>
  <c r="C66" i="1" s="1"/>
  <c r="C72" i="1" s="1"/>
  <c r="K64" i="1"/>
  <c r="K66" i="1" s="1"/>
  <c r="K72" i="1" s="1"/>
  <c r="S64" i="1"/>
  <c r="P65" i="1"/>
  <c r="P67" i="1" s="1"/>
  <c r="P73" i="1" s="1"/>
  <c r="X65" i="1"/>
  <c r="G68" i="1"/>
  <c r="O68" i="1"/>
  <c r="W68" i="1"/>
  <c r="X69" i="1"/>
  <c r="U70" i="1"/>
  <c r="Q63" i="1"/>
  <c r="Q66" i="1" s="1"/>
  <c r="Q72" i="1" s="1"/>
  <c r="C63" i="1"/>
  <c r="K63" i="1"/>
  <c r="S63" i="1"/>
  <c r="D64" i="1"/>
  <c r="D66" i="1" s="1"/>
  <c r="D72" i="1" s="1"/>
  <c r="L64" i="1"/>
  <c r="T64" i="1"/>
  <c r="Q65" i="1"/>
  <c r="Q67" i="1" s="1"/>
  <c r="Q73" i="1" s="1"/>
  <c r="R66" i="1"/>
  <c r="R72" i="1" s="1"/>
  <c r="X68" i="1"/>
  <c r="Y69" i="1"/>
  <c r="V70" i="1"/>
  <c r="L63" i="1"/>
  <c r="E64" i="1"/>
  <c r="U64" i="1"/>
  <c r="E63" i="1"/>
  <c r="M63" i="1"/>
  <c r="U63" i="1"/>
  <c r="F64" i="1"/>
  <c r="F66" i="1" s="1"/>
  <c r="F72" i="1" s="1"/>
  <c r="N64" i="1"/>
  <c r="N66" i="1" s="1"/>
  <c r="N72" i="1" s="1"/>
  <c r="V64" i="1"/>
  <c r="S65" i="1"/>
  <c r="D63" i="1"/>
  <c r="T63" i="1"/>
  <c r="M64" i="1"/>
  <c r="R65" i="1"/>
  <c r="I68" i="1"/>
  <c r="E87" i="2" l="1"/>
  <c r="E101" i="2" s="1"/>
  <c r="F86" i="2"/>
  <c r="F100" i="2" s="1"/>
  <c r="H87" i="2"/>
  <c r="H101" i="2" s="1"/>
  <c r="D86" i="2"/>
  <c r="D100" i="2" s="1"/>
  <c r="H86" i="2"/>
  <c r="H100" i="2" s="1"/>
  <c r="E97" i="2"/>
  <c r="I87" i="2"/>
  <c r="I101" i="2" s="1"/>
  <c r="H88" i="2"/>
  <c r="H102" i="2" s="1"/>
  <c r="F87" i="2"/>
  <c r="F101" i="2" s="1"/>
  <c r="D87" i="2"/>
  <c r="D101" i="2" s="1"/>
  <c r="D88" i="2"/>
  <c r="D102" i="2" s="1"/>
  <c r="E88" i="2"/>
  <c r="E102" i="2" s="1"/>
  <c r="G87" i="2"/>
  <c r="G101" i="2" s="1"/>
  <c r="F99" i="2"/>
  <c r="E86" i="2"/>
  <c r="E100" i="2" s="1"/>
  <c r="I88" i="2"/>
  <c r="I102" i="2" s="1"/>
  <c r="E99" i="2"/>
  <c r="J86" i="2"/>
  <c r="J100" i="2" s="1"/>
  <c r="E98" i="2"/>
  <c r="X72" i="1"/>
  <c r="E66" i="1"/>
  <c r="E72" i="1" s="1"/>
  <c r="L66" i="1"/>
  <c r="L72" i="1" s="1"/>
  <c r="X73" i="1"/>
  <c r="S67" i="1"/>
  <c r="S73" i="1" s="1"/>
  <c r="S66" i="1"/>
  <c r="S72" i="1" s="1"/>
  <c r="T67" i="1"/>
  <c r="T73" i="1" s="1"/>
  <c r="T66" i="1"/>
  <c r="T72" i="1" s="1"/>
  <c r="W72" i="1"/>
  <c r="M66" i="1"/>
  <c r="M72" i="1" s="1"/>
  <c r="U66" i="1"/>
  <c r="U72" i="1" s="1"/>
  <c r="U67" i="1"/>
  <c r="U73" i="1" s="1"/>
  <c r="O73" i="1"/>
  <c r="Y72" i="1"/>
  <c r="V66" i="1"/>
  <c r="V72" i="1" s="1"/>
  <c r="V67" i="1"/>
  <c r="V73" i="1" s="1"/>
  <c r="O72" i="1"/>
  <c r="Y73" i="1"/>
</calcChain>
</file>

<file path=xl/sharedStrings.xml><?xml version="1.0" encoding="utf-8"?>
<sst xmlns="http://schemas.openxmlformats.org/spreadsheetml/2006/main" count="125" uniqueCount="55">
  <si>
    <t>##BLOCKS= 4</t>
  </si>
  <si>
    <t>Plate:</t>
  </si>
  <si>
    <t>od plate 2</t>
  </si>
  <si>
    <t>PlateFormat</t>
  </si>
  <si>
    <t>Endpoint</t>
  </si>
  <si>
    <t>Absorbance</t>
  </si>
  <si>
    <t>Raw</t>
  </si>
  <si>
    <t>Temperature(¡C)</t>
  </si>
  <si>
    <t>~End</t>
  </si>
  <si>
    <t>fl plate 2</t>
  </si>
  <si>
    <t>Fluorescence</t>
  </si>
  <si>
    <t>od plate 1</t>
  </si>
  <si>
    <t>fl plate 1</t>
  </si>
  <si>
    <t>BrbRS3</t>
  </si>
  <si>
    <t>bpaRS_mut</t>
  </si>
  <si>
    <t>DopaRS</t>
  </si>
  <si>
    <t>mtaFRS</t>
  </si>
  <si>
    <t>pmmfRS</t>
  </si>
  <si>
    <t>Bibaf-G2</t>
  </si>
  <si>
    <t>pAcFRS.2.t1</t>
  </si>
  <si>
    <t>pAzFRS</t>
  </si>
  <si>
    <t>BipARS</t>
  </si>
  <si>
    <t>FmYRS</t>
  </si>
  <si>
    <t>pCNFRS</t>
  </si>
  <si>
    <t>tetRSD12</t>
  </si>
  <si>
    <t>BrbRS1</t>
  </si>
  <si>
    <t>CouRS</t>
  </si>
  <si>
    <t>pydtRSa9</t>
  </si>
  <si>
    <t>NapARS</t>
  </si>
  <si>
    <t>pAcFRS</t>
  </si>
  <si>
    <t>pAFRS</t>
  </si>
  <si>
    <t>pNFRS</t>
  </si>
  <si>
    <t>tetRS-C11</t>
  </si>
  <si>
    <t>pydtRSa2</t>
  </si>
  <si>
    <t>Issues with transformant</t>
  </si>
  <si>
    <t>Average</t>
  </si>
  <si>
    <t>no nsAA</t>
  </si>
  <si>
    <t>1 mM pNPhe</t>
  </si>
  <si>
    <t>1 mM pAPhe</t>
  </si>
  <si>
    <t>Fold change average</t>
  </si>
  <si>
    <t>Stdev</t>
  </si>
  <si>
    <t>Fold change stdev</t>
  </si>
  <si>
    <t>OD First 3 synth</t>
  </si>
  <si>
    <t>FL First 3 synth</t>
  </si>
  <si>
    <t>Manual</t>
  </si>
  <si>
    <t>OD Bottom 3 synth</t>
  </si>
  <si>
    <t>FL Bottom 3 synth</t>
  </si>
  <si>
    <t>No nsAA</t>
  </si>
  <si>
    <t>200 uM pNPhe</t>
  </si>
  <si>
    <t>500 uM pNPhe</t>
  </si>
  <si>
    <t>200 uM pAPhe</t>
  </si>
  <si>
    <t>100 uM pAPhe</t>
  </si>
  <si>
    <t>50 uM Tyr</t>
  </si>
  <si>
    <t>200 uM Tyr</t>
  </si>
  <si>
    <t>tetRSC11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</si>
</sst>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1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969004225461072E-2"/>
          <c:y val="3.7689669145677451E-2"/>
          <c:w val="0.89027717958314068"/>
          <c:h val="0.78827632759633792"/>
        </c:manualLayout>
      </c:layout>
      <c:barChart>
        <c:barDir val="col"/>
        <c:grouping val="clustered"/>
        <c:varyColors val="0"/>
        <c:ser>
          <c:idx val="0"/>
          <c:order val="0"/>
          <c:tx>
            <c:v>pNPhe/no nsAA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5b'!$C$72:$Y$72</c:f>
                <c:numCache>
                  <c:formatCode>General</c:formatCode>
                  <c:ptCount val="23"/>
                  <c:pt idx="0">
                    <c:v>0.4057016870888695</c:v>
                  </c:pt>
                  <c:pt idx="1">
                    <c:v>1.1476213585884112</c:v>
                  </c:pt>
                  <c:pt idx="2">
                    <c:v>0.11719491480874979</c:v>
                  </c:pt>
                  <c:pt idx="3">
                    <c:v>0.16604437710176406</c:v>
                  </c:pt>
                  <c:pt idx="4">
                    <c:v>0.2050010017448326</c:v>
                  </c:pt>
                  <c:pt idx="5">
                    <c:v>0.20065956708341418</c:v>
                  </c:pt>
                  <c:pt idx="6">
                    <c:v>0.2878987133366368</c:v>
                  </c:pt>
                  <c:pt idx="7">
                    <c:v>0.31083063407988976</c:v>
                  </c:pt>
                  <c:pt idx="8">
                    <c:v>0.18418290214482197</c:v>
                  </c:pt>
                  <c:pt idx="9">
                    <c:v>0.17130419930075247</c:v>
                  </c:pt>
                  <c:pt idx="10">
                    <c:v>0.25474618960826095</c:v>
                  </c:pt>
                  <c:pt idx="11">
                    <c:v>0.2411598417985249</c:v>
                  </c:pt>
                  <c:pt idx="12">
                    <c:v>0.34115485897113762</c:v>
                  </c:pt>
                  <c:pt idx="13">
                    <c:v>0.1616273190013211</c:v>
                  </c:pt>
                  <c:pt idx="14">
                    <c:v>18.135605977048353</c:v>
                  </c:pt>
                  <c:pt idx="15">
                    <c:v>8.3087038899820396</c:v>
                  </c:pt>
                  <c:pt idx="16">
                    <c:v>1.4923846438463821</c:v>
                  </c:pt>
                  <c:pt idx="17">
                    <c:v>0.42984305547839891</c:v>
                  </c:pt>
                  <c:pt idx="18">
                    <c:v>1.257880469852763</c:v>
                  </c:pt>
                  <c:pt idx="19">
                    <c:v>2.5378570730735772</c:v>
                  </c:pt>
                  <c:pt idx="20">
                    <c:v>0.35098399806706976</c:v>
                  </c:pt>
                  <c:pt idx="21">
                    <c:v>0.29254894240077395</c:v>
                  </c:pt>
                  <c:pt idx="22">
                    <c:v>1.1570157928092142E-2</c:v>
                  </c:pt>
                </c:numCache>
              </c:numRef>
            </c:plus>
            <c:minus>
              <c:numRef>
                <c:f>'Figure 5b'!$C$72:$Y$72</c:f>
                <c:numCache>
                  <c:formatCode>General</c:formatCode>
                  <c:ptCount val="23"/>
                  <c:pt idx="0">
                    <c:v>0.4057016870888695</c:v>
                  </c:pt>
                  <c:pt idx="1">
                    <c:v>1.1476213585884112</c:v>
                  </c:pt>
                  <c:pt idx="2">
                    <c:v>0.11719491480874979</c:v>
                  </c:pt>
                  <c:pt idx="3">
                    <c:v>0.16604437710176406</c:v>
                  </c:pt>
                  <c:pt idx="4">
                    <c:v>0.2050010017448326</c:v>
                  </c:pt>
                  <c:pt idx="5">
                    <c:v>0.20065956708341418</c:v>
                  </c:pt>
                  <c:pt idx="6">
                    <c:v>0.2878987133366368</c:v>
                  </c:pt>
                  <c:pt idx="7">
                    <c:v>0.31083063407988976</c:v>
                  </c:pt>
                  <c:pt idx="8">
                    <c:v>0.18418290214482197</c:v>
                  </c:pt>
                  <c:pt idx="9">
                    <c:v>0.17130419930075247</c:v>
                  </c:pt>
                  <c:pt idx="10">
                    <c:v>0.25474618960826095</c:v>
                  </c:pt>
                  <c:pt idx="11">
                    <c:v>0.2411598417985249</c:v>
                  </c:pt>
                  <c:pt idx="12">
                    <c:v>0.34115485897113762</c:v>
                  </c:pt>
                  <c:pt idx="13">
                    <c:v>0.1616273190013211</c:v>
                  </c:pt>
                  <c:pt idx="14">
                    <c:v>18.135605977048353</c:v>
                  </c:pt>
                  <c:pt idx="15">
                    <c:v>8.3087038899820396</c:v>
                  </c:pt>
                  <c:pt idx="16">
                    <c:v>1.4923846438463821</c:v>
                  </c:pt>
                  <c:pt idx="17">
                    <c:v>0.42984305547839891</c:v>
                  </c:pt>
                  <c:pt idx="18">
                    <c:v>1.257880469852763</c:v>
                  </c:pt>
                  <c:pt idx="19">
                    <c:v>2.5378570730735772</c:v>
                  </c:pt>
                  <c:pt idx="20">
                    <c:v>0.35098399806706976</c:v>
                  </c:pt>
                  <c:pt idx="21">
                    <c:v>0.29254894240077395</c:v>
                  </c:pt>
                  <c:pt idx="22">
                    <c:v>1.1570157928092142E-2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5b'!$C$62:$Y$62</c:f>
              <c:strCache>
                <c:ptCount val="23"/>
                <c:pt idx="0">
                  <c:v>BrbRS3</c:v>
                </c:pt>
                <c:pt idx="1">
                  <c:v>bpaRS_mut</c:v>
                </c:pt>
                <c:pt idx="2">
                  <c:v>DopaRS</c:v>
                </c:pt>
                <c:pt idx="3">
                  <c:v>mtaFRS</c:v>
                </c:pt>
                <c:pt idx="4">
                  <c:v>pmmfRS</c:v>
                </c:pt>
                <c:pt idx="5">
                  <c:v>Bibaf-G2</c:v>
                </c:pt>
                <c:pt idx="6">
                  <c:v>pAcFRS.2.t1</c:v>
                </c:pt>
                <c:pt idx="7">
                  <c:v>pAzFRS</c:v>
                </c:pt>
                <c:pt idx="8">
                  <c:v>BipARS</c:v>
                </c:pt>
                <c:pt idx="9">
                  <c:v>FmYRS</c:v>
                </c:pt>
                <c:pt idx="10">
                  <c:v>pCNFRS</c:v>
                </c:pt>
                <c:pt idx="11">
                  <c:v>tetRSD12</c:v>
                </c:pt>
                <c:pt idx="12">
                  <c:v>BrbRS1</c:v>
                </c:pt>
                <c:pt idx="13">
                  <c:v>CouRS</c:v>
                </c:pt>
                <c:pt idx="14">
                  <c:v>pydtRSa9</c:v>
                </c:pt>
                <c:pt idx="15">
                  <c:v>NapARS</c:v>
                </c:pt>
                <c:pt idx="16">
                  <c:v>pAcFRS</c:v>
                </c:pt>
                <c:pt idx="17">
                  <c:v>pAFRS</c:v>
                </c:pt>
                <c:pt idx="18">
                  <c:v>pNFRS</c:v>
                </c:pt>
                <c:pt idx="19">
                  <c:v>tetRS-C11</c:v>
                </c:pt>
                <c:pt idx="20">
                  <c:v>pydtRSa2</c:v>
                </c:pt>
                <c:pt idx="21">
                  <c:v>pAzFRS</c:v>
                </c:pt>
                <c:pt idx="22">
                  <c:v>BrbRS1</c:v>
                </c:pt>
              </c:strCache>
            </c:strRef>
          </c:cat>
          <c:val>
            <c:numRef>
              <c:f>'Figure 5b'!$C$66:$Y$66</c:f>
              <c:numCache>
                <c:formatCode>General</c:formatCode>
                <c:ptCount val="23"/>
                <c:pt idx="0">
                  <c:v>1.8061170929817678</c:v>
                </c:pt>
                <c:pt idx="1">
                  <c:v>1.6265123356893054</c:v>
                </c:pt>
                <c:pt idx="2">
                  <c:v>1.0874960472808746</c:v>
                </c:pt>
                <c:pt idx="3">
                  <c:v>1.4682890645739965</c:v>
                </c:pt>
                <c:pt idx="4">
                  <c:v>0.87241716145237369</c:v>
                </c:pt>
                <c:pt idx="5">
                  <c:v>1.7333182343013025</c:v>
                </c:pt>
                <c:pt idx="6">
                  <c:v>1.8970645660907297</c:v>
                </c:pt>
                <c:pt idx="7">
                  <c:v>1.2647834941402787</c:v>
                </c:pt>
                <c:pt idx="8">
                  <c:v>1.4658450647015404</c:v>
                </c:pt>
                <c:pt idx="9">
                  <c:v>1.1372583589512923</c:v>
                </c:pt>
                <c:pt idx="10">
                  <c:v>3.2191351421565013</c:v>
                </c:pt>
                <c:pt idx="11">
                  <c:v>1.4076666745527364</c:v>
                </c:pt>
                <c:pt idx="12">
                  <c:v>1.5416617480153734</c:v>
                </c:pt>
                <c:pt idx="13">
                  <c:v>0.84496422174810082</c:v>
                </c:pt>
                <c:pt idx="14">
                  <c:v>30.420437411003402</c:v>
                </c:pt>
                <c:pt idx="15">
                  <c:v>24.124543766630577</c:v>
                </c:pt>
                <c:pt idx="16">
                  <c:v>15.202241677336236</c:v>
                </c:pt>
                <c:pt idx="17">
                  <c:v>0.95140916387366892</c:v>
                </c:pt>
                <c:pt idx="18">
                  <c:v>4.9864535555358014</c:v>
                </c:pt>
                <c:pt idx="19">
                  <c:v>14.086226806766501</c:v>
                </c:pt>
                <c:pt idx="20">
                  <c:v>1.335121174616448</c:v>
                </c:pt>
                <c:pt idx="21">
                  <c:v>1.0846537692339708</c:v>
                </c:pt>
                <c:pt idx="22">
                  <c:v>1.5192957704175654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0C-4989-B76D-7CFD103EA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3150383"/>
        <c:axId val="1176001551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v>pNPhe/pAPhe</c:v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'Figure 5b'!$C$73:$Y$73</c15:sqref>
                          </c15:formulaRef>
                        </c:ext>
                      </c:extLst>
                      <c:numCache>
                        <c:formatCode>General</c:formatCode>
                        <c:ptCount val="23"/>
                        <c:pt idx="12">
                          <c:v>0.30119601462731871</c:v>
                        </c:pt>
                        <c:pt idx="13">
                          <c:v>0.26106157700802002</c:v>
                        </c:pt>
                        <c:pt idx="14">
                          <c:v>7.9854529667214784</c:v>
                        </c:pt>
                        <c:pt idx="15">
                          <c:v>2.7867208205926794</c:v>
                        </c:pt>
                        <c:pt idx="16">
                          <c:v>1.5875725780075318</c:v>
                        </c:pt>
                        <c:pt idx="17">
                          <c:v>0.18634051943950911</c:v>
                        </c:pt>
                        <c:pt idx="18">
                          <c:v>0.18341783169687562</c:v>
                        </c:pt>
                        <c:pt idx="19">
                          <c:v>1.248989660839569</c:v>
                        </c:pt>
                        <c:pt idx="20">
                          <c:v>5.656292151002406E-2</c:v>
                        </c:pt>
                        <c:pt idx="21">
                          <c:v>0.14745894124923276</c:v>
                        </c:pt>
                        <c:pt idx="22">
                          <c:v>9.4198496955469144E-3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'Figure 5b'!$C$73:$Y$73</c15:sqref>
                          </c15:formulaRef>
                        </c:ext>
                      </c:extLst>
                      <c:numCache>
                        <c:formatCode>General</c:formatCode>
                        <c:ptCount val="23"/>
                        <c:pt idx="12">
                          <c:v>0.30119601462731871</c:v>
                        </c:pt>
                        <c:pt idx="13">
                          <c:v>0.26106157700802002</c:v>
                        </c:pt>
                        <c:pt idx="14">
                          <c:v>7.9854529667214784</c:v>
                        </c:pt>
                        <c:pt idx="15">
                          <c:v>2.7867208205926794</c:v>
                        </c:pt>
                        <c:pt idx="16">
                          <c:v>1.5875725780075318</c:v>
                        </c:pt>
                        <c:pt idx="17">
                          <c:v>0.18634051943950911</c:v>
                        </c:pt>
                        <c:pt idx="18">
                          <c:v>0.18341783169687562</c:v>
                        </c:pt>
                        <c:pt idx="19">
                          <c:v>1.248989660839569</c:v>
                        </c:pt>
                        <c:pt idx="20">
                          <c:v>5.656292151002406E-2</c:v>
                        </c:pt>
                        <c:pt idx="21">
                          <c:v>0.14745894124923276</c:v>
                        </c:pt>
                        <c:pt idx="22">
                          <c:v>9.4198496955469144E-3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uri="{02D57815-91ED-43cb-92C2-25804820EDAC}">
                        <c15:formulaRef>
                          <c15:sqref>'Figure 5b'!$C$62:$Y$62</c15:sqref>
                        </c15:formulaRef>
                      </c:ext>
                    </c:extLst>
                    <c:strCache>
                      <c:ptCount val="23"/>
                      <c:pt idx="0">
                        <c:v>BrbRS3</c:v>
                      </c:pt>
                      <c:pt idx="1">
                        <c:v>bpaRS_mut</c:v>
                      </c:pt>
                      <c:pt idx="2">
                        <c:v>DopaRS</c:v>
                      </c:pt>
                      <c:pt idx="3">
                        <c:v>mtaFRS</c:v>
                      </c:pt>
                      <c:pt idx="4">
                        <c:v>pmmfRS</c:v>
                      </c:pt>
                      <c:pt idx="5">
                        <c:v>Bibaf-G2</c:v>
                      </c:pt>
                      <c:pt idx="6">
                        <c:v>pAcFRS.2.t1</c:v>
                      </c:pt>
                      <c:pt idx="7">
                        <c:v>pAzFRS</c:v>
                      </c:pt>
                      <c:pt idx="8">
                        <c:v>BipARS</c:v>
                      </c:pt>
                      <c:pt idx="9">
                        <c:v>FmYRS</c:v>
                      </c:pt>
                      <c:pt idx="10">
                        <c:v>pCNFRS</c:v>
                      </c:pt>
                      <c:pt idx="11">
                        <c:v>tetRSD12</c:v>
                      </c:pt>
                      <c:pt idx="12">
                        <c:v>BrbRS1</c:v>
                      </c:pt>
                      <c:pt idx="13">
                        <c:v>CouRS</c:v>
                      </c:pt>
                      <c:pt idx="14">
                        <c:v>pydtRSa9</c:v>
                      </c:pt>
                      <c:pt idx="15">
                        <c:v>NapARS</c:v>
                      </c:pt>
                      <c:pt idx="16">
                        <c:v>pAcFRS</c:v>
                      </c:pt>
                      <c:pt idx="17">
                        <c:v>pAFRS</c:v>
                      </c:pt>
                      <c:pt idx="18">
                        <c:v>pNFRS</c:v>
                      </c:pt>
                      <c:pt idx="19">
                        <c:v>tetRS-C11</c:v>
                      </c:pt>
                      <c:pt idx="20">
                        <c:v>pydtRSa2</c:v>
                      </c:pt>
                      <c:pt idx="21">
                        <c:v>pAzFRS</c:v>
                      </c:pt>
                      <c:pt idx="22">
                        <c:v>BrbRS1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5b'!$C$67:$Y$67</c15:sqref>
                        </c15:formulaRef>
                      </c:ext>
                    </c:extLst>
                    <c:numCache>
                      <c:formatCode>General</c:formatCode>
                      <c:ptCount val="23"/>
                      <c:pt idx="12">
                        <c:v>1.8242023502182394</c:v>
                      </c:pt>
                      <c:pt idx="13">
                        <c:v>1.0829326120919609</c:v>
                      </c:pt>
                      <c:pt idx="14">
                        <c:v>11.195193609047861</c:v>
                      </c:pt>
                      <c:pt idx="15">
                        <c:v>7.6757768645293485</c:v>
                      </c:pt>
                      <c:pt idx="16">
                        <c:v>13.252239149889418</c:v>
                      </c:pt>
                      <c:pt idx="17">
                        <c:v>0.43001555103562211</c:v>
                      </c:pt>
                      <c:pt idx="18">
                        <c:v>1.8894601781417939</c:v>
                      </c:pt>
                      <c:pt idx="19">
                        <c:v>5.6986036248472098</c:v>
                      </c:pt>
                      <c:pt idx="20">
                        <c:v>0.90166331365615104</c:v>
                      </c:pt>
                      <c:pt idx="21">
                        <c:v>1.3267151929722549</c:v>
                      </c:pt>
                      <c:pt idx="22">
                        <c:v>2.1272120845601905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1D0C-4989-B76D-7CFD103EACCE}"/>
                  </c:ext>
                </c:extLst>
              </c15:ser>
            </c15:filteredBarSeries>
          </c:ext>
        </c:extLst>
      </c:barChart>
      <c:catAx>
        <c:axId val="1173150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001551"/>
        <c:crosses val="autoZero"/>
        <c:auto val="1"/>
        <c:lblAlgn val="ctr"/>
        <c:lblOffset val="100"/>
        <c:noMultiLvlLbl val="0"/>
      </c:catAx>
      <c:valAx>
        <c:axId val="117600155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3150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0891604169846392"/>
          <c:y val="5.5004524379037752E-2"/>
          <c:w val="0.12271020675697433"/>
          <c:h val="9.99372576778905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588854782544778E-2"/>
          <c:y val="3.3258270108100091E-2"/>
          <c:w val="0.90947909955133255"/>
          <c:h val="0.81316994166589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5b'!$B$63</c:f>
              <c:strCache>
                <c:ptCount val="1"/>
                <c:pt idx="0">
                  <c:v>no nsAA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5b'!$C$62:$Y$62</c:f>
              <c:strCache>
                <c:ptCount val="23"/>
                <c:pt idx="0">
                  <c:v>BrbRS3</c:v>
                </c:pt>
                <c:pt idx="1">
                  <c:v>bpaRS_mut</c:v>
                </c:pt>
                <c:pt idx="2">
                  <c:v>DopaRS</c:v>
                </c:pt>
                <c:pt idx="3">
                  <c:v>mtaFRS</c:v>
                </c:pt>
                <c:pt idx="4">
                  <c:v>pmmfRS</c:v>
                </c:pt>
                <c:pt idx="5">
                  <c:v>Bibaf-G2</c:v>
                </c:pt>
                <c:pt idx="6">
                  <c:v>pAcFRS.2.t1</c:v>
                </c:pt>
                <c:pt idx="7">
                  <c:v>pAzFRS</c:v>
                </c:pt>
                <c:pt idx="8">
                  <c:v>BipARS</c:v>
                </c:pt>
                <c:pt idx="9">
                  <c:v>FmYRS</c:v>
                </c:pt>
                <c:pt idx="10">
                  <c:v>pCNFRS</c:v>
                </c:pt>
                <c:pt idx="11">
                  <c:v>tetRSD12</c:v>
                </c:pt>
                <c:pt idx="12">
                  <c:v>BrbRS1</c:v>
                </c:pt>
                <c:pt idx="13">
                  <c:v>CouRS</c:v>
                </c:pt>
                <c:pt idx="14">
                  <c:v>pydtRSa9</c:v>
                </c:pt>
                <c:pt idx="15">
                  <c:v>NapARS</c:v>
                </c:pt>
                <c:pt idx="16">
                  <c:v>pAcFRS</c:v>
                </c:pt>
                <c:pt idx="17">
                  <c:v>pAFRS</c:v>
                </c:pt>
                <c:pt idx="18">
                  <c:v>pNFRS</c:v>
                </c:pt>
                <c:pt idx="19">
                  <c:v>tetRS-C11</c:v>
                </c:pt>
                <c:pt idx="20">
                  <c:v>pydtRSa2</c:v>
                </c:pt>
                <c:pt idx="21">
                  <c:v>pAzFRS</c:v>
                </c:pt>
                <c:pt idx="22">
                  <c:v>BrbRS1</c:v>
                </c:pt>
              </c:strCache>
            </c:strRef>
          </c:cat>
          <c:val>
            <c:numRef>
              <c:f>'Figure 5b'!$C$63:$Y$63</c:f>
              <c:numCache>
                <c:formatCode>General</c:formatCode>
                <c:ptCount val="23"/>
                <c:pt idx="0">
                  <c:v>27924817.721690532</c:v>
                </c:pt>
                <c:pt idx="1">
                  <c:v>5912556.0500153312</c:v>
                </c:pt>
                <c:pt idx="2">
                  <c:v>116353344.41324817</c:v>
                </c:pt>
                <c:pt idx="3">
                  <c:v>7058590.6766784377</c:v>
                </c:pt>
                <c:pt idx="4">
                  <c:v>80469816.841890708</c:v>
                </c:pt>
                <c:pt idx="5">
                  <c:v>82478009.752651826</c:v>
                </c:pt>
                <c:pt idx="6">
                  <c:v>86465865.729584709</c:v>
                </c:pt>
                <c:pt idx="7">
                  <c:v>5451234.297013822</c:v>
                </c:pt>
                <c:pt idx="8">
                  <c:v>24287956.245445479</c:v>
                </c:pt>
                <c:pt idx="9">
                  <c:v>5268014.4505975619</c:v>
                </c:pt>
                <c:pt idx="10">
                  <c:v>46225260.277976491</c:v>
                </c:pt>
                <c:pt idx="11">
                  <c:v>4300716.5397470063</c:v>
                </c:pt>
                <c:pt idx="12">
                  <c:v>30243335.55025648</c:v>
                </c:pt>
                <c:pt idx="13">
                  <c:v>3992879.6248571891</c:v>
                </c:pt>
                <c:pt idx="14">
                  <c:v>6653625.7638958627</c:v>
                </c:pt>
                <c:pt idx="15">
                  <c:v>8019125.6028674589</c:v>
                </c:pt>
                <c:pt idx="16">
                  <c:v>12072207.744157208</c:v>
                </c:pt>
                <c:pt idx="17">
                  <c:v>24543325.427238818</c:v>
                </c:pt>
                <c:pt idx="18">
                  <c:v>26357911.375651002</c:v>
                </c:pt>
                <c:pt idx="19">
                  <c:v>12451676.679683456</c:v>
                </c:pt>
                <c:pt idx="20">
                  <c:v>2315631.200394365</c:v>
                </c:pt>
                <c:pt idx="21">
                  <c:v>2262307.3412739257</c:v>
                </c:pt>
                <c:pt idx="22">
                  <c:v>45927239.807535879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2-4E1B-B388-D03981A59DC5}"/>
            </c:ext>
          </c:extLst>
        </c:ser>
        <c:ser>
          <c:idx val="1"/>
          <c:order val="1"/>
          <c:tx>
            <c:strRef>
              <c:f>'Figure 5b'!$B$64</c:f>
              <c:strCache>
                <c:ptCount val="1"/>
                <c:pt idx="0">
                  <c:v>1 mM pNPhe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'Figure 5b'!$C$62:$Y$62</c:f>
              <c:strCache>
                <c:ptCount val="23"/>
                <c:pt idx="0">
                  <c:v>BrbRS3</c:v>
                </c:pt>
                <c:pt idx="1">
                  <c:v>bpaRS_mut</c:v>
                </c:pt>
                <c:pt idx="2">
                  <c:v>DopaRS</c:v>
                </c:pt>
                <c:pt idx="3">
                  <c:v>mtaFRS</c:v>
                </c:pt>
                <c:pt idx="4">
                  <c:v>pmmfRS</c:v>
                </c:pt>
                <c:pt idx="5">
                  <c:v>Bibaf-G2</c:v>
                </c:pt>
                <c:pt idx="6">
                  <c:v>pAcFRS.2.t1</c:v>
                </c:pt>
                <c:pt idx="7">
                  <c:v>pAzFRS</c:v>
                </c:pt>
                <c:pt idx="8">
                  <c:v>BipARS</c:v>
                </c:pt>
                <c:pt idx="9">
                  <c:v>FmYRS</c:v>
                </c:pt>
                <c:pt idx="10">
                  <c:v>pCNFRS</c:v>
                </c:pt>
                <c:pt idx="11">
                  <c:v>tetRSD12</c:v>
                </c:pt>
                <c:pt idx="12">
                  <c:v>BrbRS1</c:v>
                </c:pt>
                <c:pt idx="13">
                  <c:v>CouRS</c:v>
                </c:pt>
                <c:pt idx="14">
                  <c:v>pydtRSa9</c:v>
                </c:pt>
                <c:pt idx="15">
                  <c:v>NapARS</c:v>
                </c:pt>
                <c:pt idx="16">
                  <c:v>pAcFRS</c:v>
                </c:pt>
                <c:pt idx="17">
                  <c:v>pAFRS</c:v>
                </c:pt>
                <c:pt idx="18">
                  <c:v>pNFRS</c:v>
                </c:pt>
                <c:pt idx="19">
                  <c:v>tetRS-C11</c:v>
                </c:pt>
                <c:pt idx="20">
                  <c:v>pydtRSa2</c:v>
                </c:pt>
                <c:pt idx="21">
                  <c:v>pAzFRS</c:v>
                </c:pt>
                <c:pt idx="22">
                  <c:v>BrbRS1</c:v>
                </c:pt>
              </c:strCache>
            </c:strRef>
          </c:cat>
          <c:val>
            <c:numRef>
              <c:f>'Figure 5b'!$C$64:$Y$64</c:f>
              <c:numCache>
                <c:formatCode>General</c:formatCode>
                <c:ptCount val="23"/>
                <c:pt idx="0">
                  <c:v>50435490.605545454</c:v>
                </c:pt>
                <c:pt idx="1">
                  <c:v>9616845.3508043699</c:v>
                </c:pt>
                <c:pt idx="2">
                  <c:v>126533802.13731761</c:v>
                </c:pt>
                <c:pt idx="3">
                  <c:v>10364051.501870917</c:v>
                </c:pt>
                <c:pt idx="4">
                  <c:v>70203249.191794708</c:v>
                </c:pt>
                <c:pt idx="5">
                  <c:v>142960638.23315206</c:v>
                </c:pt>
                <c:pt idx="6">
                  <c:v>164031330.05195391</c:v>
                </c:pt>
                <c:pt idx="7">
                  <c:v>6894631.1615544679</c:v>
                </c:pt>
                <c:pt idx="8">
                  <c:v>35602380.794073209</c:v>
                </c:pt>
                <c:pt idx="9">
                  <c:v>5991093.4690182777</c:v>
                </c:pt>
                <c:pt idx="10">
                  <c:v>148805359.81616512</c:v>
                </c:pt>
                <c:pt idx="11">
                  <c:v>6053975.3496996202</c:v>
                </c:pt>
                <c:pt idx="12">
                  <c:v>46624993.550223887</c:v>
                </c:pt>
                <c:pt idx="13">
                  <c:v>3373840.4247513036</c:v>
                </c:pt>
                <c:pt idx="14">
                  <c:v>202406206.10683379</c:v>
                </c:pt>
                <c:pt idx="15">
                  <c:v>193457746.57648382</c:v>
                </c:pt>
                <c:pt idx="16">
                  <c:v>183524619.70568797</c:v>
                </c:pt>
                <c:pt idx="17">
                  <c:v>23350744.723408643</c:v>
                </c:pt>
                <c:pt idx="18">
                  <c:v>131432500.89561248</c:v>
                </c:pt>
                <c:pt idx="19">
                  <c:v>175397141.83454639</c:v>
                </c:pt>
                <c:pt idx="20">
                  <c:v>3091648.24824902</c:v>
                </c:pt>
                <c:pt idx="21">
                  <c:v>2453820.1848784466</c:v>
                </c:pt>
                <c:pt idx="22">
                  <c:v>69777061.186542496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22-4E1B-B388-D03981A59DC5}"/>
            </c:ext>
          </c:extLst>
        </c:ser>
        <c:ser>
          <c:idx val="2"/>
          <c:order val="2"/>
          <c:tx>
            <c:strRef>
              <c:f>'Figure 5b'!$B$65</c:f>
              <c:strCache>
                <c:ptCount val="1"/>
                <c:pt idx="0">
                  <c:v>1 mM pAPhe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5b'!$C$62:$Y$62</c:f>
              <c:strCache>
                <c:ptCount val="23"/>
                <c:pt idx="0">
                  <c:v>BrbRS3</c:v>
                </c:pt>
                <c:pt idx="1">
                  <c:v>bpaRS_mut</c:v>
                </c:pt>
                <c:pt idx="2">
                  <c:v>DopaRS</c:v>
                </c:pt>
                <c:pt idx="3">
                  <c:v>mtaFRS</c:v>
                </c:pt>
                <c:pt idx="4">
                  <c:v>pmmfRS</c:v>
                </c:pt>
                <c:pt idx="5">
                  <c:v>Bibaf-G2</c:v>
                </c:pt>
                <c:pt idx="6">
                  <c:v>pAcFRS.2.t1</c:v>
                </c:pt>
                <c:pt idx="7">
                  <c:v>pAzFRS</c:v>
                </c:pt>
                <c:pt idx="8">
                  <c:v>BipARS</c:v>
                </c:pt>
                <c:pt idx="9">
                  <c:v>FmYRS</c:v>
                </c:pt>
                <c:pt idx="10">
                  <c:v>pCNFRS</c:v>
                </c:pt>
                <c:pt idx="11">
                  <c:v>tetRSD12</c:v>
                </c:pt>
                <c:pt idx="12">
                  <c:v>BrbRS1</c:v>
                </c:pt>
                <c:pt idx="13">
                  <c:v>CouRS</c:v>
                </c:pt>
                <c:pt idx="14">
                  <c:v>pydtRSa9</c:v>
                </c:pt>
                <c:pt idx="15">
                  <c:v>NapARS</c:v>
                </c:pt>
                <c:pt idx="16">
                  <c:v>pAcFRS</c:v>
                </c:pt>
                <c:pt idx="17">
                  <c:v>pAFRS</c:v>
                </c:pt>
                <c:pt idx="18">
                  <c:v>pNFRS</c:v>
                </c:pt>
                <c:pt idx="19">
                  <c:v>tetRS-C11</c:v>
                </c:pt>
                <c:pt idx="20">
                  <c:v>pydtRSa2</c:v>
                </c:pt>
                <c:pt idx="21">
                  <c:v>pAzFRS</c:v>
                </c:pt>
                <c:pt idx="22">
                  <c:v>BrbRS1</c:v>
                </c:pt>
              </c:strCache>
            </c:strRef>
          </c:cat>
          <c:val>
            <c:numRef>
              <c:f>'Figure 5b'!$C$65:$Y$65</c:f>
              <c:numCache>
                <c:formatCode>General</c:formatCode>
                <c:ptCount val="23"/>
                <c:pt idx="12">
                  <c:v>25559112.751195546</c:v>
                </c:pt>
                <c:pt idx="13">
                  <c:v>3115466.6385324467</c:v>
                </c:pt>
                <c:pt idx="14">
                  <c:v>18079741.465413406</c:v>
                </c:pt>
                <c:pt idx="15">
                  <c:v>25203669.933459688</c:v>
                </c:pt>
                <c:pt idx="16">
                  <c:v>13848574.390330058</c:v>
                </c:pt>
                <c:pt idx="17">
                  <c:v>54302093.650269613</c:v>
                </c:pt>
                <c:pt idx="18">
                  <c:v>69560873.743775278</c:v>
                </c:pt>
                <c:pt idx="19">
                  <c:v>30778968.565171808</c:v>
                </c:pt>
                <c:pt idx="20">
                  <c:v>3428827.8134692069</c:v>
                </c:pt>
                <c:pt idx="21">
                  <c:v>1849545.5527128815</c:v>
                </c:pt>
                <c:pt idx="22">
                  <c:v>32802117.70749186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22-4E1B-B388-D03981A59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6578239"/>
        <c:axId val="236579903"/>
      </c:barChart>
      <c:catAx>
        <c:axId val="236578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579903"/>
        <c:crosses val="autoZero"/>
        <c:auto val="1"/>
        <c:lblAlgn val="ctr"/>
        <c:lblOffset val="100"/>
        <c:noMultiLvlLbl val="0"/>
      </c:catAx>
      <c:valAx>
        <c:axId val="23657990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FL/OD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578239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9.025045203432433E-2"/>
          <c:y val="6.3673517584625874E-2"/>
          <c:w val="0.10013304425927491"/>
          <c:h val="0.148382370861073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623453738606838E-2"/>
          <c:y val="3.2366545919602613E-2"/>
          <c:w val="0.88732966233613286"/>
          <c:h val="0.899374563416535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5b'!$B$63</c:f>
              <c:strCache>
                <c:ptCount val="1"/>
                <c:pt idx="0">
                  <c:v>no nsAA</c:v>
                </c:pt>
              </c:strCache>
            </c:strRef>
          </c:tx>
          <c:spPr>
            <a:solidFill>
              <a:schemeClr val="bg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'Figure 5b'!$C$68:$Y$68</c15:sqref>
                    </c15:fullRef>
                  </c:ext>
                </c:extLst>
                <c:f>('Figure 5b'!$M$68,'Figure 5b'!$Q$68:$S$68,'Figure 5b'!$U$68:$V$68)</c:f>
                <c:numCache>
                  <c:formatCode>General</c:formatCode>
                  <c:ptCount val="6"/>
                  <c:pt idx="0">
                    <c:v>2664231.4520048294</c:v>
                  </c:pt>
                  <c:pt idx="1">
                    <c:v>1384469.2858991441</c:v>
                  </c:pt>
                  <c:pt idx="2">
                    <c:v>617769.51916881604</c:v>
                  </c:pt>
                  <c:pt idx="3">
                    <c:v>274577.82022696035</c:v>
                  </c:pt>
                  <c:pt idx="4">
                    <c:v>6539818.5822803313</c:v>
                  </c:pt>
                  <c:pt idx="5">
                    <c:v>495998.82671381911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'Figure 5b'!$C$68:$Y$68</c15:sqref>
                    </c15:fullRef>
                  </c:ext>
                </c:extLst>
                <c:f>('Figure 5b'!$M$68,'Figure 5b'!$Q$68:$S$68,'Figure 5b'!$U$68:$V$68)</c:f>
                <c:numCache>
                  <c:formatCode>General</c:formatCode>
                  <c:ptCount val="6"/>
                  <c:pt idx="0">
                    <c:v>2664231.4520048294</c:v>
                  </c:pt>
                  <c:pt idx="1">
                    <c:v>1384469.2858991441</c:v>
                  </c:pt>
                  <c:pt idx="2">
                    <c:v>617769.51916881604</c:v>
                  </c:pt>
                  <c:pt idx="3">
                    <c:v>274577.82022696035</c:v>
                  </c:pt>
                  <c:pt idx="4">
                    <c:v>6539818.5822803313</c:v>
                  </c:pt>
                  <c:pt idx="5">
                    <c:v>495998.82671381911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'Figure 5b'!$C$62:$Y$62</c15:sqref>
                  </c15:fullRef>
                </c:ext>
              </c:extLst>
              <c:f>('Figure 5b'!$M$62,'Figure 5b'!$Q$62:$S$62,'Figure 5b'!$U$62:$V$62)</c:f>
              <c:strCache>
                <c:ptCount val="6"/>
                <c:pt idx="0">
                  <c:v>pCNFRS</c:v>
                </c:pt>
                <c:pt idx="1">
                  <c:v>pydtRSa9</c:v>
                </c:pt>
                <c:pt idx="2">
                  <c:v>NapARS</c:v>
                </c:pt>
                <c:pt idx="3">
                  <c:v>pAcFRS</c:v>
                </c:pt>
                <c:pt idx="4">
                  <c:v>pNFRS</c:v>
                </c:pt>
                <c:pt idx="5">
                  <c:v>tetRS-C11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5b'!$C$63:$Y$63</c15:sqref>
                  </c15:fullRef>
                </c:ext>
              </c:extLst>
              <c:f>('Figure 5b'!$M$63,'Figure 5b'!$Q$63:$S$63,'Figure 5b'!$U$63:$V$63)</c:f>
              <c:numCache>
                <c:formatCode>General</c:formatCode>
                <c:ptCount val="6"/>
                <c:pt idx="0">
                  <c:v>46225260.277976491</c:v>
                </c:pt>
                <c:pt idx="1">
                  <c:v>6653625.7638958627</c:v>
                </c:pt>
                <c:pt idx="2">
                  <c:v>8019125.6028674589</c:v>
                </c:pt>
                <c:pt idx="3">
                  <c:v>12072207.744157208</c:v>
                </c:pt>
                <c:pt idx="4">
                  <c:v>26357911.375651002</c:v>
                </c:pt>
                <c:pt idx="5">
                  <c:v>12451676.679683456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F7-42BE-B340-902685C5E479}"/>
            </c:ext>
          </c:extLst>
        </c:ser>
        <c:ser>
          <c:idx val="1"/>
          <c:order val="1"/>
          <c:tx>
            <c:strRef>
              <c:f>'Figure 5b'!$B$64</c:f>
              <c:strCache>
                <c:ptCount val="1"/>
                <c:pt idx="0">
                  <c:v>1 mM pNPhe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'Figure 5b'!$C$69:$Y$69</c15:sqref>
                    </c15:fullRef>
                  </c:ext>
                </c:extLst>
                <c:f>('Figure 5b'!$M$69,'Figure 5b'!$Q$69:$S$69,'Figure 5b'!$U$69:$V$69)</c:f>
                <c:numCache>
                  <c:formatCode>General</c:formatCode>
                  <c:ptCount val="6"/>
                  <c:pt idx="0">
                    <c:v>8069114.3553891843</c:v>
                  </c:pt>
                  <c:pt idx="1">
                    <c:v>113079100.6572862</c:v>
                  </c:pt>
                  <c:pt idx="2">
                    <c:v>64940363.338161021</c:v>
                  </c:pt>
                  <c:pt idx="3">
                    <c:v>17526149.732766043</c:v>
                  </c:pt>
                  <c:pt idx="4">
                    <c:v>5984644.4313453306</c:v>
                  </c:pt>
                  <c:pt idx="5">
                    <c:v>30818528.251542449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'Figure 5b'!$C$69:$Y$69</c15:sqref>
                    </c15:fullRef>
                  </c:ext>
                </c:extLst>
                <c:f>('Figure 5b'!$M$69,'Figure 5b'!$Q$69:$S$69,'Figure 5b'!$U$69:$V$69)</c:f>
                <c:numCache>
                  <c:formatCode>General</c:formatCode>
                  <c:ptCount val="6"/>
                  <c:pt idx="0">
                    <c:v>8069114.3553891843</c:v>
                  </c:pt>
                  <c:pt idx="1">
                    <c:v>113079100.6572862</c:v>
                  </c:pt>
                  <c:pt idx="2">
                    <c:v>64940363.338161021</c:v>
                  </c:pt>
                  <c:pt idx="3">
                    <c:v>17526149.732766043</c:v>
                  </c:pt>
                  <c:pt idx="4">
                    <c:v>5984644.4313453306</c:v>
                  </c:pt>
                  <c:pt idx="5">
                    <c:v>30818528.251542449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'Figure 5b'!$C$62:$Y$62</c15:sqref>
                  </c15:fullRef>
                </c:ext>
              </c:extLst>
              <c:f>('Figure 5b'!$M$62,'Figure 5b'!$Q$62:$S$62,'Figure 5b'!$U$62:$V$62)</c:f>
              <c:strCache>
                <c:ptCount val="6"/>
                <c:pt idx="0">
                  <c:v>pCNFRS</c:v>
                </c:pt>
                <c:pt idx="1">
                  <c:v>pydtRSa9</c:v>
                </c:pt>
                <c:pt idx="2">
                  <c:v>NapARS</c:v>
                </c:pt>
                <c:pt idx="3">
                  <c:v>pAcFRS</c:v>
                </c:pt>
                <c:pt idx="4">
                  <c:v>pNFRS</c:v>
                </c:pt>
                <c:pt idx="5">
                  <c:v>tetRS-C11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5b'!$C$64:$Y$64</c15:sqref>
                  </c15:fullRef>
                </c:ext>
              </c:extLst>
              <c:f>('Figure 5b'!$M$64,'Figure 5b'!$Q$64:$S$64,'Figure 5b'!$U$64:$V$64)</c:f>
              <c:numCache>
                <c:formatCode>General</c:formatCode>
                <c:ptCount val="6"/>
                <c:pt idx="0">
                  <c:v>148805359.81616512</c:v>
                </c:pt>
                <c:pt idx="1">
                  <c:v>202406206.10683379</c:v>
                </c:pt>
                <c:pt idx="2">
                  <c:v>193457746.57648382</c:v>
                </c:pt>
                <c:pt idx="3">
                  <c:v>183524619.70568797</c:v>
                </c:pt>
                <c:pt idx="4">
                  <c:v>131432500.89561248</c:v>
                </c:pt>
                <c:pt idx="5">
                  <c:v>175397141.83454639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F7-42BE-B340-902685C5E479}"/>
            </c:ext>
          </c:extLst>
        </c:ser>
        <c:ser>
          <c:idx val="2"/>
          <c:order val="2"/>
          <c:tx>
            <c:strRef>
              <c:f>'Figure 5b'!$B$65</c:f>
              <c:strCache>
                <c:ptCount val="1"/>
                <c:pt idx="0">
                  <c:v>1 mM pAPhe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'Figure 5b'!$C$70:$Y$70</c15:sqref>
                    </c15:fullRef>
                  </c:ext>
                </c:extLst>
                <c:f>('Figure 5b'!$M$70,'Figure 5b'!$Q$70:$S$70,'Figure 5b'!$U$70:$V$70)</c:f>
                <c:numCache>
                  <c:formatCode>General</c:formatCode>
                  <c:ptCount val="6"/>
                  <c:pt idx="1">
                    <c:v>8017914.7360601416</c:v>
                  </c:pt>
                  <c:pt idx="2">
                    <c:v>3485537.2760439469</c:v>
                  </c:pt>
                  <c:pt idx="3">
                    <c:v>1001648.7362114883</c:v>
                  </c:pt>
                  <c:pt idx="4">
                    <c:v>5963625.723494296</c:v>
                  </c:pt>
                  <c:pt idx="5">
                    <c:v>4032461.6462061442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'Figure 5b'!$C$70:$Y$70</c15:sqref>
                    </c15:fullRef>
                  </c:ext>
                </c:extLst>
                <c:f>('Figure 5b'!$M$70,'Figure 5b'!$Q$70:$S$70,'Figure 5b'!$U$70:$V$70)</c:f>
                <c:numCache>
                  <c:formatCode>General</c:formatCode>
                  <c:ptCount val="6"/>
                  <c:pt idx="1">
                    <c:v>8017914.7360601416</c:v>
                  </c:pt>
                  <c:pt idx="2">
                    <c:v>3485537.2760439469</c:v>
                  </c:pt>
                  <c:pt idx="3">
                    <c:v>1001648.7362114883</c:v>
                  </c:pt>
                  <c:pt idx="4">
                    <c:v>5963625.723494296</c:v>
                  </c:pt>
                  <c:pt idx="5">
                    <c:v>4032461.6462061442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'Figure 5b'!$C$62:$Y$62</c15:sqref>
                  </c15:fullRef>
                </c:ext>
              </c:extLst>
              <c:f>('Figure 5b'!$M$62,'Figure 5b'!$Q$62:$S$62,'Figure 5b'!$U$62:$V$62)</c:f>
              <c:strCache>
                <c:ptCount val="6"/>
                <c:pt idx="0">
                  <c:v>pCNFRS</c:v>
                </c:pt>
                <c:pt idx="1">
                  <c:v>pydtRSa9</c:v>
                </c:pt>
                <c:pt idx="2">
                  <c:v>NapARS</c:v>
                </c:pt>
                <c:pt idx="3">
                  <c:v>pAcFRS</c:v>
                </c:pt>
                <c:pt idx="4">
                  <c:v>pNFRS</c:v>
                </c:pt>
                <c:pt idx="5">
                  <c:v>tetRS-C11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5b'!$C$65:$Y$65</c15:sqref>
                  </c15:fullRef>
                </c:ext>
              </c:extLst>
              <c:f>('Figure 5b'!$M$65,'Figure 5b'!$Q$65:$S$65,'Figure 5b'!$U$65:$V$65)</c:f>
              <c:numCache>
                <c:formatCode>General</c:formatCode>
                <c:ptCount val="6"/>
                <c:pt idx="1">
                  <c:v>18079741.465413406</c:v>
                </c:pt>
                <c:pt idx="2">
                  <c:v>25203669.933459688</c:v>
                </c:pt>
                <c:pt idx="3">
                  <c:v>13848574.390330058</c:v>
                </c:pt>
                <c:pt idx="4">
                  <c:v>69560873.743775278</c:v>
                </c:pt>
                <c:pt idx="5">
                  <c:v>30778968.565171808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F7-42BE-B340-902685C5E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6578239"/>
        <c:axId val="236579903"/>
      </c:barChart>
      <c:catAx>
        <c:axId val="236578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579903"/>
        <c:crosses val="autoZero"/>
        <c:auto val="1"/>
        <c:lblAlgn val="ctr"/>
        <c:lblOffset val="100"/>
        <c:noMultiLvlLbl val="0"/>
      </c:catAx>
      <c:valAx>
        <c:axId val="23657990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FL/OD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578239"/>
        <c:crosses val="autoZero"/>
        <c:crossBetween val="between"/>
        <c:dispUnits>
          <c:builtInUnit val="tenMillion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442297280914895"/>
          <c:y val="6.9487521966736784E-2"/>
          <c:w val="0.12202503356407142"/>
          <c:h val="0.148960714149184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820026345202645E-2"/>
          <c:y val="3.7689669145677451E-2"/>
          <c:w val="0.8714262082814711"/>
          <c:h val="0.88006983493243474"/>
        </c:manualLayout>
      </c:layout>
      <c:barChart>
        <c:barDir val="col"/>
        <c:grouping val="clustered"/>
        <c:varyColors val="0"/>
        <c:ser>
          <c:idx val="0"/>
          <c:order val="0"/>
          <c:tx>
            <c:v>pNPhe/no nsAA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'Figure 5b'!$C$72:$Y$72</c15:sqref>
                    </c15:fullRef>
                  </c:ext>
                </c:extLst>
                <c:f>('Figure 5b'!$M$72,'Figure 5b'!$Q$72:$S$72,'Figure 5b'!$U$72:$V$72)</c:f>
                <c:numCache>
                  <c:formatCode>General</c:formatCode>
                  <c:ptCount val="6"/>
                  <c:pt idx="0">
                    <c:v>0.25474618960826095</c:v>
                  </c:pt>
                  <c:pt idx="1">
                    <c:v>18.135605977048353</c:v>
                  </c:pt>
                  <c:pt idx="2">
                    <c:v>8.3087038899820396</c:v>
                  </c:pt>
                  <c:pt idx="3">
                    <c:v>1.4923846438463821</c:v>
                  </c:pt>
                  <c:pt idx="4">
                    <c:v>1.257880469852763</c:v>
                  </c:pt>
                  <c:pt idx="5">
                    <c:v>2.5378570730735772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'Figure 5b'!$C$72:$Y$72</c15:sqref>
                    </c15:fullRef>
                  </c:ext>
                </c:extLst>
                <c:f>('Figure 5b'!$M$72,'Figure 5b'!$Q$72:$S$72,'Figure 5b'!$U$72:$V$72)</c:f>
                <c:numCache>
                  <c:formatCode>General</c:formatCode>
                  <c:ptCount val="6"/>
                  <c:pt idx="0">
                    <c:v>0.25474618960826095</c:v>
                  </c:pt>
                  <c:pt idx="1">
                    <c:v>18.135605977048353</c:v>
                  </c:pt>
                  <c:pt idx="2">
                    <c:v>8.3087038899820396</c:v>
                  </c:pt>
                  <c:pt idx="3">
                    <c:v>1.4923846438463821</c:v>
                  </c:pt>
                  <c:pt idx="4">
                    <c:v>1.257880469852763</c:v>
                  </c:pt>
                  <c:pt idx="5">
                    <c:v>2.5378570730735772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'Figure 5b'!$C$62:$Y$62</c15:sqref>
                  </c15:fullRef>
                </c:ext>
              </c:extLst>
              <c:f>('Figure 5b'!$M$62,'Figure 5b'!$Q$62:$S$62,'Figure 5b'!$U$62:$V$62)</c:f>
              <c:strCache>
                <c:ptCount val="6"/>
                <c:pt idx="0">
                  <c:v>pCNFRS</c:v>
                </c:pt>
                <c:pt idx="1">
                  <c:v>pydtRSa9</c:v>
                </c:pt>
                <c:pt idx="2">
                  <c:v>NapARS</c:v>
                </c:pt>
                <c:pt idx="3">
                  <c:v>pAcFRS</c:v>
                </c:pt>
                <c:pt idx="4">
                  <c:v>pNFRS</c:v>
                </c:pt>
                <c:pt idx="5">
                  <c:v>tetRS-C11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5b'!$C$66:$Y$66</c15:sqref>
                  </c15:fullRef>
                </c:ext>
              </c:extLst>
              <c:f>('Figure 5b'!$M$66,'Figure 5b'!$Q$66:$S$66,'Figure 5b'!$U$66:$V$66)</c:f>
              <c:numCache>
                <c:formatCode>General</c:formatCode>
                <c:ptCount val="6"/>
                <c:pt idx="0">
                  <c:v>3.2191351421565013</c:v>
                </c:pt>
                <c:pt idx="1">
                  <c:v>30.420437411003402</c:v>
                </c:pt>
                <c:pt idx="2">
                  <c:v>24.124543766630577</c:v>
                </c:pt>
                <c:pt idx="3">
                  <c:v>15.202241677336236</c:v>
                </c:pt>
                <c:pt idx="4">
                  <c:v>4.9864535555358014</c:v>
                </c:pt>
                <c:pt idx="5">
                  <c:v>14.086226806766501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F-4DC3-8AFD-03B0E55F017C}"/>
            </c:ext>
          </c:extLst>
        </c:ser>
        <c:ser>
          <c:idx val="1"/>
          <c:order val="1"/>
          <c:tx>
            <c:v>pNPhe/pAPhe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'Figure 5b'!$C$73:$Y$73</c15:sqref>
                    </c15:fullRef>
                  </c:ext>
                </c:extLst>
                <c:f>('Figure 5b'!$M$73,'Figure 5b'!$Q$73:$S$73,'Figure 5b'!$U$73:$V$73)</c:f>
                <c:numCache>
                  <c:formatCode>General</c:formatCode>
                  <c:ptCount val="6"/>
                  <c:pt idx="1">
                    <c:v>7.9854529667214784</c:v>
                  </c:pt>
                  <c:pt idx="2">
                    <c:v>2.7867208205926794</c:v>
                  </c:pt>
                  <c:pt idx="3">
                    <c:v>1.5875725780075318</c:v>
                  </c:pt>
                  <c:pt idx="4">
                    <c:v>0.18341783169687562</c:v>
                  </c:pt>
                  <c:pt idx="5">
                    <c:v>1.248989660839569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'Figure 5b'!$C$73:$Y$73</c15:sqref>
                    </c15:fullRef>
                  </c:ext>
                </c:extLst>
                <c:f>('Figure 5b'!$M$73,'Figure 5b'!$Q$73:$S$73,'Figure 5b'!$U$73:$V$73)</c:f>
                <c:numCache>
                  <c:formatCode>General</c:formatCode>
                  <c:ptCount val="6"/>
                  <c:pt idx="1">
                    <c:v>7.9854529667214784</c:v>
                  </c:pt>
                  <c:pt idx="2">
                    <c:v>2.7867208205926794</c:v>
                  </c:pt>
                  <c:pt idx="3">
                    <c:v>1.5875725780075318</c:v>
                  </c:pt>
                  <c:pt idx="4">
                    <c:v>0.18341783169687562</c:v>
                  </c:pt>
                  <c:pt idx="5">
                    <c:v>1.248989660839569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'Figure 5b'!$C$62:$Y$62</c15:sqref>
                  </c15:fullRef>
                </c:ext>
              </c:extLst>
              <c:f>('Figure 5b'!$M$62,'Figure 5b'!$Q$62:$S$62,'Figure 5b'!$U$62:$V$62)</c:f>
              <c:strCache>
                <c:ptCount val="6"/>
                <c:pt idx="0">
                  <c:v>pCNFRS</c:v>
                </c:pt>
                <c:pt idx="1">
                  <c:v>pydtRSa9</c:v>
                </c:pt>
                <c:pt idx="2">
                  <c:v>NapARS</c:v>
                </c:pt>
                <c:pt idx="3">
                  <c:v>pAcFRS</c:v>
                </c:pt>
                <c:pt idx="4">
                  <c:v>pNFRS</c:v>
                </c:pt>
                <c:pt idx="5">
                  <c:v>tetRS-C11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5b'!$C$67:$Y$67</c15:sqref>
                  </c15:fullRef>
                </c:ext>
              </c:extLst>
              <c:f>('Figure 5b'!$M$67,'Figure 5b'!$Q$67:$S$67,'Figure 5b'!$U$67:$V$67)</c:f>
              <c:numCache>
                <c:formatCode>General</c:formatCode>
                <c:ptCount val="6"/>
                <c:pt idx="1">
                  <c:v>11.195193609047861</c:v>
                </c:pt>
                <c:pt idx="2">
                  <c:v>7.6757768645293485</c:v>
                </c:pt>
                <c:pt idx="3">
                  <c:v>13.252239149889418</c:v>
                </c:pt>
                <c:pt idx="4">
                  <c:v>1.8894601781417939</c:v>
                </c:pt>
                <c:pt idx="5">
                  <c:v>5.6986036248472098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AF-4DC3-8AFD-03B0E55F0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3150383"/>
        <c:axId val="1176001551"/>
      </c:barChart>
      <c:catAx>
        <c:axId val="1173150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001551"/>
        <c:crosses val="autoZero"/>
        <c:auto val="1"/>
        <c:lblAlgn val="ctr"/>
        <c:lblOffset val="100"/>
        <c:noMultiLvlLbl val="0"/>
      </c:catAx>
      <c:valAx>
        <c:axId val="1176001551"/>
        <c:scaling>
          <c:orientation val="minMax"/>
          <c:max val="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3150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958024805787833"/>
          <c:y val="7.4645474745875115E-2"/>
          <c:w val="0.21905968374212051"/>
          <c:h val="0.131362710698484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969004225461072E-2"/>
          <c:y val="3.7689669145677451E-2"/>
          <c:w val="0.89027717958314068"/>
          <c:h val="0.8593422524890002"/>
        </c:manualLayout>
      </c:layout>
      <c:barChart>
        <c:barDir val="col"/>
        <c:grouping val="clustered"/>
        <c:varyColors val="0"/>
        <c:ser>
          <c:idx val="0"/>
          <c:order val="0"/>
          <c:tx>
            <c:v>pNPhe/no nsAA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5b'!$C$72:$Y$72</c:f>
                <c:numCache>
                  <c:formatCode>General</c:formatCode>
                  <c:ptCount val="23"/>
                  <c:pt idx="0">
                    <c:v>0.4057016870888695</c:v>
                  </c:pt>
                  <c:pt idx="1">
                    <c:v>1.1476213585884112</c:v>
                  </c:pt>
                  <c:pt idx="2">
                    <c:v>0.11719491480874979</c:v>
                  </c:pt>
                  <c:pt idx="3">
                    <c:v>0.16604437710176406</c:v>
                  </c:pt>
                  <c:pt idx="4">
                    <c:v>0.2050010017448326</c:v>
                  </c:pt>
                  <c:pt idx="5">
                    <c:v>0.20065956708341418</c:v>
                  </c:pt>
                  <c:pt idx="6">
                    <c:v>0.2878987133366368</c:v>
                  </c:pt>
                  <c:pt idx="7">
                    <c:v>0.31083063407988976</c:v>
                  </c:pt>
                  <c:pt idx="8">
                    <c:v>0.18418290214482197</c:v>
                  </c:pt>
                  <c:pt idx="9">
                    <c:v>0.17130419930075247</c:v>
                  </c:pt>
                  <c:pt idx="10">
                    <c:v>0.25474618960826095</c:v>
                  </c:pt>
                  <c:pt idx="11">
                    <c:v>0.2411598417985249</c:v>
                  </c:pt>
                  <c:pt idx="12">
                    <c:v>0.34115485897113762</c:v>
                  </c:pt>
                  <c:pt idx="13">
                    <c:v>0.1616273190013211</c:v>
                  </c:pt>
                  <c:pt idx="14">
                    <c:v>18.135605977048353</c:v>
                  </c:pt>
                  <c:pt idx="15">
                    <c:v>8.3087038899820396</c:v>
                  </c:pt>
                  <c:pt idx="16">
                    <c:v>1.4923846438463821</c:v>
                  </c:pt>
                  <c:pt idx="17">
                    <c:v>0.42984305547839891</c:v>
                  </c:pt>
                  <c:pt idx="18">
                    <c:v>1.257880469852763</c:v>
                  </c:pt>
                  <c:pt idx="19">
                    <c:v>2.5378570730735772</c:v>
                  </c:pt>
                  <c:pt idx="20">
                    <c:v>0.35098399806706976</c:v>
                  </c:pt>
                  <c:pt idx="21">
                    <c:v>0.29254894240077395</c:v>
                  </c:pt>
                  <c:pt idx="22">
                    <c:v>1.1570157928092142E-2</c:v>
                  </c:pt>
                </c:numCache>
              </c:numRef>
            </c:plus>
            <c:minus>
              <c:numRef>
                <c:f>'Figure 5b'!$C$72:$Y$72</c:f>
                <c:numCache>
                  <c:formatCode>General</c:formatCode>
                  <c:ptCount val="23"/>
                  <c:pt idx="0">
                    <c:v>0.4057016870888695</c:v>
                  </c:pt>
                  <c:pt idx="1">
                    <c:v>1.1476213585884112</c:v>
                  </c:pt>
                  <c:pt idx="2">
                    <c:v>0.11719491480874979</c:v>
                  </c:pt>
                  <c:pt idx="3">
                    <c:v>0.16604437710176406</c:v>
                  </c:pt>
                  <c:pt idx="4">
                    <c:v>0.2050010017448326</c:v>
                  </c:pt>
                  <c:pt idx="5">
                    <c:v>0.20065956708341418</c:v>
                  </c:pt>
                  <c:pt idx="6">
                    <c:v>0.2878987133366368</c:v>
                  </c:pt>
                  <c:pt idx="7">
                    <c:v>0.31083063407988976</c:v>
                  </c:pt>
                  <c:pt idx="8">
                    <c:v>0.18418290214482197</c:v>
                  </c:pt>
                  <c:pt idx="9">
                    <c:v>0.17130419930075247</c:v>
                  </c:pt>
                  <c:pt idx="10">
                    <c:v>0.25474618960826095</c:v>
                  </c:pt>
                  <c:pt idx="11">
                    <c:v>0.2411598417985249</c:v>
                  </c:pt>
                  <c:pt idx="12">
                    <c:v>0.34115485897113762</c:v>
                  </c:pt>
                  <c:pt idx="13">
                    <c:v>0.1616273190013211</c:v>
                  </c:pt>
                  <c:pt idx="14">
                    <c:v>18.135605977048353</c:v>
                  </c:pt>
                  <c:pt idx="15">
                    <c:v>8.3087038899820396</c:v>
                  </c:pt>
                  <c:pt idx="16">
                    <c:v>1.4923846438463821</c:v>
                  </c:pt>
                  <c:pt idx="17">
                    <c:v>0.42984305547839891</c:v>
                  </c:pt>
                  <c:pt idx="18">
                    <c:v>1.257880469852763</c:v>
                  </c:pt>
                  <c:pt idx="19">
                    <c:v>2.5378570730735772</c:v>
                  </c:pt>
                  <c:pt idx="20">
                    <c:v>0.35098399806706976</c:v>
                  </c:pt>
                  <c:pt idx="21">
                    <c:v>0.29254894240077395</c:v>
                  </c:pt>
                  <c:pt idx="22">
                    <c:v>1.1570157928092142E-2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'Figure 5b'!$C$74:$Y$74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15</c:v>
                </c:pt>
                <c:pt idx="20">
                  <c:v>20</c:v>
                </c:pt>
              </c:numCache>
            </c:numRef>
          </c:cat>
          <c:val>
            <c:numRef>
              <c:f>'Figure 5b'!$C$66:$Y$66</c:f>
              <c:numCache>
                <c:formatCode>General</c:formatCode>
                <c:ptCount val="23"/>
                <c:pt idx="0">
                  <c:v>1.8061170929817678</c:v>
                </c:pt>
                <c:pt idx="1">
                  <c:v>1.6265123356893054</c:v>
                </c:pt>
                <c:pt idx="2">
                  <c:v>1.0874960472808746</c:v>
                </c:pt>
                <c:pt idx="3">
                  <c:v>1.4682890645739965</c:v>
                </c:pt>
                <c:pt idx="4">
                  <c:v>0.87241716145237369</c:v>
                </c:pt>
                <c:pt idx="5">
                  <c:v>1.7333182343013025</c:v>
                </c:pt>
                <c:pt idx="6">
                  <c:v>1.8970645660907297</c:v>
                </c:pt>
                <c:pt idx="7">
                  <c:v>1.2647834941402787</c:v>
                </c:pt>
                <c:pt idx="8">
                  <c:v>1.4658450647015404</c:v>
                </c:pt>
                <c:pt idx="9">
                  <c:v>1.1372583589512923</c:v>
                </c:pt>
                <c:pt idx="10">
                  <c:v>3.2191351421565013</c:v>
                </c:pt>
                <c:pt idx="11">
                  <c:v>1.4076666745527364</c:v>
                </c:pt>
                <c:pt idx="12">
                  <c:v>1.5416617480153734</c:v>
                </c:pt>
                <c:pt idx="13">
                  <c:v>0.84496422174810082</c:v>
                </c:pt>
                <c:pt idx="14">
                  <c:v>30.420437411003402</c:v>
                </c:pt>
                <c:pt idx="15">
                  <c:v>24.124543766630577</c:v>
                </c:pt>
                <c:pt idx="16">
                  <c:v>15.202241677336236</c:v>
                </c:pt>
                <c:pt idx="17">
                  <c:v>0.95140916387366892</c:v>
                </c:pt>
                <c:pt idx="18">
                  <c:v>4.9864535555358014</c:v>
                </c:pt>
                <c:pt idx="19">
                  <c:v>14.086226806766501</c:v>
                </c:pt>
                <c:pt idx="20">
                  <c:v>1.335121174616448</c:v>
                </c:pt>
                <c:pt idx="21">
                  <c:v>1.0846537692339708</c:v>
                </c:pt>
                <c:pt idx="22">
                  <c:v>1.5192957704175654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41-469E-BF87-CC3137F4E354}"/>
            </c:ext>
          </c:extLst>
        </c:ser>
        <c:ser>
          <c:idx val="1"/>
          <c:order val="1"/>
          <c:tx>
            <c:v>pNPhe/pAPhe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5b'!$C$73:$Y$73</c:f>
                <c:numCache>
                  <c:formatCode>General</c:formatCode>
                  <c:ptCount val="23"/>
                  <c:pt idx="12">
                    <c:v>0.30119601462731871</c:v>
                  </c:pt>
                  <c:pt idx="13">
                    <c:v>0.26106157700802002</c:v>
                  </c:pt>
                  <c:pt idx="14">
                    <c:v>7.9854529667214784</c:v>
                  </c:pt>
                  <c:pt idx="15">
                    <c:v>2.7867208205926794</c:v>
                  </c:pt>
                  <c:pt idx="16">
                    <c:v>1.5875725780075318</c:v>
                  </c:pt>
                  <c:pt idx="17">
                    <c:v>0.18634051943950911</c:v>
                  </c:pt>
                  <c:pt idx="18">
                    <c:v>0.18341783169687562</c:v>
                  </c:pt>
                  <c:pt idx="19">
                    <c:v>1.248989660839569</c:v>
                  </c:pt>
                  <c:pt idx="20">
                    <c:v>5.656292151002406E-2</c:v>
                  </c:pt>
                  <c:pt idx="21">
                    <c:v>0.14745894124923276</c:v>
                  </c:pt>
                  <c:pt idx="22">
                    <c:v>9.4198496955469144E-3</c:v>
                  </c:pt>
                </c:numCache>
              </c:numRef>
            </c:plus>
            <c:minus>
              <c:numRef>
                <c:f>'Figure 5b'!$C$73:$Y$73</c:f>
                <c:numCache>
                  <c:formatCode>General</c:formatCode>
                  <c:ptCount val="23"/>
                  <c:pt idx="12">
                    <c:v>0.30119601462731871</c:v>
                  </c:pt>
                  <c:pt idx="13">
                    <c:v>0.26106157700802002</c:v>
                  </c:pt>
                  <c:pt idx="14">
                    <c:v>7.9854529667214784</c:v>
                  </c:pt>
                  <c:pt idx="15">
                    <c:v>2.7867208205926794</c:v>
                  </c:pt>
                  <c:pt idx="16">
                    <c:v>1.5875725780075318</c:v>
                  </c:pt>
                  <c:pt idx="17">
                    <c:v>0.18634051943950911</c:v>
                  </c:pt>
                  <c:pt idx="18">
                    <c:v>0.18341783169687562</c:v>
                  </c:pt>
                  <c:pt idx="19">
                    <c:v>1.248989660839569</c:v>
                  </c:pt>
                  <c:pt idx="20">
                    <c:v>5.656292151002406E-2</c:v>
                  </c:pt>
                  <c:pt idx="21">
                    <c:v>0.14745894124923276</c:v>
                  </c:pt>
                  <c:pt idx="22">
                    <c:v>9.4198496955469144E-3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'Figure 5b'!$C$74:$Y$74</c:f>
              <c:numCache>
                <c:formatCode>General</c:formatCode>
                <c:ptCount val="2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15</c:v>
                </c:pt>
                <c:pt idx="20">
                  <c:v>20</c:v>
                </c:pt>
              </c:numCache>
            </c:numRef>
          </c:cat>
          <c:val>
            <c:numRef>
              <c:f>'Figure 5b'!$C$67:$Y$67</c:f>
              <c:numCache>
                <c:formatCode>General</c:formatCode>
                <c:ptCount val="23"/>
                <c:pt idx="12">
                  <c:v>1.8242023502182394</c:v>
                </c:pt>
                <c:pt idx="13">
                  <c:v>1.0829326120919609</c:v>
                </c:pt>
                <c:pt idx="14">
                  <c:v>11.195193609047861</c:v>
                </c:pt>
                <c:pt idx="15">
                  <c:v>7.6757768645293485</c:v>
                </c:pt>
                <c:pt idx="16">
                  <c:v>13.252239149889418</c:v>
                </c:pt>
                <c:pt idx="17">
                  <c:v>0.43001555103562211</c:v>
                </c:pt>
                <c:pt idx="18">
                  <c:v>1.8894601781417939</c:v>
                </c:pt>
                <c:pt idx="19">
                  <c:v>5.6986036248472098</c:v>
                </c:pt>
                <c:pt idx="20">
                  <c:v>0.90166331365615104</c:v>
                </c:pt>
                <c:pt idx="21">
                  <c:v>1.3267151929722549</c:v>
                </c:pt>
                <c:pt idx="22">
                  <c:v>2.1272120845601905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41-469E-BF87-CC3137F4E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3150383"/>
        <c:axId val="1176001551"/>
      </c:barChart>
      <c:catAx>
        <c:axId val="1173150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001551"/>
        <c:crosses val="autoZero"/>
        <c:auto val="1"/>
        <c:lblAlgn val="ctr"/>
        <c:lblOffset val="100"/>
        <c:noMultiLvlLbl val="0"/>
      </c:catAx>
      <c:valAx>
        <c:axId val="117600155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3150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0891604169846392"/>
          <c:y val="5.5004524379037752E-2"/>
          <c:w val="0.12271020675697433"/>
          <c:h val="9.99372576778905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4407704114872E-2"/>
          <c:y val="2.8395940101657628E-2"/>
          <c:w val="0.86782056206388836"/>
          <c:h val="0.841454484392510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5d'!$D$76</c:f>
              <c:strCache>
                <c:ptCount val="1"/>
                <c:pt idx="0">
                  <c:v>200 uM pNPhe</c:v>
                </c:pt>
              </c:strCache>
            </c:strRef>
          </c:tx>
          <c:spPr>
            <a:solidFill>
              <a:srgbClr val="CD3B45">
                <a:alpha val="19000"/>
              </a:srgb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'Figure 5d'!$D$97:$D$102</c15:sqref>
                    </c15:fullRef>
                  </c:ext>
                </c:extLst>
                <c:f>'Figure 5d'!$D$98:$D$102</c:f>
                <c:numCache>
                  <c:formatCode>General</c:formatCode>
                  <c:ptCount val="5"/>
                  <c:pt idx="0">
                    <c:v>1.4802277948017331</c:v>
                  </c:pt>
                  <c:pt idx="1">
                    <c:v>2.5231790945659096</c:v>
                  </c:pt>
                  <c:pt idx="2">
                    <c:v>1.3973649676189228</c:v>
                  </c:pt>
                  <c:pt idx="3">
                    <c:v>0.81592467401030522</c:v>
                  </c:pt>
                  <c:pt idx="4">
                    <c:v>1.4326051407817328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'Figure 5d'!$D$97:$D$102</c15:sqref>
                    </c15:fullRef>
                  </c:ext>
                </c:extLst>
                <c:f>'Figure 5d'!$D$98:$D$102</c:f>
                <c:numCache>
                  <c:formatCode>General</c:formatCode>
                  <c:ptCount val="5"/>
                  <c:pt idx="0">
                    <c:v>1.4802277948017331</c:v>
                  </c:pt>
                  <c:pt idx="1">
                    <c:v>2.5231790945659096</c:v>
                  </c:pt>
                  <c:pt idx="2">
                    <c:v>1.3973649676189228</c:v>
                  </c:pt>
                  <c:pt idx="3">
                    <c:v>0.81592467401030522</c:v>
                  </c:pt>
                  <c:pt idx="4">
                    <c:v>1.4326051407817328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'Figure 5d'!$B$83:$B$88</c15:sqref>
                  </c15:fullRef>
                </c:ext>
              </c:extLst>
              <c:f>'Figure 5d'!$B$84:$B$88</c:f>
              <c:strCache>
                <c:ptCount val="5"/>
                <c:pt idx="0">
                  <c:v>pCNFRS</c:v>
                </c:pt>
                <c:pt idx="1">
                  <c:v>tetRSC11</c:v>
                </c:pt>
                <c:pt idx="2">
                  <c:v>NapARS</c:v>
                </c:pt>
                <c:pt idx="3">
                  <c:v>pAcFRS</c:v>
                </c:pt>
                <c:pt idx="4">
                  <c:v>pNFRS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5d'!$D$83:$D$88</c15:sqref>
                  </c15:fullRef>
                </c:ext>
              </c:extLst>
              <c:f>'Figure 5d'!$D$84:$D$88</c:f>
              <c:numCache>
                <c:formatCode>0.00</c:formatCode>
                <c:ptCount val="5"/>
                <c:pt idx="0">
                  <c:v>3.0013601912144519</c:v>
                </c:pt>
                <c:pt idx="1">
                  <c:v>9.5188817341126342</c:v>
                </c:pt>
                <c:pt idx="2">
                  <c:v>6.4541870560990722</c:v>
                </c:pt>
                <c:pt idx="3">
                  <c:v>2.3173837278437048</c:v>
                </c:pt>
                <c:pt idx="4">
                  <c:v>4.5394652148823882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8-48F8-90AD-1A235DAD345B}"/>
            </c:ext>
          </c:extLst>
        </c:ser>
        <c:ser>
          <c:idx val="1"/>
          <c:order val="1"/>
          <c:tx>
            <c:strRef>
              <c:f>'Figure 5d'!$E$76</c:f>
              <c:strCache>
                <c:ptCount val="1"/>
                <c:pt idx="0">
                  <c:v>500 uM pNPhe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'Figure 5d'!$E$97:$E$102</c15:sqref>
                    </c15:fullRef>
                  </c:ext>
                </c:extLst>
                <c:f>'Figure 5d'!$E$98:$E$102</c:f>
                <c:numCache>
                  <c:formatCode>General</c:formatCode>
                  <c:ptCount val="5"/>
                  <c:pt idx="0">
                    <c:v>8.3037789975711682</c:v>
                  </c:pt>
                  <c:pt idx="1">
                    <c:v>5.1007210186665901</c:v>
                  </c:pt>
                  <c:pt idx="2">
                    <c:v>7.5512951689582053</c:v>
                  </c:pt>
                  <c:pt idx="3">
                    <c:v>3.1694482072046792</c:v>
                  </c:pt>
                  <c:pt idx="4">
                    <c:v>5.7060132368358829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'Figure 5d'!$E$97:$E$102</c15:sqref>
                    </c15:fullRef>
                  </c:ext>
                </c:extLst>
                <c:f>'Figure 5d'!$E$98:$E$102</c:f>
                <c:numCache>
                  <c:formatCode>General</c:formatCode>
                  <c:ptCount val="5"/>
                  <c:pt idx="0">
                    <c:v>8.3037789975711682</c:v>
                  </c:pt>
                  <c:pt idx="1">
                    <c:v>5.1007210186665901</c:v>
                  </c:pt>
                  <c:pt idx="2">
                    <c:v>7.5512951689582053</c:v>
                  </c:pt>
                  <c:pt idx="3">
                    <c:v>3.1694482072046792</c:v>
                  </c:pt>
                  <c:pt idx="4">
                    <c:v>5.7060132368358829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'Figure 5d'!$B$83:$B$88</c15:sqref>
                  </c15:fullRef>
                </c:ext>
              </c:extLst>
              <c:f>'Figure 5d'!$B$84:$B$88</c:f>
              <c:strCache>
                <c:ptCount val="5"/>
                <c:pt idx="0">
                  <c:v>pCNFRS</c:v>
                </c:pt>
                <c:pt idx="1">
                  <c:v>tetRSC11</c:v>
                </c:pt>
                <c:pt idx="2">
                  <c:v>NapARS</c:v>
                </c:pt>
                <c:pt idx="3">
                  <c:v>pAcFRS</c:v>
                </c:pt>
                <c:pt idx="4">
                  <c:v>pNFRS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5d'!$E$83:$E$88</c15:sqref>
                  </c15:fullRef>
                </c:ext>
              </c:extLst>
              <c:f>'Figure 5d'!$E$84:$E$88</c:f>
              <c:numCache>
                <c:formatCode>0.00</c:formatCode>
                <c:ptCount val="5"/>
                <c:pt idx="0">
                  <c:v>13.653010990276501</c:v>
                </c:pt>
                <c:pt idx="1">
                  <c:v>12.08108433029126</c:v>
                </c:pt>
                <c:pt idx="2">
                  <c:v>23.643952270887869</c:v>
                </c:pt>
                <c:pt idx="3">
                  <c:v>4.5939069796262828</c:v>
                </c:pt>
                <c:pt idx="4">
                  <c:v>7.7520827432550048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B8-48F8-90AD-1A235DAD345B}"/>
            </c:ext>
          </c:extLst>
        </c:ser>
        <c:ser>
          <c:idx val="2"/>
          <c:order val="2"/>
          <c:tx>
            <c:strRef>
              <c:f>'Figure 5d'!$F$76</c:f>
              <c:strCache>
                <c:ptCount val="1"/>
                <c:pt idx="0">
                  <c:v>1 mM pNPhe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'Figure 5d'!$F$97:$F$102</c15:sqref>
                    </c15:fullRef>
                  </c:ext>
                </c:extLst>
                <c:f>'Figure 5d'!$F$98:$F$102</c:f>
                <c:numCache>
                  <c:formatCode>General</c:formatCode>
                  <c:ptCount val="5"/>
                  <c:pt idx="0">
                    <c:v>6.8683035135835944</c:v>
                  </c:pt>
                  <c:pt idx="1">
                    <c:v>10.17445083106438</c:v>
                  </c:pt>
                  <c:pt idx="2">
                    <c:v>18.036284062150528</c:v>
                  </c:pt>
                  <c:pt idx="3">
                    <c:v>2.5371560922927352</c:v>
                  </c:pt>
                  <c:pt idx="4">
                    <c:v>2.381994897967691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'Figure 5d'!$F$97:$F$102</c15:sqref>
                    </c15:fullRef>
                  </c:ext>
                </c:extLst>
                <c:f>'Figure 5d'!$F$98:$F$102</c:f>
                <c:numCache>
                  <c:formatCode>General</c:formatCode>
                  <c:ptCount val="5"/>
                  <c:pt idx="0">
                    <c:v>6.8683035135835944</c:v>
                  </c:pt>
                  <c:pt idx="1">
                    <c:v>10.17445083106438</c:v>
                  </c:pt>
                  <c:pt idx="2">
                    <c:v>18.036284062150528</c:v>
                  </c:pt>
                  <c:pt idx="3">
                    <c:v>2.5371560922927352</c:v>
                  </c:pt>
                  <c:pt idx="4">
                    <c:v>2.381994897967691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extLst>
                <c:ext xmlns:c15="http://schemas.microsoft.com/office/drawing/2012/chart" uri="{02D57815-91ED-43cb-92C2-25804820EDAC}">
                  <c15:fullRef>
                    <c15:sqref>'Figure 5d'!$B$83:$B$88</c15:sqref>
                  </c15:fullRef>
                </c:ext>
              </c:extLst>
              <c:f>'Figure 5d'!$B$84:$B$88</c:f>
              <c:strCache>
                <c:ptCount val="5"/>
                <c:pt idx="0">
                  <c:v>pCNFRS</c:v>
                </c:pt>
                <c:pt idx="1">
                  <c:v>tetRSC11</c:v>
                </c:pt>
                <c:pt idx="2">
                  <c:v>NapARS</c:v>
                </c:pt>
                <c:pt idx="3">
                  <c:v>pAcFRS</c:v>
                </c:pt>
                <c:pt idx="4">
                  <c:v>pNFRS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5d'!$F$83:$F$88</c15:sqref>
                  </c15:fullRef>
                </c:ext>
              </c:extLst>
              <c:f>'Figure 5d'!$F$84:$F$88</c:f>
              <c:numCache>
                <c:formatCode>0.00</c:formatCode>
                <c:ptCount val="5"/>
                <c:pt idx="0">
                  <c:v>15.328925619701284</c:v>
                </c:pt>
                <c:pt idx="1">
                  <c:v>41.77324666812212</c:v>
                </c:pt>
                <c:pt idx="2">
                  <c:v>39.011631058926412</c:v>
                </c:pt>
                <c:pt idx="3">
                  <c:v>4.8347301243943468</c:v>
                </c:pt>
                <c:pt idx="4">
                  <c:v>3.6569474186598705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B8-48F8-90AD-1A235DAD3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3907311"/>
        <c:axId val="2019188591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'Figure 5d'!$G$76</c15:sqref>
                        </c15:formulaRef>
                      </c:ext>
                    </c:extLst>
                    <c:strCache>
                      <c:ptCount val="1"/>
                      <c:pt idx="0">
                        <c:v>200 uM pAPhe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ullRef>
                            <c15:sqref>'Figure 5d'!$G$97:$G$102</c15:sqref>
                          </c15:fullRef>
                          <c15:formulaRef>
                            <c15:sqref>'Figure 5d'!$G$98:$G$102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0.27957049362066527</c:v>
                        </c:pt>
                        <c:pt idx="1">
                          <c:v>0.83321645236097375</c:v>
                        </c:pt>
                        <c:pt idx="2">
                          <c:v>0.49650946017936626</c:v>
                        </c:pt>
                        <c:pt idx="3">
                          <c:v>0.22127209249672961</c:v>
                        </c:pt>
                        <c:pt idx="4">
                          <c:v>3.4979754186768015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ullRef>
                            <c15:sqref>'Figure 5d'!$G$97:$G$102</c15:sqref>
                          </c15:fullRef>
                          <c15:formulaRef>
                            <c15:sqref>'Figure 5d'!$G$98:$G$102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0.27957049362066527</c:v>
                        </c:pt>
                        <c:pt idx="1">
                          <c:v>0.83321645236097375</c:v>
                        </c:pt>
                        <c:pt idx="2">
                          <c:v>0.49650946017936626</c:v>
                        </c:pt>
                        <c:pt idx="3">
                          <c:v>0.22127209249672961</c:v>
                        </c:pt>
                        <c:pt idx="4">
                          <c:v>3.4979754186768015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uri="{02D57815-91ED-43cb-92C2-25804820EDAC}">
                        <c15:fullRef>
                          <c15:sqref>'Figure 5d'!$B$83:$B$88</c15:sqref>
                        </c15:fullRef>
                        <c15:formulaRef>
                          <c15:sqref>'Figure 5d'!$B$84:$B$88</c15:sqref>
                        </c15:formulaRef>
                      </c:ext>
                    </c:extLst>
                    <c:strCache>
                      <c:ptCount val="5"/>
                      <c:pt idx="0">
                        <c:v>pCNFRS</c:v>
                      </c:pt>
                      <c:pt idx="1">
                        <c:v>tetRSC11</c:v>
                      </c:pt>
                      <c:pt idx="2">
                        <c:v>NapARS</c:v>
                      </c:pt>
                      <c:pt idx="3">
                        <c:v>pAcFRS</c:v>
                      </c:pt>
                      <c:pt idx="4">
                        <c:v>pNFRS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'Figure 5d'!$G$83:$G$88</c15:sqref>
                        </c15:fullRef>
                        <c15:formulaRef>
                          <c15:sqref>'Figure 5d'!$G$84:$G$88</c15:sqref>
                        </c15:formulaRef>
                      </c:ext>
                    </c:extLst>
                    <c:numCache>
                      <c:formatCode>0.00</c:formatCode>
                      <c:ptCount val="5"/>
                      <c:pt idx="0">
                        <c:v>0.94776914414087643</c:v>
                      </c:pt>
                      <c:pt idx="1">
                        <c:v>2.0488015081741042</c:v>
                      </c:pt>
                      <c:pt idx="2">
                        <c:v>1.5824008090714972</c:v>
                      </c:pt>
                      <c:pt idx="3">
                        <c:v>0.87928594679200089</c:v>
                      </c:pt>
                      <c:pt idx="4">
                        <c:v>4.6450291308537315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48B8-48F8-90AD-1A235DAD345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'Figure 5d'!$H$76</c15:sqref>
                        </c15:formulaRef>
                      </c:ext>
                    </c:extLst>
                    <c:strCache>
                      <c:ptCount val="1"/>
                      <c:pt idx="0">
                        <c:v>1 mM pAPhe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>
                        <c:ext xmlns:c15="http://schemas.microsoft.com/office/drawing/2012/chart" uri="{02D57815-91ED-43cb-92C2-25804820EDAC}">
                          <c15:fullRef>
                            <c15:sqref>'Figure 5d'!$H$97:$H$102</c15:sqref>
                          </c15:fullRef>
                          <c15:formulaRef>
                            <c15:sqref>'Figure 5d'!$H$98:$H$102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0.58866815708793929</c:v>
                        </c:pt>
                        <c:pt idx="1">
                          <c:v>0.78511366097020019</c:v>
                        </c:pt>
                        <c:pt idx="2">
                          <c:v>1.0380961874224652</c:v>
                        </c:pt>
                        <c:pt idx="3">
                          <c:v>0.37855892333167879</c:v>
                        </c:pt>
                        <c:pt idx="4">
                          <c:v>2.7752946162266126</c:v>
                        </c:pt>
                      </c:numCache>
                    </c:numRef>
                  </c:plus>
                  <c:minus>
                    <c:numLit>
                      <c:formatCode>General</c:formatCode>
                      <c:ptCount val="1"/>
                      <c:pt idx="0">
                        <c:v>1</c:v>
                      </c:pt>
                    </c:numLit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'Figure 5d'!$B$83:$B$88</c15:sqref>
                        </c15:fullRef>
                        <c15:formulaRef>
                          <c15:sqref>'Figure 5d'!$B$84:$B$88</c15:sqref>
                        </c15:formulaRef>
                      </c:ext>
                    </c:extLst>
                    <c:strCache>
                      <c:ptCount val="5"/>
                      <c:pt idx="0">
                        <c:v>pCNFRS</c:v>
                      </c:pt>
                      <c:pt idx="1">
                        <c:v>tetRSC11</c:v>
                      </c:pt>
                      <c:pt idx="2">
                        <c:v>NapARS</c:v>
                      </c:pt>
                      <c:pt idx="3">
                        <c:v>pAcFRS</c:v>
                      </c:pt>
                      <c:pt idx="4">
                        <c:v>pNFRS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5d'!$H$83:$H$88</c15:sqref>
                        </c15:fullRef>
                        <c15:formulaRef>
                          <c15:sqref>'Figure 5d'!$H$84:$H$88</c15:sqref>
                        </c15:formulaRef>
                      </c:ext>
                    </c:extLst>
                    <c:numCache>
                      <c:formatCode>0.00</c:formatCode>
                      <c:ptCount val="5"/>
                      <c:pt idx="0">
                        <c:v>0.9801405790562111</c:v>
                      </c:pt>
                      <c:pt idx="1">
                        <c:v>2.7719030605700561</c:v>
                      </c:pt>
                      <c:pt idx="2">
                        <c:v>2.8059123214402097</c:v>
                      </c:pt>
                      <c:pt idx="3">
                        <c:v>0.62883741060535847</c:v>
                      </c:pt>
                      <c:pt idx="4">
                        <c:v>4.2330396319473236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8B8-48F8-90AD-1A235DAD345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'Figure 5d'!$I$76</c15:sqref>
                        </c15:formulaRef>
                      </c:ext>
                    </c:extLst>
                    <c:strCache>
                      <c:ptCount val="1"/>
                      <c:pt idx="0">
                        <c:v>50 uM Tyr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>
                        <c:ext xmlns:c15="http://schemas.microsoft.com/office/drawing/2012/chart" uri="{02D57815-91ED-43cb-92C2-25804820EDAC}">
                          <c15:fullRef>
                            <c15:sqref>'Figure 5d'!$I$97:$I$102</c15:sqref>
                          </c15:fullRef>
                          <c15:formulaRef>
                            <c15:sqref>'Figure 5d'!$I$98:$I$102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0.27961543712465031</c:v>
                        </c:pt>
                        <c:pt idx="1">
                          <c:v>0.3303202050184943</c:v>
                        </c:pt>
                        <c:pt idx="2">
                          <c:v>0.44891464023852384</c:v>
                        </c:pt>
                        <c:pt idx="3">
                          <c:v>0.33861031315238899</c:v>
                        </c:pt>
                        <c:pt idx="4">
                          <c:v>0.46465991961140657</c:v>
                        </c:pt>
                      </c:numCache>
                    </c:numRef>
                  </c:plus>
                  <c:minus>
                    <c:numRef>
                      <c:extLst>
                        <c:ext xmlns:c15="http://schemas.microsoft.com/office/drawing/2012/chart" uri="{02D57815-91ED-43cb-92C2-25804820EDAC}">
                          <c15:fullRef>
                            <c15:sqref>'Figure 5d'!$I$97:$I$102</c15:sqref>
                          </c15:fullRef>
                          <c15:formulaRef>
                            <c15:sqref>'Figure 5d'!$I$98:$I$102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0.27961543712465031</c:v>
                        </c:pt>
                        <c:pt idx="1">
                          <c:v>0.3303202050184943</c:v>
                        </c:pt>
                        <c:pt idx="2">
                          <c:v>0.44891464023852384</c:v>
                        </c:pt>
                        <c:pt idx="3">
                          <c:v>0.33861031315238899</c:v>
                        </c:pt>
                        <c:pt idx="4">
                          <c:v>0.46465991961140657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'Figure 5d'!$B$83:$B$88</c15:sqref>
                        </c15:fullRef>
                        <c15:formulaRef>
                          <c15:sqref>'Figure 5d'!$B$84:$B$88</c15:sqref>
                        </c15:formulaRef>
                      </c:ext>
                    </c:extLst>
                    <c:strCache>
                      <c:ptCount val="5"/>
                      <c:pt idx="0">
                        <c:v>pCNFRS</c:v>
                      </c:pt>
                      <c:pt idx="1">
                        <c:v>tetRSC11</c:v>
                      </c:pt>
                      <c:pt idx="2">
                        <c:v>NapARS</c:v>
                      </c:pt>
                      <c:pt idx="3">
                        <c:v>pAcFRS</c:v>
                      </c:pt>
                      <c:pt idx="4">
                        <c:v>pNFRS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5d'!$I$83:$I$88</c15:sqref>
                        </c15:fullRef>
                        <c15:formulaRef>
                          <c15:sqref>'Figure 5d'!$I$84:$I$88</c15:sqref>
                        </c15:formulaRef>
                      </c:ext>
                    </c:extLst>
                    <c:numCache>
                      <c:formatCode>0.00</c:formatCode>
                      <c:ptCount val="5"/>
                      <c:pt idx="0">
                        <c:v>0.9825732002480928</c:v>
                      </c:pt>
                      <c:pt idx="1">
                        <c:v>1.3894568710561763</c:v>
                      </c:pt>
                      <c:pt idx="2">
                        <c:v>0.98726918146110088</c:v>
                      </c:pt>
                      <c:pt idx="3">
                        <c:v>1.5483217935061326</c:v>
                      </c:pt>
                      <c:pt idx="4">
                        <c:v>1.3468904932042003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8B8-48F8-90AD-1A235DAD345B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'Figure 5d'!$J$76</c15:sqref>
                        </c15:formulaRef>
                      </c:ext>
                    </c:extLst>
                    <c:strCache>
                      <c:ptCount val="1"/>
                      <c:pt idx="0">
                        <c:v>200 uM Tyr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>
                        <c:ext xmlns:c15="http://schemas.microsoft.com/office/drawing/2012/chart" uri="{02D57815-91ED-43cb-92C2-25804820EDAC}">
                          <c15:fullRef>
                            <c15:sqref>'Figure 5d'!$J$97:$J$102</c15:sqref>
                          </c15:fullRef>
                          <c15:formulaRef>
                            <c15:sqref>'Figure 5d'!$J$98:$J$102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0.27184612545633452</c:v>
                        </c:pt>
                        <c:pt idx="1">
                          <c:v>0.393963168511202</c:v>
                        </c:pt>
                        <c:pt idx="2">
                          <c:v>0.34916264386505697</c:v>
                        </c:pt>
                        <c:pt idx="3">
                          <c:v>0.37371856601943115</c:v>
                        </c:pt>
                        <c:pt idx="4">
                          <c:v>0.47181203037518443</c:v>
                        </c:pt>
                      </c:numCache>
                    </c:numRef>
                  </c:plus>
                  <c:minus>
                    <c:numRef>
                      <c:extLst>
                        <c:ext xmlns:c15="http://schemas.microsoft.com/office/drawing/2012/chart" uri="{02D57815-91ED-43cb-92C2-25804820EDAC}">
                          <c15:fullRef>
                            <c15:sqref>'Figure 5d'!$J$97:$J$102</c15:sqref>
                          </c15:fullRef>
                          <c15:formulaRef>
                            <c15:sqref>'Figure 5d'!$J$98:$J$102</c15:sqref>
                          </c15:formulaRef>
                        </c:ext>
                      </c:extLst>
                      <c:numCache>
                        <c:formatCode>General</c:formatCode>
                        <c:ptCount val="5"/>
                        <c:pt idx="0">
                          <c:v>0.27184612545633452</c:v>
                        </c:pt>
                        <c:pt idx="1">
                          <c:v>0.393963168511202</c:v>
                        </c:pt>
                        <c:pt idx="2">
                          <c:v>0.34916264386505697</c:v>
                        </c:pt>
                        <c:pt idx="3">
                          <c:v>0.37371856601943115</c:v>
                        </c:pt>
                        <c:pt idx="4">
                          <c:v>0.47181203037518443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'Figure 5d'!$B$83:$B$88</c15:sqref>
                        </c15:fullRef>
                        <c15:formulaRef>
                          <c15:sqref>'Figure 5d'!$B$84:$B$88</c15:sqref>
                        </c15:formulaRef>
                      </c:ext>
                    </c:extLst>
                    <c:strCache>
                      <c:ptCount val="5"/>
                      <c:pt idx="0">
                        <c:v>pCNFRS</c:v>
                      </c:pt>
                      <c:pt idx="1">
                        <c:v>tetRSC11</c:v>
                      </c:pt>
                      <c:pt idx="2">
                        <c:v>NapARS</c:v>
                      </c:pt>
                      <c:pt idx="3">
                        <c:v>pAcFRS</c:v>
                      </c:pt>
                      <c:pt idx="4">
                        <c:v>pNFRS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5d'!$J$83:$J$88</c15:sqref>
                        </c15:fullRef>
                        <c15:formulaRef>
                          <c15:sqref>'Figure 5d'!$J$84:$J$88</c15:sqref>
                        </c15:formulaRef>
                      </c:ext>
                    </c:extLst>
                    <c:numCache>
                      <c:formatCode>0.00</c:formatCode>
                      <c:ptCount val="5"/>
                      <c:pt idx="0">
                        <c:v>0.93969311779690856</c:v>
                      </c:pt>
                      <c:pt idx="1">
                        <c:v>1.591616622670164</c:v>
                      </c:pt>
                      <c:pt idx="2">
                        <c:v>1.1783841575978911</c:v>
                      </c:pt>
                      <c:pt idx="3">
                        <c:v>1.2413131381995741</c:v>
                      </c:pt>
                      <c:pt idx="4">
                        <c:v>1.0899844986279434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8B8-48F8-90AD-1A235DAD345B}"/>
                  </c:ext>
                </c:extLst>
              </c15:ser>
            </c15:filteredBarSeries>
          </c:ext>
        </c:extLst>
      </c:barChart>
      <c:catAx>
        <c:axId val="1953907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9188591"/>
        <c:crosses val="autoZero"/>
        <c:auto val="1"/>
        <c:lblAlgn val="ctr"/>
        <c:lblOffset val="100"/>
        <c:noMultiLvlLbl val="0"/>
      </c:catAx>
      <c:valAx>
        <c:axId val="2019188591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3907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514074209449827"/>
          <c:y val="9.9294672272559753E-2"/>
          <c:w val="0.19175156848328861"/>
          <c:h val="0.24214075368408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9780823890916E-2"/>
          <c:y val="5.0996754751970332E-2"/>
          <c:w val="0.86782056206388836"/>
          <c:h val="0.84145448439251069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'Figure 5d'!$G$76</c:f>
              <c:strCache>
                <c:ptCount val="1"/>
                <c:pt idx="0">
                  <c:v>200 uM pAPhe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5d'!$G$97:$G$102</c:f>
                <c:numCache>
                  <c:formatCode>General</c:formatCode>
                  <c:ptCount val="6"/>
                  <c:pt idx="0">
                    <c:v>0.20339868480145454</c:v>
                  </c:pt>
                  <c:pt idx="1">
                    <c:v>0.27957049362066527</c:v>
                  </c:pt>
                  <c:pt idx="2">
                    <c:v>0.83321645236097375</c:v>
                  </c:pt>
                  <c:pt idx="3">
                    <c:v>0.49650946017936626</c:v>
                  </c:pt>
                  <c:pt idx="4">
                    <c:v>0.22127209249672961</c:v>
                  </c:pt>
                  <c:pt idx="5">
                    <c:v>3.4979754186768015</c:v>
                  </c:pt>
                </c:numCache>
              </c:numRef>
            </c:plus>
            <c:minus>
              <c:numRef>
                <c:f>'Figure 5d'!$G$97:$G$102</c:f>
                <c:numCache>
                  <c:formatCode>General</c:formatCode>
                  <c:ptCount val="6"/>
                  <c:pt idx="0">
                    <c:v>0.20339868480145454</c:v>
                  </c:pt>
                  <c:pt idx="1">
                    <c:v>0.27957049362066527</c:v>
                  </c:pt>
                  <c:pt idx="2">
                    <c:v>0.83321645236097375</c:v>
                  </c:pt>
                  <c:pt idx="3">
                    <c:v>0.49650946017936626</c:v>
                  </c:pt>
                  <c:pt idx="4">
                    <c:v>0.22127209249672961</c:v>
                  </c:pt>
                  <c:pt idx="5">
                    <c:v>3.4979754186768015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5d'!$B$83:$B$88</c:f>
              <c:strCache>
                <c:ptCount val="6"/>
                <c:pt idx="0">
                  <c:v>tetRSC11</c:v>
                </c:pt>
                <c:pt idx="1">
                  <c:v>pCNFRS</c:v>
                </c:pt>
                <c:pt idx="2">
                  <c:v>tetRSC11</c:v>
                </c:pt>
                <c:pt idx="3">
                  <c:v>NapARS</c:v>
                </c:pt>
                <c:pt idx="4">
                  <c:v>pAcFRS</c:v>
                </c:pt>
                <c:pt idx="5">
                  <c:v>pNFRS</c:v>
                </c:pt>
              </c:strCache>
            </c:strRef>
          </c:cat>
          <c:val>
            <c:numRef>
              <c:f>'Figure 5d'!$G$83:$G$88</c:f>
              <c:numCache>
                <c:formatCode>0.00</c:formatCode>
                <c:ptCount val="6"/>
                <c:pt idx="0">
                  <c:v>1.7910755573292232</c:v>
                </c:pt>
                <c:pt idx="1">
                  <c:v>0.94776914414087643</c:v>
                </c:pt>
                <c:pt idx="2">
                  <c:v>2.0488015081741042</c:v>
                </c:pt>
                <c:pt idx="3">
                  <c:v>1.5824008090714972</c:v>
                </c:pt>
                <c:pt idx="4">
                  <c:v>0.87928594679200089</c:v>
                </c:pt>
                <c:pt idx="5">
                  <c:v>4.6450291308537315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C6-4292-8936-5DB961CF7DE7}"/>
            </c:ext>
          </c:extLst>
        </c:ser>
        <c:ser>
          <c:idx val="4"/>
          <c:order val="4"/>
          <c:tx>
            <c:strRef>
              <c:f>'Figure 5d'!$H$76</c:f>
              <c:strCache>
                <c:ptCount val="1"/>
                <c:pt idx="0">
                  <c:v>1 mM pAPhe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5d'!$H$97:$H$102</c:f>
                <c:numCache>
                  <c:formatCode>General</c:formatCode>
                  <c:ptCount val="6"/>
                  <c:pt idx="0">
                    <c:v>0.22722786440436474</c:v>
                  </c:pt>
                  <c:pt idx="1">
                    <c:v>0.58866815708793929</c:v>
                  </c:pt>
                  <c:pt idx="2">
                    <c:v>0.78511366097020019</c:v>
                  </c:pt>
                  <c:pt idx="3">
                    <c:v>1.0380961874224652</c:v>
                  </c:pt>
                  <c:pt idx="4">
                    <c:v>0.37855892333167879</c:v>
                  </c:pt>
                  <c:pt idx="5">
                    <c:v>2.7752946162266126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5d'!$B$83:$B$88</c:f>
              <c:strCache>
                <c:ptCount val="6"/>
                <c:pt idx="0">
                  <c:v>tetRSC11</c:v>
                </c:pt>
                <c:pt idx="1">
                  <c:v>pCNFRS</c:v>
                </c:pt>
                <c:pt idx="2">
                  <c:v>tetRSC11</c:v>
                </c:pt>
                <c:pt idx="3">
                  <c:v>NapARS</c:v>
                </c:pt>
                <c:pt idx="4">
                  <c:v>pAcFRS</c:v>
                </c:pt>
                <c:pt idx="5">
                  <c:v>pNFRS</c:v>
                </c:pt>
              </c:strCache>
            </c:strRef>
          </c:cat>
          <c:val>
            <c:numRef>
              <c:f>'Figure 5d'!$H$83:$H$88</c:f>
              <c:numCache>
                <c:formatCode>0.00</c:formatCode>
                <c:ptCount val="6"/>
                <c:pt idx="0">
                  <c:v>2.0725639750408962</c:v>
                </c:pt>
                <c:pt idx="1">
                  <c:v>0.9801405790562111</c:v>
                </c:pt>
                <c:pt idx="2">
                  <c:v>2.7719030605700561</c:v>
                </c:pt>
                <c:pt idx="3">
                  <c:v>2.8059123214402097</c:v>
                </c:pt>
                <c:pt idx="4">
                  <c:v>0.62883741060535847</c:v>
                </c:pt>
                <c:pt idx="5">
                  <c:v>4.2330396319473236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C6-4292-8936-5DB961CF7DE7}"/>
            </c:ext>
          </c:extLst>
        </c:ser>
        <c:ser>
          <c:idx val="5"/>
          <c:order val="5"/>
          <c:tx>
            <c:strRef>
              <c:f>'Figure 5d'!$I$76</c:f>
              <c:strCache>
                <c:ptCount val="1"/>
                <c:pt idx="0">
                  <c:v>50 uM Tyr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5d'!$I$97:$I$102</c:f>
                <c:numCache>
                  <c:formatCode>General</c:formatCode>
                  <c:ptCount val="6"/>
                  <c:pt idx="0">
                    <c:v>0.44396515140788367</c:v>
                  </c:pt>
                  <c:pt idx="1">
                    <c:v>0.27961543712465031</c:v>
                  </c:pt>
                  <c:pt idx="2">
                    <c:v>0.3303202050184943</c:v>
                  </c:pt>
                  <c:pt idx="3">
                    <c:v>0.44891464023852384</c:v>
                  </c:pt>
                  <c:pt idx="4">
                    <c:v>0.33861031315238899</c:v>
                  </c:pt>
                  <c:pt idx="5">
                    <c:v>0.46465991961140657</c:v>
                  </c:pt>
                </c:numCache>
              </c:numRef>
            </c:plus>
            <c:minus>
              <c:numRef>
                <c:f>'Figure 5d'!$I$97:$I$102</c:f>
                <c:numCache>
                  <c:formatCode>General</c:formatCode>
                  <c:ptCount val="6"/>
                  <c:pt idx="0">
                    <c:v>0.44396515140788367</c:v>
                  </c:pt>
                  <c:pt idx="1">
                    <c:v>0.27961543712465031</c:v>
                  </c:pt>
                  <c:pt idx="2">
                    <c:v>0.3303202050184943</c:v>
                  </c:pt>
                  <c:pt idx="3">
                    <c:v>0.44891464023852384</c:v>
                  </c:pt>
                  <c:pt idx="4">
                    <c:v>0.33861031315238899</c:v>
                  </c:pt>
                  <c:pt idx="5">
                    <c:v>0.46465991961140657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5d'!$B$83:$B$88</c:f>
              <c:strCache>
                <c:ptCount val="6"/>
                <c:pt idx="0">
                  <c:v>tetRSC11</c:v>
                </c:pt>
                <c:pt idx="1">
                  <c:v>pCNFRS</c:v>
                </c:pt>
                <c:pt idx="2">
                  <c:v>tetRSC11</c:v>
                </c:pt>
                <c:pt idx="3">
                  <c:v>NapARS</c:v>
                </c:pt>
                <c:pt idx="4">
                  <c:v>pAcFRS</c:v>
                </c:pt>
                <c:pt idx="5">
                  <c:v>pNFRS</c:v>
                </c:pt>
              </c:strCache>
            </c:strRef>
          </c:cat>
          <c:val>
            <c:numRef>
              <c:f>'Figure 5d'!$I$83:$I$88</c:f>
              <c:numCache>
                <c:formatCode>0.00</c:formatCode>
                <c:ptCount val="6"/>
                <c:pt idx="0">
                  <c:v>1.5480329835506095</c:v>
                </c:pt>
                <c:pt idx="1">
                  <c:v>0.9825732002480928</c:v>
                </c:pt>
                <c:pt idx="2">
                  <c:v>1.3894568710561763</c:v>
                </c:pt>
                <c:pt idx="3">
                  <c:v>0.98726918146110088</c:v>
                </c:pt>
                <c:pt idx="4">
                  <c:v>1.5483217935061326</c:v>
                </c:pt>
                <c:pt idx="5">
                  <c:v>1.3468904932042003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C6-4292-8936-5DB961CF7DE7}"/>
            </c:ext>
          </c:extLst>
        </c:ser>
        <c:ser>
          <c:idx val="6"/>
          <c:order val="6"/>
          <c:tx>
            <c:strRef>
              <c:f>'Figure 5d'!$J$76</c:f>
              <c:strCache>
                <c:ptCount val="1"/>
                <c:pt idx="0">
                  <c:v>200 uM Tyr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5d'!$J$97:$J$102</c:f>
                <c:numCache>
                  <c:formatCode>General</c:formatCode>
                  <c:ptCount val="6"/>
                  <c:pt idx="0">
                    <c:v>0.10784230972913306</c:v>
                  </c:pt>
                  <c:pt idx="1">
                    <c:v>0.27184612545633452</c:v>
                  </c:pt>
                  <c:pt idx="2">
                    <c:v>0.393963168511202</c:v>
                  </c:pt>
                  <c:pt idx="3">
                    <c:v>0.34916264386505697</c:v>
                  </c:pt>
                  <c:pt idx="4">
                    <c:v>0.37371856601943115</c:v>
                  </c:pt>
                  <c:pt idx="5">
                    <c:v>0.47181203037518443</c:v>
                  </c:pt>
                </c:numCache>
              </c:numRef>
            </c:plus>
            <c:minus>
              <c:numRef>
                <c:f>'Figure 5d'!$J$97:$J$102</c:f>
                <c:numCache>
                  <c:formatCode>General</c:formatCode>
                  <c:ptCount val="6"/>
                  <c:pt idx="0">
                    <c:v>0.10784230972913306</c:v>
                  </c:pt>
                  <c:pt idx="1">
                    <c:v>0.27184612545633452</c:v>
                  </c:pt>
                  <c:pt idx="2">
                    <c:v>0.393963168511202</c:v>
                  </c:pt>
                  <c:pt idx="3">
                    <c:v>0.34916264386505697</c:v>
                  </c:pt>
                  <c:pt idx="4">
                    <c:v>0.37371856601943115</c:v>
                  </c:pt>
                  <c:pt idx="5">
                    <c:v>0.47181203037518443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5d'!$B$83:$B$88</c:f>
              <c:strCache>
                <c:ptCount val="6"/>
                <c:pt idx="0">
                  <c:v>tetRSC11</c:v>
                </c:pt>
                <c:pt idx="1">
                  <c:v>pCNFRS</c:v>
                </c:pt>
                <c:pt idx="2">
                  <c:v>tetRSC11</c:v>
                </c:pt>
                <c:pt idx="3">
                  <c:v>NapARS</c:v>
                </c:pt>
                <c:pt idx="4">
                  <c:v>pAcFRS</c:v>
                </c:pt>
                <c:pt idx="5">
                  <c:v>pNFRS</c:v>
                </c:pt>
              </c:strCache>
            </c:strRef>
          </c:cat>
          <c:val>
            <c:numRef>
              <c:f>'Figure 5d'!$J$83:$J$88</c:f>
              <c:numCache>
                <c:formatCode>0.00</c:formatCode>
                <c:ptCount val="6"/>
                <c:pt idx="0">
                  <c:v>1.608368033253921</c:v>
                </c:pt>
                <c:pt idx="1">
                  <c:v>0.93969311779690856</c:v>
                </c:pt>
                <c:pt idx="2">
                  <c:v>1.591616622670164</c:v>
                </c:pt>
                <c:pt idx="3">
                  <c:v>1.1783841575978911</c:v>
                </c:pt>
                <c:pt idx="4">
                  <c:v>1.2413131381995741</c:v>
                </c:pt>
                <c:pt idx="5">
                  <c:v>1.0899844986279434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C6-4292-8936-5DB961CF7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3907311"/>
        <c:axId val="201918859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'Figure 5d'!$D$76</c15:sqref>
                        </c15:formulaRef>
                      </c:ext>
                    </c:extLst>
                    <c:strCache>
                      <c:ptCount val="1"/>
                      <c:pt idx="0">
                        <c:v>200 uM pNPhe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>
                        <c:ext uri="{02D57815-91ED-43cb-92C2-25804820EDAC}">
                          <c15:formulaRef>
                            <c15:sqref>'Figure 5d'!$D$97:$D$102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0.77430595268184244</c:v>
                        </c:pt>
                        <c:pt idx="1">
                          <c:v>1.4802277948017331</c:v>
                        </c:pt>
                        <c:pt idx="2">
                          <c:v>2.5231790945659096</c:v>
                        </c:pt>
                        <c:pt idx="3">
                          <c:v>1.3973649676189228</c:v>
                        </c:pt>
                        <c:pt idx="4">
                          <c:v>0.81592467401030522</c:v>
                        </c:pt>
                        <c:pt idx="5">
                          <c:v>1.4326051407817328</c:v>
                        </c:pt>
                      </c:numCache>
                    </c:numRef>
                  </c:plus>
                  <c:minus>
                    <c:numRef>
                      <c:extLst>
                        <c:ext uri="{02D57815-91ED-43cb-92C2-25804820EDAC}">
                          <c15:formulaRef>
                            <c15:sqref>'Figure 5d'!$D$97:$D$102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0.77430595268184244</c:v>
                        </c:pt>
                        <c:pt idx="1">
                          <c:v>1.4802277948017331</c:v>
                        </c:pt>
                        <c:pt idx="2">
                          <c:v>2.5231790945659096</c:v>
                        </c:pt>
                        <c:pt idx="3">
                          <c:v>1.3973649676189228</c:v>
                        </c:pt>
                        <c:pt idx="4">
                          <c:v>0.81592467401030522</c:v>
                        </c:pt>
                        <c:pt idx="5">
                          <c:v>1.4326051407817328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uri="{02D57815-91ED-43cb-92C2-25804820EDAC}">
                        <c15:formulaRef>
                          <c15:sqref>'Figure 5d'!$B$83:$B$88</c15:sqref>
                        </c15:formulaRef>
                      </c:ext>
                    </c:extLst>
                    <c:strCache>
                      <c:ptCount val="6"/>
                      <c:pt idx="0">
                        <c:v>tetRSC11</c:v>
                      </c:pt>
                      <c:pt idx="1">
                        <c:v>pCNFRS</c:v>
                      </c:pt>
                      <c:pt idx="2">
                        <c:v>tetRSC11</c:v>
                      </c:pt>
                      <c:pt idx="3">
                        <c:v>NapARS</c:v>
                      </c:pt>
                      <c:pt idx="4">
                        <c:v>pAcFRS</c:v>
                      </c:pt>
                      <c:pt idx="5">
                        <c:v>pNFRS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5d'!$D$83:$D$88</c15:sqref>
                        </c15:formulaRef>
                      </c:ext>
                    </c:extLst>
                    <c:numCache>
                      <c:formatCode>0.00</c:formatCode>
                      <c:ptCount val="6"/>
                      <c:pt idx="0">
                        <c:v>4.4477303766438157</c:v>
                      </c:pt>
                      <c:pt idx="1">
                        <c:v>3.0013601912144519</c:v>
                      </c:pt>
                      <c:pt idx="2">
                        <c:v>9.5188817341126342</c:v>
                      </c:pt>
                      <c:pt idx="3">
                        <c:v>6.4541870560990722</c:v>
                      </c:pt>
                      <c:pt idx="4">
                        <c:v>2.3173837278437048</c:v>
                      </c:pt>
                      <c:pt idx="5">
                        <c:v>4.5394652148823882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17C6-4292-8936-5DB961CF7DE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'Figure 5d'!$E$76</c15:sqref>
                        </c15:formulaRef>
                      </c:ext>
                    </c:extLst>
                    <c:strCache>
                      <c:ptCount val="1"/>
                      <c:pt idx="0">
                        <c:v>500 uM pNPhe</c:v>
                      </c:pt>
                    </c:strCache>
                  </c:strRef>
                </c:tx>
                <c:spPr>
                  <a:solidFill>
                    <a:srgbClr val="C00000"/>
                  </a:solidFill>
                  <a:ln>
                    <a:noFill/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>
                        <c:ext xmlns:c15="http://schemas.microsoft.com/office/drawing/2012/chart" uri="{02D57815-91ED-43cb-92C2-25804820EDAC}">
                          <c15:formulaRef>
                            <c15:sqref>'Figure 5d'!$E$97:$E$102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3.848752793761272</c:v>
                        </c:pt>
                        <c:pt idx="1">
                          <c:v>8.3037789975711682</c:v>
                        </c:pt>
                        <c:pt idx="2">
                          <c:v>5.1007210186665901</c:v>
                        </c:pt>
                        <c:pt idx="3">
                          <c:v>7.5512951689582053</c:v>
                        </c:pt>
                        <c:pt idx="4">
                          <c:v>3.1694482072046792</c:v>
                        </c:pt>
                        <c:pt idx="5">
                          <c:v>5.7060132368358829</c:v>
                        </c:pt>
                      </c:numCache>
                    </c:numRef>
                  </c:plus>
                  <c:minus>
                    <c:numRef>
                      <c:extLst>
                        <c:ext xmlns:c15="http://schemas.microsoft.com/office/drawing/2012/chart" uri="{02D57815-91ED-43cb-92C2-25804820EDAC}">
                          <c15:formulaRef>
                            <c15:sqref>'Figure 5d'!$E$97:$E$102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3.848752793761272</c:v>
                        </c:pt>
                        <c:pt idx="1">
                          <c:v>8.3037789975711682</c:v>
                        </c:pt>
                        <c:pt idx="2">
                          <c:v>5.1007210186665901</c:v>
                        </c:pt>
                        <c:pt idx="3">
                          <c:v>7.5512951689582053</c:v>
                        </c:pt>
                        <c:pt idx="4">
                          <c:v>3.1694482072046792</c:v>
                        </c:pt>
                        <c:pt idx="5">
                          <c:v>5.7060132368358829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'Figure 5d'!$B$83:$B$88</c15:sqref>
                        </c15:formulaRef>
                      </c:ext>
                    </c:extLst>
                    <c:strCache>
                      <c:ptCount val="6"/>
                      <c:pt idx="0">
                        <c:v>tetRSC11</c:v>
                      </c:pt>
                      <c:pt idx="1">
                        <c:v>pCNFRS</c:v>
                      </c:pt>
                      <c:pt idx="2">
                        <c:v>tetRSC11</c:v>
                      </c:pt>
                      <c:pt idx="3">
                        <c:v>NapARS</c:v>
                      </c:pt>
                      <c:pt idx="4">
                        <c:v>pAcFRS</c:v>
                      </c:pt>
                      <c:pt idx="5">
                        <c:v>pNFRS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'Figure 5d'!$E$83:$E$88</c15:sqref>
                        </c15:formulaRef>
                      </c:ext>
                    </c:extLst>
                    <c:numCache>
                      <c:formatCode>0.00</c:formatCode>
                      <c:ptCount val="6"/>
                      <c:pt idx="0">
                        <c:v>23.516655349732574</c:v>
                      </c:pt>
                      <c:pt idx="1">
                        <c:v>13.653010990276501</c:v>
                      </c:pt>
                      <c:pt idx="2">
                        <c:v>12.08108433029126</c:v>
                      </c:pt>
                      <c:pt idx="3">
                        <c:v>23.643952270887869</c:v>
                      </c:pt>
                      <c:pt idx="4">
                        <c:v>4.5939069796262828</c:v>
                      </c:pt>
                      <c:pt idx="5">
                        <c:v>7.7520827432550048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7C6-4292-8936-5DB961CF7DE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'Figure 5d'!$F$76</c15:sqref>
                        </c15:formulaRef>
                      </c:ext>
                    </c:extLst>
                    <c:strCache>
                      <c:ptCount val="1"/>
                      <c:pt idx="0">
                        <c:v>1 mM pNPhe</c:v>
                      </c:pt>
                    </c:strCache>
                  </c:strRef>
                </c:tx>
                <c:spPr>
                  <a:solidFill>
                    <a:schemeClr val="accent1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errBars>
                  <c:errBarType val="both"/>
                  <c:errValType val="cust"/>
                  <c:noEndCap val="0"/>
                  <c:plus>
                    <c:numRef>
                      <c:extLst>
                        <c:ext xmlns:c15="http://schemas.microsoft.com/office/drawing/2012/chart" uri="{02D57815-91ED-43cb-92C2-25804820EDAC}">
                          <c15:formulaRef>
                            <c15:sqref>'Figure 5d'!$F$97:$F$102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3.0941585408486452</c:v>
                        </c:pt>
                        <c:pt idx="1">
                          <c:v>6.8683035135835944</c:v>
                        </c:pt>
                        <c:pt idx="2">
                          <c:v>10.17445083106438</c:v>
                        </c:pt>
                        <c:pt idx="3">
                          <c:v>18.036284062150528</c:v>
                        </c:pt>
                        <c:pt idx="4">
                          <c:v>2.5371560922927352</c:v>
                        </c:pt>
                        <c:pt idx="5">
                          <c:v>2.381994897967691</c:v>
                        </c:pt>
                      </c:numCache>
                    </c:numRef>
                  </c:plus>
                  <c:minus>
                    <c:numRef>
                      <c:extLst>
                        <c:ext xmlns:c15="http://schemas.microsoft.com/office/drawing/2012/chart" uri="{02D57815-91ED-43cb-92C2-25804820EDAC}">
                          <c15:formulaRef>
                            <c15:sqref>'Figure 5d'!$F$97:$F$102</c15:sqref>
                          </c15:formulaRef>
                        </c:ext>
                      </c:extLst>
                      <c:numCache>
                        <c:formatCode>General</c:formatCode>
                        <c:ptCount val="6"/>
                        <c:pt idx="0">
                          <c:v>3.0941585408486452</c:v>
                        </c:pt>
                        <c:pt idx="1">
                          <c:v>6.8683035135835944</c:v>
                        </c:pt>
                        <c:pt idx="2">
                          <c:v>10.17445083106438</c:v>
                        </c:pt>
                        <c:pt idx="3">
                          <c:v>18.036284062150528</c:v>
                        </c:pt>
                        <c:pt idx="4">
                          <c:v>2.5371560922927352</c:v>
                        </c:pt>
                        <c:pt idx="5">
                          <c:v>2.381994897967691</c:v>
                        </c:pt>
                      </c:numCache>
                    </c:numRef>
                  </c:minus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'Figure 5d'!$B$83:$B$88</c15:sqref>
                        </c15:formulaRef>
                      </c:ext>
                    </c:extLst>
                    <c:strCache>
                      <c:ptCount val="6"/>
                      <c:pt idx="0">
                        <c:v>tetRSC11</c:v>
                      </c:pt>
                      <c:pt idx="1">
                        <c:v>pCNFRS</c:v>
                      </c:pt>
                      <c:pt idx="2">
                        <c:v>tetRSC11</c:v>
                      </c:pt>
                      <c:pt idx="3">
                        <c:v>NapARS</c:v>
                      </c:pt>
                      <c:pt idx="4">
                        <c:v>pAcFRS</c:v>
                      </c:pt>
                      <c:pt idx="5">
                        <c:v>pNFRS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'Figure 5d'!$F$83:$F$88</c15:sqref>
                        </c15:formulaRef>
                      </c:ext>
                    </c:extLst>
                    <c:numCache>
                      <c:formatCode>0.00</c:formatCode>
                      <c:ptCount val="6"/>
                      <c:pt idx="0">
                        <c:v>38.88131606684599</c:v>
                      </c:pt>
                      <c:pt idx="1">
                        <c:v>15.328925619701284</c:v>
                      </c:pt>
                      <c:pt idx="2">
                        <c:v>41.77324666812212</c:v>
                      </c:pt>
                      <c:pt idx="3">
                        <c:v>39.011631058926412</c:v>
                      </c:pt>
                      <c:pt idx="4">
                        <c:v>4.8347301243943468</c:v>
                      </c:pt>
                      <c:pt idx="5">
                        <c:v>3.6569474186598705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7C6-4292-8936-5DB961CF7DE7}"/>
                  </c:ext>
                </c:extLst>
              </c15:ser>
            </c15:filteredBarSeries>
          </c:ext>
        </c:extLst>
      </c:barChart>
      <c:catAx>
        <c:axId val="1953907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9188591"/>
        <c:crosses val="autoZero"/>
        <c:auto val="1"/>
        <c:lblAlgn val="ctr"/>
        <c:lblOffset val="100"/>
        <c:noMultiLvlLbl val="0"/>
      </c:catAx>
      <c:valAx>
        <c:axId val="2019188591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Fold Change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3907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0736489808682728"/>
          <c:y val="7.2104925304912318E-2"/>
          <c:w val="0.18921216219647846"/>
          <c:h val="0.301051872113988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78776951946426"/>
          <c:y val="4.4325251422780071E-2"/>
          <c:w val="0.64272377167807293"/>
          <c:h val="0.783412110268136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5d'!$C$76</c:f>
              <c:strCache>
                <c:ptCount val="1"/>
                <c:pt idx="0">
                  <c:v>No nsAA</c:v>
                </c:pt>
              </c:strCache>
            </c:strRef>
          </c:tx>
          <c:spPr>
            <a:solidFill>
              <a:schemeClr val="bg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('Figure 5d'!$C$90,'Figure 5d'!$C$93,'Figure 5d'!$C$91)</c:f>
                <c:numCache>
                  <c:formatCode>General</c:formatCode>
                  <c:ptCount val="3"/>
                  <c:pt idx="0">
                    <c:v>128339.74940464064</c:v>
                  </c:pt>
                  <c:pt idx="1">
                    <c:v>649383.80401662737</c:v>
                  </c:pt>
                  <c:pt idx="2">
                    <c:v>1526978.2816901894</c:v>
                  </c:pt>
                </c:numCache>
              </c:numRef>
            </c:plus>
            <c:minus>
              <c:numRef>
                <c:f>('Figure 5d'!$C$90,'Figure 5d'!$C$93,'Figure 5d'!$C$92)</c:f>
                <c:numCache>
                  <c:formatCode>General</c:formatCode>
                  <c:ptCount val="3"/>
                  <c:pt idx="0">
                    <c:v>128339.74940464064</c:v>
                  </c:pt>
                  <c:pt idx="1">
                    <c:v>649383.80401662737</c:v>
                  </c:pt>
                  <c:pt idx="2">
                    <c:v>845339.03074298671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('Figure 5d'!$B$77,'Figure 5d'!$B$80,'Figure 5d'!$B$78)</c:f>
              <c:strCache>
                <c:ptCount val="3"/>
                <c:pt idx="0">
                  <c:v>tetRSC11</c:v>
                </c:pt>
                <c:pt idx="1">
                  <c:v>NapARS</c:v>
                </c:pt>
                <c:pt idx="2">
                  <c:v>pCNFRS</c:v>
                </c:pt>
              </c:strCache>
            </c:strRef>
          </c:cat>
          <c:val>
            <c:numRef>
              <c:f>('Figure 5d'!$C$77,'Figure 5d'!$C$80,'Figure 5d'!$C$78)</c:f>
              <c:numCache>
                <c:formatCode>0.00E+00</c:formatCode>
                <c:ptCount val="3"/>
                <c:pt idx="0">
                  <c:v>2940494.5981112099</c:v>
                </c:pt>
                <c:pt idx="1">
                  <c:v>3486289.9698185804</c:v>
                </c:pt>
                <c:pt idx="2">
                  <c:v>5777987.7243574522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3B-43A3-AD8B-6E0D51342154}"/>
            </c:ext>
          </c:extLst>
        </c:ser>
        <c:ser>
          <c:idx val="3"/>
          <c:order val="1"/>
          <c:tx>
            <c:strRef>
              <c:f>'Figure 5d'!$H$76</c:f>
              <c:strCache>
                <c:ptCount val="1"/>
                <c:pt idx="0">
                  <c:v>1 mM pAPhe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('Figure 5d'!$H$90,'Figure 5d'!$H$93,'Figure 5d'!$H$91)</c:f>
                <c:numCache>
                  <c:formatCode>General</c:formatCode>
                  <c:ptCount val="3"/>
                  <c:pt idx="0">
                    <c:v>612934.6980109713</c:v>
                  </c:pt>
                  <c:pt idx="1">
                    <c:v>3126950.0524961418</c:v>
                  </c:pt>
                  <c:pt idx="2">
                    <c:v>3054339.3106363905</c:v>
                  </c:pt>
                </c:numCache>
              </c:numRef>
            </c:plus>
            <c:minus>
              <c:numRef>
                <c:f>('Figure 5d'!$H$90,'Figure 5d'!$H$93,'Figure 5d'!$H$91)</c:f>
                <c:numCache>
                  <c:formatCode>General</c:formatCode>
                  <c:ptCount val="3"/>
                  <c:pt idx="0">
                    <c:v>612934.6980109713</c:v>
                  </c:pt>
                  <c:pt idx="1">
                    <c:v>3126950.0524961418</c:v>
                  </c:pt>
                  <c:pt idx="2">
                    <c:v>3054339.3106363905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('Figure 5d'!$B$77,'Figure 5d'!$B$80,'Figure 5d'!$B$78)</c:f>
              <c:strCache>
                <c:ptCount val="3"/>
                <c:pt idx="0">
                  <c:v>tetRSC11</c:v>
                </c:pt>
                <c:pt idx="1">
                  <c:v>NapARS</c:v>
                </c:pt>
                <c:pt idx="2">
                  <c:v>pCNFRS</c:v>
                </c:pt>
              </c:strCache>
            </c:strRef>
          </c:cat>
          <c:val>
            <c:numRef>
              <c:f>('Figure 5d'!$H$77,'Figure 5d'!$H$80,'Figure 5d'!$H$78)</c:f>
              <c:numCache>
                <c:formatCode>General</c:formatCode>
                <c:ptCount val="3"/>
                <c:pt idx="0" formatCode="0.00E+00">
                  <c:v>6094363.1728476519</c:v>
                </c:pt>
                <c:pt idx="1">
                  <c:v>9782223.9824273717</c:v>
                </c:pt>
                <c:pt idx="2" formatCode="0.00E+00">
                  <c:v>5663240.2339313924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3B-43A3-AD8B-6E0D51342154}"/>
            </c:ext>
          </c:extLst>
        </c:ser>
        <c:ser>
          <c:idx val="1"/>
          <c:order val="2"/>
          <c:tx>
            <c:strRef>
              <c:f>'Figure 5d'!$E$76</c:f>
              <c:strCache>
                <c:ptCount val="1"/>
                <c:pt idx="0">
                  <c:v>500 uM pNPhe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('Figure 5d'!$E$90,'Figure 5d'!$E$93,'Figure 5d'!$E$91)</c:f>
                <c:numCache>
                  <c:formatCode>General</c:formatCode>
                  <c:ptCount val="3"/>
                  <c:pt idx="0">
                    <c:v>10907373.215194436</c:v>
                  </c:pt>
                  <c:pt idx="1">
                    <c:v>21384882.809041858</c:v>
                  </c:pt>
                  <c:pt idx="2">
                    <c:v>43213010.91235067</c:v>
                  </c:pt>
                </c:numCache>
              </c:numRef>
            </c:plus>
            <c:minus>
              <c:numRef>
                <c:f>('Figure 5d'!$E$90,'Figure 5d'!$E$93,'Figure 5d'!$E$91)</c:f>
                <c:numCache>
                  <c:formatCode>General</c:formatCode>
                  <c:ptCount val="3"/>
                  <c:pt idx="0">
                    <c:v>10907373.215194436</c:v>
                  </c:pt>
                  <c:pt idx="1">
                    <c:v>21384882.809041858</c:v>
                  </c:pt>
                  <c:pt idx="2">
                    <c:v>43213010.91235067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('Figure 5d'!$B$77,'Figure 5d'!$B$80,'Figure 5d'!$B$78)</c:f>
              <c:strCache>
                <c:ptCount val="3"/>
                <c:pt idx="0">
                  <c:v>tetRSC11</c:v>
                </c:pt>
                <c:pt idx="1">
                  <c:v>NapARS</c:v>
                </c:pt>
                <c:pt idx="2">
                  <c:v>pCNFRS</c:v>
                </c:pt>
              </c:strCache>
            </c:strRef>
          </c:cat>
          <c:val>
            <c:numRef>
              <c:f>('Figure 5d'!$E$77,'Figure 5d'!$E$80,'Figure 5d'!$E$78)</c:f>
              <c:numCache>
                <c:formatCode>General</c:formatCode>
                <c:ptCount val="3"/>
                <c:pt idx="0" formatCode="0.00E+00">
                  <c:v>69150598.021531716</c:v>
                </c:pt>
                <c:pt idx="1">
                  <c:v>82429673.648865625</c:v>
                </c:pt>
                <c:pt idx="2" formatCode="0.00E+00">
                  <c:v>78886929.902335003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3B-43A3-AD8B-6E0D51342154}"/>
            </c:ext>
          </c:extLst>
        </c:ser>
        <c:ser>
          <c:idx val="2"/>
          <c:order val="3"/>
          <c:tx>
            <c:strRef>
              <c:f>'Figure 5d'!$F$76</c:f>
              <c:strCache>
                <c:ptCount val="1"/>
                <c:pt idx="0">
                  <c:v>1 mM pNPhe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('Figure 5d'!$F$90,'Figure 5d'!$F$93,'Figure 5d'!$F$91)</c:f>
                <c:numCache>
                  <c:formatCode>General</c:formatCode>
                  <c:ptCount val="3"/>
                  <c:pt idx="0">
                    <c:v>7607877.9767302005</c:v>
                  </c:pt>
                  <c:pt idx="1">
                    <c:v>57550598.661825441</c:v>
                  </c:pt>
                  <c:pt idx="2">
                    <c:v>32047034.752150189</c:v>
                  </c:pt>
                </c:numCache>
              </c:numRef>
            </c:plus>
            <c:minus>
              <c:numRef>
                <c:f>('Figure 5d'!$F$90,'Figure 5d'!$F$93,'Figure 5d'!$F$91)</c:f>
                <c:numCache>
                  <c:formatCode>General</c:formatCode>
                  <c:ptCount val="3"/>
                  <c:pt idx="0">
                    <c:v>7607877.9767302005</c:v>
                  </c:pt>
                  <c:pt idx="1">
                    <c:v>57550598.661825441</c:v>
                  </c:pt>
                  <c:pt idx="2">
                    <c:v>32047034.752150189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('Figure 5d'!$B$77,'Figure 5d'!$B$80,'Figure 5d'!$B$78)</c:f>
              <c:strCache>
                <c:ptCount val="3"/>
                <c:pt idx="0">
                  <c:v>tetRSC11</c:v>
                </c:pt>
                <c:pt idx="1">
                  <c:v>NapARS</c:v>
                </c:pt>
                <c:pt idx="2">
                  <c:v>pCNFRS</c:v>
                </c:pt>
              </c:strCache>
            </c:strRef>
          </c:cat>
          <c:val>
            <c:numRef>
              <c:f>('Figure 5d'!$F$77,'Figure 5d'!$F$80,'Figure 5d'!$F$78)</c:f>
              <c:numCache>
                <c:formatCode>General</c:formatCode>
                <c:ptCount val="3"/>
                <c:pt idx="0" formatCode="0.00E+00">
                  <c:v>114330299.86201523</c:v>
                </c:pt>
                <c:pt idx="1">
                  <c:v>136005858.06699815</c:v>
                </c:pt>
                <c:pt idx="2" formatCode="0.00E+00">
                  <c:v>88570344.058222473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3B-43A3-AD8B-6E0D51342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58623375"/>
        <c:axId val="1858625455"/>
        <c:extLst/>
      </c:barChart>
      <c:catAx>
        <c:axId val="1858623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8625455"/>
        <c:crosses val="autoZero"/>
        <c:auto val="1"/>
        <c:lblAlgn val="ctr"/>
        <c:lblOffset val="100"/>
        <c:noMultiLvlLbl val="0"/>
      </c:catAx>
      <c:valAx>
        <c:axId val="185862545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FL/OD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cross"/>
        <c:minorTickMark val="in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8623375"/>
        <c:crosses val="autoZero"/>
        <c:crossBetween val="between"/>
        <c:dispUnits>
          <c:builtInUnit val="million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541639070817078"/>
          <c:y val="0.19023324403982894"/>
          <c:w val="0.25458360929182916"/>
          <c:h val="0.450514279774434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image" Target="../media/image1.png"/><Relationship Id="rId4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544287</xdr:colOff>
      <xdr:row>79</xdr:row>
      <xdr:rowOff>76199</xdr:rowOff>
    </xdr:from>
    <xdr:to>
      <xdr:col>28</xdr:col>
      <xdr:colOff>43542</xdr:colOff>
      <xdr:row>102</xdr:row>
      <xdr:rowOff>108856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D1C5C7-2CA1-4A2E-A716-26EB36CF7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203290</xdr:colOff>
      <xdr:row>80</xdr:row>
      <xdr:rowOff>161207</xdr:rowOff>
    </xdr:from>
    <xdr:to>
      <xdr:col>13</xdr:col>
      <xdr:colOff>442924</xdr:colOff>
      <xdr:row>104</xdr:row>
      <xdr:rowOff>62912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4E8D65-F433-4E76-ADC2-DEDF4212E5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424542</xdr:colOff>
      <xdr:row>103</xdr:row>
      <xdr:rowOff>146957</xdr:rowOff>
    </xdr:from>
    <xdr:to>
      <xdr:col>10</xdr:col>
      <xdr:colOff>435427</xdr:colOff>
      <xdr:row>127</xdr:row>
      <xdr:rowOff>21771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F5F8AD8-3DB8-4C3C-BC16-0CF94005BD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522514</xdr:colOff>
      <xdr:row>106</xdr:row>
      <xdr:rowOff>163285</xdr:rowOff>
    </xdr:from>
    <xdr:to>
      <xdr:col>20</xdr:col>
      <xdr:colOff>119743</xdr:colOff>
      <xdr:row>124</xdr:row>
      <xdr:rowOff>65312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32F144C-7EC5-44A2-A7FF-23E9980A42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572983</xdr:colOff>
      <xdr:row>129</xdr:row>
      <xdr:rowOff>37605</xdr:rowOff>
    </xdr:from>
    <xdr:to>
      <xdr:col>24</xdr:col>
      <xdr:colOff>674912</xdr:colOff>
      <xdr:row>152</xdr:row>
      <xdr:rowOff>70262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2BC6E2B-2441-4644-9785-C16A0843C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144609</xdr:colOff>
      <xdr:row>59</xdr:row>
      <xdr:rowOff>155949</xdr:rowOff>
    </xdr:from>
    <xdr:to>
      <xdr:col>23</xdr:col>
      <xdr:colOff>262199</xdr:colOff>
      <xdr:row>75</xdr:row>
      <xdr:rowOff>7532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2A29CA-98A3-469F-91A4-2CE8F8EE6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372293</xdr:colOff>
      <xdr:row>78</xdr:row>
      <xdr:rowOff>30343</xdr:rowOff>
    </xdr:from>
    <xdr:to>
      <xdr:col>19</xdr:col>
      <xdr:colOff>355148</xdr:colOff>
      <xdr:row>93</xdr:row>
      <xdr:rowOff>57013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F69ECD8-9172-4894-9804-AA0AAB8D9D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97</xdr:row>
      <xdr:rowOff>0</xdr:rowOff>
    </xdr:from>
    <xdr:to>
      <xdr:col>20</xdr:col>
      <xdr:colOff>450273</xdr:colOff>
      <xdr:row>111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C61B86C-CAE5-4E69-9AEE-E0DDAD134B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717818</xdr:colOff>
      <xdr:row>85</xdr:row>
      <xdr:rowOff>162022</xdr:rowOff>
    </xdr:from>
    <xdr:to>
      <xdr:col>6</xdr:col>
      <xdr:colOff>716273</xdr:colOff>
      <xdr:row>85</xdr:row>
      <xdr:rowOff>170002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EC732417-87D2-4ECF-999B-8EBB18F95D9B}"/>
                </a:ext>
              </a:extLst>
            </xdr14:cNvPr>
            <xdr14:cNvContentPartPr/>
          </xdr14:nvContentPartPr>
          <xdr14:nvPr macro=""/>
          <xdr14:xfrm>
            <a:off x="5234400" y="15575204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55D99F00-6142-D77A-DB36-BB1D97F3A9D6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5225760" y="1556656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udwinprod-my.sharepoint.com/personal/kunjapur_udel_edu/Documents/Kunjapur%20Lab/Data%20+%20Record%20Keeping/Personnel%20-%20Data%20&amp;%20Presentations/Neil/Personnel/Neil%20Butler/pN-Phe%20Paper/Jan%202023/2023-2-21%20Compilation%20of%20data%20files%20for%20Nat%20Chem%20Bio.xlsx" TargetMode="External"/><Relationship Id="rId2" Type="http://schemas.microsoft.com/office/2019/04/relationships/externalLinkLongPath" Target="/personal/kunjapur_udel_edu/Documents/Kunjapur%20Lab/Data%20+%20Record%20Keeping/Personnel%20-%20Data%20&amp;%20Presentations/Neil/Personnel/Neil%20Butler/pN-Phe%20Paper/Jan%202023/2023-2-21%20Compilation%20of%20data%20files%20for%20Nat%20Chem%20Bio.xlsx?4481AFFF" TargetMode="External"/><Relationship Id="rId1" Type="http://schemas.openxmlformats.org/officeDocument/2006/relationships/externalLinkPath" Target="file:///\\4481AFFF\2023-2-21%20Compilation%20of%20data%20files%20for%20Nat%20Chem%20B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Figure 2A Figure S2B"/>
      <sheetName val="Figure S2a"/>
      <sheetName val="Figure 2B and 4C"/>
      <sheetName val="Figure 3a"/>
      <sheetName val="Figure 4b"/>
      <sheetName val="Figure 4E"/>
      <sheetName val="Figure 4F FigureS10"/>
      <sheetName val="Figure 5b"/>
      <sheetName val="Figure 5d"/>
      <sheetName val="Figure 6c and 6e"/>
      <sheetName val="Figure 6d"/>
      <sheetName val="Figure S11"/>
      <sheetName val="Figure S13A"/>
      <sheetName val="Figure S13B"/>
      <sheetName val="Figure S15C"/>
      <sheetName val="Figure S15d"/>
      <sheetName val="Figure S16"/>
      <sheetName val="Figure S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2">
          <cell r="C62" t="str">
            <v>BrbRS3</v>
          </cell>
          <cell r="D62" t="str">
            <v>bpaRS_mut</v>
          </cell>
          <cell r="E62" t="str">
            <v>DopaRS</v>
          </cell>
          <cell r="F62" t="str">
            <v>mtaFRS</v>
          </cell>
          <cell r="G62" t="str">
            <v>pmmfRS</v>
          </cell>
          <cell r="H62" t="str">
            <v>Bibaf-G2</v>
          </cell>
          <cell r="I62" t="str">
            <v>pAcFRS.2.t1</v>
          </cell>
          <cell r="J62" t="str">
            <v>pAzFRS</v>
          </cell>
          <cell r="K62" t="str">
            <v>BipARS</v>
          </cell>
          <cell r="L62" t="str">
            <v>FmYRS</v>
          </cell>
          <cell r="M62" t="str">
            <v>pCNFRS</v>
          </cell>
          <cell r="N62" t="str">
            <v>tetRSD12</v>
          </cell>
          <cell r="O62" t="str">
            <v>BrbRS1</v>
          </cell>
          <cell r="P62" t="str">
            <v>CouRS</v>
          </cell>
          <cell r="Q62" t="str">
            <v>pydtRSa9</v>
          </cell>
          <cell r="R62" t="str">
            <v>NapARS</v>
          </cell>
          <cell r="S62" t="str">
            <v>pAcFRS</v>
          </cell>
          <cell r="T62" t="str">
            <v>pAFRS</v>
          </cell>
          <cell r="U62" t="str">
            <v>pNFRS</v>
          </cell>
          <cell r="V62" t="str">
            <v>tetRS-C11</v>
          </cell>
          <cell r="W62" t="str">
            <v>pydtRSa2</v>
          </cell>
          <cell r="X62" t="str">
            <v>pAzFRS</v>
          </cell>
          <cell r="Y62" t="str">
            <v>BrbRS1</v>
          </cell>
        </row>
        <row r="63">
          <cell r="B63" t="str">
            <v>no nsAA</v>
          </cell>
          <cell r="C63">
            <v>27924817.721690532</v>
          </cell>
          <cell r="D63">
            <v>5912556.0500153312</v>
          </cell>
          <cell r="E63">
            <v>116353344.41324817</v>
          </cell>
          <cell r="F63">
            <v>7058590.6766784377</v>
          </cell>
          <cell r="G63">
            <v>80469816.841890708</v>
          </cell>
          <cell r="H63">
            <v>82478009.752651826</v>
          </cell>
          <cell r="I63">
            <v>86465865.729584709</v>
          </cell>
          <cell r="J63">
            <v>5451234.297013822</v>
          </cell>
          <cell r="K63">
            <v>24287956.245445479</v>
          </cell>
          <cell r="L63">
            <v>5268014.4505975619</v>
          </cell>
          <cell r="M63">
            <v>46225260.277976491</v>
          </cell>
          <cell r="N63">
            <v>4300716.5397470063</v>
          </cell>
          <cell r="O63">
            <v>30243335.55025648</v>
          </cell>
          <cell r="P63">
            <v>3992879.6248571891</v>
          </cell>
          <cell r="Q63">
            <v>6653625.7638958627</v>
          </cell>
          <cell r="R63">
            <v>8019125.6028674589</v>
          </cell>
          <cell r="S63">
            <v>12072207.744157208</v>
          </cell>
          <cell r="T63">
            <v>24543325.427238818</v>
          </cell>
          <cell r="U63">
            <v>26357911.375651002</v>
          </cell>
          <cell r="V63">
            <v>12451676.679683456</v>
          </cell>
          <cell r="W63">
            <v>2315631.200394365</v>
          </cell>
          <cell r="X63">
            <v>2262307.3412739257</v>
          </cell>
          <cell r="Y63">
            <v>45927239.807535879</v>
          </cell>
        </row>
        <row r="64">
          <cell r="B64" t="str">
            <v>1 mM pNPhe</v>
          </cell>
          <cell r="C64">
            <v>50435490.605545454</v>
          </cell>
          <cell r="D64">
            <v>9616845.3508043699</v>
          </cell>
          <cell r="E64">
            <v>126533802.13731761</v>
          </cell>
          <cell r="F64">
            <v>10364051.501870917</v>
          </cell>
          <cell r="G64">
            <v>70203249.191794708</v>
          </cell>
          <cell r="H64">
            <v>142960638.23315206</v>
          </cell>
          <cell r="I64">
            <v>164031330.05195391</v>
          </cell>
          <cell r="J64">
            <v>6894631.1615544679</v>
          </cell>
          <cell r="K64">
            <v>35602380.794073209</v>
          </cell>
          <cell r="L64">
            <v>5991093.4690182777</v>
          </cell>
          <cell r="M64">
            <v>148805359.81616512</v>
          </cell>
          <cell r="N64">
            <v>6053975.3496996202</v>
          </cell>
          <cell r="O64">
            <v>46624993.550223887</v>
          </cell>
          <cell r="P64">
            <v>3373840.4247513036</v>
          </cell>
          <cell r="Q64">
            <v>202406206.10683379</v>
          </cell>
          <cell r="R64">
            <v>193457746.57648382</v>
          </cell>
          <cell r="S64">
            <v>183524619.70568797</v>
          </cell>
          <cell r="T64">
            <v>23350744.723408643</v>
          </cell>
          <cell r="U64">
            <v>131432500.89561248</v>
          </cell>
          <cell r="V64">
            <v>175397141.83454639</v>
          </cell>
          <cell r="W64">
            <v>3091648.24824902</v>
          </cell>
          <cell r="X64">
            <v>2453820.1848784466</v>
          </cell>
          <cell r="Y64">
            <v>69777061.186542496</v>
          </cell>
        </row>
        <row r="65">
          <cell r="B65" t="str">
            <v>1 mM pAPhe</v>
          </cell>
          <cell r="O65">
            <v>25559112.751195546</v>
          </cell>
          <cell r="P65">
            <v>3115466.6385324467</v>
          </cell>
          <cell r="Q65">
            <v>18079741.465413406</v>
          </cell>
          <cell r="R65">
            <v>25203669.933459688</v>
          </cell>
          <cell r="S65">
            <v>13848574.390330058</v>
          </cell>
          <cell r="T65">
            <v>54302093.650269613</v>
          </cell>
          <cell r="U65">
            <v>69560873.743775278</v>
          </cell>
          <cell r="V65">
            <v>30778968.565171808</v>
          </cell>
          <cell r="W65">
            <v>3428827.8134692069</v>
          </cell>
          <cell r="X65">
            <v>1849545.5527128815</v>
          </cell>
          <cell r="Y65">
            <v>32802117.70749186</v>
          </cell>
        </row>
        <row r="66">
          <cell r="C66">
            <v>1.8061170929817678</v>
          </cell>
          <cell r="D66">
            <v>1.6265123356893054</v>
          </cell>
          <cell r="E66">
            <v>1.0874960472808746</v>
          </cell>
          <cell r="F66">
            <v>1.4682890645739965</v>
          </cell>
          <cell r="G66">
            <v>0.87241716145237369</v>
          </cell>
          <cell r="H66">
            <v>1.7333182343013025</v>
          </cell>
          <cell r="I66">
            <v>1.8970645660907297</v>
          </cell>
          <cell r="J66">
            <v>1.2647834941402787</v>
          </cell>
          <cell r="K66">
            <v>1.4658450647015404</v>
          </cell>
          <cell r="L66">
            <v>1.1372583589512923</v>
          </cell>
          <cell r="M66">
            <v>3.2191351421565013</v>
          </cell>
          <cell r="N66">
            <v>1.4076666745527364</v>
          </cell>
          <cell r="O66">
            <v>1.5416617480153734</v>
          </cell>
          <cell r="P66">
            <v>0.84496422174810082</v>
          </cell>
          <cell r="Q66">
            <v>30.420437411003402</v>
          </cell>
          <cell r="R66">
            <v>24.124543766630577</v>
          </cell>
          <cell r="S66">
            <v>15.202241677336236</v>
          </cell>
          <cell r="T66">
            <v>0.95140916387366892</v>
          </cell>
          <cell r="U66">
            <v>4.9864535555358014</v>
          </cell>
          <cell r="V66">
            <v>14.086226806766501</v>
          </cell>
          <cell r="W66">
            <v>1.335121174616448</v>
          </cell>
          <cell r="X66">
            <v>1.0846537692339708</v>
          </cell>
          <cell r="Y66">
            <v>1.5192957704175654</v>
          </cell>
        </row>
        <row r="67">
          <cell r="O67">
            <v>1.8242023502182394</v>
          </cell>
          <cell r="P67">
            <v>1.0829326120919609</v>
          </cell>
          <cell r="Q67">
            <v>11.195193609047861</v>
          </cell>
          <cell r="R67">
            <v>7.6757768645293485</v>
          </cell>
          <cell r="S67">
            <v>13.252239149889418</v>
          </cell>
          <cell r="T67">
            <v>0.43001555103562211</v>
          </cell>
          <cell r="U67">
            <v>1.8894601781417939</v>
          </cell>
          <cell r="V67">
            <v>5.6986036248472098</v>
          </cell>
          <cell r="W67">
            <v>0.90166331365615104</v>
          </cell>
          <cell r="X67">
            <v>1.3267151929722549</v>
          </cell>
          <cell r="Y67">
            <v>2.1272120845601905</v>
          </cell>
        </row>
        <row r="68">
          <cell r="C68">
            <v>5845495.0027563749</v>
          </cell>
          <cell r="D68">
            <v>472314.62659056671</v>
          </cell>
          <cell r="E68">
            <v>9130814.4340755809</v>
          </cell>
          <cell r="F68">
            <v>289733.88329843013</v>
          </cell>
          <cell r="G68">
            <v>17071391.361423999</v>
          </cell>
          <cell r="H68">
            <v>6882719.1304564495</v>
          </cell>
          <cell r="I68">
            <v>10366849.475694444</v>
          </cell>
          <cell r="J68">
            <v>958801.42822304694</v>
          </cell>
          <cell r="K68">
            <v>1213491.6766160717</v>
          </cell>
          <cell r="L68">
            <v>760592.13624530926</v>
          </cell>
          <cell r="M68">
            <v>2664231.4520048294</v>
          </cell>
          <cell r="N68">
            <v>595724.99493645155</v>
          </cell>
          <cell r="O68">
            <v>4556691.7127782516</v>
          </cell>
          <cell r="P68">
            <v>162456.1671416187</v>
          </cell>
          <cell r="Q68">
            <v>1384469.2858991441</v>
          </cell>
          <cell r="R68">
            <v>617769.51916881604</v>
          </cell>
          <cell r="S68">
            <v>274577.82022696035</v>
          </cell>
          <cell r="T68">
            <v>3213088.020988279</v>
          </cell>
          <cell r="U68">
            <v>6539818.5822803313</v>
          </cell>
          <cell r="V68">
            <v>495998.82671381911</v>
          </cell>
          <cell r="W68">
            <v>605949.47658789146</v>
          </cell>
          <cell r="X68">
            <v>605949.47658789146</v>
          </cell>
          <cell r="Y68">
            <v>344847.78735974105</v>
          </cell>
        </row>
        <row r="69">
          <cell r="C69">
            <v>4109209.2673974293</v>
          </cell>
          <cell r="D69">
            <v>6741746.9253176693</v>
          </cell>
          <cell r="E69">
            <v>9345673.785500329</v>
          </cell>
          <cell r="F69">
            <v>1092107.9630829955</v>
          </cell>
          <cell r="G69">
            <v>7093544.3426276185</v>
          </cell>
          <cell r="H69">
            <v>11470790.188947111</v>
          </cell>
          <cell r="I69">
            <v>15261305.859702144</v>
          </cell>
          <cell r="J69">
            <v>1183403.4433359071</v>
          </cell>
          <cell r="K69">
            <v>4104564.0355199385</v>
          </cell>
          <cell r="L69">
            <v>257250.89251643964</v>
          </cell>
          <cell r="M69">
            <v>8069114.3553891843</v>
          </cell>
          <cell r="N69">
            <v>610312.19160754455</v>
          </cell>
          <cell r="O69">
            <v>7556799.8970863987</v>
          </cell>
          <cell r="P69">
            <v>630590.63203450595</v>
          </cell>
          <cell r="Q69">
            <v>113079100.6572862</v>
          </cell>
          <cell r="R69">
            <v>64940363.338161021</v>
          </cell>
          <cell r="S69">
            <v>17526149.732766043</v>
          </cell>
          <cell r="T69">
            <v>10097168.057534004</v>
          </cell>
          <cell r="U69">
            <v>5984644.4313453306</v>
          </cell>
          <cell r="V69">
            <v>30818528.251542449</v>
          </cell>
          <cell r="W69">
            <v>77813.196466620298</v>
          </cell>
          <cell r="X69">
            <v>77813.196466620298</v>
          </cell>
          <cell r="Y69">
            <v>88725.612271172737</v>
          </cell>
        </row>
        <row r="70">
          <cell r="O70">
            <v>805410.67876408505</v>
          </cell>
          <cell r="P70">
            <v>474334.22176363913</v>
          </cell>
          <cell r="Q70">
            <v>8017914.7360601416</v>
          </cell>
          <cell r="R70">
            <v>3485537.2760439469</v>
          </cell>
          <cell r="S70">
            <v>1001648.7362114883</v>
          </cell>
          <cell r="T70">
            <v>1533575.0857284276</v>
          </cell>
          <cell r="U70">
            <v>5963625.723494296</v>
          </cell>
          <cell r="V70">
            <v>4032461.6462061442</v>
          </cell>
          <cell r="W70">
            <v>197024.9501783766</v>
          </cell>
          <cell r="X70">
            <v>197024.9501783766</v>
          </cell>
          <cell r="Y70">
            <v>139139.11334161944</v>
          </cell>
        </row>
        <row r="72">
          <cell r="C72">
            <v>0.4057016870888695</v>
          </cell>
          <cell r="D72">
            <v>1.1476213585884112</v>
          </cell>
          <cell r="E72">
            <v>0.11719491480874979</v>
          </cell>
          <cell r="F72">
            <v>0.16604437710176406</v>
          </cell>
          <cell r="G72">
            <v>0.2050010017448326</v>
          </cell>
          <cell r="H72">
            <v>0.20065956708341418</v>
          </cell>
          <cell r="I72">
            <v>0.2878987133366368</v>
          </cell>
          <cell r="J72">
            <v>0.31083063407988976</v>
          </cell>
          <cell r="K72">
            <v>0.18418290214482197</v>
          </cell>
          <cell r="L72">
            <v>0.17130419930075247</v>
          </cell>
          <cell r="M72">
            <v>0.25474618960826095</v>
          </cell>
          <cell r="N72">
            <v>0.2411598417985249</v>
          </cell>
          <cell r="O72">
            <v>0.34115485897113762</v>
          </cell>
          <cell r="P72">
            <v>0.1616273190013211</v>
          </cell>
          <cell r="Q72">
            <v>18.135605977048353</v>
          </cell>
          <cell r="R72">
            <v>8.3087038899820396</v>
          </cell>
          <cell r="S72">
            <v>1.4923846438463821</v>
          </cell>
          <cell r="T72">
            <v>0.42984305547839891</v>
          </cell>
          <cell r="U72">
            <v>1.257880469852763</v>
          </cell>
          <cell r="V72">
            <v>2.5378570730735772</v>
          </cell>
          <cell r="W72">
            <v>0.35098399806706976</v>
          </cell>
          <cell r="X72">
            <v>0.29254894240077395</v>
          </cell>
          <cell r="Y72">
            <v>1.1570157928092142E-2</v>
          </cell>
        </row>
        <row r="73">
          <cell r="O73">
            <v>0.30119601462731871</v>
          </cell>
          <cell r="P73">
            <v>0.26106157700802002</v>
          </cell>
          <cell r="Q73">
            <v>7.9854529667214784</v>
          </cell>
          <cell r="R73">
            <v>2.7867208205926794</v>
          </cell>
          <cell r="S73">
            <v>1.5875725780075318</v>
          </cell>
          <cell r="T73">
            <v>0.18634051943950911</v>
          </cell>
          <cell r="U73">
            <v>0.18341783169687562</v>
          </cell>
          <cell r="V73">
            <v>1.248989660839569</v>
          </cell>
          <cell r="W73">
            <v>5.656292151002406E-2</v>
          </cell>
          <cell r="X73">
            <v>0.14745894124923276</v>
          </cell>
          <cell r="Y73">
            <v>9.4198496955469144E-3</v>
          </cell>
        </row>
        <row r="74">
          <cell r="C74">
            <v>1</v>
          </cell>
          <cell r="D74">
            <v>2</v>
          </cell>
          <cell r="E74">
            <v>3</v>
          </cell>
          <cell r="F74">
            <v>4</v>
          </cell>
          <cell r="G74">
            <v>5</v>
          </cell>
          <cell r="H74">
            <v>6</v>
          </cell>
          <cell r="I74">
            <v>7</v>
          </cell>
          <cell r="J74">
            <v>8</v>
          </cell>
          <cell r="K74">
            <v>9</v>
          </cell>
          <cell r="L74">
            <v>10</v>
          </cell>
          <cell r="M74">
            <v>11</v>
          </cell>
          <cell r="N74">
            <v>12</v>
          </cell>
          <cell r="O74">
            <v>13</v>
          </cell>
          <cell r="P74">
            <v>14</v>
          </cell>
          <cell r="R74">
            <v>16</v>
          </cell>
          <cell r="S74">
            <v>17</v>
          </cell>
          <cell r="T74">
            <v>18</v>
          </cell>
          <cell r="U74">
            <v>19</v>
          </cell>
          <cell r="V74">
            <v>15</v>
          </cell>
          <cell r="W74">
            <v>20</v>
          </cell>
        </row>
      </sheetData>
      <sheetData sheetId="8">
        <row r="76">
          <cell r="C76" t="str">
            <v>No nsAA</v>
          </cell>
          <cell r="D76" t="str">
            <v>200 uM pNPhe</v>
          </cell>
          <cell r="E76" t="str">
            <v>500 uM pNPhe</v>
          </cell>
          <cell r="F76" t="str">
            <v>1 mM pNPhe</v>
          </cell>
          <cell r="G76" t="str">
            <v>200 uM pAPhe</v>
          </cell>
          <cell r="H76" t="str">
            <v>1 mM pAPhe</v>
          </cell>
          <cell r="I76" t="str">
            <v>50 uM Tyr</v>
          </cell>
          <cell r="J76" t="str">
            <v>200 uM Tyr</v>
          </cell>
        </row>
        <row r="77">
          <cell r="B77" t="str">
            <v>tetRSC11</v>
          </cell>
          <cell r="C77">
            <v>2940494.5981112099</v>
          </cell>
          <cell r="E77">
            <v>69150598.021531716</v>
          </cell>
          <cell r="F77">
            <v>114330299.86201523</v>
          </cell>
          <cell r="H77">
            <v>6094363.1728476519</v>
          </cell>
        </row>
        <row r="78">
          <cell r="B78" t="str">
            <v>pCNFRS</v>
          </cell>
          <cell r="C78">
            <v>5777987.7243574522</v>
          </cell>
          <cell r="E78">
            <v>78886929.902335003</v>
          </cell>
          <cell r="F78">
            <v>88570344.058222473</v>
          </cell>
          <cell r="H78">
            <v>5663240.2339313924</v>
          </cell>
        </row>
        <row r="80">
          <cell r="B80" t="str">
            <v>NapARS</v>
          </cell>
          <cell r="C80">
            <v>3486289.9698185804</v>
          </cell>
          <cell r="E80">
            <v>82429673.648865625</v>
          </cell>
          <cell r="F80">
            <v>136005858.06699815</v>
          </cell>
          <cell r="H80">
            <v>9782223.9824273717</v>
          </cell>
        </row>
        <row r="83">
          <cell r="B83" t="str">
            <v>tetRSC11</v>
          </cell>
          <cell r="D83">
            <v>4.4477303766438157</v>
          </cell>
          <cell r="E83">
            <v>23.516655349732574</v>
          </cell>
          <cell r="F83">
            <v>38.88131606684599</v>
          </cell>
          <cell r="G83">
            <v>1.7910755573292232</v>
          </cell>
          <cell r="H83">
            <v>2.0725639750408962</v>
          </cell>
          <cell r="I83">
            <v>1.5480329835506095</v>
          </cell>
          <cell r="J83">
            <v>1.608368033253921</v>
          </cell>
        </row>
        <row r="84">
          <cell r="B84" t="str">
            <v>pCNFRS</v>
          </cell>
          <cell r="D84">
            <v>3.0013601912144519</v>
          </cell>
          <cell r="E84">
            <v>13.653010990276501</v>
          </cell>
          <cell r="F84">
            <v>15.328925619701284</v>
          </cell>
          <cell r="G84">
            <v>0.94776914414087643</v>
          </cell>
          <cell r="H84">
            <v>0.9801405790562111</v>
          </cell>
          <cell r="I84">
            <v>0.9825732002480928</v>
          </cell>
          <cell r="J84">
            <v>0.93969311779690856</v>
          </cell>
        </row>
        <row r="85">
          <cell r="B85" t="str">
            <v>tetRSC11</v>
          </cell>
          <cell r="D85">
            <v>9.5188817341126342</v>
          </cell>
          <cell r="E85">
            <v>12.08108433029126</v>
          </cell>
          <cell r="F85">
            <v>41.77324666812212</v>
          </cell>
          <cell r="G85">
            <v>2.0488015081741042</v>
          </cell>
          <cell r="H85">
            <v>2.7719030605700561</v>
          </cell>
          <cell r="I85">
            <v>1.3894568710561763</v>
          </cell>
          <cell r="J85">
            <v>1.591616622670164</v>
          </cell>
        </row>
        <row r="86">
          <cell r="B86" t="str">
            <v>NapARS</v>
          </cell>
          <cell r="D86">
            <v>6.4541870560990722</v>
          </cell>
          <cell r="E86">
            <v>23.643952270887869</v>
          </cell>
          <cell r="F86">
            <v>39.011631058926412</v>
          </cell>
          <cell r="G86">
            <v>1.5824008090714972</v>
          </cell>
          <cell r="H86">
            <v>2.8059123214402097</v>
          </cell>
          <cell r="I86">
            <v>0.98726918146110088</v>
          </cell>
          <cell r="J86">
            <v>1.1783841575978911</v>
          </cell>
        </row>
        <row r="87">
          <cell r="B87" t="str">
            <v>pAcFRS</v>
          </cell>
          <cell r="D87">
            <v>2.3173837278437048</v>
          </cell>
          <cell r="E87">
            <v>4.5939069796262828</v>
          </cell>
          <cell r="F87">
            <v>4.8347301243943468</v>
          </cell>
          <cell r="G87">
            <v>0.87928594679200089</v>
          </cell>
          <cell r="H87">
            <v>0.62883741060535847</v>
          </cell>
          <cell r="I87">
            <v>1.5483217935061326</v>
          </cell>
          <cell r="J87">
            <v>1.2413131381995741</v>
          </cell>
        </row>
        <row r="88">
          <cell r="B88" t="str">
            <v>pNFRS</v>
          </cell>
          <cell r="D88">
            <v>4.5394652148823882</v>
          </cell>
          <cell r="E88">
            <v>7.7520827432550048</v>
          </cell>
          <cell r="F88">
            <v>3.6569474186598705</v>
          </cell>
          <cell r="G88">
            <v>4.6450291308537315</v>
          </cell>
          <cell r="H88">
            <v>4.2330396319473236</v>
          </cell>
          <cell r="I88">
            <v>1.3468904932042003</v>
          </cell>
          <cell r="J88">
            <v>1.0899844986279434</v>
          </cell>
        </row>
        <row r="90">
          <cell r="C90">
            <v>128339.74940464064</v>
          </cell>
          <cell r="E90">
            <v>10907373.215194436</v>
          </cell>
          <cell r="F90">
            <v>7607877.9767302005</v>
          </cell>
          <cell r="H90">
            <v>612934.6980109713</v>
          </cell>
        </row>
        <row r="91">
          <cell r="C91">
            <v>1526978.2816901894</v>
          </cell>
          <cell r="E91">
            <v>43213010.91235067</v>
          </cell>
          <cell r="F91">
            <v>32047034.752150189</v>
          </cell>
          <cell r="H91">
            <v>3054339.3106363905</v>
          </cell>
        </row>
        <row r="92">
          <cell r="C92">
            <v>845339.03074298671</v>
          </cell>
        </row>
        <row r="93">
          <cell r="C93">
            <v>649383.80401662737</v>
          </cell>
          <cell r="E93">
            <v>21384882.809041858</v>
          </cell>
          <cell r="F93">
            <v>57550598.661825441</v>
          </cell>
          <cell r="H93">
            <v>3126950.0524961418</v>
          </cell>
        </row>
        <row r="97">
          <cell r="D97">
            <v>0.77430595268184244</v>
          </cell>
          <cell r="E97">
            <v>3.848752793761272</v>
          </cell>
          <cell r="F97">
            <v>3.0941585408486452</v>
          </cell>
          <cell r="G97">
            <v>0.20339868480145454</v>
          </cell>
          <cell r="H97">
            <v>0.22722786440436474</v>
          </cell>
          <cell r="I97">
            <v>0.44396515140788367</v>
          </cell>
          <cell r="J97">
            <v>0.10784230972913306</v>
          </cell>
        </row>
        <row r="98">
          <cell r="D98">
            <v>1.4802277948017331</v>
          </cell>
          <cell r="E98">
            <v>8.3037789975711682</v>
          </cell>
          <cell r="F98">
            <v>6.8683035135835944</v>
          </cell>
          <cell r="G98">
            <v>0.27957049362066527</v>
          </cell>
          <cell r="H98">
            <v>0.58866815708793929</v>
          </cell>
          <cell r="I98">
            <v>0.27961543712465031</v>
          </cell>
          <cell r="J98">
            <v>0.27184612545633452</v>
          </cell>
        </row>
        <row r="99">
          <cell r="D99">
            <v>2.5231790945659096</v>
          </cell>
          <cell r="E99">
            <v>5.1007210186665901</v>
          </cell>
          <cell r="F99">
            <v>10.17445083106438</v>
          </cell>
          <cell r="G99">
            <v>0.83321645236097375</v>
          </cell>
          <cell r="H99">
            <v>0.78511366097020019</v>
          </cell>
          <cell r="I99">
            <v>0.3303202050184943</v>
          </cell>
          <cell r="J99">
            <v>0.393963168511202</v>
          </cell>
        </row>
        <row r="100">
          <cell r="D100">
            <v>1.3973649676189228</v>
          </cell>
          <cell r="E100">
            <v>7.5512951689582053</v>
          </cell>
          <cell r="F100">
            <v>18.036284062150528</v>
          </cell>
          <cell r="G100">
            <v>0.49650946017936626</v>
          </cell>
          <cell r="H100">
            <v>1.0380961874224652</v>
          </cell>
          <cell r="I100">
            <v>0.44891464023852384</v>
          </cell>
          <cell r="J100">
            <v>0.34916264386505697</v>
          </cell>
        </row>
        <row r="101">
          <cell r="D101">
            <v>0.81592467401030522</v>
          </cell>
          <cell r="E101">
            <v>3.1694482072046792</v>
          </cell>
          <cell r="F101">
            <v>2.5371560922927352</v>
          </cell>
          <cell r="G101">
            <v>0.22127209249672961</v>
          </cell>
          <cell r="H101">
            <v>0.37855892333167879</v>
          </cell>
          <cell r="I101">
            <v>0.33861031315238899</v>
          </cell>
          <cell r="J101">
            <v>0.37371856601943115</v>
          </cell>
        </row>
        <row r="102">
          <cell r="D102">
            <v>1.4326051407817328</v>
          </cell>
          <cell r="E102">
            <v>5.7060132368358829</v>
          </cell>
          <cell r="F102">
            <v>2.381994897967691</v>
          </cell>
          <cell r="G102">
            <v>3.4979754186768015</v>
          </cell>
          <cell r="H102">
            <v>2.7752946162266126</v>
          </cell>
          <cell r="I102">
            <v>0.46465991961140657</v>
          </cell>
          <cell r="J102">
            <v>0.47181203037518443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03-02T21:49:33.19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1 1 4008 0 0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FD24E-ADE0-4759-AB37-2F15361CA12D}">
  <dimension ref="A1:AF96"/>
  <sheetViews>
    <sheetView topLeftCell="A62" zoomScale="55" zoomScaleNormal="55" workbookViewId="0">
      <selection activeCell="AD84" sqref="AD84"/>
    </sheetView>
  </sheetViews>
  <sheetFormatPr defaultRowHeight="14.4" x14ac:dyDescent="0.3"/>
  <cols>
    <col min="1" max="1" width="19.109375" bestFit="1" customWidth="1"/>
    <col min="2" max="2" width="14.5546875" bestFit="1" customWidth="1"/>
    <col min="3" max="3" width="11" bestFit="1" customWidth="1"/>
    <col min="15" max="15" width="11" bestFit="1" customWidth="1"/>
    <col min="19" max="19" width="12.21875" bestFit="1" customWidth="1"/>
    <col min="22" max="22" width="13.21875" bestFit="1" customWidth="1"/>
    <col min="23" max="24" width="12.109375" bestFit="1" customWidth="1"/>
    <col min="25" max="25" width="12.21875" bestFit="1" customWidth="1"/>
    <col min="27" max="27" width="23.77734375" bestFit="1" customWidth="1"/>
  </cols>
  <sheetData>
    <row r="1" spans="1:32" x14ac:dyDescent="0.3">
      <c r="A1" t="s">
        <v>0</v>
      </c>
    </row>
    <row r="2" spans="1:32" x14ac:dyDescent="0.3">
      <c r="A2" t="s">
        <v>1</v>
      </c>
      <c r="B2" t="s">
        <v>2</v>
      </c>
      <c r="C2">
        <v>1.3</v>
      </c>
      <c r="D2" t="s">
        <v>3</v>
      </c>
      <c r="E2" t="s">
        <v>4</v>
      </c>
      <c r="F2" t="s">
        <v>5</v>
      </c>
      <c r="G2" t="s">
        <v>6</v>
      </c>
      <c r="H2" t="b">
        <v>0</v>
      </c>
      <c r="I2">
        <v>1</v>
      </c>
    </row>
    <row r="3" spans="1:32" x14ac:dyDescent="0.3">
      <c r="B3" t="s">
        <v>7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</row>
    <row r="4" spans="1:32" x14ac:dyDescent="0.3">
      <c r="B4">
        <v>37</v>
      </c>
      <c r="C4">
        <v>0.31359999999999999</v>
      </c>
      <c r="D4">
        <v>0.28810000000000002</v>
      </c>
      <c r="E4">
        <v>0.35039999999999999</v>
      </c>
      <c r="F4">
        <v>0.35010000000000002</v>
      </c>
      <c r="G4">
        <v>0.3679</v>
      </c>
      <c r="H4">
        <v>0.3584</v>
      </c>
      <c r="I4">
        <v>0.33</v>
      </c>
      <c r="J4">
        <v>0.36859999999999998</v>
      </c>
      <c r="K4">
        <v>2.41E-2</v>
      </c>
      <c r="L4">
        <v>0.33150000000000002</v>
      </c>
      <c r="M4">
        <v>0.28389999999999999</v>
      </c>
      <c r="N4">
        <v>0.15329999999999999</v>
      </c>
    </row>
    <row r="5" spans="1:32" x14ac:dyDescent="0.3">
      <c r="C5">
        <v>0.22459999999999999</v>
      </c>
      <c r="D5">
        <v>0.2591</v>
      </c>
      <c r="E5">
        <v>0.34749999999999998</v>
      </c>
      <c r="F5">
        <v>0.36899999999999999</v>
      </c>
      <c r="G5">
        <v>0.3755</v>
      </c>
      <c r="H5">
        <v>0.27200000000000002</v>
      </c>
      <c r="I5">
        <v>0.37469999999999998</v>
      </c>
      <c r="J5">
        <v>0.3458</v>
      </c>
      <c r="K5">
        <v>3.27E-2</v>
      </c>
      <c r="L5">
        <v>0.27589999999999998</v>
      </c>
      <c r="M5">
        <v>0.35510000000000003</v>
      </c>
      <c r="N5">
        <v>0.23230000000000001</v>
      </c>
    </row>
    <row r="6" spans="1:32" x14ac:dyDescent="0.3">
      <c r="C6">
        <v>0.25080000000000002</v>
      </c>
      <c r="D6">
        <v>0.25419999999999998</v>
      </c>
      <c r="E6">
        <v>0.3574</v>
      </c>
      <c r="F6">
        <v>0.3962</v>
      </c>
      <c r="G6">
        <v>0.38800000000000001</v>
      </c>
      <c r="H6">
        <v>0.2203</v>
      </c>
      <c r="I6">
        <v>0.32950000000000002</v>
      </c>
      <c r="J6">
        <v>0.36709999999999998</v>
      </c>
      <c r="K6">
        <v>3.15E-2</v>
      </c>
      <c r="L6">
        <v>0.28989999999999999</v>
      </c>
      <c r="M6">
        <v>0.32079999999999997</v>
      </c>
      <c r="N6">
        <v>0.26569999999999999</v>
      </c>
    </row>
    <row r="7" spans="1:32" x14ac:dyDescent="0.3">
      <c r="C7">
        <v>0.28670000000000001</v>
      </c>
      <c r="D7">
        <v>0.37919999999999998</v>
      </c>
      <c r="E7">
        <v>0.35349999999999998</v>
      </c>
      <c r="F7">
        <v>0.30480000000000002</v>
      </c>
      <c r="G7">
        <v>0.38169999999999998</v>
      </c>
      <c r="H7">
        <v>0.30659999999999998</v>
      </c>
      <c r="I7">
        <v>0.38669999999999999</v>
      </c>
      <c r="J7">
        <v>0.35189999999999999</v>
      </c>
      <c r="K7">
        <v>3.0800000000000001E-2</v>
      </c>
      <c r="L7">
        <v>0.3523</v>
      </c>
      <c r="M7">
        <v>0.28389999999999999</v>
      </c>
      <c r="N7">
        <v>0.28870000000000001</v>
      </c>
    </row>
    <row r="8" spans="1:32" x14ac:dyDescent="0.3">
      <c r="C8">
        <v>0.27039999999999997</v>
      </c>
      <c r="D8">
        <v>0.37159999999999999</v>
      </c>
      <c r="E8">
        <v>0.39900000000000002</v>
      </c>
      <c r="F8">
        <v>0.34370000000000001</v>
      </c>
      <c r="G8">
        <v>0.36919999999999997</v>
      </c>
      <c r="H8">
        <v>0.30590000000000001</v>
      </c>
      <c r="I8">
        <v>0.38080000000000003</v>
      </c>
      <c r="J8">
        <v>0.37330000000000002</v>
      </c>
      <c r="K8">
        <v>2.3199999999999998E-2</v>
      </c>
      <c r="L8">
        <v>0.37630000000000002</v>
      </c>
      <c r="M8">
        <v>0.3236</v>
      </c>
      <c r="N8">
        <v>0.252</v>
      </c>
    </row>
    <row r="9" spans="1:32" x14ac:dyDescent="0.3">
      <c r="C9">
        <v>0.26719999999999999</v>
      </c>
      <c r="D9">
        <v>0.30969999999999998</v>
      </c>
      <c r="E9">
        <v>0.33100000000000002</v>
      </c>
      <c r="F9">
        <v>0.34189999999999998</v>
      </c>
      <c r="G9">
        <v>0.376</v>
      </c>
      <c r="H9">
        <v>0.37069999999999997</v>
      </c>
      <c r="I9">
        <v>0.43190000000000001</v>
      </c>
      <c r="J9">
        <v>0.33710000000000001</v>
      </c>
      <c r="K9">
        <v>2.3599999999999999E-2</v>
      </c>
      <c r="L9">
        <v>0.3337</v>
      </c>
      <c r="M9">
        <v>0.3508</v>
      </c>
      <c r="N9">
        <v>0.3488</v>
      </c>
    </row>
    <row r="10" spans="1:32" x14ac:dyDescent="0.3">
      <c r="C10">
        <v>0.28599999999999998</v>
      </c>
      <c r="D10">
        <v>0.35659999999999997</v>
      </c>
      <c r="E10">
        <v>0.33700000000000002</v>
      </c>
      <c r="F10">
        <v>0.40760000000000002</v>
      </c>
      <c r="G10">
        <v>0.41089999999999999</v>
      </c>
      <c r="H10">
        <v>0.35360000000000003</v>
      </c>
      <c r="I10">
        <v>0.39889999999999998</v>
      </c>
      <c r="J10">
        <v>0.3805</v>
      </c>
      <c r="K10">
        <v>2.2800000000000001E-2</v>
      </c>
      <c r="L10">
        <v>0.39040000000000002</v>
      </c>
      <c r="M10">
        <v>0.37090000000000001</v>
      </c>
      <c r="N10">
        <v>0.36720000000000003</v>
      </c>
    </row>
    <row r="11" spans="1:32" x14ac:dyDescent="0.3">
      <c r="C11">
        <v>0.29289999999999999</v>
      </c>
      <c r="D11">
        <v>0.38779999999999998</v>
      </c>
      <c r="E11">
        <v>0.33529999999999999</v>
      </c>
      <c r="F11">
        <v>0.40629999999999999</v>
      </c>
      <c r="G11">
        <v>0.34379999999999999</v>
      </c>
      <c r="H11">
        <v>0.34949999999999998</v>
      </c>
      <c r="I11">
        <v>0.35310000000000002</v>
      </c>
      <c r="J11">
        <v>0.37390000000000001</v>
      </c>
      <c r="K11">
        <v>2.3099999999999999E-2</v>
      </c>
      <c r="L11">
        <v>0.29599999999999999</v>
      </c>
      <c r="M11">
        <v>0.33119999999999999</v>
      </c>
      <c r="N11">
        <v>0.2848</v>
      </c>
    </row>
    <row r="13" spans="1:32" x14ac:dyDescent="0.3">
      <c r="A13" t="s">
        <v>8</v>
      </c>
    </row>
    <row r="14" spans="1:32" x14ac:dyDescent="0.3">
      <c r="A14" t="s">
        <v>1</v>
      </c>
      <c r="B14" t="s">
        <v>9</v>
      </c>
      <c r="C14">
        <v>1.3</v>
      </c>
      <c r="D14" t="s">
        <v>3</v>
      </c>
      <c r="E14" t="s">
        <v>4</v>
      </c>
      <c r="F14" t="s">
        <v>10</v>
      </c>
      <c r="G14" t="b">
        <v>0</v>
      </c>
      <c r="H14" t="s">
        <v>6</v>
      </c>
      <c r="I14" t="b">
        <v>0</v>
      </c>
      <c r="J14">
        <v>1</v>
      </c>
      <c r="Z14">
        <v>6</v>
      </c>
      <c r="AD14">
        <v>1</v>
      </c>
      <c r="AE14">
        <v>8</v>
      </c>
      <c r="AF14">
        <v>485</v>
      </c>
    </row>
    <row r="15" spans="1:32" x14ac:dyDescent="0.3">
      <c r="B15" t="s">
        <v>7</v>
      </c>
      <c r="C15">
        <v>1</v>
      </c>
      <c r="D15">
        <v>2</v>
      </c>
      <c r="E15">
        <v>3</v>
      </c>
      <c r="F15">
        <v>4</v>
      </c>
      <c r="G15">
        <v>5</v>
      </c>
      <c r="H15">
        <v>6</v>
      </c>
      <c r="I15">
        <v>7</v>
      </c>
      <c r="J15">
        <v>8</v>
      </c>
      <c r="K15">
        <v>9</v>
      </c>
      <c r="L15">
        <v>10</v>
      </c>
      <c r="M15">
        <v>11</v>
      </c>
      <c r="N15">
        <v>12</v>
      </c>
    </row>
    <row r="16" spans="1:32" x14ac:dyDescent="0.3">
      <c r="B16">
        <v>37</v>
      </c>
      <c r="C16">
        <v>8545628</v>
      </c>
      <c r="D16">
        <v>1111305</v>
      </c>
      <c r="E16">
        <v>2395544</v>
      </c>
      <c r="F16">
        <v>2591908</v>
      </c>
      <c r="G16">
        <v>4379372</v>
      </c>
      <c r="H16">
        <v>7701050</v>
      </c>
      <c r="I16">
        <v>9453045</v>
      </c>
      <c r="J16">
        <v>4755002</v>
      </c>
      <c r="K16">
        <v>45409</v>
      </c>
      <c r="L16">
        <v>541733</v>
      </c>
      <c r="M16">
        <v>746532</v>
      </c>
      <c r="N16">
        <v>7246204</v>
      </c>
    </row>
    <row r="17" spans="1:14" x14ac:dyDescent="0.3">
      <c r="C17">
        <v>6287105</v>
      </c>
      <c r="D17">
        <v>1081216</v>
      </c>
      <c r="E17">
        <v>2758285</v>
      </c>
      <c r="F17">
        <v>3187738</v>
      </c>
      <c r="G17">
        <v>4477414</v>
      </c>
      <c r="H17">
        <v>6595834</v>
      </c>
      <c r="I17">
        <v>7112393</v>
      </c>
      <c r="J17">
        <v>4334916</v>
      </c>
      <c r="K17">
        <v>42751</v>
      </c>
      <c r="L17">
        <v>770818</v>
      </c>
      <c r="M17">
        <v>690811</v>
      </c>
      <c r="N17">
        <v>9707346</v>
      </c>
    </row>
    <row r="18" spans="1:14" x14ac:dyDescent="0.3">
      <c r="C18">
        <v>8900256</v>
      </c>
      <c r="D18">
        <v>1003661</v>
      </c>
      <c r="E18">
        <v>1853751</v>
      </c>
      <c r="F18">
        <v>3175616</v>
      </c>
      <c r="G18">
        <v>4806951</v>
      </c>
      <c r="H18">
        <v>6144890</v>
      </c>
      <c r="I18">
        <v>10361647</v>
      </c>
      <c r="J18">
        <v>4375449</v>
      </c>
      <c r="K18">
        <v>48180</v>
      </c>
      <c r="L18">
        <v>730222</v>
      </c>
      <c r="M18">
        <v>709598</v>
      </c>
      <c r="N18">
        <v>12946397</v>
      </c>
    </row>
    <row r="19" spans="1:14" x14ac:dyDescent="0.3">
      <c r="C19">
        <v>11150086</v>
      </c>
      <c r="D19">
        <v>1120576</v>
      </c>
      <c r="E19">
        <v>25423864</v>
      </c>
      <c r="F19">
        <v>36125660</v>
      </c>
      <c r="G19">
        <v>75166168</v>
      </c>
      <c r="H19">
        <v>3646991</v>
      </c>
      <c r="I19">
        <v>48928360</v>
      </c>
      <c r="J19">
        <v>58814264</v>
      </c>
      <c r="K19">
        <v>48849</v>
      </c>
      <c r="L19">
        <v>1098543</v>
      </c>
      <c r="M19">
        <v>707294</v>
      </c>
      <c r="N19">
        <v>22159066</v>
      </c>
    </row>
    <row r="20" spans="1:14" x14ac:dyDescent="0.3">
      <c r="C20">
        <v>14599251</v>
      </c>
      <c r="D20">
        <v>1523224</v>
      </c>
      <c r="E20">
        <v>105148072</v>
      </c>
      <c r="F20">
        <v>80195584</v>
      </c>
      <c r="G20">
        <v>60434672</v>
      </c>
      <c r="H20">
        <v>8320721</v>
      </c>
      <c r="I20">
        <v>52588792</v>
      </c>
      <c r="J20">
        <v>78208240</v>
      </c>
      <c r="K20">
        <v>44581</v>
      </c>
      <c r="L20">
        <v>1186364</v>
      </c>
      <c r="M20">
        <v>814700</v>
      </c>
      <c r="N20">
        <v>21981074</v>
      </c>
    </row>
    <row r="21" spans="1:14" x14ac:dyDescent="0.3">
      <c r="C21">
        <v>12556407</v>
      </c>
      <c r="D21">
        <v>949949</v>
      </c>
      <c r="E21">
        <v>89955608</v>
      </c>
      <c r="F21">
        <v>78131176</v>
      </c>
      <c r="G21">
        <v>71424304</v>
      </c>
      <c r="H21">
        <v>11475574</v>
      </c>
      <c r="I21">
        <v>56003924</v>
      </c>
      <c r="J21">
        <v>50414284</v>
      </c>
      <c r="K21">
        <v>48473</v>
      </c>
      <c r="L21">
        <v>1002446</v>
      </c>
      <c r="M21">
        <v>825256</v>
      </c>
      <c r="N21">
        <v>15818099</v>
      </c>
    </row>
    <row r="22" spans="1:14" x14ac:dyDescent="0.3">
      <c r="C22">
        <v>7147026</v>
      </c>
      <c r="D22">
        <v>991370</v>
      </c>
      <c r="E22">
        <v>4182244</v>
      </c>
      <c r="F22">
        <v>11277606</v>
      </c>
      <c r="G22">
        <v>5399350</v>
      </c>
      <c r="H22">
        <v>18817776</v>
      </c>
      <c r="I22">
        <v>29429962</v>
      </c>
      <c r="J22">
        <v>12796348</v>
      </c>
      <c r="K22">
        <v>47313</v>
      </c>
      <c r="L22">
        <v>1393004</v>
      </c>
      <c r="M22">
        <v>649505</v>
      </c>
      <c r="N22">
        <v>12211939</v>
      </c>
    </row>
    <row r="23" spans="1:14" x14ac:dyDescent="0.3">
      <c r="C23">
        <v>7653074</v>
      </c>
      <c r="D23">
        <v>1338248</v>
      </c>
      <c r="E23">
        <v>7963128</v>
      </c>
      <c r="F23">
        <v>9238865</v>
      </c>
      <c r="G23">
        <v>5004644</v>
      </c>
      <c r="H23">
        <v>19357580</v>
      </c>
      <c r="I23">
        <v>23072950</v>
      </c>
      <c r="J23">
        <v>10442125</v>
      </c>
      <c r="K23">
        <v>54706</v>
      </c>
      <c r="L23">
        <v>973695</v>
      </c>
      <c r="M23">
        <v>645155</v>
      </c>
      <c r="N23">
        <v>9212517</v>
      </c>
    </row>
    <row r="25" spans="1:14" x14ac:dyDescent="0.3">
      <c r="A25" t="s">
        <v>8</v>
      </c>
    </row>
    <row r="26" spans="1:14" x14ac:dyDescent="0.3">
      <c r="A26" t="s">
        <v>1</v>
      </c>
      <c r="B26" t="s">
        <v>11</v>
      </c>
      <c r="C26">
        <v>1.3</v>
      </c>
      <c r="D26" t="s">
        <v>3</v>
      </c>
      <c r="E26" t="s">
        <v>4</v>
      </c>
      <c r="F26" t="s">
        <v>5</v>
      </c>
      <c r="G26" t="s">
        <v>6</v>
      </c>
      <c r="H26" t="b">
        <v>0</v>
      </c>
      <c r="I26">
        <v>1</v>
      </c>
    </row>
    <row r="27" spans="1:14" x14ac:dyDescent="0.3">
      <c r="B27" t="s">
        <v>7</v>
      </c>
      <c r="C27">
        <v>1</v>
      </c>
      <c r="D27">
        <v>2</v>
      </c>
      <c r="E27">
        <v>3</v>
      </c>
      <c r="F27">
        <v>4</v>
      </c>
      <c r="G27">
        <v>5</v>
      </c>
      <c r="H27">
        <v>6</v>
      </c>
      <c r="I27">
        <v>7</v>
      </c>
      <c r="J27">
        <v>8</v>
      </c>
      <c r="K27">
        <v>9</v>
      </c>
      <c r="L27">
        <v>10</v>
      </c>
      <c r="M27">
        <v>11</v>
      </c>
      <c r="N27">
        <v>12</v>
      </c>
    </row>
    <row r="28" spans="1:14" x14ac:dyDescent="0.3">
      <c r="B28">
        <v>37</v>
      </c>
      <c r="C28">
        <v>0.25290000000000001</v>
      </c>
      <c r="D28">
        <v>0.27760000000000001</v>
      </c>
      <c r="E28">
        <v>0.28539999999999999</v>
      </c>
      <c r="F28">
        <v>0.34899999999999998</v>
      </c>
      <c r="G28">
        <v>0.39810000000000001</v>
      </c>
      <c r="H28">
        <v>0.40010000000000001</v>
      </c>
      <c r="I28">
        <v>0.40789999999999998</v>
      </c>
      <c r="J28">
        <v>0.39240000000000003</v>
      </c>
      <c r="K28">
        <v>0.38819999999999999</v>
      </c>
      <c r="L28">
        <v>0.39589999999999997</v>
      </c>
      <c r="M28">
        <v>0.3921</v>
      </c>
      <c r="N28">
        <v>0.24859999999999999</v>
      </c>
    </row>
    <row r="29" spans="1:14" x14ac:dyDescent="0.3">
      <c r="C29">
        <v>0.33560000000000001</v>
      </c>
      <c r="D29">
        <v>0.32769999999999999</v>
      </c>
      <c r="E29">
        <v>0.38329999999999997</v>
      </c>
      <c r="F29">
        <v>0.38490000000000002</v>
      </c>
      <c r="G29">
        <v>0.40310000000000001</v>
      </c>
      <c r="H29">
        <v>0.38109999999999999</v>
      </c>
      <c r="I29">
        <v>0.41799999999999998</v>
      </c>
      <c r="J29">
        <v>0.4002</v>
      </c>
      <c r="K29">
        <v>0.37859999999999999</v>
      </c>
      <c r="L29">
        <v>0.40579999999999999</v>
      </c>
      <c r="M29">
        <v>0.39229999999999998</v>
      </c>
      <c r="N29">
        <v>0.23780000000000001</v>
      </c>
    </row>
    <row r="30" spans="1:14" x14ac:dyDescent="0.3">
      <c r="C30">
        <v>0.2525</v>
      </c>
      <c r="D30">
        <v>0.34239999999999998</v>
      </c>
      <c r="E30">
        <v>0.35360000000000003</v>
      </c>
      <c r="F30">
        <v>0.37580000000000002</v>
      </c>
      <c r="G30">
        <v>0.40510000000000002</v>
      </c>
      <c r="H30">
        <v>0.36180000000000001</v>
      </c>
      <c r="I30">
        <v>0.37190000000000001</v>
      </c>
      <c r="J30">
        <v>0.39079999999999998</v>
      </c>
      <c r="K30">
        <v>0.35510000000000003</v>
      </c>
      <c r="L30">
        <v>0.38829999999999998</v>
      </c>
      <c r="M30">
        <v>0.37209999999999999</v>
      </c>
      <c r="N30">
        <v>0.3639</v>
      </c>
    </row>
    <row r="31" spans="1:14" x14ac:dyDescent="0.3">
      <c r="C31">
        <v>0.3145</v>
      </c>
      <c r="D31">
        <v>0.33760000000000001</v>
      </c>
      <c r="E31">
        <v>0.34300000000000003</v>
      </c>
      <c r="F31">
        <v>0.40760000000000002</v>
      </c>
      <c r="G31">
        <v>0.37740000000000001</v>
      </c>
      <c r="H31">
        <v>0.37419999999999998</v>
      </c>
      <c r="I31">
        <v>0.37440000000000001</v>
      </c>
      <c r="J31">
        <v>0.4103</v>
      </c>
      <c r="K31">
        <v>0.35</v>
      </c>
      <c r="L31">
        <v>0.38879999999999998</v>
      </c>
      <c r="M31">
        <v>0.35920000000000002</v>
      </c>
      <c r="N31">
        <v>0.36699999999999999</v>
      </c>
    </row>
    <row r="32" spans="1:14" x14ac:dyDescent="0.3">
      <c r="C32">
        <v>0.2379</v>
      </c>
      <c r="D32">
        <v>0.3775</v>
      </c>
      <c r="E32">
        <v>0.1055</v>
      </c>
      <c r="F32">
        <v>0.34960000000000002</v>
      </c>
      <c r="G32">
        <v>0.36919999999999997</v>
      </c>
      <c r="H32">
        <v>0.30180000000000001</v>
      </c>
      <c r="I32">
        <v>0.33160000000000001</v>
      </c>
      <c r="J32">
        <v>0.3412</v>
      </c>
      <c r="K32">
        <v>0.3044</v>
      </c>
      <c r="L32">
        <v>0.34599999999999997</v>
      </c>
      <c r="M32">
        <v>0.32769999999999999</v>
      </c>
      <c r="N32">
        <v>0.315</v>
      </c>
    </row>
    <row r="33" spans="1:32" x14ac:dyDescent="0.3">
      <c r="C33">
        <v>0.2888</v>
      </c>
      <c r="D33">
        <v>0.36399999999999999</v>
      </c>
      <c r="E33">
        <v>0.32029999999999997</v>
      </c>
      <c r="F33">
        <v>0.33079999999999998</v>
      </c>
      <c r="G33">
        <v>0.36620000000000003</v>
      </c>
      <c r="H33">
        <v>0.3357</v>
      </c>
      <c r="I33">
        <v>0.3584</v>
      </c>
      <c r="J33">
        <v>0.32619999999999999</v>
      </c>
      <c r="K33">
        <v>0.3574</v>
      </c>
      <c r="L33">
        <v>0.36359999999999998</v>
      </c>
      <c r="M33">
        <v>0.34939999999999999</v>
      </c>
      <c r="N33">
        <v>0.31940000000000002</v>
      </c>
    </row>
    <row r="34" spans="1:32" x14ac:dyDescent="0.3">
      <c r="C34">
        <v>2.69E-2</v>
      </c>
      <c r="D34">
        <v>3.1600000000000003E-2</v>
      </c>
      <c r="E34">
        <v>2.6700000000000002E-2</v>
      </c>
      <c r="F34">
        <v>3.39E-2</v>
      </c>
      <c r="G34">
        <v>3.5900000000000001E-2</v>
      </c>
      <c r="H34">
        <v>3.3599999999999998E-2</v>
      </c>
      <c r="I34">
        <v>3.6999999999999998E-2</v>
      </c>
      <c r="J34">
        <v>2.8500000000000001E-2</v>
      </c>
      <c r="K34">
        <v>2.63E-2</v>
      </c>
      <c r="L34">
        <v>3.4599999999999999E-2</v>
      </c>
      <c r="M34">
        <v>2.69E-2</v>
      </c>
      <c r="N34">
        <v>3.4299999999999997E-2</v>
      </c>
    </row>
    <row r="35" spans="1:32" x14ac:dyDescent="0.3">
      <c r="C35">
        <v>3.4700000000000002E-2</v>
      </c>
      <c r="D35">
        <v>3.3300000000000003E-2</v>
      </c>
      <c r="E35">
        <v>3.3300000000000003E-2</v>
      </c>
      <c r="F35">
        <v>3.39E-2</v>
      </c>
      <c r="G35">
        <v>3.5499999999999997E-2</v>
      </c>
      <c r="H35">
        <v>3.4500000000000003E-2</v>
      </c>
      <c r="I35">
        <v>3.3599999999999998E-2</v>
      </c>
      <c r="J35">
        <v>3.3399999999999999E-2</v>
      </c>
      <c r="K35">
        <v>2.7199999999999998E-2</v>
      </c>
      <c r="L35">
        <v>3.2199999999999999E-2</v>
      </c>
      <c r="M35">
        <v>3.4000000000000002E-2</v>
      </c>
      <c r="N35">
        <v>3.5000000000000003E-2</v>
      </c>
    </row>
    <row r="37" spans="1:32" x14ac:dyDescent="0.3">
      <c r="A37" t="s">
        <v>8</v>
      </c>
    </row>
    <row r="38" spans="1:32" x14ac:dyDescent="0.3">
      <c r="A38" t="s">
        <v>1</v>
      </c>
      <c r="B38" t="s">
        <v>12</v>
      </c>
      <c r="C38">
        <v>1.3</v>
      </c>
      <c r="D38" t="s">
        <v>3</v>
      </c>
      <c r="E38" t="s">
        <v>4</v>
      </c>
      <c r="F38" t="s">
        <v>10</v>
      </c>
      <c r="G38" t="b">
        <v>0</v>
      </c>
      <c r="H38" t="s">
        <v>6</v>
      </c>
      <c r="I38" t="b">
        <v>0</v>
      </c>
      <c r="J38">
        <v>1</v>
      </c>
      <c r="Z38">
        <v>6</v>
      </c>
      <c r="AD38">
        <v>1</v>
      </c>
      <c r="AE38">
        <v>8</v>
      </c>
      <c r="AF38">
        <v>485</v>
      </c>
    </row>
    <row r="39" spans="1:32" x14ac:dyDescent="0.3">
      <c r="B39" t="s">
        <v>7</v>
      </c>
      <c r="C39">
        <v>1</v>
      </c>
      <c r="D39">
        <v>2</v>
      </c>
      <c r="E39">
        <v>3</v>
      </c>
      <c r="F39">
        <v>4</v>
      </c>
      <c r="G39">
        <v>5</v>
      </c>
      <c r="H39">
        <v>6</v>
      </c>
      <c r="I39">
        <v>7</v>
      </c>
      <c r="J39">
        <v>8</v>
      </c>
      <c r="K39">
        <v>9</v>
      </c>
      <c r="L39">
        <v>10</v>
      </c>
      <c r="M39">
        <v>11</v>
      </c>
      <c r="N39">
        <v>12</v>
      </c>
    </row>
    <row r="40" spans="1:32" x14ac:dyDescent="0.3">
      <c r="B40">
        <v>37</v>
      </c>
      <c r="C40">
        <v>5840576</v>
      </c>
      <c r="D40">
        <v>1562736</v>
      </c>
      <c r="E40">
        <v>35755500</v>
      </c>
      <c r="F40">
        <v>2497192</v>
      </c>
      <c r="G40">
        <v>26912864</v>
      </c>
      <c r="H40">
        <v>30925850</v>
      </c>
      <c r="I40">
        <v>36546736</v>
      </c>
      <c r="J40">
        <v>2379260</v>
      </c>
      <c r="K40">
        <v>8907359</v>
      </c>
      <c r="L40">
        <v>1899596</v>
      </c>
      <c r="M40">
        <v>17455944</v>
      </c>
      <c r="N40">
        <v>898511</v>
      </c>
    </row>
    <row r="41" spans="1:32" x14ac:dyDescent="0.3">
      <c r="C41">
        <v>8811886</v>
      </c>
      <c r="D41">
        <v>1851640</v>
      </c>
      <c r="E41">
        <v>44748336</v>
      </c>
      <c r="F41">
        <v>2805004</v>
      </c>
      <c r="G41">
        <v>29817202</v>
      </c>
      <c r="H41">
        <v>34408476</v>
      </c>
      <c r="I41">
        <v>39670712</v>
      </c>
      <c r="J41">
        <v>2378829</v>
      </c>
      <c r="K41">
        <v>9318173</v>
      </c>
      <c r="L41">
        <v>1972324</v>
      </c>
      <c r="M41">
        <v>17599116</v>
      </c>
      <c r="N41">
        <v>1113525</v>
      </c>
    </row>
    <row r="42" spans="1:32" x14ac:dyDescent="0.3">
      <c r="C42">
        <v>8691791</v>
      </c>
      <c r="D42">
        <v>2211152</v>
      </c>
      <c r="E42">
        <v>37846880</v>
      </c>
      <c r="F42">
        <v>2530215</v>
      </c>
      <c r="G42">
        <v>40443740</v>
      </c>
      <c r="H42">
        <v>28890260</v>
      </c>
      <c r="I42">
        <v>27853188</v>
      </c>
      <c r="J42">
        <v>1698514</v>
      </c>
      <c r="K42">
        <v>8986303</v>
      </c>
      <c r="L42">
        <v>2386312</v>
      </c>
      <c r="M42">
        <v>18342780</v>
      </c>
      <c r="N42">
        <v>1675852</v>
      </c>
    </row>
    <row r="43" spans="1:32" x14ac:dyDescent="0.3">
      <c r="C43">
        <v>17343150</v>
      </c>
      <c r="D43">
        <v>1297102</v>
      </c>
      <c r="E43">
        <v>41705592</v>
      </c>
      <c r="F43">
        <v>3823132</v>
      </c>
      <c r="G43">
        <v>27791070</v>
      </c>
      <c r="H43">
        <v>48623204</v>
      </c>
      <c r="I43">
        <v>54974908</v>
      </c>
      <c r="J43">
        <v>3181330</v>
      </c>
      <c r="K43">
        <v>10918686</v>
      </c>
      <c r="L43">
        <v>2375646</v>
      </c>
      <c r="M43">
        <v>50278776</v>
      </c>
      <c r="N43">
        <v>2298400</v>
      </c>
    </row>
    <row r="44" spans="1:32" x14ac:dyDescent="0.3">
      <c r="C44">
        <v>11319457</v>
      </c>
      <c r="D44">
        <v>6427064</v>
      </c>
      <c r="E44">
        <v>14486515</v>
      </c>
      <c r="F44">
        <v>4033969</v>
      </c>
      <c r="G44">
        <v>27662458</v>
      </c>
      <c r="H44">
        <v>45744132</v>
      </c>
      <c r="I44">
        <v>56138508</v>
      </c>
      <c r="J44">
        <v>2519909</v>
      </c>
      <c r="K44">
        <v>11968310</v>
      </c>
      <c r="L44">
        <v>2133853</v>
      </c>
      <c r="M44">
        <v>51053644</v>
      </c>
      <c r="N44">
        <v>2057758</v>
      </c>
    </row>
    <row r="45" spans="1:32" x14ac:dyDescent="0.3">
      <c r="C45">
        <v>14030073</v>
      </c>
      <c r="D45">
        <v>2905839</v>
      </c>
      <c r="E45">
        <v>38659512</v>
      </c>
      <c r="F45">
        <v>3365468</v>
      </c>
      <c r="G45">
        <v>22721286</v>
      </c>
      <c r="H45">
        <v>49472720</v>
      </c>
      <c r="I45">
        <v>63065296</v>
      </c>
      <c r="J45">
        <v>1808712</v>
      </c>
      <c r="K45">
        <v>12971186</v>
      </c>
      <c r="L45">
        <v>2071020</v>
      </c>
      <c r="M45">
        <v>52636380</v>
      </c>
      <c r="N45">
        <v>1714121</v>
      </c>
    </row>
    <row r="46" spans="1:32" x14ac:dyDescent="0.3">
      <c r="C46">
        <v>20022</v>
      </c>
      <c r="D46">
        <v>18548</v>
      </c>
      <c r="E46">
        <v>17809</v>
      </c>
      <c r="F46">
        <v>18860</v>
      </c>
      <c r="G46">
        <v>17950</v>
      </c>
      <c r="H46">
        <v>20196</v>
      </c>
      <c r="I46">
        <v>20920</v>
      </c>
      <c r="J46">
        <v>19649</v>
      </c>
      <c r="K46">
        <v>17692</v>
      </c>
      <c r="L46">
        <v>18310</v>
      </c>
      <c r="M46">
        <v>16717</v>
      </c>
      <c r="N46">
        <v>17689</v>
      </c>
    </row>
    <row r="47" spans="1:32" x14ac:dyDescent="0.3">
      <c r="C47">
        <v>17592</v>
      </c>
      <c r="D47">
        <v>19507</v>
      </c>
      <c r="E47">
        <v>18389</v>
      </c>
      <c r="F47">
        <v>18357</v>
      </c>
      <c r="G47">
        <v>17992</v>
      </c>
      <c r="H47">
        <v>18318</v>
      </c>
      <c r="I47">
        <v>17522</v>
      </c>
      <c r="J47">
        <v>19627</v>
      </c>
      <c r="K47">
        <v>17451</v>
      </c>
      <c r="L47">
        <v>16791</v>
      </c>
      <c r="M47">
        <v>17229</v>
      </c>
      <c r="N47">
        <v>18522</v>
      </c>
    </row>
    <row r="50" spans="1:27" x14ac:dyDescent="0.3">
      <c r="C50">
        <f>C40/C28</f>
        <v>23094408.857255831</v>
      </c>
      <c r="D50">
        <f t="shared" ref="D50:N50" si="0">D40/D28</f>
        <v>5629452.4495677231</v>
      </c>
      <c r="E50">
        <f t="shared" si="0"/>
        <v>125282060.26629293</v>
      </c>
      <c r="F50">
        <f t="shared" si="0"/>
        <v>7155277.9369627507</v>
      </c>
      <c r="G50">
        <f t="shared" si="0"/>
        <v>67603275.558904797</v>
      </c>
      <c r="H50">
        <f t="shared" si="0"/>
        <v>77295301.174706325</v>
      </c>
      <c r="I50">
        <f t="shared" si="0"/>
        <v>89597293.454278007</v>
      </c>
      <c r="J50">
        <f t="shared" si="0"/>
        <v>6063353.7206931701</v>
      </c>
      <c r="K50">
        <f t="shared" si="0"/>
        <v>22945283.359093253</v>
      </c>
      <c r="L50">
        <f t="shared" si="0"/>
        <v>4798171.2553675175</v>
      </c>
      <c r="M50">
        <f t="shared" si="0"/>
        <v>44519112.471308336</v>
      </c>
      <c r="N50">
        <f t="shared" si="0"/>
        <v>3614283.9903459372</v>
      </c>
      <c r="O50">
        <f>C16/C4</f>
        <v>27250089.285714287</v>
      </c>
      <c r="P50">
        <f t="shared" ref="P50:V57" si="1">D16/D4</f>
        <v>3857358.5560569242</v>
      </c>
      <c r="Q50">
        <f t="shared" si="1"/>
        <v>6836598.173515982</v>
      </c>
      <c r="R50">
        <f t="shared" si="1"/>
        <v>7403336.1896600965</v>
      </c>
      <c r="S50">
        <f t="shared" si="1"/>
        <v>11903702.092960043</v>
      </c>
      <c r="T50">
        <f t="shared" si="1"/>
        <v>21487304.6875</v>
      </c>
      <c r="U50">
        <f t="shared" si="1"/>
        <v>28645590.909090906</v>
      </c>
      <c r="V50">
        <f t="shared" si="1"/>
        <v>12900168.204015194</v>
      </c>
      <c r="W50">
        <f t="shared" ref="W50:Y57" si="2">L16/L4</f>
        <v>1634187.0286576168</v>
      </c>
      <c r="X50">
        <f t="shared" si="2"/>
        <v>2629559.7041211696</v>
      </c>
      <c r="Y50">
        <f t="shared" si="2"/>
        <v>47268127.853881285</v>
      </c>
    </row>
    <row r="51" spans="1:27" x14ac:dyDescent="0.3">
      <c r="C51">
        <f t="shared" ref="C51:N55" si="3">C41/C29</f>
        <v>26257109.654350415</v>
      </c>
      <c r="D51">
        <f t="shared" si="3"/>
        <v>5650411.9621605128</v>
      </c>
      <c r="E51">
        <f t="shared" si="3"/>
        <v>116744941.29924342</v>
      </c>
      <c r="F51">
        <f t="shared" si="3"/>
        <v>7287617.5630033771</v>
      </c>
      <c r="G51">
        <f t="shared" si="3"/>
        <v>73969739.518729836</v>
      </c>
      <c r="H51">
        <f t="shared" si="3"/>
        <v>90287263.185515612</v>
      </c>
      <c r="I51">
        <f t="shared" si="3"/>
        <v>94906009.569377989</v>
      </c>
      <c r="J51">
        <f t="shared" si="3"/>
        <v>5944100.4497751128</v>
      </c>
      <c r="K51">
        <f t="shared" si="3"/>
        <v>24612184.363444269</v>
      </c>
      <c r="L51">
        <f t="shared" si="3"/>
        <v>4860335.1404632824</v>
      </c>
      <c r="M51">
        <f t="shared" si="3"/>
        <v>44861371.399439208</v>
      </c>
      <c r="N51">
        <f t="shared" si="3"/>
        <v>4682611.4381833468</v>
      </c>
      <c r="O51">
        <f t="shared" ref="O51:O57" si="4">C17/C5</f>
        <v>27992453.25022262</v>
      </c>
      <c r="P51">
        <f t="shared" si="1"/>
        <v>4172967.9660362797</v>
      </c>
      <c r="Q51">
        <f t="shared" si="1"/>
        <v>7937510.7913669068</v>
      </c>
      <c r="R51">
        <f t="shared" si="1"/>
        <v>8638856.3685636856</v>
      </c>
      <c r="S51">
        <f t="shared" si="1"/>
        <v>11923872.170439415</v>
      </c>
      <c r="T51">
        <f t="shared" si="1"/>
        <v>24249389.705882352</v>
      </c>
      <c r="U51">
        <f t="shared" si="1"/>
        <v>18981566.586602617</v>
      </c>
      <c r="V51">
        <f t="shared" si="1"/>
        <v>12535905.147484096</v>
      </c>
      <c r="W51">
        <f t="shared" si="2"/>
        <v>2793831.0982239945</v>
      </c>
      <c r="X51">
        <f t="shared" si="2"/>
        <v>1945398.4793016051</v>
      </c>
      <c r="Y51">
        <f t="shared" si="2"/>
        <v>41787972.44941885</v>
      </c>
    </row>
    <row r="52" spans="1:27" x14ac:dyDescent="0.3">
      <c r="C52">
        <f t="shared" si="3"/>
        <v>34422934.653465346</v>
      </c>
      <c r="D52">
        <f t="shared" si="3"/>
        <v>6457803.7383177569</v>
      </c>
      <c r="E52">
        <f t="shared" si="3"/>
        <v>107033031.67420813</v>
      </c>
      <c r="F52">
        <f t="shared" si="3"/>
        <v>6732876.5300691854</v>
      </c>
      <c r="G52">
        <f t="shared" si="3"/>
        <v>99836435.44803752</v>
      </c>
      <c r="H52">
        <f t="shared" si="3"/>
        <v>79851464.897733554</v>
      </c>
      <c r="I52">
        <f t="shared" si="3"/>
        <v>74894294.165098146</v>
      </c>
      <c r="J52">
        <f t="shared" si="3"/>
        <v>4346248.7205731831</v>
      </c>
      <c r="K52">
        <f t="shared" si="3"/>
        <v>25306401.01379893</v>
      </c>
      <c r="L52">
        <f t="shared" si="3"/>
        <v>6145536.9559618859</v>
      </c>
      <c r="M52">
        <f t="shared" si="3"/>
        <v>49295296.963181943</v>
      </c>
      <c r="N52">
        <f t="shared" si="3"/>
        <v>4605254.1907117339</v>
      </c>
      <c r="O52">
        <f t="shared" si="4"/>
        <v>35487464.114832535</v>
      </c>
      <c r="P52">
        <f t="shared" si="1"/>
        <v>3948312.3524783636</v>
      </c>
      <c r="Q52">
        <f t="shared" si="1"/>
        <v>5186768.3268047003</v>
      </c>
      <c r="R52">
        <f t="shared" si="1"/>
        <v>8015184.2503785966</v>
      </c>
      <c r="S52">
        <f t="shared" si="1"/>
        <v>12389048.969072165</v>
      </c>
      <c r="T52">
        <f t="shared" si="1"/>
        <v>27893281.888334092</v>
      </c>
      <c r="U52">
        <f t="shared" si="1"/>
        <v>31446576.631259482</v>
      </c>
      <c r="V52">
        <f t="shared" si="1"/>
        <v>11918956.687551077</v>
      </c>
      <c r="W52">
        <f t="shared" si="2"/>
        <v>2518875.4743014835</v>
      </c>
      <c r="X52">
        <f t="shared" si="2"/>
        <v>2211963.8403990027</v>
      </c>
      <c r="Y52">
        <f t="shared" si="2"/>
        <v>48725619.119307488</v>
      </c>
    </row>
    <row r="53" spans="1:27" x14ac:dyDescent="0.3">
      <c r="C53">
        <f t="shared" si="3"/>
        <v>55145151.033386327</v>
      </c>
      <c r="D53">
        <f t="shared" si="3"/>
        <v>3842126.7772511849</v>
      </c>
      <c r="E53">
        <f t="shared" si="3"/>
        <v>121590647.23032069</v>
      </c>
      <c r="F53">
        <f t="shared" si="3"/>
        <v>9379617.2718351316</v>
      </c>
      <c r="G53">
        <f t="shared" si="3"/>
        <v>73638235.294117644</v>
      </c>
      <c r="H53">
        <f t="shared" si="3"/>
        <v>129939080.70550509</v>
      </c>
      <c r="I53">
        <f t="shared" si="3"/>
        <v>146834690.17094016</v>
      </c>
      <c r="J53">
        <f t="shared" si="3"/>
        <v>7753668.0477699246</v>
      </c>
      <c r="K53">
        <f t="shared" si="3"/>
        <v>31196245.714285716</v>
      </c>
      <c r="L53">
        <f t="shared" si="3"/>
        <v>6110200.6172839506</v>
      </c>
      <c r="M53">
        <f t="shared" si="3"/>
        <v>139974320.71269488</v>
      </c>
      <c r="N53">
        <f t="shared" si="3"/>
        <v>6262670.2997275209</v>
      </c>
      <c r="O53">
        <f t="shared" si="4"/>
        <v>38891126.613184512</v>
      </c>
      <c r="P53">
        <f t="shared" si="1"/>
        <v>2955105.4852320678</v>
      </c>
      <c r="Q53">
        <f t="shared" si="1"/>
        <v>71920407.355021223</v>
      </c>
      <c r="R53">
        <f t="shared" si="1"/>
        <v>118522506.56167978</v>
      </c>
      <c r="S53">
        <f t="shared" si="1"/>
        <v>196924726.22478387</v>
      </c>
      <c r="T53">
        <f t="shared" si="1"/>
        <v>11894947.814742336</v>
      </c>
      <c r="U53">
        <f t="shared" si="1"/>
        <v>126527954.48668219</v>
      </c>
      <c r="V53">
        <f t="shared" si="1"/>
        <v>167133458.36885479</v>
      </c>
      <c r="W53">
        <f t="shared" si="2"/>
        <v>3118203.2358785127</v>
      </c>
      <c r="X53">
        <f t="shared" si="2"/>
        <v>2491349.0665727369</v>
      </c>
      <c r="Y53">
        <f t="shared" si="2"/>
        <v>76754644.960166261</v>
      </c>
    </row>
    <row r="54" spans="1:27" x14ac:dyDescent="0.3">
      <c r="C54">
        <f t="shared" si="3"/>
        <v>47580735.603194617</v>
      </c>
      <c r="D54">
        <f t="shared" si="3"/>
        <v>17025335.099337749</v>
      </c>
      <c r="E54">
        <f t="shared" si="3"/>
        <v>137312938.38862559</v>
      </c>
      <c r="F54">
        <f t="shared" si="3"/>
        <v>11538812.929061783</v>
      </c>
      <c r="G54">
        <f t="shared" si="3"/>
        <v>74925400.866738901</v>
      </c>
      <c r="H54">
        <f t="shared" si="3"/>
        <v>151571013.91650099</v>
      </c>
      <c r="I54">
        <f t="shared" si="3"/>
        <v>169295862.48492157</v>
      </c>
      <c r="J54">
        <f t="shared" si="3"/>
        <v>7385430.8323563887</v>
      </c>
      <c r="K54">
        <f t="shared" si="3"/>
        <v>39317706.964520365</v>
      </c>
      <c r="L54">
        <f t="shared" si="3"/>
        <v>6167205.2023121389</v>
      </c>
      <c r="M54">
        <f t="shared" si="3"/>
        <v>155793848.03173634</v>
      </c>
      <c r="N54">
        <f t="shared" si="3"/>
        <v>6532565.0793650793</v>
      </c>
      <c r="O54">
        <f t="shared" si="4"/>
        <v>53991312.869822487</v>
      </c>
      <c r="P54">
        <f t="shared" si="1"/>
        <v>4099095.8019375675</v>
      </c>
      <c r="Q54">
        <f t="shared" si="1"/>
        <v>263529002.50626564</v>
      </c>
      <c r="R54">
        <f t="shared" si="1"/>
        <v>233330183.299389</v>
      </c>
      <c r="S54">
        <f t="shared" si="1"/>
        <v>163690877.57313111</v>
      </c>
      <c r="T54">
        <f t="shared" si="1"/>
        <v>27200787.839163125</v>
      </c>
      <c r="U54">
        <f t="shared" si="1"/>
        <v>138100819.32773107</v>
      </c>
      <c r="V54">
        <f t="shared" si="1"/>
        <v>209505062.95204929</v>
      </c>
      <c r="W54">
        <f t="shared" si="2"/>
        <v>3152707.9457879351</v>
      </c>
      <c r="X54">
        <f t="shared" si="2"/>
        <v>2517614.3386897403</v>
      </c>
      <c r="Y54">
        <f t="shared" si="2"/>
        <v>87226484.126984119</v>
      </c>
    </row>
    <row r="55" spans="1:27" x14ac:dyDescent="0.3">
      <c r="C55">
        <f t="shared" si="3"/>
        <v>48580585.180055402</v>
      </c>
      <c r="D55">
        <f t="shared" si="3"/>
        <v>7983074.1758241756</v>
      </c>
      <c r="E55">
        <f t="shared" si="3"/>
        <v>120697820.79300657</v>
      </c>
      <c r="F55">
        <f t="shared" si="3"/>
        <v>10173724.30471584</v>
      </c>
      <c r="G55">
        <f t="shared" si="3"/>
        <v>62046111.414527573</v>
      </c>
      <c r="H55">
        <f t="shared" si="3"/>
        <v>147371820.0774501</v>
      </c>
      <c r="I55">
        <f t="shared" si="3"/>
        <v>175963437.5</v>
      </c>
      <c r="J55">
        <f t="shared" si="3"/>
        <v>5544794.604537094</v>
      </c>
      <c r="K55">
        <f t="shared" si="3"/>
        <v>36293189.703413546</v>
      </c>
      <c r="L55">
        <f t="shared" si="3"/>
        <v>5695874.5874587465</v>
      </c>
      <c r="M55">
        <f t="shared" si="3"/>
        <v>150647910.7040641</v>
      </c>
      <c r="N55">
        <f t="shared" si="3"/>
        <v>5366690.6700062612</v>
      </c>
      <c r="O55">
        <f t="shared" si="4"/>
        <v>46992541.167664669</v>
      </c>
      <c r="P55">
        <f t="shared" si="1"/>
        <v>3067319.9870842756</v>
      </c>
      <c r="Q55">
        <f t="shared" si="1"/>
        <v>271769208.45921451</v>
      </c>
      <c r="R55">
        <f t="shared" si="1"/>
        <v>228520549.86838257</v>
      </c>
      <c r="S55">
        <f t="shared" si="1"/>
        <v>189958255.31914893</v>
      </c>
      <c r="T55">
        <f t="shared" si="1"/>
        <v>30956498.516320478</v>
      </c>
      <c r="U55">
        <f t="shared" si="1"/>
        <v>129668728.87242417</v>
      </c>
      <c r="V55">
        <f t="shared" si="1"/>
        <v>149552904.18273509</v>
      </c>
      <c r="W55">
        <f t="shared" si="2"/>
        <v>3004033.5630806112</v>
      </c>
      <c r="X55">
        <f t="shared" si="2"/>
        <v>2352497.1493728622</v>
      </c>
      <c r="Y55">
        <f t="shared" si="2"/>
        <v>45350054.472477064</v>
      </c>
    </row>
    <row r="56" spans="1:27" x14ac:dyDescent="0.3">
      <c r="O56">
        <f t="shared" si="4"/>
        <v>24989601.398601402</v>
      </c>
      <c r="P56">
        <f t="shared" si="1"/>
        <v>2780061.6937745376</v>
      </c>
      <c r="Q56">
        <f t="shared" si="1"/>
        <v>12410219.584569732</v>
      </c>
      <c r="R56">
        <f t="shared" si="1"/>
        <v>27668316.97742885</v>
      </c>
      <c r="S56">
        <f t="shared" si="1"/>
        <v>13140301.776587978</v>
      </c>
      <c r="T56">
        <f t="shared" si="1"/>
        <v>53217692.307692304</v>
      </c>
      <c r="U56">
        <f t="shared" si="1"/>
        <v>73777793.933316618</v>
      </c>
      <c r="V56">
        <f t="shared" si="1"/>
        <v>33630349.540078841</v>
      </c>
      <c r="W56">
        <f t="shared" si="2"/>
        <v>3568145.4918032787</v>
      </c>
      <c r="X56">
        <f t="shared" si="2"/>
        <v>1751159.3421407386</v>
      </c>
      <c r="Y56">
        <f t="shared" si="2"/>
        <v>33256914.488017429</v>
      </c>
    </row>
    <row r="57" spans="1:27" x14ac:dyDescent="0.3">
      <c r="O57">
        <f t="shared" si="4"/>
        <v>26128624.103789691</v>
      </c>
      <c r="P57">
        <f t="shared" si="1"/>
        <v>3450871.5832903562</v>
      </c>
      <c r="Q57">
        <f t="shared" si="1"/>
        <v>23749263.346257083</v>
      </c>
      <c r="R57">
        <f t="shared" si="1"/>
        <v>22739022.889490526</v>
      </c>
      <c r="S57">
        <f t="shared" si="1"/>
        <v>14556847.004072135</v>
      </c>
      <c r="T57">
        <f t="shared" si="1"/>
        <v>55386494.992846929</v>
      </c>
      <c r="U57">
        <f t="shared" si="1"/>
        <v>65343953.554233924</v>
      </c>
      <c r="V57">
        <f t="shared" si="1"/>
        <v>27927587.590264775</v>
      </c>
      <c r="W57">
        <f t="shared" si="2"/>
        <v>3289510.1351351351</v>
      </c>
      <c r="X57">
        <f t="shared" si="2"/>
        <v>1947931.7632850241</v>
      </c>
      <c r="Y57">
        <f t="shared" si="2"/>
        <v>32347320.926966291</v>
      </c>
    </row>
    <row r="61" spans="1:27" ht="15" thickBot="1" x14ac:dyDescent="0.35"/>
    <row r="62" spans="1:27" ht="29.4" thickBot="1" x14ac:dyDescent="0.35">
      <c r="C62" s="1" t="s">
        <v>13</v>
      </c>
      <c r="D62" s="1" t="s">
        <v>14</v>
      </c>
      <c r="E62" s="1" t="s">
        <v>15</v>
      </c>
      <c r="F62" s="1" t="s">
        <v>16</v>
      </c>
      <c r="G62" s="1" t="s">
        <v>17</v>
      </c>
      <c r="H62" s="1" t="s">
        <v>18</v>
      </c>
      <c r="I62" s="1" t="s">
        <v>19</v>
      </c>
      <c r="J62" s="1" t="s">
        <v>20</v>
      </c>
      <c r="K62" s="1" t="s">
        <v>21</v>
      </c>
      <c r="L62" s="1" t="s">
        <v>22</v>
      </c>
      <c r="M62" s="1" t="s">
        <v>23</v>
      </c>
      <c r="N62" s="2" t="s">
        <v>24</v>
      </c>
      <c r="O62" s="3" t="s">
        <v>25</v>
      </c>
      <c r="P62" s="3" t="s">
        <v>26</v>
      </c>
      <c r="Q62" s="4" t="s">
        <v>27</v>
      </c>
      <c r="R62" s="3" t="s">
        <v>28</v>
      </c>
      <c r="S62" s="3" t="s">
        <v>29</v>
      </c>
      <c r="T62" s="3" t="s">
        <v>30</v>
      </c>
      <c r="U62" s="3" t="s">
        <v>31</v>
      </c>
      <c r="V62" s="3" t="s">
        <v>32</v>
      </c>
      <c r="W62" s="3" t="s">
        <v>33</v>
      </c>
      <c r="X62" s="4" t="s">
        <v>20</v>
      </c>
      <c r="Y62" s="4" t="s">
        <v>25</v>
      </c>
      <c r="AA62" s="5" t="s">
        <v>34</v>
      </c>
    </row>
    <row r="63" spans="1:27" x14ac:dyDescent="0.3">
      <c r="A63" s="6" t="s">
        <v>35</v>
      </c>
      <c r="B63" t="s">
        <v>36</v>
      </c>
      <c r="C63">
        <f>AVERAGE(C50:C52)</f>
        <v>27924817.721690532</v>
      </c>
      <c r="D63">
        <f t="shared" ref="D63:U63" si="5">AVERAGE(D50:D52)</f>
        <v>5912556.0500153312</v>
      </c>
      <c r="E63">
        <f t="shared" si="5"/>
        <v>116353344.41324817</v>
      </c>
      <c r="F63">
        <f t="shared" si="5"/>
        <v>7058590.6766784377</v>
      </c>
      <c r="G63">
        <f t="shared" si="5"/>
        <v>80469816.841890708</v>
      </c>
      <c r="H63">
        <f t="shared" si="5"/>
        <v>82478009.752651826</v>
      </c>
      <c r="I63">
        <f t="shared" si="5"/>
        <v>86465865.729584709</v>
      </c>
      <c r="J63">
        <f t="shared" si="5"/>
        <v>5451234.297013822</v>
      </c>
      <c r="K63">
        <f t="shared" si="5"/>
        <v>24287956.245445479</v>
      </c>
      <c r="L63">
        <f t="shared" si="5"/>
        <v>5268014.4505975619</v>
      </c>
      <c r="M63">
        <f t="shared" si="5"/>
        <v>46225260.277976491</v>
      </c>
      <c r="N63">
        <f t="shared" si="5"/>
        <v>4300716.5397470063</v>
      </c>
      <c r="O63">
        <f t="shared" si="5"/>
        <v>30243335.55025648</v>
      </c>
      <c r="P63">
        <f t="shared" si="5"/>
        <v>3992879.6248571891</v>
      </c>
      <c r="Q63" s="5">
        <f t="shared" si="5"/>
        <v>6653625.7638958627</v>
      </c>
      <c r="R63">
        <f t="shared" si="5"/>
        <v>8019125.6028674589</v>
      </c>
      <c r="S63">
        <f t="shared" si="5"/>
        <v>12072207.744157208</v>
      </c>
      <c r="T63">
        <f t="shared" si="5"/>
        <v>24543325.427238818</v>
      </c>
      <c r="U63">
        <f t="shared" si="5"/>
        <v>26357911.375651002</v>
      </c>
      <c r="V63">
        <f>AVERAGE(V50:V52)</f>
        <v>12451676.679683456</v>
      </c>
      <c r="W63">
        <f>AVERAGE(W50:W52)</f>
        <v>2315631.200394365</v>
      </c>
      <c r="X63" s="5">
        <f>AVERAGE(X50:X52)</f>
        <v>2262307.3412739257</v>
      </c>
      <c r="Y63" s="5">
        <f>AVERAGE(Y50:Y52)</f>
        <v>45927239.807535879</v>
      </c>
    </row>
    <row r="64" spans="1:27" x14ac:dyDescent="0.3">
      <c r="A64" s="6"/>
      <c r="B64" t="s">
        <v>37</v>
      </c>
      <c r="C64">
        <f t="shared" ref="C64:V64" si="6">AVERAGE(C53:C55)</f>
        <v>50435490.605545454</v>
      </c>
      <c r="D64">
        <f t="shared" si="6"/>
        <v>9616845.3508043699</v>
      </c>
      <c r="E64">
        <f t="shared" si="6"/>
        <v>126533802.13731761</v>
      </c>
      <c r="F64">
        <f t="shared" si="6"/>
        <v>10364051.501870917</v>
      </c>
      <c r="G64">
        <f t="shared" si="6"/>
        <v>70203249.191794708</v>
      </c>
      <c r="H64">
        <f t="shared" si="6"/>
        <v>142960638.23315206</v>
      </c>
      <c r="I64">
        <f t="shared" si="6"/>
        <v>164031330.05195391</v>
      </c>
      <c r="J64">
        <f t="shared" si="6"/>
        <v>6894631.1615544679</v>
      </c>
      <c r="K64">
        <f t="shared" si="6"/>
        <v>35602380.794073209</v>
      </c>
      <c r="L64">
        <f t="shared" si="6"/>
        <v>5991093.4690182777</v>
      </c>
      <c r="M64">
        <f t="shared" si="6"/>
        <v>148805359.81616512</v>
      </c>
      <c r="N64">
        <f t="shared" si="6"/>
        <v>6053975.3496996202</v>
      </c>
      <c r="O64">
        <f t="shared" si="6"/>
        <v>46624993.550223887</v>
      </c>
      <c r="P64">
        <f t="shared" si="6"/>
        <v>3373840.4247513036</v>
      </c>
      <c r="Q64" s="5">
        <f t="shared" si="6"/>
        <v>202406206.10683379</v>
      </c>
      <c r="R64">
        <f t="shared" si="6"/>
        <v>193457746.57648382</v>
      </c>
      <c r="S64">
        <f t="shared" si="6"/>
        <v>183524619.70568797</v>
      </c>
      <c r="T64">
        <f t="shared" si="6"/>
        <v>23350744.723408643</v>
      </c>
      <c r="U64">
        <f t="shared" si="6"/>
        <v>131432500.89561248</v>
      </c>
      <c r="V64">
        <f t="shared" si="6"/>
        <v>175397141.83454639</v>
      </c>
      <c r="W64">
        <f>AVERAGE(W53:W55)</f>
        <v>3091648.24824902</v>
      </c>
      <c r="X64" s="5">
        <f>AVERAGE(X53:X55)</f>
        <v>2453820.1848784466</v>
      </c>
      <c r="Y64" s="5">
        <f>AVERAGE(Y53:Y55)</f>
        <v>69777061.186542496</v>
      </c>
    </row>
    <row r="65" spans="1:25" x14ac:dyDescent="0.3">
      <c r="A65" s="6"/>
      <c r="B65" t="s">
        <v>38</v>
      </c>
      <c r="O65">
        <f>AVERAGE(O56:O57)</f>
        <v>25559112.751195546</v>
      </c>
      <c r="P65">
        <f t="shared" ref="P65:V65" si="7">AVERAGE(P56:P57)</f>
        <v>3115466.6385324467</v>
      </c>
      <c r="Q65" s="5">
        <f t="shared" si="7"/>
        <v>18079741.465413406</v>
      </c>
      <c r="R65">
        <f t="shared" si="7"/>
        <v>25203669.933459688</v>
      </c>
      <c r="S65">
        <f t="shared" si="7"/>
        <v>13848574.390330058</v>
      </c>
      <c r="T65">
        <f t="shared" si="7"/>
        <v>54302093.650269613</v>
      </c>
      <c r="U65">
        <f t="shared" si="7"/>
        <v>69560873.743775278</v>
      </c>
      <c r="V65">
        <f t="shared" si="7"/>
        <v>30778968.565171808</v>
      </c>
      <c r="W65">
        <f>AVERAGE(W56:W57)</f>
        <v>3428827.8134692069</v>
      </c>
      <c r="X65" s="5">
        <f>AVERAGE(X56:X57)</f>
        <v>1849545.5527128815</v>
      </c>
      <c r="Y65" s="5">
        <f>AVERAGE(Y56:Y57)</f>
        <v>32802117.70749186</v>
      </c>
    </row>
    <row r="66" spans="1:25" x14ac:dyDescent="0.3">
      <c r="A66" s="7" t="s">
        <v>39</v>
      </c>
      <c r="C66">
        <f t="shared" ref="C66:V66" si="8">C64/C63</f>
        <v>1.8061170929817678</v>
      </c>
      <c r="D66">
        <f t="shared" si="8"/>
        <v>1.6265123356893054</v>
      </c>
      <c r="E66">
        <f t="shared" si="8"/>
        <v>1.0874960472808746</v>
      </c>
      <c r="F66">
        <f t="shared" si="8"/>
        <v>1.4682890645739965</v>
      </c>
      <c r="G66">
        <f t="shared" si="8"/>
        <v>0.87241716145237369</v>
      </c>
      <c r="H66">
        <f t="shared" si="8"/>
        <v>1.7333182343013025</v>
      </c>
      <c r="I66">
        <f t="shared" si="8"/>
        <v>1.8970645660907297</v>
      </c>
      <c r="J66">
        <f t="shared" si="8"/>
        <v>1.2647834941402787</v>
      </c>
      <c r="K66">
        <f t="shared" si="8"/>
        <v>1.4658450647015404</v>
      </c>
      <c r="L66">
        <f t="shared" si="8"/>
        <v>1.1372583589512923</v>
      </c>
      <c r="M66">
        <f t="shared" si="8"/>
        <v>3.2191351421565013</v>
      </c>
      <c r="N66">
        <f t="shared" si="8"/>
        <v>1.4076666745527364</v>
      </c>
      <c r="O66">
        <f t="shared" si="8"/>
        <v>1.5416617480153734</v>
      </c>
      <c r="P66">
        <f t="shared" si="8"/>
        <v>0.84496422174810082</v>
      </c>
      <c r="Q66" s="5">
        <f t="shared" si="8"/>
        <v>30.420437411003402</v>
      </c>
      <c r="R66">
        <f t="shared" si="8"/>
        <v>24.124543766630577</v>
      </c>
      <c r="S66">
        <f t="shared" si="8"/>
        <v>15.202241677336236</v>
      </c>
      <c r="T66">
        <f t="shared" si="8"/>
        <v>0.95140916387366892</v>
      </c>
      <c r="U66">
        <f t="shared" si="8"/>
        <v>4.9864535555358014</v>
      </c>
      <c r="V66">
        <f t="shared" si="8"/>
        <v>14.086226806766501</v>
      </c>
      <c r="W66">
        <f>W64/W63</f>
        <v>1.335121174616448</v>
      </c>
      <c r="X66" s="5">
        <f>X64/X63</f>
        <v>1.0846537692339708</v>
      </c>
      <c r="Y66" s="5">
        <f>Y64/Y63</f>
        <v>1.5192957704175654</v>
      </c>
    </row>
    <row r="67" spans="1:25" x14ac:dyDescent="0.3">
      <c r="A67" s="7"/>
      <c r="O67">
        <f t="shared" ref="O67:P67" si="9">O64/O65</f>
        <v>1.8242023502182394</v>
      </c>
      <c r="P67">
        <f t="shared" si="9"/>
        <v>1.0829326120919609</v>
      </c>
      <c r="Q67" s="5">
        <f>Q64/Q65</f>
        <v>11.195193609047861</v>
      </c>
      <c r="R67">
        <f t="shared" ref="R67:V67" si="10">R64/R65</f>
        <v>7.6757768645293485</v>
      </c>
      <c r="S67">
        <f t="shared" si="10"/>
        <v>13.252239149889418</v>
      </c>
      <c r="T67">
        <f t="shared" si="10"/>
        <v>0.43001555103562211</v>
      </c>
      <c r="U67">
        <f t="shared" si="10"/>
        <v>1.8894601781417939</v>
      </c>
      <c r="V67">
        <f t="shared" si="10"/>
        <v>5.6986036248472098</v>
      </c>
      <c r="W67">
        <f>W64/W65</f>
        <v>0.90166331365615104</v>
      </c>
      <c r="X67" s="5">
        <f>X64/X65</f>
        <v>1.3267151929722549</v>
      </c>
      <c r="Y67" s="5">
        <f>Y64/Y65</f>
        <v>2.1272120845601905</v>
      </c>
    </row>
    <row r="68" spans="1:25" x14ac:dyDescent="0.3">
      <c r="A68" s="6" t="s">
        <v>40</v>
      </c>
      <c r="C68">
        <f>STDEV(C50:C52)</f>
        <v>5845495.0027563749</v>
      </c>
      <c r="D68">
        <f t="shared" ref="D68:V68" si="11">STDEV(D50:D52)</f>
        <v>472314.62659056671</v>
      </c>
      <c r="E68">
        <f t="shared" si="11"/>
        <v>9130814.4340755809</v>
      </c>
      <c r="F68">
        <f t="shared" si="11"/>
        <v>289733.88329843013</v>
      </c>
      <c r="G68">
        <f t="shared" si="11"/>
        <v>17071391.361423999</v>
      </c>
      <c r="H68">
        <f t="shared" si="11"/>
        <v>6882719.1304564495</v>
      </c>
      <c r="I68">
        <f t="shared" si="11"/>
        <v>10366849.475694444</v>
      </c>
      <c r="J68">
        <f t="shared" si="11"/>
        <v>958801.42822304694</v>
      </c>
      <c r="K68">
        <f t="shared" si="11"/>
        <v>1213491.6766160717</v>
      </c>
      <c r="L68">
        <f t="shared" si="11"/>
        <v>760592.13624530926</v>
      </c>
      <c r="M68">
        <f t="shared" si="11"/>
        <v>2664231.4520048294</v>
      </c>
      <c r="N68">
        <f t="shared" si="11"/>
        <v>595724.99493645155</v>
      </c>
      <c r="O68">
        <f t="shared" si="11"/>
        <v>4556691.7127782516</v>
      </c>
      <c r="P68">
        <f t="shared" si="11"/>
        <v>162456.1671416187</v>
      </c>
      <c r="Q68" s="5">
        <f t="shared" si="11"/>
        <v>1384469.2858991441</v>
      </c>
      <c r="R68">
        <f t="shared" si="11"/>
        <v>617769.51916881604</v>
      </c>
      <c r="S68">
        <f t="shared" si="11"/>
        <v>274577.82022696035</v>
      </c>
      <c r="T68">
        <f t="shared" si="11"/>
        <v>3213088.020988279</v>
      </c>
      <c r="U68">
        <f t="shared" si="11"/>
        <v>6539818.5822803313</v>
      </c>
      <c r="V68">
        <f t="shared" si="11"/>
        <v>495998.82671381911</v>
      </c>
      <c r="W68">
        <f>STDEV(W50:W52)</f>
        <v>605949.47658789146</v>
      </c>
      <c r="X68" s="5">
        <f>STDEV(W50:W52)</f>
        <v>605949.47658789146</v>
      </c>
      <c r="Y68" s="5">
        <f>STDEV(X50:X52)</f>
        <v>344847.78735974105</v>
      </c>
    </row>
    <row r="69" spans="1:25" x14ac:dyDescent="0.3">
      <c r="A69" s="6"/>
      <c r="C69">
        <f>STDEV(C53:C55)</f>
        <v>4109209.2673974293</v>
      </c>
      <c r="D69">
        <f t="shared" ref="D69:V69" si="12">STDEV(D53:D55)</f>
        <v>6741746.9253176693</v>
      </c>
      <c r="E69">
        <f t="shared" si="12"/>
        <v>9345673.785500329</v>
      </c>
      <c r="F69">
        <f t="shared" si="12"/>
        <v>1092107.9630829955</v>
      </c>
      <c r="G69">
        <f t="shared" si="12"/>
        <v>7093544.3426276185</v>
      </c>
      <c r="H69">
        <f t="shared" si="12"/>
        <v>11470790.188947111</v>
      </c>
      <c r="I69">
        <f t="shared" si="12"/>
        <v>15261305.859702144</v>
      </c>
      <c r="J69">
        <f t="shared" si="12"/>
        <v>1183403.4433359071</v>
      </c>
      <c r="K69">
        <f t="shared" si="12"/>
        <v>4104564.0355199385</v>
      </c>
      <c r="L69">
        <f t="shared" si="12"/>
        <v>257250.89251643964</v>
      </c>
      <c r="M69">
        <f t="shared" si="12"/>
        <v>8069114.3553891843</v>
      </c>
      <c r="N69">
        <f t="shared" si="12"/>
        <v>610312.19160754455</v>
      </c>
      <c r="O69">
        <f>STDEV(O53:O55)</f>
        <v>7556799.8970863987</v>
      </c>
      <c r="P69">
        <f t="shared" si="12"/>
        <v>630590.63203450595</v>
      </c>
      <c r="Q69" s="5">
        <f t="shared" si="12"/>
        <v>113079100.6572862</v>
      </c>
      <c r="R69">
        <f t="shared" si="12"/>
        <v>64940363.338161021</v>
      </c>
      <c r="S69">
        <f>STDEV(S53:S55)</f>
        <v>17526149.732766043</v>
      </c>
      <c r="T69">
        <f t="shared" si="12"/>
        <v>10097168.057534004</v>
      </c>
      <c r="U69">
        <f t="shared" si="12"/>
        <v>5984644.4313453306</v>
      </c>
      <c r="V69">
        <f t="shared" si="12"/>
        <v>30818528.251542449</v>
      </c>
      <c r="W69">
        <f>STDEV(W53:W55)</f>
        <v>77813.196466620298</v>
      </c>
      <c r="X69" s="5">
        <f>STDEV(W53:W55)</f>
        <v>77813.196466620298</v>
      </c>
      <c r="Y69" s="5">
        <f>STDEV(X53:X55)</f>
        <v>88725.612271172737</v>
      </c>
    </row>
    <row r="70" spans="1:25" x14ac:dyDescent="0.3">
      <c r="A70" s="6"/>
      <c r="O70">
        <f>STDEV(O56:O57)</f>
        <v>805410.67876408505</v>
      </c>
      <c r="P70">
        <f t="shared" ref="P70:W70" si="13">STDEV(P56:P57)</f>
        <v>474334.22176363913</v>
      </c>
      <c r="Q70" s="5">
        <f t="shared" si="13"/>
        <v>8017914.7360601416</v>
      </c>
      <c r="R70">
        <f t="shared" si="13"/>
        <v>3485537.2760439469</v>
      </c>
      <c r="S70">
        <f t="shared" si="13"/>
        <v>1001648.7362114883</v>
      </c>
      <c r="T70">
        <f t="shared" si="13"/>
        <v>1533575.0857284276</v>
      </c>
      <c r="U70">
        <f t="shared" si="13"/>
        <v>5963625.723494296</v>
      </c>
      <c r="V70">
        <f t="shared" si="13"/>
        <v>4032461.6462061442</v>
      </c>
      <c r="W70">
        <f t="shared" si="13"/>
        <v>197024.9501783766</v>
      </c>
      <c r="X70" s="5">
        <f>STDEV(W56:W57)</f>
        <v>197024.9501783766</v>
      </c>
      <c r="Y70" s="5">
        <f>STDEV(X56:X57)</f>
        <v>139139.11334161944</v>
      </c>
    </row>
    <row r="71" spans="1:25" x14ac:dyDescent="0.3">
      <c r="A71" s="7" t="s">
        <v>41</v>
      </c>
      <c r="Q71" s="5"/>
      <c r="X71" s="5"/>
      <c r="Y71" s="5"/>
    </row>
    <row r="72" spans="1:25" x14ac:dyDescent="0.3">
      <c r="A72" s="7"/>
      <c r="C72">
        <f>C66*((C68/C63)^2+(C69/C64)^2)^0.5</f>
        <v>0.4057016870888695</v>
      </c>
      <c r="D72">
        <f t="shared" ref="D72:Y73" si="14">D66*((D68/D63)^2+(D69/D64)^2)^0.5</f>
        <v>1.1476213585884112</v>
      </c>
      <c r="E72">
        <f t="shared" si="14"/>
        <v>0.11719491480874979</v>
      </c>
      <c r="F72">
        <f t="shared" si="14"/>
        <v>0.16604437710176406</v>
      </c>
      <c r="G72">
        <f t="shared" si="14"/>
        <v>0.2050010017448326</v>
      </c>
      <c r="H72">
        <f t="shared" si="14"/>
        <v>0.20065956708341418</v>
      </c>
      <c r="I72">
        <f t="shared" si="14"/>
        <v>0.2878987133366368</v>
      </c>
      <c r="J72">
        <f t="shared" si="14"/>
        <v>0.31083063407988976</v>
      </c>
      <c r="K72">
        <f t="shared" si="14"/>
        <v>0.18418290214482197</v>
      </c>
      <c r="L72">
        <f t="shared" si="14"/>
        <v>0.17130419930075247</v>
      </c>
      <c r="M72">
        <f t="shared" si="14"/>
        <v>0.25474618960826095</v>
      </c>
      <c r="N72">
        <f t="shared" si="14"/>
        <v>0.2411598417985249</v>
      </c>
      <c r="O72">
        <f t="shared" si="14"/>
        <v>0.34115485897113762</v>
      </c>
      <c r="P72">
        <f t="shared" si="14"/>
        <v>0.1616273190013211</v>
      </c>
      <c r="Q72" s="5">
        <f t="shared" si="14"/>
        <v>18.135605977048353</v>
      </c>
      <c r="R72">
        <f t="shared" si="14"/>
        <v>8.3087038899820396</v>
      </c>
      <c r="S72">
        <f t="shared" si="14"/>
        <v>1.4923846438463821</v>
      </c>
      <c r="T72">
        <f t="shared" si="14"/>
        <v>0.42984305547839891</v>
      </c>
      <c r="U72">
        <f t="shared" si="14"/>
        <v>1.257880469852763</v>
      </c>
      <c r="V72">
        <f t="shared" si="14"/>
        <v>2.5378570730735772</v>
      </c>
      <c r="W72">
        <f t="shared" si="14"/>
        <v>0.35098399806706976</v>
      </c>
      <c r="X72" s="5">
        <f t="shared" si="14"/>
        <v>0.29254894240077395</v>
      </c>
      <c r="Y72" s="5">
        <f t="shared" si="14"/>
        <v>1.1570157928092142E-2</v>
      </c>
    </row>
    <row r="73" spans="1:25" x14ac:dyDescent="0.3">
      <c r="O73">
        <f>O67*((O69/O64)^2+(O70/O65)^2)^0.5</f>
        <v>0.30119601462731871</v>
      </c>
      <c r="P73">
        <f t="shared" si="14"/>
        <v>0.26106157700802002</v>
      </c>
      <c r="Q73" s="5">
        <f t="shared" si="14"/>
        <v>7.9854529667214784</v>
      </c>
      <c r="R73">
        <f t="shared" si="14"/>
        <v>2.7867208205926794</v>
      </c>
      <c r="S73">
        <f t="shared" si="14"/>
        <v>1.5875725780075318</v>
      </c>
      <c r="T73">
        <f t="shared" si="14"/>
        <v>0.18634051943950911</v>
      </c>
      <c r="U73">
        <f t="shared" si="14"/>
        <v>0.18341783169687562</v>
      </c>
      <c r="V73">
        <f t="shared" si="14"/>
        <v>1.248989660839569</v>
      </c>
      <c r="W73">
        <f t="shared" si="14"/>
        <v>5.656292151002406E-2</v>
      </c>
      <c r="X73" s="5">
        <f t="shared" si="14"/>
        <v>0.14745894124923276</v>
      </c>
      <c r="Y73" s="5">
        <f t="shared" si="14"/>
        <v>9.4198496955469144E-3</v>
      </c>
    </row>
    <row r="74" spans="1:25" x14ac:dyDescent="0.3">
      <c r="C74">
        <v>1</v>
      </c>
      <c r="D74">
        <v>2</v>
      </c>
      <c r="E74">
        <v>3</v>
      </c>
      <c r="F74">
        <v>4</v>
      </c>
      <c r="G74">
        <v>5</v>
      </c>
      <c r="H74">
        <v>6</v>
      </c>
      <c r="I74">
        <v>7</v>
      </c>
      <c r="J74">
        <v>8</v>
      </c>
      <c r="K74">
        <v>9</v>
      </c>
      <c r="L74">
        <v>10</v>
      </c>
      <c r="M74">
        <v>11</v>
      </c>
      <c r="N74">
        <v>12</v>
      </c>
      <c r="O74">
        <v>13</v>
      </c>
      <c r="P74">
        <v>14</v>
      </c>
      <c r="Q74" s="5"/>
      <c r="R74">
        <v>16</v>
      </c>
      <c r="S74">
        <v>17</v>
      </c>
      <c r="T74">
        <v>18</v>
      </c>
      <c r="U74">
        <v>19</v>
      </c>
      <c r="V74">
        <v>15</v>
      </c>
      <c r="W74">
        <v>20</v>
      </c>
      <c r="X74" s="5"/>
      <c r="Y74" s="5"/>
    </row>
    <row r="76" spans="1:25" x14ac:dyDescent="0.3">
      <c r="C76" s="8">
        <v>1.8061170900000001</v>
      </c>
      <c r="D76" s="8">
        <v>1.626512</v>
      </c>
      <c r="E76" s="8">
        <v>1.087496</v>
      </c>
      <c r="F76" s="8">
        <v>1.468289</v>
      </c>
      <c r="G76" s="8">
        <v>0.872417</v>
      </c>
      <c r="H76" s="8">
        <v>1.7333179999999999</v>
      </c>
      <c r="I76" s="8">
        <v>1.897065</v>
      </c>
      <c r="J76" s="8">
        <v>1.264783</v>
      </c>
      <c r="K76" s="8">
        <v>1.4658450000000001</v>
      </c>
      <c r="L76" s="8">
        <v>1.1372580000000001</v>
      </c>
      <c r="M76" s="8">
        <v>3.2191350000000001</v>
      </c>
      <c r="N76" s="8">
        <v>1.407667</v>
      </c>
      <c r="O76" s="8">
        <v>1.5416617500000001</v>
      </c>
      <c r="P76" s="8">
        <v>0.84496400000000005</v>
      </c>
      <c r="Q76" s="8">
        <v>14.086226809999999</v>
      </c>
      <c r="R76" s="8">
        <v>24.12454</v>
      </c>
      <c r="S76" s="8">
        <v>15.20224168</v>
      </c>
      <c r="T76" s="8">
        <v>0.95140899999999995</v>
      </c>
      <c r="U76" s="8">
        <v>4.9864540000000002</v>
      </c>
    </row>
    <row r="78" spans="1:25" x14ac:dyDescent="0.3">
      <c r="A78" s="8">
        <v>1.8061170900000001</v>
      </c>
    </row>
    <row r="79" spans="1:25" x14ac:dyDescent="0.3">
      <c r="A79" s="8">
        <v>1.626512</v>
      </c>
    </row>
    <row r="80" spans="1:25" x14ac:dyDescent="0.3">
      <c r="A80" s="8">
        <v>1.087496</v>
      </c>
    </row>
    <row r="81" spans="1:1" x14ac:dyDescent="0.3">
      <c r="A81" s="8">
        <v>1.468289</v>
      </c>
    </row>
    <row r="82" spans="1:1" x14ac:dyDescent="0.3">
      <c r="A82" s="8">
        <v>0.872417</v>
      </c>
    </row>
    <row r="83" spans="1:1" x14ac:dyDescent="0.3">
      <c r="A83" s="8">
        <v>1.7333179999999999</v>
      </c>
    </row>
    <row r="84" spans="1:1" x14ac:dyDescent="0.3">
      <c r="A84" s="8">
        <v>1.897065</v>
      </c>
    </row>
    <row r="85" spans="1:1" x14ac:dyDescent="0.3">
      <c r="A85" s="8">
        <v>1.264783</v>
      </c>
    </row>
    <row r="86" spans="1:1" x14ac:dyDescent="0.3">
      <c r="A86" s="8">
        <v>1.4658450000000001</v>
      </c>
    </row>
    <row r="87" spans="1:1" x14ac:dyDescent="0.3">
      <c r="A87" s="8">
        <v>1.1372580000000001</v>
      </c>
    </row>
    <row r="88" spans="1:1" x14ac:dyDescent="0.3">
      <c r="A88" s="8">
        <v>3.2191350000000001</v>
      </c>
    </row>
    <row r="89" spans="1:1" x14ac:dyDescent="0.3">
      <c r="A89" s="8">
        <v>1.407667</v>
      </c>
    </row>
    <row r="90" spans="1:1" x14ac:dyDescent="0.3">
      <c r="A90" s="8">
        <v>1.5416617500000001</v>
      </c>
    </row>
    <row r="91" spans="1:1" x14ac:dyDescent="0.3">
      <c r="A91" s="8">
        <v>0.84496400000000005</v>
      </c>
    </row>
    <row r="92" spans="1:1" x14ac:dyDescent="0.3">
      <c r="A92" s="8">
        <v>14.086226809999999</v>
      </c>
    </row>
    <row r="93" spans="1:1" x14ac:dyDescent="0.3">
      <c r="A93" s="8">
        <v>24.12454</v>
      </c>
    </row>
    <row r="94" spans="1:1" x14ac:dyDescent="0.3">
      <c r="A94" s="8">
        <v>15.20224168</v>
      </c>
    </row>
    <row r="95" spans="1:1" x14ac:dyDescent="0.3">
      <c r="A95" s="8">
        <v>0.95140899999999995</v>
      </c>
    </row>
    <row r="96" spans="1:1" x14ac:dyDescent="0.3">
      <c r="A96" s="8">
        <v>4.9864540000000002</v>
      </c>
    </row>
  </sheetData>
  <mergeCells count="4">
    <mergeCell ref="A63:A65"/>
    <mergeCell ref="A66:A67"/>
    <mergeCell ref="A68:A70"/>
    <mergeCell ref="A71:A7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BC744-0AB5-42DA-8D99-B772B24B86A3}">
  <dimension ref="A1:AF103"/>
  <sheetViews>
    <sheetView tabSelected="1" zoomScale="71" zoomScaleNormal="55" workbookViewId="0">
      <selection activeCell="H44" sqref="H44"/>
    </sheetView>
  </sheetViews>
  <sheetFormatPr defaultRowHeight="14.4" x14ac:dyDescent="0.3"/>
  <cols>
    <col min="3" max="3" width="20.5546875" customWidth="1"/>
    <col min="4" max="4" width="11.33203125" bestFit="1" customWidth="1"/>
    <col min="5" max="5" width="13.88671875" bestFit="1" customWidth="1"/>
    <col min="6" max="8" width="12.44140625" bestFit="1" customWidth="1"/>
    <col min="9" max="9" width="13.5546875" bestFit="1" customWidth="1"/>
    <col min="10" max="10" width="12.5546875" bestFit="1" customWidth="1"/>
    <col min="11" max="11" width="12.44140625" bestFit="1" customWidth="1"/>
    <col min="12" max="13" width="13.5546875" bestFit="1" customWidth="1"/>
    <col min="14" max="14" width="12.44140625" bestFit="1" customWidth="1"/>
    <col min="23" max="27" width="9" bestFit="1" customWidth="1"/>
  </cols>
  <sheetData>
    <row r="1" spans="1:32" x14ac:dyDescent="0.3">
      <c r="A1" t="s">
        <v>0</v>
      </c>
    </row>
    <row r="2" spans="1:32" x14ac:dyDescent="0.3">
      <c r="A2" t="s">
        <v>1</v>
      </c>
      <c r="B2" t="s">
        <v>42</v>
      </c>
      <c r="C2">
        <v>1.3</v>
      </c>
      <c r="D2" t="s">
        <v>3</v>
      </c>
      <c r="E2" t="s">
        <v>4</v>
      </c>
      <c r="F2" t="s">
        <v>5</v>
      </c>
      <c r="G2" t="s">
        <v>6</v>
      </c>
      <c r="H2" t="b">
        <v>0</v>
      </c>
      <c r="I2">
        <v>1</v>
      </c>
      <c r="O2">
        <v>1</v>
      </c>
      <c r="P2">
        <v>600</v>
      </c>
      <c r="Q2">
        <v>1</v>
      </c>
      <c r="R2">
        <v>12</v>
      </c>
      <c r="S2">
        <v>96</v>
      </c>
      <c r="T2">
        <v>1</v>
      </c>
      <c r="U2">
        <v>6</v>
      </c>
    </row>
    <row r="3" spans="1:32" x14ac:dyDescent="0.3">
      <c r="B3" t="s">
        <v>7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</row>
    <row r="4" spans="1:32" x14ac:dyDescent="0.3">
      <c r="B4">
        <v>30</v>
      </c>
      <c r="C4">
        <v>0.3342</v>
      </c>
      <c r="D4">
        <v>0.45179999999999998</v>
      </c>
      <c r="E4">
        <v>0.41599999999999998</v>
      </c>
      <c r="F4">
        <v>0.42259999999999998</v>
      </c>
      <c r="G4">
        <v>0.41720000000000002</v>
      </c>
      <c r="H4">
        <v>0.3987</v>
      </c>
      <c r="I4">
        <v>0.3957</v>
      </c>
      <c r="J4">
        <v>0.38490000000000002</v>
      </c>
      <c r="K4">
        <v>0.36509999999999998</v>
      </c>
      <c r="L4">
        <v>0.37680000000000002</v>
      </c>
      <c r="M4">
        <v>0.34239999999999998</v>
      </c>
      <c r="N4">
        <v>0.46289999999999998</v>
      </c>
    </row>
    <row r="5" spans="1:32" x14ac:dyDescent="0.3">
      <c r="C5">
        <v>0.29930000000000001</v>
      </c>
      <c r="D5">
        <v>0.31440000000000001</v>
      </c>
      <c r="E5">
        <v>0.28889999999999999</v>
      </c>
      <c r="F5">
        <v>0.31840000000000002</v>
      </c>
      <c r="G5">
        <v>0.35570000000000002</v>
      </c>
      <c r="H5">
        <v>0.47860000000000003</v>
      </c>
      <c r="I5">
        <v>0.40160000000000001</v>
      </c>
      <c r="J5">
        <v>0.39</v>
      </c>
      <c r="K5">
        <v>0.48720000000000002</v>
      </c>
      <c r="L5">
        <v>0.3846</v>
      </c>
      <c r="M5">
        <v>0.36399999999999999</v>
      </c>
      <c r="N5">
        <v>0.77639999999999998</v>
      </c>
    </row>
    <row r="6" spans="1:32" x14ac:dyDescent="0.3">
      <c r="C6">
        <v>0.36330000000000001</v>
      </c>
      <c r="D6">
        <v>0.3634</v>
      </c>
      <c r="E6">
        <v>0.3518</v>
      </c>
      <c r="F6">
        <v>0.38440000000000002</v>
      </c>
      <c r="G6">
        <v>0.29670000000000002</v>
      </c>
      <c r="H6">
        <v>0.34329999999999999</v>
      </c>
      <c r="I6">
        <v>0.41749999999999998</v>
      </c>
      <c r="J6">
        <v>0.317</v>
      </c>
      <c r="K6">
        <v>0.3291</v>
      </c>
      <c r="L6">
        <v>0.36020000000000002</v>
      </c>
      <c r="M6">
        <v>0.33889999999999998</v>
      </c>
      <c r="N6">
        <v>0.32829999999999998</v>
      </c>
    </row>
    <row r="7" spans="1:32" x14ac:dyDescent="0.3">
      <c r="C7">
        <v>0.39739999999999998</v>
      </c>
      <c r="D7">
        <v>0.39190000000000003</v>
      </c>
      <c r="E7">
        <v>0.25879999999999997</v>
      </c>
      <c r="F7">
        <v>0.42470000000000002</v>
      </c>
      <c r="G7">
        <v>0.39250000000000002</v>
      </c>
      <c r="H7">
        <v>0.43049999999999999</v>
      </c>
      <c r="I7">
        <v>0.38040000000000002</v>
      </c>
      <c r="J7">
        <v>0.3886</v>
      </c>
      <c r="K7">
        <v>0.40749999999999997</v>
      </c>
      <c r="L7">
        <v>0.38</v>
      </c>
      <c r="M7">
        <v>0.37169999999999997</v>
      </c>
      <c r="N7">
        <v>0.2676</v>
      </c>
    </row>
    <row r="8" spans="1:32" x14ac:dyDescent="0.3">
      <c r="C8">
        <v>0.37269999999999998</v>
      </c>
      <c r="D8">
        <v>0.37880000000000003</v>
      </c>
      <c r="E8">
        <v>0.41160000000000002</v>
      </c>
      <c r="F8">
        <v>0.36209999999999998</v>
      </c>
      <c r="G8">
        <v>0.37530000000000002</v>
      </c>
      <c r="H8">
        <v>0.3533</v>
      </c>
      <c r="I8">
        <v>0.34660000000000002</v>
      </c>
      <c r="J8">
        <v>0.36909999999999998</v>
      </c>
      <c r="K8">
        <v>0.34539999999999998</v>
      </c>
      <c r="L8">
        <v>0.35239999999999999</v>
      </c>
      <c r="M8">
        <v>0.40839999999999999</v>
      </c>
      <c r="N8">
        <v>0.31819999999999998</v>
      </c>
    </row>
    <row r="9" spans="1:32" x14ac:dyDescent="0.3">
      <c r="C9">
        <v>0.33910000000000001</v>
      </c>
      <c r="D9">
        <v>0.34110000000000001</v>
      </c>
      <c r="E9">
        <v>0.40100000000000002</v>
      </c>
      <c r="F9">
        <v>0.37169999999999997</v>
      </c>
      <c r="G9">
        <v>0.41660000000000003</v>
      </c>
      <c r="H9">
        <v>0.376</v>
      </c>
      <c r="I9">
        <v>0.26929999999999998</v>
      </c>
      <c r="J9">
        <v>0.37309999999999999</v>
      </c>
      <c r="K9">
        <v>0.3352</v>
      </c>
      <c r="L9">
        <v>0.35830000000000001</v>
      </c>
      <c r="M9">
        <v>0.32619999999999999</v>
      </c>
      <c r="N9">
        <v>0.24179999999999999</v>
      </c>
    </row>
    <row r="13" spans="1:32" x14ac:dyDescent="0.3">
      <c r="A13" t="s">
        <v>8</v>
      </c>
    </row>
    <row r="14" spans="1:32" x14ac:dyDescent="0.3">
      <c r="A14" t="s">
        <v>1</v>
      </c>
      <c r="B14" t="s">
        <v>43</v>
      </c>
      <c r="C14">
        <v>1.3</v>
      </c>
      <c r="D14" t="s">
        <v>3</v>
      </c>
      <c r="E14" t="s">
        <v>4</v>
      </c>
      <c r="F14" t="s">
        <v>10</v>
      </c>
      <c r="G14" t="b">
        <v>0</v>
      </c>
      <c r="H14" t="s">
        <v>6</v>
      </c>
      <c r="I14" t="b">
        <v>0</v>
      </c>
      <c r="J14">
        <v>1</v>
      </c>
      <c r="P14">
        <v>1</v>
      </c>
      <c r="Q14">
        <v>518</v>
      </c>
      <c r="R14">
        <v>1</v>
      </c>
      <c r="S14">
        <v>12</v>
      </c>
      <c r="T14">
        <v>96</v>
      </c>
      <c r="U14">
        <v>485</v>
      </c>
      <c r="V14" t="s">
        <v>44</v>
      </c>
      <c r="Z14">
        <v>6</v>
      </c>
      <c r="AD14">
        <v>1</v>
      </c>
      <c r="AE14">
        <v>6</v>
      </c>
      <c r="AF14">
        <v>485</v>
      </c>
    </row>
    <row r="15" spans="1:32" x14ac:dyDescent="0.3">
      <c r="B15" t="s">
        <v>7</v>
      </c>
      <c r="C15">
        <v>1</v>
      </c>
      <c r="D15">
        <v>2</v>
      </c>
      <c r="E15">
        <v>3</v>
      </c>
      <c r="F15">
        <v>4</v>
      </c>
      <c r="G15">
        <v>5</v>
      </c>
      <c r="H15">
        <v>6</v>
      </c>
      <c r="I15">
        <v>7</v>
      </c>
      <c r="J15">
        <v>8</v>
      </c>
      <c r="K15">
        <v>9</v>
      </c>
      <c r="L15">
        <v>10</v>
      </c>
      <c r="M15">
        <v>11</v>
      </c>
      <c r="N15">
        <v>12</v>
      </c>
    </row>
    <row r="16" spans="1:32" x14ac:dyDescent="0.3">
      <c r="B16">
        <v>30</v>
      </c>
      <c r="C16">
        <v>938965</v>
      </c>
      <c r="D16">
        <v>1330907</v>
      </c>
      <c r="E16">
        <v>1275500</v>
      </c>
      <c r="F16">
        <v>6428638</v>
      </c>
      <c r="G16">
        <v>5512638</v>
      </c>
      <c r="H16">
        <v>4309968</v>
      </c>
      <c r="I16">
        <v>22519918</v>
      </c>
      <c r="J16">
        <v>27980698</v>
      </c>
      <c r="K16">
        <v>28420910</v>
      </c>
      <c r="L16">
        <v>41929100</v>
      </c>
      <c r="M16">
        <v>37226940</v>
      </c>
      <c r="N16">
        <v>56932328</v>
      </c>
    </row>
    <row r="17" spans="3:18" x14ac:dyDescent="0.3">
      <c r="C17">
        <v>1208749</v>
      </c>
      <c r="D17">
        <v>2011417</v>
      </c>
      <c r="E17">
        <v>1992757</v>
      </c>
      <c r="F17">
        <v>7086641</v>
      </c>
      <c r="G17">
        <v>7369172</v>
      </c>
      <c r="H17">
        <v>4331832</v>
      </c>
      <c r="I17">
        <v>47101796</v>
      </c>
      <c r="J17">
        <v>34040624</v>
      </c>
      <c r="K17">
        <v>15635120</v>
      </c>
      <c r="L17">
        <v>28905872</v>
      </c>
      <c r="M17">
        <v>45552568</v>
      </c>
      <c r="N17">
        <v>50783036</v>
      </c>
    </row>
    <row r="18" spans="3:18" x14ac:dyDescent="0.3">
      <c r="C18">
        <v>1756017</v>
      </c>
      <c r="D18">
        <v>1325606</v>
      </c>
      <c r="E18">
        <v>1124685</v>
      </c>
      <c r="F18">
        <v>12432779</v>
      </c>
      <c r="G18">
        <v>12845105</v>
      </c>
      <c r="H18">
        <v>12196521</v>
      </c>
      <c r="I18">
        <v>12948335</v>
      </c>
      <c r="J18">
        <v>20578204</v>
      </c>
      <c r="K18">
        <v>14860995</v>
      </c>
      <c r="L18">
        <v>65056764</v>
      </c>
      <c r="M18">
        <v>49052820</v>
      </c>
      <c r="N18">
        <v>53343572</v>
      </c>
    </row>
    <row r="19" spans="3:18" x14ac:dyDescent="0.3">
      <c r="C19">
        <v>2246277</v>
      </c>
      <c r="D19">
        <v>1816123</v>
      </c>
      <c r="E19">
        <v>1426858</v>
      </c>
      <c r="F19">
        <v>2555554</v>
      </c>
      <c r="G19">
        <v>2168011</v>
      </c>
      <c r="H19">
        <v>2902508</v>
      </c>
      <c r="I19">
        <v>1257894</v>
      </c>
      <c r="J19">
        <v>1735549</v>
      </c>
      <c r="K19">
        <v>2397332</v>
      </c>
      <c r="L19">
        <v>1734672</v>
      </c>
      <c r="M19">
        <v>1819051</v>
      </c>
      <c r="N19">
        <v>1184112</v>
      </c>
    </row>
    <row r="20" spans="3:18" x14ac:dyDescent="0.3">
      <c r="C20">
        <v>2349433</v>
      </c>
      <c r="D20">
        <v>1904502</v>
      </c>
      <c r="E20">
        <v>2097947</v>
      </c>
      <c r="F20">
        <v>1228756</v>
      </c>
      <c r="G20">
        <v>1674002</v>
      </c>
      <c r="H20">
        <v>3227702</v>
      </c>
      <c r="I20">
        <v>1728538</v>
      </c>
      <c r="J20">
        <v>2238762</v>
      </c>
      <c r="K20">
        <v>2065250</v>
      </c>
      <c r="L20">
        <v>1770303</v>
      </c>
      <c r="M20">
        <v>2383222</v>
      </c>
      <c r="N20">
        <v>1999611</v>
      </c>
    </row>
    <row r="21" spans="3:18" x14ac:dyDescent="0.3">
      <c r="C21">
        <v>3226410</v>
      </c>
      <c r="D21">
        <v>1640430</v>
      </c>
      <c r="E21">
        <v>3850624</v>
      </c>
      <c r="F21">
        <v>4717800</v>
      </c>
      <c r="G21">
        <v>4543134</v>
      </c>
      <c r="H21">
        <v>3298729</v>
      </c>
      <c r="I21">
        <v>1602445</v>
      </c>
      <c r="J21">
        <v>1830430</v>
      </c>
      <c r="K21">
        <v>1800028</v>
      </c>
      <c r="L21">
        <v>2475012</v>
      </c>
      <c r="M21">
        <v>1788841</v>
      </c>
      <c r="N21">
        <v>1419902</v>
      </c>
    </row>
    <row r="23" spans="3:18" x14ac:dyDescent="0.3">
      <c r="C23">
        <f>C16/C4</f>
        <v>2809590.0658288449</v>
      </c>
      <c r="D23">
        <f t="shared" ref="D23:N24" si="0">D16/D4</f>
        <v>2945787.9592740154</v>
      </c>
      <c r="E23">
        <f t="shared" si="0"/>
        <v>3066105.7692307695</v>
      </c>
      <c r="F23">
        <f t="shared" si="0"/>
        <v>15212110.743019404</v>
      </c>
      <c r="G23">
        <f t="shared" si="0"/>
        <v>13213418.024928091</v>
      </c>
      <c r="H23">
        <f t="shared" si="0"/>
        <v>10810052.67118134</v>
      </c>
      <c r="I23">
        <f t="shared" si="0"/>
        <v>56911594.64240586</v>
      </c>
      <c r="J23">
        <f t="shared" si="0"/>
        <v>72696019.745388404</v>
      </c>
      <c r="K23">
        <f t="shared" si="0"/>
        <v>77844179.676800877</v>
      </c>
      <c r="L23">
        <f t="shared" si="0"/>
        <v>111276804.67091295</v>
      </c>
      <c r="M23">
        <f t="shared" si="0"/>
        <v>108723539.71962617</v>
      </c>
      <c r="N23" s="9">
        <f>N16/N4</f>
        <v>122990555.19550659</v>
      </c>
    </row>
    <row r="24" spans="3:18" x14ac:dyDescent="0.3">
      <c r="C24">
        <f>C17/C5</f>
        <v>4038586.7023053789</v>
      </c>
      <c r="D24">
        <f>D17/D5</f>
        <v>6397636.7684478369</v>
      </c>
      <c r="E24">
        <f>E17/E5</f>
        <v>6897739.7023191415</v>
      </c>
      <c r="F24">
        <f>F17/F5</f>
        <v>22257038.316582914</v>
      </c>
      <c r="G24">
        <f>G17/G5</f>
        <v>20717379.814450379</v>
      </c>
      <c r="H24">
        <f t="shared" si="0"/>
        <v>9051048.8926034253</v>
      </c>
      <c r="I24">
        <f t="shared" si="0"/>
        <v>117285348.60557769</v>
      </c>
      <c r="J24">
        <f t="shared" si="0"/>
        <v>87283651.28205128</v>
      </c>
      <c r="K24">
        <f t="shared" si="0"/>
        <v>32091789.819376025</v>
      </c>
      <c r="L24">
        <f t="shared" si="0"/>
        <v>75158273.530941233</v>
      </c>
      <c r="M24">
        <f t="shared" si="0"/>
        <v>125144417.58241759</v>
      </c>
      <c r="N24">
        <f t="shared" si="0"/>
        <v>65408341.061308607</v>
      </c>
    </row>
    <row r="25" spans="3:18" x14ac:dyDescent="0.3">
      <c r="C25">
        <f>C18/C6</f>
        <v>4833517.7539223777</v>
      </c>
      <c r="D25">
        <f t="shared" ref="D25:N25" si="1">D18/D6</f>
        <v>3647787.5619152449</v>
      </c>
      <c r="E25">
        <f t="shared" si="1"/>
        <v>3196944.2865264355</v>
      </c>
      <c r="F25">
        <f t="shared" si="1"/>
        <v>32343337.669094693</v>
      </c>
      <c r="G25">
        <f t="shared" si="1"/>
        <v>43293242.33232221</v>
      </c>
      <c r="H25">
        <f t="shared" si="1"/>
        <v>35527296.82493446</v>
      </c>
      <c r="I25">
        <f t="shared" si="1"/>
        <v>31013976.047904193</v>
      </c>
      <c r="J25">
        <f t="shared" si="1"/>
        <v>64915470.031545743</v>
      </c>
      <c r="K25">
        <f t="shared" si="1"/>
        <v>45156472.196900636</v>
      </c>
      <c r="L25">
        <f t="shared" si="1"/>
        <v>180612892.83731258</v>
      </c>
      <c r="M25">
        <f t="shared" si="1"/>
        <v>144741280.61375037</v>
      </c>
      <c r="N25">
        <f t="shared" si="1"/>
        <v>162484227.84038991</v>
      </c>
      <c r="R25">
        <f>24*34</f>
        <v>816</v>
      </c>
    </row>
    <row r="26" spans="3:18" x14ac:dyDescent="0.3">
      <c r="C26">
        <f t="shared" ref="C26:N28" si="2">C19/C7</f>
        <v>5652433.3165576253</v>
      </c>
      <c r="D26">
        <f t="shared" si="2"/>
        <v>4634149.0176065322</v>
      </c>
      <c r="E26">
        <f t="shared" si="2"/>
        <v>5513361.6692426587</v>
      </c>
      <c r="F26">
        <f t="shared" si="2"/>
        <v>6017315.7522957381</v>
      </c>
      <c r="G26">
        <f t="shared" si="2"/>
        <v>5523594.9044585982</v>
      </c>
      <c r="H26">
        <f t="shared" si="2"/>
        <v>6742178.8617886184</v>
      </c>
      <c r="I26">
        <f t="shared" si="2"/>
        <v>3306766.5615141955</v>
      </c>
      <c r="J26">
        <f t="shared" si="2"/>
        <v>4466158.0030880086</v>
      </c>
      <c r="K26">
        <f t="shared" si="2"/>
        <v>5883023.3128834357</v>
      </c>
      <c r="L26">
        <f t="shared" si="2"/>
        <v>4564926.3157894732</v>
      </c>
      <c r="M26">
        <f t="shared" si="2"/>
        <v>4893868.7113263384</v>
      </c>
      <c r="N26">
        <f t="shared" si="2"/>
        <v>4424932.7354260087</v>
      </c>
      <c r="R26">
        <f>R25/60</f>
        <v>13.6</v>
      </c>
    </row>
    <row r="27" spans="3:18" x14ac:dyDescent="0.3">
      <c r="C27">
        <f t="shared" si="2"/>
        <v>6303818.0842500674</v>
      </c>
      <c r="D27">
        <f t="shared" si="2"/>
        <v>5027724.3928194297</v>
      </c>
      <c r="E27">
        <f t="shared" si="2"/>
        <v>5097052.9640427595</v>
      </c>
      <c r="F27">
        <f t="shared" si="2"/>
        <v>3393416.1833747583</v>
      </c>
      <c r="G27">
        <f t="shared" si="2"/>
        <v>4460436.9837463358</v>
      </c>
      <c r="H27">
        <f t="shared" si="2"/>
        <v>9135867.5346730817</v>
      </c>
      <c r="I27">
        <f t="shared" si="2"/>
        <v>4987126.3704558564</v>
      </c>
      <c r="J27">
        <f t="shared" si="2"/>
        <v>6065461.9344351124</v>
      </c>
      <c r="K27">
        <f t="shared" si="2"/>
        <v>5979299.3630573247</v>
      </c>
      <c r="L27">
        <f t="shared" si="2"/>
        <v>5023561.2939841095</v>
      </c>
      <c r="M27">
        <f t="shared" si="2"/>
        <v>5835509.3046033299</v>
      </c>
      <c r="N27">
        <f t="shared" si="2"/>
        <v>6284132.6209930861</v>
      </c>
    </row>
    <row r="28" spans="3:18" x14ac:dyDescent="0.3">
      <c r="C28">
        <f t="shared" si="2"/>
        <v>9514626.9537009727</v>
      </c>
      <c r="D28">
        <f t="shared" si="2"/>
        <v>4809234.8284960417</v>
      </c>
      <c r="E28">
        <f t="shared" si="2"/>
        <v>9602553.6159600988</v>
      </c>
      <c r="F28">
        <f t="shared" si="2"/>
        <v>12692493.946731236</v>
      </c>
      <c r="G28">
        <f t="shared" si="2"/>
        <v>10905266.44263082</v>
      </c>
      <c r="H28">
        <f t="shared" si="2"/>
        <v>8773215.4255319145</v>
      </c>
      <c r="I28">
        <f t="shared" si="2"/>
        <v>5950408.4663943565</v>
      </c>
      <c r="J28">
        <f t="shared" si="2"/>
        <v>4906003.7523452155</v>
      </c>
      <c r="K28">
        <f t="shared" si="2"/>
        <v>5370011.9331742246</v>
      </c>
      <c r="L28">
        <f t="shared" si="2"/>
        <v>6907652.8049120847</v>
      </c>
      <c r="M28">
        <f t="shared" si="2"/>
        <v>5483877.9889638256</v>
      </c>
      <c r="N28">
        <f t="shared" si="2"/>
        <v>5872216.7080231598</v>
      </c>
    </row>
    <row r="38" spans="1:32" x14ac:dyDescent="0.3">
      <c r="A38" t="s">
        <v>8</v>
      </c>
      <c r="Z38">
        <v>6</v>
      </c>
      <c r="AD38">
        <v>1</v>
      </c>
      <c r="AE38">
        <v>6</v>
      </c>
      <c r="AF38">
        <v>485</v>
      </c>
    </row>
    <row r="39" spans="1:32" x14ac:dyDescent="0.3">
      <c r="A39" t="s">
        <v>1</v>
      </c>
      <c r="B39" t="s">
        <v>45</v>
      </c>
      <c r="C39">
        <v>1.3</v>
      </c>
      <c r="D39" t="s">
        <v>3</v>
      </c>
      <c r="E39" t="s">
        <v>4</v>
      </c>
      <c r="F39" t="s">
        <v>5</v>
      </c>
      <c r="G39" t="s">
        <v>6</v>
      </c>
      <c r="H39" t="b">
        <v>0</v>
      </c>
      <c r="I39">
        <v>1</v>
      </c>
      <c r="O39">
        <v>1</v>
      </c>
      <c r="P39">
        <v>600</v>
      </c>
      <c r="Q39">
        <v>1</v>
      </c>
      <c r="R39">
        <v>12</v>
      </c>
      <c r="S39">
        <v>96</v>
      </c>
      <c r="T39">
        <v>1</v>
      </c>
      <c r="U39">
        <v>6</v>
      </c>
    </row>
    <row r="40" spans="1:32" x14ac:dyDescent="0.3">
      <c r="B40" t="s">
        <v>7</v>
      </c>
      <c r="C40">
        <v>1</v>
      </c>
      <c r="D40">
        <v>2</v>
      </c>
      <c r="E40">
        <v>3</v>
      </c>
      <c r="F40">
        <v>4</v>
      </c>
      <c r="G40">
        <v>5</v>
      </c>
      <c r="H40">
        <v>6</v>
      </c>
      <c r="I40">
        <v>7</v>
      </c>
      <c r="J40">
        <v>8</v>
      </c>
      <c r="K40">
        <v>9</v>
      </c>
      <c r="L40">
        <v>10</v>
      </c>
      <c r="M40">
        <v>11</v>
      </c>
      <c r="N40">
        <v>12</v>
      </c>
    </row>
    <row r="41" spans="1:32" x14ac:dyDescent="0.3">
      <c r="B41">
        <v>30</v>
      </c>
      <c r="C41">
        <v>0.31780000000000003</v>
      </c>
      <c r="D41">
        <v>0.29680000000000001</v>
      </c>
      <c r="E41">
        <v>0.28699999999999998</v>
      </c>
      <c r="F41">
        <v>0.29620000000000002</v>
      </c>
      <c r="G41">
        <v>0.29409999999999997</v>
      </c>
      <c r="H41">
        <v>0.28360000000000002</v>
      </c>
      <c r="I41">
        <v>0.30809999999999998</v>
      </c>
      <c r="J41">
        <v>0.34820000000000001</v>
      </c>
      <c r="K41">
        <v>0.2833</v>
      </c>
      <c r="L41">
        <v>0.35210000000000002</v>
      </c>
      <c r="M41">
        <v>0.316</v>
      </c>
      <c r="N41">
        <v>0.33939999999999998</v>
      </c>
    </row>
    <row r="42" spans="1:32" x14ac:dyDescent="0.3">
      <c r="C42">
        <v>0.28639999999999999</v>
      </c>
      <c r="D42">
        <v>0.28310000000000002</v>
      </c>
      <c r="E42">
        <v>0.32390000000000002</v>
      </c>
      <c r="F42">
        <v>0.26069999999999999</v>
      </c>
      <c r="G42">
        <v>0.30959999999999999</v>
      </c>
      <c r="H42">
        <v>0.2994</v>
      </c>
      <c r="I42">
        <v>0.31840000000000002</v>
      </c>
      <c r="J42">
        <v>0.29970000000000002</v>
      </c>
      <c r="K42">
        <v>0.33989999999999998</v>
      </c>
      <c r="L42">
        <v>0.32200000000000001</v>
      </c>
      <c r="M42">
        <v>0.3574</v>
      </c>
      <c r="N42">
        <v>0.28129999999999999</v>
      </c>
    </row>
    <row r="43" spans="1:32" x14ac:dyDescent="0.3">
      <c r="C43">
        <v>0.3473</v>
      </c>
      <c r="D43">
        <v>0.36809999999999998</v>
      </c>
      <c r="E43">
        <v>0.41970000000000002</v>
      </c>
      <c r="F43">
        <v>0.44180000000000003</v>
      </c>
      <c r="G43">
        <v>0.39410000000000001</v>
      </c>
      <c r="H43">
        <v>0.40539999999999998</v>
      </c>
      <c r="I43">
        <v>0.42820000000000003</v>
      </c>
      <c r="J43">
        <v>0.38890000000000002</v>
      </c>
      <c r="K43">
        <v>0.38550000000000001</v>
      </c>
      <c r="L43">
        <v>0.39689999999999998</v>
      </c>
      <c r="M43">
        <v>0.36770000000000003</v>
      </c>
      <c r="N43">
        <v>0.36990000000000001</v>
      </c>
    </row>
    <row r="44" spans="1:32" x14ac:dyDescent="0.3">
      <c r="C44">
        <v>0.39679999999999999</v>
      </c>
      <c r="D44">
        <v>0.39589999999999997</v>
      </c>
      <c r="E44">
        <v>0.376</v>
      </c>
      <c r="F44">
        <v>0.37659999999999999</v>
      </c>
      <c r="G44">
        <v>0.3427</v>
      </c>
      <c r="H44">
        <v>0.36009999999999998</v>
      </c>
      <c r="I44">
        <v>0.35199999999999998</v>
      </c>
      <c r="J44">
        <v>0.3715</v>
      </c>
      <c r="K44">
        <v>0.32429999999999998</v>
      </c>
      <c r="L44">
        <v>0.34370000000000001</v>
      </c>
      <c r="M44">
        <v>0.2752</v>
      </c>
      <c r="N44">
        <v>0.3024</v>
      </c>
    </row>
    <row r="45" spans="1:32" x14ac:dyDescent="0.3">
      <c r="C45">
        <v>0.40160000000000001</v>
      </c>
      <c r="D45">
        <v>0.38119999999999998</v>
      </c>
      <c r="E45">
        <v>0.38779999999999998</v>
      </c>
      <c r="F45">
        <v>0.4042</v>
      </c>
      <c r="G45">
        <v>0.3735</v>
      </c>
      <c r="H45">
        <v>0.39800000000000002</v>
      </c>
      <c r="I45">
        <v>0.40810000000000002</v>
      </c>
      <c r="J45">
        <v>0.4249</v>
      </c>
      <c r="K45">
        <v>0.37590000000000001</v>
      </c>
      <c r="L45">
        <v>0.23350000000000001</v>
      </c>
      <c r="M45">
        <v>0.1983</v>
      </c>
      <c r="N45">
        <v>0.2122</v>
      </c>
    </row>
    <row r="46" spans="1:32" ht="22.2" customHeight="1" x14ac:dyDescent="0.3">
      <c r="C46">
        <v>0.3911</v>
      </c>
      <c r="D46">
        <v>0.2293</v>
      </c>
      <c r="E46">
        <v>0.35020000000000001</v>
      </c>
      <c r="F46">
        <v>0.45129999999999998</v>
      </c>
      <c r="G46">
        <v>0.37669999999999998</v>
      </c>
      <c r="H46">
        <v>0.48099999999999998</v>
      </c>
      <c r="I46">
        <v>0.49669999999999997</v>
      </c>
      <c r="J46">
        <v>0.41539999999999999</v>
      </c>
      <c r="K46">
        <v>0.38240000000000002</v>
      </c>
      <c r="L46">
        <v>0.31590000000000001</v>
      </c>
      <c r="M46">
        <v>0.25480000000000003</v>
      </c>
      <c r="N46">
        <v>0.13850000000000001</v>
      </c>
    </row>
    <row r="50" spans="1:22" x14ac:dyDescent="0.3">
      <c r="A50" t="s">
        <v>8</v>
      </c>
    </row>
    <row r="51" spans="1:22" x14ac:dyDescent="0.3">
      <c r="A51" t="s">
        <v>1</v>
      </c>
      <c r="B51" t="s">
        <v>46</v>
      </c>
      <c r="C51">
        <v>1.3</v>
      </c>
      <c r="D51" t="s">
        <v>3</v>
      </c>
      <c r="E51" t="s">
        <v>4</v>
      </c>
      <c r="F51" t="s">
        <v>10</v>
      </c>
      <c r="G51" t="b">
        <v>0</v>
      </c>
      <c r="H51" t="s">
        <v>6</v>
      </c>
      <c r="I51" t="b">
        <v>0</v>
      </c>
      <c r="J51">
        <v>1</v>
      </c>
      <c r="P51">
        <v>1</v>
      </c>
      <c r="Q51">
        <v>518</v>
      </c>
      <c r="R51">
        <v>1</v>
      </c>
      <c r="S51">
        <v>12</v>
      </c>
      <c r="T51">
        <v>96</v>
      </c>
      <c r="U51">
        <v>485</v>
      </c>
      <c r="V51" t="s">
        <v>44</v>
      </c>
    </row>
    <row r="52" spans="1:22" x14ac:dyDescent="0.3">
      <c r="B52" t="s">
        <v>7</v>
      </c>
      <c r="C52">
        <v>1</v>
      </c>
      <c r="D52">
        <v>2</v>
      </c>
      <c r="E52">
        <v>3</v>
      </c>
      <c r="F52">
        <v>4</v>
      </c>
      <c r="G52">
        <v>5</v>
      </c>
      <c r="H52">
        <v>6</v>
      </c>
      <c r="I52">
        <v>7</v>
      </c>
      <c r="J52">
        <v>8</v>
      </c>
      <c r="K52">
        <v>9</v>
      </c>
      <c r="L52">
        <v>10</v>
      </c>
      <c r="M52">
        <v>11</v>
      </c>
      <c r="N52">
        <v>12</v>
      </c>
    </row>
    <row r="53" spans="1:22" x14ac:dyDescent="0.3">
      <c r="B53">
        <v>30</v>
      </c>
      <c r="C53">
        <v>893077</v>
      </c>
      <c r="D53">
        <v>1218413</v>
      </c>
      <c r="E53">
        <v>1016990</v>
      </c>
      <c r="F53">
        <v>6665770</v>
      </c>
      <c r="G53">
        <v>5886834</v>
      </c>
      <c r="H53">
        <v>7085116</v>
      </c>
      <c r="I53">
        <v>31798698</v>
      </c>
      <c r="J53">
        <v>21061490</v>
      </c>
      <c r="K53">
        <v>23681966</v>
      </c>
      <c r="L53">
        <v>61612212</v>
      </c>
      <c r="M53">
        <v>51548080</v>
      </c>
      <c r="N53">
        <v>23726014</v>
      </c>
    </row>
    <row r="54" spans="1:22" x14ac:dyDescent="0.3">
      <c r="C54">
        <v>1059401</v>
      </c>
      <c r="D54">
        <v>1596458</v>
      </c>
      <c r="E54">
        <v>1523429</v>
      </c>
      <c r="F54">
        <v>3754751</v>
      </c>
      <c r="G54">
        <v>2742012</v>
      </c>
      <c r="H54">
        <v>2778618</v>
      </c>
      <c r="I54">
        <v>2931849</v>
      </c>
      <c r="J54">
        <v>5493445</v>
      </c>
      <c r="K54">
        <v>12565429</v>
      </c>
      <c r="L54">
        <v>8490246</v>
      </c>
      <c r="M54">
        <v>11143072</v>
      </c>
      <c r="N54">
        <v>2909224</v>
      </c>
    </row>
    <row r="55" spans="1:22" x14ac:dyDescent="0.3">
      <c r="C55">
        <v>3530401</v>
      </c>
      <c r="D55">
        <v>4225360</v>
      </c>
      <c r="E55">
        <v>2769055</v>
      </c>
      <c r="F55">
        <v>16376224</v>
      </c>
      <c r="G55">
        <v>19980550</v>
      </c>
      <c r="H55">
        <v>16392957</v>
      </c>
      <c r="I55">
        <v>54453628</v>
      </c>
      <c r="J55">
        <v>24574136</v>
      </c>
      <c r="K55">
        <v>11015811</v>
      </c>
      <c r="L55">
        <v>8599523</v>
      </c>
      <c r="M55">
        <v>21324238</v>
      </c>
      <c r="N55">
        <v>8736496</v>
      </c>
    </row>
    <row r="56" spans="1:22" x14ac:dyDescent="0.3">
      <c r="C56">
        <v>1776013</v>
      </c>
      <c r="D56">
        <v>1969669</v>
      </c>
      <c r="E56">
        <v>2669268</v>
      </c>
      <c r="F56">
        <v>3715778</v>
      </c>
      <c r="G56">
        <v>2266590</v>
      </c>
      <c r="H56">
        <v>4633086</v>
      </c>
      <c r="I56">
        <v>731238</v>
      </c>
      <c r="J56">
        <v>1829768</v>
      </c>
      <c r="K56">
        <v>1077645</v>
      </c>
      <c r="L56">
        <v>1735905</v>
      </c>
      <c r="M56">
        <v>871211</v>
      </c>
      <c r="N56">
        <v>1289148</v>
      </c>
    </row>
    <row r="57" spans="1:22" x14ac:dyDescent="0.3">
      <c r="C57">
        <v>1450134</v>
      </c>
      <c r="D57">
        <v>1814491</v>
      </c>
      <c r="E57">
        <v>1541801</v>
      </c>
      <c r="F57">
        <v>848382</v>
      </c>
      <c r="G57">
        <v>1815073</v>
      </c>
      <c r="H57">
        <v>744796</v>
      </c>
      <c r="I57">
        <v>2927180</v>
      </c>
      <c r="J57">
        <v>2882261</v>
      </c>
      <c r="K57">
        <v>2926328</v>
      </c>
      <c r="L57">
        <v>1571247</v>
      </c>
      <c r="M57">
        <v>969870</v>
      </c>
      <c r="N57">
        <v>911560</v>
      </c>
    </row>
    <row r="58" spans="1:22" x14ac:dyDescent="0.3">
      <c r="C58">
        <v>16568352</v>
      </c>
      <c r="D58">
        <v>674957</v>
      </c>
      <c r="E58">
        <v>30074138</v>
      </c>
      <c r="F58">
        <v>28564772</v>
      </c>
      <c r="G58">
        <v>15300925</v>
      </c>
      <c r="H58">
        <v>7520904</v>
      </c>
      <c r="I58">
        <v>6366684</v>
      </c>
      <c r="J58">
        <v>6379462</v>
      </c>
      <c r="K58">
        <v>3771715</v>
      </c>
      <c r="L58">
        <v>3614327</v>
      </c>
      <c r="M58">
        <v>2313770</v>
      </c>
      <c r="N58">
        <v>634437</v>
      </c>
    </row>
    <row r="60" spans="1:22" x14ac:dyDescent="0.3">
      <c r="C60" s="10">
        <f>C53/C41</f>
        <v>2810185.6513530519</v>
      </c>
      <c r="D60" s="10">
        <f t="shared" ref="D60:M60" si="3">D53/D41</f>
        <v>4105165.0943396227</v>
      </c>
      <c r="E60" s="10">
        <f t="shared" si="3"/>
        <v>3543519.1637630663</v>
      </c>
      <c r="F60" s="10">
        <f t="shared" si="3"/>
        <v>22504287.643484131</v>
      </c>
      <c r="G60" s="10">
        <f t="shared" si="3"/>
        <v>20016436.586195175</v>
      </c>
      <c r="H60" s="10">
        <f t="shared" si="3"/>
        <v>24982778.561354019</v>
      </c>
      <c r="I60" s="10">
        <f t="shared" si="3"/>
        <v>103209016.55306719</v>
      </c>
      <c r="J60" s="10">
        <f t="shared" si="3"/>
        <v>60486760.482481331</v>
      </c>
      <c r="K60" s="10">
        <f t="shared" si="3"/>
        <v>83593243.911048353</v>
      </c>
      <c r="L60" s="10">
        <f t="shared" si="3"/>
        <v>174984981.5393354</v>
      </c>
      <c r="M60" s="10">
        <f t="shared" si="3"/>
        <v>163126835.44303799</v>
      </c>
      <c r="N60" s="10">
        <f>N53/N41</f>
        <v>69905757.218621105</v>
      </c>
    </row>
    <row r="61" spans="1:22" x14ac:dyDescent="0.3">
      <c r="C61" s="9">
        <f t="shared" ref="C61:N65" si="4">C54/C42</f>
        <v>3699025.8379888269</v>
      </c>
      <c r="D61" s="9">
        <f t="shared" si="4"/>
        <v>5639201.6955139525</v>
      </c>
      <c r="E61" s="9">
        <f t="shared" si="4"/>
        <v>4703393.02253782</v>
      </c>
      <c r="F61" s="9">
        <f t="shared" si="4"/>
        <v>14402573.839662448</v>
      </c>
      <c r="G61" s="9">
        <f t="shared" si="4"/>
        <v>8856627.9069767445</v>
      </c>
      <c r="H61" s="9">
        <f t="shared" si="4"/>
        <v>9280621.24248497</v>
      </c>
      <c r="I61" s="9">
        <f t="shared" si="4"/>
        <v>9208068.4673366826</v>
      </c>
      <c r="J61" s="9">
        <f t="shared" si="4"/>
        <v>18329813.146479812</v>
      </c>
      <c r="K61" s="9">
        <f t="shared" si="4"/>
        <v>36968017.063842312</v>
      </c>
      <c r="L61" s="9">
        <f t="shared" si="4"/>
        <v>26367223.602484472</v>
      </c>
      <c r="M61" s="9">
        <f t="shared" si="4"/>
        <v>31178153.329602685</v>
      </c>
      <c r="N61" s="9">
        <f t="shared" si="4"/>
        <v>10342068.965517242</v>
      </c>
    </row>
    <row r="62" spans="1:22" x14ac:dyDescent="0.3">
      <c r="C62" s="9">
        <f t="shared" si="4"/>
        <v>10165277.857759861</v>
      </c>
      <c r="D62" s="9">
        <f t="shared" si="4"/>
        <v>11478837.272480305</v>
      </c>
      <c r="E62" s="9">
        <f t="shared" si="4"/>
        <v>6597700.7386228256</v>
      </c>
      <c r="F62" s="9">
        <f t="shared" si="4"/>
        <v>37067052.965142593</v>
      </c>
      <c r="G62" s="9">
        <f t="shared" si="4"/>
        <v>50699188.02334433</v>
      </c>
      <c r="H62" s="9">
        <f t="shared" si="4"/>
        <v>40436499.753330044</v>
      </c>
      <c r="I62" s="9">
        <f t="shared" si="4"/>
        <v>127168678.18776272</v>
      </c>
      <c r="J62" s="9">
        <f t="shared" si="4"/>
        <v>63188830.033427611</v>
      </c>
      <c r="K62" s="9">
        <f t="shared" si="4"/>
        <v>28575385.21400778</v>
      </c>
      <c r="L62" s="9">
        <f t="shared" si="4"/>
        <v>21666724.615772236</v>
      </c>
      <c r="M62" s="9">
        <f t="shared" si="4"/>
        <v>57993576.285014957</v>
      </c>
      <c r="N62" s="9">
        <f t="shared" si="4"/>
        <v>23618534.73911868</v>
      </c>
    </row>
    <row r="63" spans="1:22" x14ac:dyDescent="0.3">
      <c r="C63" s="9">
        <f t="shared" si="4"/>
        <v>4475839.2137096776</v>
      </c>
      <c r="D63" s="9">
        <f t="shared" si="4"/>
        <v>4975167.9717100281</v>
      </c>
      <c r="E63" s="9">
        <f t="shared" si="4"/>
        <v>7099117.021276596</v>
      </c>
      <c r="F63" s="9">
        <f t="shared" si="4"/>
        <v>9866643.6537440252</v>
      </c>
      <c r="G63" s="9">
        <f t="shared" si="4"/>
        <v>6613918.8794864314</v>
      </c>
      <c r="H63" s="9">
        <f t="shared" si="4"/>
        <v>12866109.414051654</v>
      </c>
      <c r="I63" s="9">
        <f t="shared" si="4"/>
        <v>2077380.6818181819</v>
      </c>
      <c r="J63" s="9">
        <f t="shared" si="4"/>
        <v>4925351.278600269</v>
      </c>
      <c r="K63" s="9">
        <f t="shared" si="4"/>
        <v>3322987.9740980575</v>
      </c>
      <c r="L63" s="9">
        <f t="shared" si="4"/>
        <v>5050640.0931044519</v>
      </c>
      <c r="M63" s="9">
        <f t="shared" si="4"/>
        <v>3165737.6453488371</v>
      </c>
      <c r="N63" s="9">
        <f t="shared" si="4"/>
        <v>4263055.555555556</v>
      </c>
    </row>
    <row r="64" spans="1:22" x14ac:dyDescent="0.3">
      <c r="C64" s="9">
        <f t="shared" si="4"/>
        <v>3610891.4342629481</v>
      </c>
      <c r="D64" s="9">
        <f t="shared" si="4"/>
        <v>4759944.9108079746</v>
      </c>
      <c r="E64" s="9">
        <f t="shared" si="4"/>
        <v>3975763.2800412588</v>
      </c>
      <c r="F64" s="9">
        <f t="shared" si="4"/>
        <v>2098916.3780306778</v>
      </c>
      <c r="G64" s="9">
        <f t="shared" si="4"/>
        <v>4859633.1994645251</v>
      </c>
      <c r="H64" s="9">
        <f t="shared" si="4"/>
        <v>1871346.7336683415</v>
      </c>
      <c r="I64" s="9">
        <f t="shared" si="4"/>
        <v>7172702.7689291835</v>
      </c>
      <c r="J64" s="9">
        <f t="shared" si="4"/>
        <v>6783386.6792186396</v>
      </c>
      <c r="K64" s="9">
        <f t="shared" si="4"/>
        <v>7784857.6749135405</v>
      </c>
      <c r="L64" s="9">
        <f t="shared" si="4"/>
        <v>6729109.2077087788</v>
      </c>
      <c r="M64" s="9">
        <f t="shared" si="4"/>
        <v>4890922.8441754915</v>
      </c>
      <c r="N64" s="9">
        <f t="shared" si="4"/>
        <v>4295758.7181903869</v>
      </c>
    </row>
    <row r="65" spans="2:25" x14ac:dyDescent="0.3">
      <c r="C65" s="9">
        <f t="shared" si="4"/>
        <v>42363467.143952951</v>
      </c>
      <c r="D65" s="9">
        <f>D58/D46</f>
        <v>2943554.2956825118</v>
      </c>
      <c r="E65" s="9">
        <f t="shared" si="4"/>
        <v>85877035.979440317</v>
      </c>
      <c r="F65" s="9">
        <f t="shared" si="4"/>
        <v>63294420.562818527</v>
      </c>
      <c r="G65" s="9">
        <f t="shared" si="4"/>
        <v>40618330.236262277</v>
      </c>
      <c r="H65" s="9">
        <f t="shared" si="4"/>
        <v>15635975.051975053</v>
      </c>
      <c r="I65" s="9">
        <f t="shared" si="4"/>
        <v>12817966.579424201</v>
      </c>
      <c r="J65" s="9">
        <f t="shared" si="4"/>
        <v>15357395.281656235</v>
      </c>
      <c r="K65" s="9">
        <f t="shared" si="4"/>
        <v>9863271.4435146432</v>
      </c>
      <c r="L65" s="9">
        <f t="shared" si="4"/>
        <v>11441364.3558088</v>
      </c>
      <c r="M65" s="9">
        <f t="shared" si="4"/>
        <v>9080729.9843014125</v>
      </c>
      <c r="N65" s="9">
        <f t="shared" si="4"/>
        <v>4580772.5631768946</v>
      </c>
    </row>
    <row r="66" spans="2:25" x14ac:dyDescent="0.3">
      <c r="C66" t="s">
        <v>47</v>
      </c>
      <c r="D66" t="s">
        <v>48</v>
      </c>
      <c r="E66" t="s">
        <v>49</v>
      </c>
      <c r="F66" t="s">
        <v>37</v>
      </c>
      <c r="G66" t="s">
        <v>50</v>
      </c>
      <c r="H66" t="s">
        <v>51</v>
      </c>
      <c r="I66" t="s">
        <v>52</v>
      </c>
      <c r="J66" t="s">
        <v>53</v>
      </c>
    </row>
    <row r="67" spans="2:25" x14ac:dyDescent="0.3">
      <c r="Y67">
        <v>3</v>
      </c>
    </row>
    <row r="68" spans="2:25" x14ac:dyDescent="0.3">
      <c r="Y68">
        <v>3</v>
      </c>
    </row>
    <row r="69" spans="2:25" x14ac:dyDescent="0.3">
      <c r="Y69">
        <v>3</v>
      </c>
    </row>
    <row r="70" spans="2:25" x14ac:dyDescent="0.3">
      <c r="Y70">
        <v>3</v>
      </c>
    </row>
    <row r="71" spans="2:25" x14ac:dyDescent="0.3">
      <c r="Y71">
        <v>3</v>
      </c>
    </row>
    <row r="72" spans="2:25" x14ac:dyDescent="0.3">
      <c r="Y72">
        <v>3</v>
      </c>
    </row>
    <row r="73" spans="2:25" x14ac:dyDescent="0.3">
      <c r="Y73">
        <v>3</v>
      </c>
    </row>
    <row r="74" spans="2:25" x14ac:dyDescent="0.3">
      <c r="Y74">
        <v>3</v>
      </c>
    </row>
    <row r="75" spans="2:25" x14ac:dyDescent="0.3">
      <c r="Y75">
        <v>3</v>
      </c>
    </row>
    <row r="76" spans="2:25" x14ac:dyDescent="0.3">
      <c r="C76" t="s">
        <v>47</v>
      </c>
      <c r="D76" t="s">
        <v>48</v>
      </c>
      <c r="E76" t="s">
        <v>49</v>
      </c>
      <c r="F76" t="s">
        <v>37</v>
      </c>
      <c r="G76" t="s">
        <v>50</v>
      </c>
      <c r="H76" t="s">
        <v>38</v>
      </c>
      <c r="I76" t="s">
        <v>52</v>
      </c>
      <c r="J76" t="s">
        <v>53</v>
      </c>
    </row>
    <row r="77" spans="2:25" x14ac:dyDescent="0.3">
      <c r="B77" t="s">
        <v>54</v>
      </c>
      <c r="C77" s="9">
        <f>AVERAGE(C23:E23)</f>
        <v>2940494.5981112099</v>
      </c>
      <c r="D77" s="9">
        <f>AVERAGE(F23:H23)</f>
        <v>13078527.146376276</v>
      </c>
      <c r="E77" s="9">
        <f>AVERAGE(I23:K23)</f>
        <v>69150598.021531716</v>
      </c>
      <c r="F77" s="9">
        <f>AVERAGE(L23:N23)</f>
        <v>114330299.86201523</v>
      </c>
      <c r="G77" s="9">
        <f>AVERAGE(C26:E26)</f>
        <v>5266648.0011356054</v>
      </c>
      <c r="H77" s="9">
        <f>AVERAGE(F26:H26)</f>
        <v>6094363.1728476519</v>
      </c>
      <c r="I77" s="9">
        <f>AVERAGE(I26:K26)</f>
        <v>4551982.6258285465</v>
      </c>
      <c r="J77" s="9">
        <f>AVERAGE(L26:M26)</f>
        <v>4729397.5135579053</v>
      </c>
    </row>
    <row r="78" spans="2:25" x14ac:dyDescent="0.3">
      <c r="B78" t="s">
        <v>23</v>
      </c>
      <c r="C78" s="9">
        <f>AVERAGE(C24:E24)</f>
        <v>5777987.7243574522</v>
      </c>
      <c r="D78" s="9">
        <f>AVERAGE(F24:H24)</f>
        <v>17341822.341212239</v>
      </c>
      <c r="E78" s="9">
        <f>AVERAGE(I24:K24)</f>
        <v>78886929.902335003</v>
      </c>
      <c r="F78" s="9">
        <f t="shared" ref="F78:F79" si="5">AVERAGE(L24:N24)</f>
        <v>88570344.058222473</v>
      </c>
      <c r="G78" s="9">
        <f>AVERAGE(C27:E27)</f>
        <v>5476198.4803707525</v>
      </c>
      <c r="H78" s="9">
        <f>AVERAGE(F27:H27)</f>
        <v>5663240.2339313924</v>
      </c>
      <c r="I78" s="9">
        <f>AVERAGE(I27:K27)</f>
        <v>5677295.8893160969</v>
      </c>
      <c r="J78" s="9">
        <f>AVERAGE(L27:M27)</f>
        <v>5429535.2992937192</v>
      </c>
    </row>
    <row r="79" spans="2:25" x14ac:dyDescent="0.3">
      <c r="B79" t="s">
        <v>27</v>
      </c>
      <c r="C79" s="9">
        <f>AVERAGE(C25:E25)</f>
        <v>3892749.8674546857</v>
      </c>
      <c r="D79" s="9">
        <f>AVERAGE(F25:H25)</f>
        <v>37054625.608783789</v>
      </c>
      <c r="E79" s="9">
        <f>AVERAGE(I25:K25)</f>
        <v>47028639.425450183</v>
      </c>
      <c r="F79" s="9">
        <f t="shared" si="5"/>
        <v>162612800.43048427</v>
      </c>
      <c r="G79" s="9">
        <f>AVERAGE(C28:E28)</f>
        <v>7975471.7993857041</v>
      </c>
      <c r="H79" s="9">
        <f>AVERAGE(F28:H28)</f>
        <v>10790325.271631323</v>
      </c>
      <c r="I79" s="9">
        <f>AVERAGE(I28:K28)</f>
        <v>5408808.0506379325</v>
      </c>
      <c r="J79" s="9">
        <f>AVERAGE(L28:M28)</f>
        <v>6195765.3969379552</v>
      </c>
    </row>
    <row r="80" spans="2:25" x14ac:dyDescent="0.3">
      <c r="B80" t="s">
        <v>28</v>
      </c>
      <c r="C80" s="9">
        <f>AVERAGE(C60:E60)</f>
        <v>3486289.9698185804</v>
      </c>
      <c r="D80">
        <f>AVERAGE(F60:H60)</f>
        <v>22501167.597011108</v>
      </c>
      <c r="E80">
        <f>AVERAGE(I60:K60)</f>
        <v>82429673.648865625</v>
      </c>
      <c r="F80">
        <f>AVERAGE(L60:N60)</f>
        <v>136005858.06699815</v>
      </c>
      <c r="G80">
        <f>AVERAGE(C63:E63)</f>
        <v>5516708.0688987672</v>
      </c>
      <c r="H80">
        <f>AVERAGE(F63:H63)</f>
        <v>9782223.9824273717</v>
      </c>
      <c r="I80">
        <f>AVERAGE(I63:K63)</f>
        <v>3441906.644838836</v>
      </c>
      <c r="J80">
        <f>AVERAGE(L63:M63)</f>
        <v>4108188.8692266447</v>
      </c>
    </row>
    <row r="81" spans="2:27" x14ac:dyDescent="0.3">
      <c r="B81" t="s">
        <v>29</v>
      </c>
      <c r="C81">
        <f>AVERAGE(C61:E61)</f>
        <v>4680540.185346867</v>
      </c>
      <c r="D81">
        <f>AVERAGE(F61:H61)</f>
        <v>10846607.663041389</v>
      </c>
      <c r="E81">
        <f>AVERAGE(I61:K61)</f>
        <v>21501966.225886267</v>
      </c>
      <c r="F81">
        <f t="shared" ref="F81" si="6">AVERAGE(L61:N61)</f>
        <v>22629148.632534798</v>
      </c>
      <c r="G81">
        <f>AVERAGE(C64:E64)</f>
        <v>4115533.208370727</v>
      </c>
      <c r="H81">
        <f>AVERAGE(F64:H64)</f>
        <v>2943298.7703878484</v>
      </c>
      <c r="I81">
        <f>AVERAGE(I64:K64)</f>
        <v>7246982.3743537879</v>
      </c>
      <c r="J81">
        <f>AVERAGE(L64:M64)</f>
        <v>5810016.0259421356</v>
      </c>
    </row>
    <row r="82" spans="2:27" x14ac:dyDescent="0.3">
      <c r="B82" t="s">
        <v>31</v>
      </c>
      <c r="C82">
        <f>AVERAGE(C62:E62)</f>
        <v>9413938.6229543295</v>
      </c>
      <c r="D82">
        <f>AVERAGE(F62:H62)</f>
        <v>42734246.913938992</v>
      </c>
      <c r="E82">
        <f>AVERAGE(I62:K62)</f>
        <v>72977631.145066038</v>
      </c>
      <c r="F82">
        <f>AVERAGE(L62:N62)</f>
        <v>34426278.546635292</v>
      </c>
      <c r="G82" s="9">
        <f>AVERAGE(C65:E65)</f>
        <v>43728019.139691927</v>
      </c>
      <c r="H82">
        <f>AVERAGE(F65:H65)</f>
        <v>39849575.283685289</v>
      </c>
      <c r="I82">
        <f>AVERAGE(I65:K65)</f>
        <v>12679544.434865028</v>
      </c>
      <c r="J82">
        <f>AVERAGE(L65:M65)</f>
        <v>10261047.170055106</v>
      </c>
    </row>
    <row r="83" spans="2:27" x14ac:dyDescent="0.3">
      <c r="B83" t="s">
        <v>54</v>
      </c>
      <c r="D83" s="10">
        <f t="shared" ref="D83:J88" si="7">D77/$C77</f>
        <v>4.4477303766438157</v>
      </c>
      <c r="E83" s="10">
        <f t="shared" si="7"/>
        <v>23.516655349732574</v>
      </c>
      <c r="F83" s="10">
        <f>F77/$C77</f>
        <v>38.88131606684599</v>
      </c>
      <c r="G83" s="10">
        <f t="shared" si="7"/>
        <v>1.7910755573292232</v>
      </c>
      <c r="H83" s="10">
        <f t="shared" si="7"/>
        <v>2.0725639750408962</v>
      </c>
      <c r="I83" s="10">
        <f t="shared" si="7"/>
        <v>1.5480329835506095</v>
      </c>
      <c r="J83" s="10">
        <f t="shared" si="7"/>
        <v>1.608368033253921</v>
      </c>
    </row>
    <row r="84" spans="2:27" x14ac:dyDescent="0.3">
      <c r="B84" t="s">
        <v>23</v>
      </c>
      <c r="D84" s="10">
        <f t="shared" si="7"/>
        <v>3.0013601912144519</v>
      </c>
      <c r="E84" s="10">
        <f t="shared" si="7"/>
        <v>13.653010990276501</v>
      </c>
      <c r="F84" s="10">
        <f t="shared" si="7"/>
        <v>15.328925619701284</v>
      </c>
      <c r="G84" s="10">
        <f t="shared" si="7"/>
        <v>0.94776914414087643</v>
      </c>
      <c r="H84" s="10">
        <f t="shared" si="7"/>
        <v>0.9801405790562111</v>
      </c>
      <c r="I84" s="10">
        <f t="shared" si="7"/>
        <v>0.9825732002480928</v>
      </c>
      <c r="J84" s="10">
        <f t="shared" si="7"/>
        <v>0.93969311779690856</v>
      </c>
    </row>
    <row r="85" spans="2:27" x14ac:dyDescent="0.3">
      <c r="B85" t="s">
        <v>54</v>
      </c>
      <c r="D85" s="10">
        <f>D79/$C79</f>
        <v>9.5188817341126342</v>
      </c>
      <c r="E85" s="10">
        <f t="shared" si="7"/>
        <v>12.08108433029126</v>
      </c>
      <c r="F85" s="10">
        <f t="shared" si="7"/>
        <v>41.77324666812212</v>
      </c>
      <c r="G85" s="10">
        <f t="shared" si="7"/>
        <v>2.0488015081741042</v>
      </c>
      <c r="H85" s="10">
        <f t="shared" si="7"/>
        <v>2.7719030605700561</v>
      </c>
      <c r="I85" s="10">
        <f t="shared" si="7"/>
        <v>1.3894568710561763</v>
      </c>
      <c r="J85" s="10">
        <f t="shared" si="7"/>
        <v>1.591616622670164</v>
      </c>
    </row>
    <row r="86" spans="2:27" x14ac:dyDescent="0.3">
      <c r="B86" t="s">
        <v>28</v>
      </c>
      <c r="D86" s="10">
        <f t="shared" si="7"/>
        <v>6.4541870560990722</v>
      </c>
      <c r="E86" s="10">
        <f t="shared" si="7"/>
        <v>23.643952270887869</v>
      </c>
      <c r="F86" s="10">
        <f t="shared" si="7"/>
        <v>39.011631058926412</v>
      </c>
      <c r="G86" s="10">
        <f t="shared" si="7"/>
        <v>1.5824008090714972</v>
      </c>
      <c r="H86" s="10">
        <f t="shared" si="7"/>
        <v>2.8059123214402097</v>
      </c>
      <c r="I86" s="10">
        <f t="shared" si="7"/>
        <v>0.98726918146110088</v>
      </c>
      <c r="J86" s="10">
        <f t="shared" si="7"/>
        <v>1.1783841575978911</v>
      </c>
    </row>
    <row r="87" spans="2:27" x14ac:dyDescent="0.3">
      <c r="B87" t="s">
        <v>29</v>
      </c>
      <c r="D87" s="10">
        <f t="shared" si="7"/>
        <v>2.3173837278437048</v>
      </c>
      <c r="E87" s="10">
        <f t="shared" si="7"/>
        <v>4.5939069796262828</v>
      </c>
      <c r="F87" s="10">
        <f t="shared" si="7"/>
        <v>4.8347301243943468</v>
      </c>
      <c r="G87" s="10">
        <f t="shared" si="7"/>
        <v>0.87928594679200089</v>
      </c>
      <c r="H87" s="10">
        <f t="shared" si="7"/>
        <v>0.62883741060535847</v>
      </c>
      <c r="I87" s="10">
        <f t="shared" si="7"/>
        <v>1.5483217935061326</v>
      </c>
      <c r="J87" s="10">
        <f t="shared" si="7"/>
        <v>1.2413131381995741</v>
      </c>
    </row>
    <row r="88" spans="2:27" x14ac:dyDescent="0.3">
      <c r="B88" t="s">
        <v>31</v>
      </c>
      <c r="D88" s="10">
        <f t="shared" si="7"/>
        <v>4.5394652148823882</v>
      </c>
      <c r="E88" s="10">
        <f t="shared" si="7"/>
        <v>7.7520827432550048</v>
      </c>
      <c r="F88" s="10">
        <f t="shared" si="7"/>
        <v>3.6569474186598705</v>
      </c>
      <c r="G88" s="10">
        <f t="shared" si="7"/>
        <v>4.6450291308537315</v>
      </c>
      <c r="H88" s="10">
        <f t="shared" si="7"/>
        <v>4.2330396319473236</v>
      </c>
      <c r="I88" s="10">
        <f t="shared" si="7"/>
        <v>1.3468904932042003</v>
      </c>
      <c r="J88" s="10">
        <f t="shared" si="7"/>
        <v>1.0899844986279434</v>
      </c>
    </row>
    <row r="90" spans="2:27" x14ac:dyDescent="0.3">
      <c r="C90">
        <f>STDEV(C23:E23)</f>
        <v>128339.74940464064</v>
      </c>
      <c r="D90" s="10">
        <f>STDEV(F23:H23)</f>
        <v>2204126.9198474241</v>
      </c>
      <c r="E90" s="10">
        <f>STDEV(I23:K23)</f>
        <v>10907373.215194436</v>
      </c>
      <c r="F90" s="10">
        <f>STDEV(L23:N23)</f>
        <v>7607877.9767302005</v>
      </c>
      <c r="G90">
        <f>STDEV(C26:E26)</f>
        <v>552156.18614275043</v>
      </c>
      <c r="H90" s="10">
        <f>STDEV(F26:H26)</f>
        <v>612934.6980109713</v>
      </c>
      <c r="I90" s="10">
        <f>STDEV(I26:K26)</f>
        <v>1290270.9450519748</v>
      </c>
      <c r="J90" s="10">
        <f>STDEV(L26:N26)</f>
        <v>240728.84179026957</v>
      </c>
    </row>
    <row r="91" spans="2:27" x14ac:dyDescent="0.3">
      <c r="C91">
        <f t="shared" ref="C91:C92" si="8">STDEV(C24:E24)</f>
        <v>1526978.2816901894</v>
      </c>
      <c r="D91" s="10">
        <f t="shared" ref="D91:D92" si="9">STDEV(F24:H24)</f>
        <v>7221172.3672763053</v>
      </c>
      <c r="E91" s="10">
        <f t="shared" ref="E91:E92" si="10">STDEV(I24:K24)</f>
        <v>43213010.91235067</v>
      </c>
      <c r="F91" s="10">
        <f t="shared" ref="F91:F92" si="11">STDEV(L24:N24)</f>
        <v>32047034.752150189</v>
      </c>
      <c r="G91">
        <f>STDEV(C27:E27)</f>
        <v>717577.36115416617</v>
      </c>
      <c r="H91" s="10">
        <f>STDEV(F27:H27)</f>
        <v>3054339.3106363905</v>
      </c>
      <c r="I91" s="10">
        <f>STDEV(I27:K27)</f>
        <v>599254.92968305305</v>
      </c>
      <c r="J91" s="10">
        <f>STDEV(L27:N27)</f>
        <v>638952.59636823158</v>
      </c>
    </row>
    <row r="92" spans="2:27" x14ac:dyDescent="0.3">
      <c r="C92">
        <f t="shared" si="8"/>
        <v>845339.03074298671</v>
      </c>
      <c r="D92" s="10">
        <f t="shared" si="9"/>
        <v>5632464.1981928078</v>
      </c>
      <c r="E92" s="10">
        <f t="shared" si="10"/>
        <v>17028111.497739922</v>
      </c>
      <c r="F92" s="10">
        <f t="shared" si="11"/>
        <v>17936151.7350461</v>
      </c>
      <c r="G92">
        <f>STDEV(C28:E28)</f>
        <v>2742394.0620114091</v>
      </c>
      <c r="H92" s="10">
        <f>STDEV(F28:H28)</f>
        <v>1962165.8024429679</v>
      </c>
      <c r="I92" s="10">
        <f>STDEV(I28:K28)</f>
        <v>523282.09956935304</v>
      </c>
      <c r="J92" s="10">
        <f>STDEV(L28:N28)</f>
        <v>735987.95257233607</v>
      </c>
    </row>
    <row r="93" spans="2:27" x14ac:dyDescent="0.3">
      <c r="C93">
        <f>STDEV(C60:E60)</f>
        <v>649383.80401662737</v>
      </c>
      <c r="D93">
        <f>STDEV(F60:H60)</f>
        <v>2483172.457678616</v>
      </c>
      <c r="E93">
        <f>STDEV(I60:K60)</f>
        <v>21384882.809041858</v>
      </c>
      <c r="F93">
        <f>STDEV(L60:N60)</f>
        <v>57550598.661825441</v>
      </c>
      <c r="G93">
        <f>STDEV(C63:E63)</f>
        <v>1392962.9828411322</v>
      </c>
      <c r="H93">
        <f>STDEV(F63:H63)</f>
        <v>3126950.0524961418</v>
      </c>
      <c r="I93">
        <f>STDEV(I63:K63)</f>
        <v>1427704.5799891162</v>
      </c>
      <c r="J93">
        <f>STDEV(L63:N63)</f>
        <v>946683.090004395</v>
      </c>
    </row>
    <row r="94" spans="2:27" x14ac:dyDescent="0.3">
      <c r="C94">
        <f t="shared" ref="C94:C95" si="12">STDEV(C61:E61)</f>
        <v>970289.79107099224</v>
      </c>
      <c r="D94">
        <f t="shared" ref="D94:D95" si="13">STDEV(F61:H61)</f>
        <v>3086845.3434037738</v>
      </c>
      <c r="E94">
        <f t="shared" ref="E94:E95" si="14">STDEV(I61:K61)</f>
        <v>14149226.229357902</v>
      </c>
      <c r="F94">
        <f t="shared" ref="F94:F95" si="15">STDEV(L61:N61)</f>
        <v>10909422.820092035</v>
      </c>
      <c r="G94">
        <f>STDEV(C64:E64)</f>
        <v>587139.41925148631</v>
      </c>
      <c r="H94">
        <f>STDEV(F64:H64)</f>
        <v>1663490.3723217857</v>
      </c>
      <c r="I94">
        <f>STDEV(I64:K64)</f>
        <v>504850.60526957893</v>
      </c>
      <c r="J94">
        <f>STDEV(L64:N64)</f>
        <v>1268486.2401552163</v>
      </c>
    </row>
    <row r="95" spans="2:27" x14ac:dyDescent="0.3">
      <c r="C95">
        <f t="shared" si="12"/>
        <v>2525817.9763906589</v>
      </c>
      <c r="D95">
        <f t="shared" si="13"/>
        <v>7100599.1347088451</v>
      </c>
      <c r="E95">
        <f t="shared" si="14"/>
        <v>50020244.154287964</v>
      </c>
      <c r="F95">
        <f t="shared" si="15"/>
        <v>20433196.830316983</v>
      </c>
      <c r="G95">
        <f>STDEV(C65,E65)</f>
        <v>30768739.597200744</v>
      </c>
      <c r="H95">
        <f>STDEV(F65:H65)</f>
        <v>23838521.247349687</v>
      </c>
      <c r="I95">
        <f>STDEV(I65:K65)</f>
        <v>2749676.2909090202</v>
      </c>
      <c r="J95">
        <f>STDEV(L65:N65)</f>
        <v>3485444.2847601739</v>
      </c>
    </row>
    <row r="96" spans="2:27" x14ac:dyDescent="0.3">
      <c r="W96">
        <v>19</v>
      </c>
      <c r="X96">
        <v>11</v>
      </c>
      <c r="Y96">
        <v>15</v>
      </c>
      <c r="Z96">
        <v>16</v>
      </c>
      <c r="AA96">
        <v>18</v>
      </c>
    </row>
    <row r="97" spans="4:10" x14ac:dyDescent="0.3">
      <c r="D97" s="10">
        <f>D83*((D90/D77)^2+($C90/$C77)^2)^0.5</f>
        <v>0.77430595268184244</v>
      </c>
      <c r="E97" s="10">
        <f t="shared" ref="E97:J97" si="16">E83*((E90/E77)^2+($C90/$C77)^2)^0.5</f>
        <v>3.848752793761272</v>
      </c>
      <c r="F97" s="10">
        <f>F83*((F90/F77)^2+($C90/$C77)^2)^0.5</f>
        <v>3.0941585408486452</v>
      </c>
      <c r="G97" s="10">
        <f t="shared" si="16"/>
        <v>0.20339868480145454</v>
      </c>
      <c r="H97" s="10">
        <f t="shared" si="16"/>
        <v>0.22722786440436474</v>
      </c>
      <c r="I97" s="10">
        <f t="shared" si="16"/>
        <v>0.44396515140788367</v>
      </c>
      <c r="J97" s="10">
        <f t="shared" si="16"/>
        <v>0.10784230972913306</v>
      </c>
    </row>
    <row r="98" spans="4:10" x14ac:dyDescent="0.3">
      <c r="D98" s="10">
        <f t="shared" ref="D98:J98" si="17">D84*((D91/D78)^2+($C91/$C78)^2)^0.5</f>
        <v>1.4802277948017331</v>
      </c>
      <c r="E98" s="10">
        <f>E84*((E91/E78)^2+($C91/$C78)^2)^0.5</f>
        <v>8.3037789975711682</v>
      </c>
      <c r="F98" s="10">
        <f t="shared" si="17"/>
        <v>6.8683035135835944</v>
      </c>
      <c r="G98" s="10">
        <f t="shared" si="17"/>
        <v>0.27957049362066527</v>
      </c>
      <c r="H98" s="10">
        <f t="shared" si="17"/>
        <v>0.58866815708793929</v>
      </c>
      <c r="I98" s="10">
        <f t="shared" si="17"/>
        <v>0.27961543712465031</v>
      </c>
      <c r="J98" s="10">
        <f t="shared" si="17"/>
        <v>0.27184612545633452</v>
      </c>
    </row>
    <row r="99" spans="4:10" x14ac:dyDescent="0.3">
      <c r="D99" s="10">
        <f>D85*((D92/D79)^2+($C92/$C79)^2)^0.5</f>
        <v>2.5231790945659096</v>
      </c>
      <c r="E99" s="10">
        <f t="shared" ref="E99:J99" si="18">E85*((E92/E79)^2+($C92/$C79)^2)^0.5</f>
        <v>5.1007210186665901</v>
      </c>
      <c r="F99" s="10">
        <f t="shared" si="18"/>
        <v>10.17445083106438</v>
      </c>
      <c r="G99" s="10">
        <f t="shared" si="18"/>
        <v>0.83321645236097375</v>
      </c>
      <c r="H99" s="10">
        <f t="shared" si="18"/>
        <v>0.78511366097020019</v>
      </c>
      <c r="I99" s="10">
        <f t="shared" si="18"/>
        <v>0.3303202050184943</v>
      </c>
      <c r="J99" s="10">
        <f t="shared" si="18"/>
        <v>0.393963168511202</v>
      </c>
    </row>
    <row r="100" spans="4:10" x14ac:dyDescent="0.3">
      <c r="D100" s="10">
        <f t="shared" ref="D100:J102" si="19">D86*((D93/D80)^2+($C93/$C80)^2)^0.5</f>
        <v>1.3973649676189228</v>
      </c>
      <c r="E100" s="10">
        <f t="shared" si="19"/>
        <v>7.5512951689582053</v>
      </c>
      <c r="F100" s="10">
        <f t="shared" si="19"/>
        <v>18.036284062150528</v>
      </c>
      <c r="G100" s="10">
        <f t="shared" si="19"/>
        <v>0.49650946017936626</v>
      </c>
      <c r="H100" s="10">
        <f t="shared" si="19"/>
        <v>1.0380961874224652</v>
      </c>
      <c r="I100" s="10">
        <f t="shared" si="19"/>
        <v>0.44891464023852384</v>
      </c>
      <c r="J100" s="10">
        <f t="shared" si="19"/>
        <v>0.34916264386505697</v>
      </c>
    </row>
    <row r="101" spans="4:10" x14ac:dyDescent="0.3">
      <c r="D101" s="10">
        <f t="shared" si="19"/>
        <v>0.81592467401030522</v>
      </c>
      <c r="E101" s="10">
        <f t="shared" si="19"/>
        <v>3.1694482072046792</v>
      </c>
      <c r="F101" s="10">
        <f t="shared" si="19"/>
        <v>2.5371560922927352</v>
      </c>
      <c r="G101" s="10">
        <f t="shared" si="19"/>
        <v>0.22127209249672961</v>
      </c>
      <c r="H101" s="10">
        <f t="shared" si="19"/>
        <v>0.37855892333167879</v>
      </c>
      <c r="I101" s="10">
        <f t="shared" si="19"/>
        <v>0.33861031315238899</v>
      </c>
      <c r="J101" s="10">
        <f t="shared" si="19"/>
        <v>0.37371856601943115</v>
      </c>
    </row>
    <row r="102" spans="4:10" x14ac:dyDescent="0.3">
      <c r="D102" s="10">
        <f t="shared" si="19"/>
        <v>1.4326051407817328</v>
      </c>
      <c r="E102" s="10">
        <f t="shared" si="19"/>
        <v>5.7060132368358829</v>
      </c>
      <c r="F102" s="10">
        <f t="shared" si="19"/>
        <v>2.381994897967691</v>
      </c>
      <c r="G102" s="10">
        <f t="shared" si="19"/>
        <v>3.4979754186768015</v>
      </c>
      <c r="H102" s="10">
        <f t="shared" si="19"/>
        <v>2.7752946162266126</v>
      </c>
      <c r="I102" s="10">
        <f t="shared" si="19"/>
        <v>0.46465991961140657</v>
      </c>
      <c r="J102" s="10">
        <f t="shared" si="19"/>
        <v>0.47181203037518443</v>
      </c>
    </row>
    <row r="103" spans="4:10" x14ac:dyDescent="0.3">
      <c r="D103" s="10"/>
      <c r="E103" s="10"/>
      <c r="F103" s="10"/>
      <c r="G103" s="10"/>
      <c r="H103" s="10"/>
      <c r="I103" s="10"/>
      <c r="J103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5b</vt:lpstr>
      <vt:lpstr>Figure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Butler</dc:creator>
  <cp:lastModifiedBy>Neil Butler</cp:lastModifiedBy>
  <dcterms:created xsi:type="dcterms:W3CDTF">2023-03-02T21:49:14Z</dcterms:created>
  <dcterms:modified xsi:type="dcterms:W3CDTF">2023-03-02T21:49:48Z</dcterms:modified>
</cp:coreProperties>
</file>