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9210E08E-3DAE-4EB3-84EF-6A7091E694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E15" i="3"/>
  <c r="F14" i="3"/>
  <c r="E14" i="3"/>
  <c r="G11" i="3"/>
  <c r="F11" i="3"/>
  <c r="E11" i="3"/>
  <c r="D11" i="3"/>
  <c r="C11" i="3"/>
  <c r="B11" i="3"/>
  <c r="I13" i="2" l="1"/>
  <c r="H13" i="2"/>
  <c r="G13" i="2"/>
  <c r="K13" i="2" s="1"/>
  <c r="I12" i="2"/>
  <c r="H12" i="2"/>
  <c r="G12" i="2"/>
  <c r="I11" i="2"/>
  <c r="H11" i="2"/>
  <c r="G11" i="2"/>
  <c r="I10" i="2"/>
  <c r="H10" i="2"/>
  <c r="G10" i="2"/>
  <c r="K10" i="2" s="1"/>
  <c r="I9" i="2"/>
  <c r="H9" i="2"/>
  <c r="G9" i="2"/>
  <c r="I8" i="2"/>
  <c r="H8" i="2"/>
  <c r="G8" i="2"/>
  <c r="I7" i="2"/>
  <c r="H7" i="2"/>
  <c r="G7" i="2"/>
  <c r="I6" i="2"/>
  <c r="H6" i="2"/>
  <c r="G6" i="2"/>
  <c r="I5" i="2"/>
  <c r="H5" i="2"/>
  <c r="G5" i="2"/>
  <c r="K12" i="2" l="1"/>
  <c r="J13" i="2"/>
  <c r="J7" i="2"/>
  <c r="K8" i="2"/>
  <c r="K5" i="2"/>
  <c r="K6" i="2"/>
  <c r="J10" i="2"/>
  <c r="K9" i="2"/>
  <c r="K11" i="2"/>
  <c r="K7" i="2"/>
  <c r="J9" i="2"/>
  <c r="J5" i="2"/>
  <c r="J12" i="2"/>
  <c r="J6" i="2"/>
  <c r="J11" i="2"/>
  <c r="J8" i="2"/>
  <c r="F39" i="1"/>
  <c r="E39" i="1"/>
  <c r="F79" i="1"/>
  <c r="E79" i="1"/>
  <c r="F38" i="1"/>
  <c r="E38" i="1"/>
  <c r="F78" i="1"/>
  <c r="E78" i="1"/>
  <c r="F37" i="1"/>
  <c r="E37" i="1"/>
  <c r="F77" i="1"/>
  <c r="E77" i="1"/>
  <c r="F36" i="1"/>
  <c r="E36" i="1"/>
  <c r="F76" i="1"/>
  <c r="E76" i="1"/>
  <c r="F35" i="1"/>
  <c r="E35" i="1"/>
  <c r="F75" i="1"/>
  <c r="E75" i="1"/>
  <c r="F34" i="1"/>
  <c r="E34" i="1"/>
  <c r="F74" i="1"/>
  <c r="E74" i="1"/>
  <c r="F33" i="1"/>
  <c r="E33" i="1"/>
  <c r="F73" i="1"/>
  <c r="E73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</calcChain>
</file>

<file path=xl/sharedStrings.xml><?xml version="1.0" encoding="utf-8"?>
<sst xmlns="http://schemas.openxmlformats.org/spreadsheetml/2006/main" count="167" uniqueCount="57">
  <si>
    <t>IC50 (nM)</t>
  </si>
  <si>
    <t>Ki (nM)</t>
  </si>
  <si>
    <t>R1</t>
  </si>
  <si>
    <t>R2</t>
  </si>
  <si>
    <t>R3</t>
  </si>
  <si>
    <t>Average</t>
  </si>
  <si>
    <t>SD</t>
  </si>
  <si>
    <t>Concentration (uM)</t>
  </si>
  <si>
    <t>Peptide</t>
  </si>
  <si>
    <t>Human alpha thrombin inhibition</t>
  </si>
  <si>
    <t xml:space="preserve">Replicates are indicated as slopes normalized to DMSO. The slope was calculated through a linear regression of proteolytic substrate cleavage over time. </t>
  </si>
  <si>
    <t>Rat alpha thrombin inhibition</t>
  </si>
  <si>
    <t>Permeability%</t>
  </si>
  <si>
    <t>TIC values for each compound measured in the top well sample and a sample at the theoretical equilibrium are shown</t>
  </si>
  <si>
    <t>Top well sample</t>
  </si>
  <si>
    <t>Equilibrium sample</t>
  </si>
  <si>
    <t>Probranolol</t>
  </si>
  <si>
    <t>Furosemide</t>
  </si>
  <si>
    <t>Oral bioavailability</t>
  </si>
  <si>
    <t>p.o. (10 mg/kg)</t>
  </si>
  <si>
    <t>i.v. (1 mg/kg)</t>
  </si>
  <si>
    <t>Replicate 1</t>
  </si>
  <si>
    <t>Time (h)</t>
  </si>
  <si>
    <t>Compound TIC</t>
  </si>
  <si>
    <t>Replicate 2</t>
  </si>
  <si>
    <t>Replicate 3</t>
  </si>
  <si>
    <r>
      <rPr>
        <sz val="10"/>
        <color theme="1"/>
        <rFont val="Arial"/>
        <family val="2"/>
      </rPr>
      <t xml:space="preserve">Compound: </t>
    </r>
    <r>
      <rPr>
        <b/>
        <sz val="10"/>
        <color theme="1"/>
        <rFont val="Arial"/>
        <family val="2"/>
      </rPr>
      <t>43</t>
    </r>
  </si>
  <si>
    <t>TIC values measured for blood samples collected at diffferent timepoints are shown</t>
  </si>
  <si>
    <t>Compound</t>
  </si>
  <si>
    <t>Molecular weight (Da)</t>
  </si>
  <si>
    <t>Standard slope</t>
  </si>
  <si>
    <t>Oxidized 43</t>
  </si>
  <si>
    <r>
      <t xml:space="preserve">Since the exact identity of the oxidized compound </t>
    </r>
    <r>
      <rPr>
        <b/>
        <sz val="10"/>
        <color theme="1"/>
        <rFont val="Arial"/>
        <family val="2"/>
      </rPr>
      <t>43</t>
    </r>
    <r>
      <rPr>
        <sz val="10"/>
        <color theme="1"/>
        <rFont val="Arial"/>
        <family val="2"/>
      </rPr>
      <t xml:space="preserve"> is unknown, the standard slope is approximated using the intact compound </t>
    </r>
    <r>
      <rPr>
        <b/>
        <sz val="10"/>
        <color theme="1"/>
        <rFont val="Arial"/>
        <family val="2"/>
      </rPr>
      <t>43</t>
    </r>
  </si>
  <si>
    <t>Organ</t>
  </si>
  <si>
    <t>Organ weight (g)</t>
  </si>
  <si>
    <t>Compound 43 TIC</t>
  </si>
  <si>
    <t>Oxidized compound 43 (Mass +16) TIC</t>
  </si>
  <si>
    <t>Compound 43 (uM)</t>
  </si>
  <si>
    <t>Oxidized Compound 43 (uM)</t>
  </si>
  <si>
    <t>Stomach</t>
  </si>
  <si>
    <t>Stomach - content</t>
  </si>
  <si>
    <t>Upper small instestine</t>
  </si>
  <si>
    <t>Upper small instestine - content</t>
  </si>
  <si>
    <t>Lower small instestine</t>
  </si>
  <si>
    <t>Lower small instestine - content</t>
  </si>
  <si>
    <t>Large intestine</t>
  </si>
  <si>
    <t>Large intestine - content</t>
  </si>
  <si>
    <t>Gastrointestinal stability</t>
  </si>
  <si>
    <t>Metabolic stability: RLM CL</t>
  </si>
  <si>
    <t>TIC values of compounds are indicated</t>
  </si>
  <si>
    <t>0 min</t>
  </si>
  <si>
    <t>5 min</t>
  </si>
  <si>
    <t>15 min</t>
  </si>
  <si>
    <t>30 min</t>
  </si>
  <si>
    <t>60 min</t>
  </si>
  <si>
    <t>Half Life (min)</t>
  </si>
  <si>
    <t>CL (ul/min/mg protein)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</si>
</sst>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horizontal="left"/>
    </xf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2" fillId="2" borderId="12" xfId="0" applyFont="1" applyFill="1" applyBorder="1"/>
    <xf numFmtId="165" fontId="1" fillId="0" borderId="13" xfId="0" applyNumberFormat="1" applyFont="1" applyBorder="1"/>
    <xf numFmtId="165" fontId="1" fillId="0" borderId="14" xfId="0" applyNumberFormat="1" applyFont="1" applyBorder="1"/>
    <xf numFmtId="165" fontId="1" fillId="0" borderId="15" xfId="0" applyNumberFormat="1" applyFont="1" applyBorder="1"/>
    <xf numFmtId="0" fontId="2" fillId="2" borderId="16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3" xfId="0" applyFont="1" applyFill="1" applyBorder="1"/>
    <xf numFmtId="0" fontId="4" fillId="2" borderId="23" xfId="0" applyFont="1" applyFill="1" applyBorder="1"/>
    <xf numFmtId="0" fontId="2" fillId="2" borderId="24" xfId="0" applyFont="1" applyFill="1" applyBorder="1" applyAlignment="1">
      <alignment horizontal="left"/>
    </xf>
    <xf numFmtId="164" fontId="1" fillId="0" borderId="5" xfId="0" applyNumberFormat="1" applyFont="1" applyBorder="1"/>
    <xf numFmtId="164" fontId="1" fillId="0" borderId="7" xfId="0" applyNumberFormat="1" applyFont="1" applyBorder="1"/>
    <xf numFmtId="164" fontId="1" fillId="0" borderId="26" xfId="0" applyNumberFormat="1" applyFont="1" applyBorder="1"/>
    <xf numFmtId="0" fontId="2" fillId="2" borderId="27" xfId="0" applyFont="1" applyFill="1" applyBorder="1" applyAlignment="1">
      <alignment horizontal="left"/>
    </xf>
    <xf numFmtId="164" fontId="1" fillId="0" borderId="29" xfId="0" applyNumberFormat="1" applyFont="1" applyBorder="1"/>
    <xf numFmtId="164" fontId="1" fillId="0" borderId="13" xfId="0" applyNumberFormat="1" applyFont="1" applyBorder="1"/>
    <xf numFmtId="164" fontId="1" fillId="0" borderId="15" xfId="0" applyNumberFormat="1" applyFont="1" applyBorder="1"/>
    <xf numFmtId="164" fontId="1" fillId="0" borderId="31" xfId="0" applyNumberFormat="1" applyFont="1" applyBorder="1"/>
    <xf numFmtId="0" fontId="5" fillId="0" borderId="32" xfId="0" applyFont="1" applyBorder="1"/>
    <xf numFmtId="0" fontId="4" fillId="2" borderId="33" xfId="0" applyFont="1" applyFill="1" applyBorder="1"/>
    <xf numFmtId="0" fontId="4" fillId="2" borderId="4" xfId="0" applyFont="1" applyFill="1" applyBorder="1"/>
    <xf numFmtId="11" fontId="1" fillId="0" borderId="34" xfId="0" applyNumberFormat="1" applyFont="1" applyBorder="1"/>
    <xf numFmtId="164" fontId="3" fillId="0" borderId="26" xfId="0" applyNumberFormat="1" applyFont="1" applyBorder="1"/>
    <xf numFmtId="164" fontId="3" fillId="0" borderId="6" xfId="0" applyNumberFormat="1" applyFont="1" applyBorder="1"/>
    <xf numFmtId="164" fontId="3" fillId="0" borderId="25" xfId="0" applyNumberFormat="1" applyFont="1" applyBorder="1"/>
    <xf numFmtId="164" fontId="3" fillId="0" borderId="5" xfId="0" applyNumberFormat="1" applyFont="1" applyBorder="1"/>
    <xf numFmtId="164" fontId="3" fillId="0" borderId="7" xfId="0" applyNumberFormat="1" applyFont="1" applyBorder="1"/>
    <xf numFmtId="11" fontId="1" fillId="0" borderId="27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28" xfId="0" applyNumberFormat="1" applyFont="1" applyBorder="1"/>
    <xf numFmtId="164" fontId="3" fillId="0" borderId="9" xfId="0" applyNumberFormat="1" applyFont="1" applyBorder="1"/>
    <xf numFmtId="164" fontId="3" fillId="0" borderId="11" xfId="0" applyNumberFormat="1" applyFont="1" applyBorder="1"/>
    <xf numFmtId="11" fontId="1" fillId="0" borderId="35" xfId="0" applyNumberFormat="1" applyFont="1" applyBorder="1"/>
    <xf numFmtId="164" fontId="3" fillId="0" borderId="31" xfId="0" applyNumberFormat="1" applyFont="1" applyBorder="1"/>
    <xf numFmtId="164" fontId="3" fillId="0" borderId="14" xfId="0" applyNumberFormat="1" applyFont="1" applyBorder="1"/>
    <xf numFmtId="164" fontId="3" fillId="0" borderId="30" xfId="0" applyNumberFormat="1" applyFont="1" applyBorder="1"/>
    <xf numFmtId="164" fontId="3" fillId="0" borderId="13" xfId="0" applyNumberFormat="1" applyFont="1" applyBorder="1"/>
    <xf numFmtId="164" fontId="3" fillId="0" borderId="15" xfId="0" applyNumberFormat="1" applyFont="1" applyBorder="1"/>
    <xf numFmtId="0" fontId="5" fillId="0" borderId="0" xfId="0" applyFont="1"/>
    <xf numFmtId="0" fontId="6" fillId="0" borderId="0" xfId="0" applyFont="1"/>
    <xf numFmtId="164" fontId="3" fillId="0" borderId="36" xfId="0" applyNumberFormat="1" applyFont="1" applyBorder="1"/>
    <xf numFmtId="164" fontId="3" fillId="0" borderId="37" xfId="0" applyNumberFormat="1" applyFont="1" applyBorder="1"/>
    <xf numFmtId="164" fontId="3" fillId="0" borderId="38" xfId="0" applyNumberFormat="1" applyFont="1" applyBorder="1"/>
    <xf numFmtId="164" fontId="3" fillId="0" borderId="39" xfId="0" applyNumberFormat="1" applyFont="1" applyBorder="1"/>
    <xf numFmtId="164" fontId="3" fillId="0" borderId="40" xfId="0" applyNumberFormat="1" applyFont="1" applyBorder="1"/>
    <xf numFmtId="165" fontId="1" fillId="0" borderId="31" xfId="0" applyNumberFormat="1" applyFont="1" applyBorder="1"/>
    <xf numFmtId="164" fontId="1" fillId="0" borderId="6" xfId="0" applyNumberFormat="1" applyFont="1" applyBorder="1"/>
    <xf numFmtId="164" fontId="1" fillId="0" borderId="28" xfId="0" applyNumberFormat="1" applyFont="1" applyBorder="1"/>
    <xf numFmtId="165" fontId="1" fillId="0" borderId="30" xfId="0" applyNumberFormat="1" applyFont="1" applyBorder="1"/>
    <xf numFmtId="2" fontId="3" fillId="0" borderId="6" xfId="0" applyNumberFormat="1" applyFont="1" applyBorder="1"/>
    <xf numFmtId="2" fontId="3" fillId="0" borderId="14" xfId="0" applyNumberFormat="1" applyFont="1" applyBorder="1"/>
    <xf numFmtId="2" fontId="3" fillId="0" borderId="25" xfId="0" applyNumberFormat="1" applyFont="1" applyBorder="1"/>
    <xf numFmtId="2" fontId="3" fillId="0" borderId="30" xfId="0" applyNumberFormat="1" applyFont="1" applyBorder="1"/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2" fillId="0" borderId="0" xfId="0" applyFont="1"/>
    <xf numFmtId="0" fontId="1" fillId="0" borderId="3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44" xfId="0" applyFont="1" applyBorder="1"/>
    <xf numFmtId="2" fontId="1" fillId="3" borderId="5" xfId="0" applyNumberFormat="1" applyFont="1" applyFill="1" applyBorder="1"/>
    <xf numFmtId="2" fontId="1" fillId="3" borderId="6" xfId="0" applyNumberFormat="1" applyFont="1" applyFill="1" applyBorder="1"/>
    <xf numFmtId="2" fontId="1" fillId="3" borderId="7" xfId="0" applyNumberFormat="1" applyFont="1" applyFill="1" applyBorder="1"/>
    <xf numFmtId="0" fontId="1" fillId="0" borderId="2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5" xfId="0" applyFont="1" applyBorder="1"/>
    <xf numFmtId="2" fontId="1" fillId="3" borderId="9" xfId="0" applyNumberFormat="1" applyFont="1" applyFill="1" applyBorder="1"/>
    <xf numFmtId="2" fontId="1" fillId="3" borderId="10" xfId="0" applyNumberFormat="1" applyFont="1" applyFill="1" applyBorder="1"/>
    <xf numFmtId="2" fontId="1" fillId="3" borderId="11" xfId="0" applyNumberFormat="1" applyFont="1" applyFill="1" applyBorder="1"/>
    <xf numFmtId="0" fontId="1" fillId="0" borderId="35" xfId="0" applyFont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46" xfId="0" applyFont="1" applyFill="1" applyBorder="1"/>
    <xf numFmtId="2" fontId="1" fillId="3" borderId="13" xfId="0" applyNumberFormat="1" applyFont="1" applyFill="1" applyBorder="1"/>
    <xf numFmtId="2" fontId="1" fillId="3" borderId="14" xfId="0" applyNumberFormat="1" applyFont="1" applyFill="1" applyBorder="1"/>
    <xf numFmtId="2" fontId="1" fillId="3" borderId="15" xfId="0" applyNumberFormat="1" applyFont="1" applyFill="1" applyBorder="1"/>
    <xf numFmtId="0" fontId="1" fillId="3" borderId="33" xfId="0" applyFont="1" applyFill="1" applyBorder="1"/>
    <xf numFmtId="0" fontId="4" fillId="2" borderId="2" xfId="0" applyFont="1" applyFill="1" applyBorder="1"/>
    <xf numFmtId="1" fontId="1" fillId="0" borderId="29" xfId="0" applyNumberFormat="1" applyFont="1" applyBorder="1"/>
    <xf numFmtId="2" fontId="1" fillId="0" borderId="10" xfId="0" applyNumberFormat="1" applyFont="1" applyBorder="1"/>
    <xf numFmtId="0" fontId="1" fillId="3" borderId="48" xfId="0" applyFont="1" applyFill="1" applyBorder="1"/>
    <xf numFmtId="1" fontId="1" fillId="3" borderId="49" xfId="0" applyNumberFormat="1" applyFont="1" applyFill="1" applyBorder="1"/>
    <xf numFmtId="1" fontId="1" fillId="0" borderId="51" xfId="0" applyNumberFormat="1" applyFont="1" applyBorder="1"/>
    <xf numFmtId="2" fontId="1" fillId="0" borderId="30" xfId="0" applyNumberFormat="1" applyFont="1" applyBorder="1"/>
    <xf numFmtId="0" fontId="1" fillId="3" borderId="50" xfId="0" applyFont="1" applyFill="1" applyBorder="1"/>
    <xf numFmtId="1" fontId="1" fillId="3" borderId="51" xfId="0" applyNumberFormat="1" applyFont="1" applyFill="1" applyBorder="1"/>
    <xf numFmtId="164" fontId="1" fillId="3" borderId="9" xfId="0" applyNumberFormat="1" applyFont="1" applyFill="1" applyBorder="1"/>
    <xf numFmtId="1" fontId="1" fillId="3" borderId="29" xfId="0" applyNumberFormat="1" applyFont="1" applyFill="1" applyBorder="1"/>
    <xf numFmtId="164" fontId="1" fillId="3" borderId="13" xfId="0" applyNumberFormat="1" applyFont="1" applyFill="1" applyBorder="1"/>
    <xf numFmtId="2" fontId="1" fillId="3" borderId="30" xfId="0" applyNumberFormat="1" applyFont="1" applyFill="1" applyBorder="1"/>
    <xf numFmtId="0" fontId="2" fillId="2" borderId="17" xfId="0" applyFont="1" applyFill="1" applyBorder="1"/>
    <xf numFmtId="0" fontId="1" fillId="0" borderId="24" xfId="0" applyFont="1" applyBorder="1" applyAlignment="1">
      <alignment horizontal="center"/>
    </xf>
    <xf numFmtId="0" fontId="1" fillId="0" borderId="36" xfId="0" applyFont="1" applyBorder="1"/>
    <xf numFmtId="0" fontId="1" fillId="0" borderId="40" xfId="0" applyFont="1" applyBorder="1"/>
    <xf numFmtId="0" fontId="1" fillId="0" borderId="35" xfId="0" applyFont="1" applyBorder="1" applyAlignment="1">
      <alignment horizontal="center"/>
    </xf>
    <xf numFmtId="0" fontId="1" fillId="0" borderId="31" xfId="0" applyFont="1" applyBorder="1"/>
    <xf numFmtId="0" fontId="1" fillId="0" borderId="15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1" fillId="0" borderId="24" xfId="0" applyFont="1" applyBorder="1"/>
    <xf numFmtId="0" fontId="1" fillId="0" borderId="39" xfId="0" applyFont="1" applyBorder="1"/>
    <xf numFmtId="164" fontId="1" fillId="0" borderId="36" xfId="0" applyNumberFormat="1" applyFont="1" applyBorder="1"/>
    <xf numFmtId="164" fontId="1" fillId="0" borderId="40" xfId="0" applyNumberFormat="1" applyFont="1" applyBorder="1"/>
    <xf numFmtId="0" fontId="1" fillId="0" borderId="13" xfId="0" applyFont="1" applyBorder="1"/>
    <xf numFmtId="0" fontId="1" fillId="0" borderId="16" xfId="0" applyFont="1" applyBorder="1"/>
    <xf numFmtId="0" fontId="4" fillId="2" borderId="1" xfId="0" applyFont="1" applyFill="1" applyBorder="1"/>
    <xf numFmtId="0" fontId="1" fillId="0" borderId="47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30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3" fillId="0" borderId="37" xfId="0" applyFont="1" applyBorder="1"/>
    <xf numFmtId="0" fontId="3" fillId="0" borderId="39" xfId="0" applyFont="1" applyBorder="1"/>
    <xf numFmtId="0" fontId="3" fillId="0" borderId="40" xfId="0" applyFont="1" applyBorder="1"/>
    <xf numFmtId="0" fontId="2" fillId="2" borderId="35" xfId="0" applyFont="1" applyFill="1" applyBorder="1"/>
    <xf numFmtId="0" fontId="2" fillId="2" borderId="34" xfId="0" applyFont="1" applyFill="1" applyBorder="1" applyAlignment="1">
      <alignment horizontal="center"/>
    </xf>
    <xf numFmtId="2" fontId="3" fillId="0" borderId="26" xfId="0" applyNumberFormat="1" applyFont="1" applyBorder="1"/>
    <xf numFmtId="2" fontId="1" fillId="0" borderId="5" xfId="0" applyNumberFormat="1" applyFont="1" applyBorder="1"/>
    <xf numFmtId="2" fontId="1" fillId="0" borderId="7" xfId="0" applyNumberFormat="1" applyFont="1" applyBorder="1"/>
    <xf numFmtId="0" fontId="2" fillId="2" borderId="35" xfId="0" applyFont="1" applyFill="1" applyBorder="1" applyAlignment="1">
      <alignment horizontal="center"/>
    </xf>
    <xf numFmtId="2" fontId="3" fillId="0" borderId="31" xfId="0" applyNumberFormat="1" applyFont="1" applyBorder="1"/>
    <xf numFmtId="2" fontId="1" fillId="0" borderId="13" xfId="0" applyNumberFormat="1" applyFont="1" applyBorder="1"/>
    <xf numFmtId="2" fontId="1" fillId="0" borderId="15" xfId="0" applyNumberFormat="1" applyFont="1" applyBorder="1"/>
    <xf numFmtId="0" fontId="3" fillId="0" borderId="32" xfId="0" applyFont="1" applyBorder="1"/>
    <xf numFmtId="0" fontId="3" fillId="0" borderId="42" xfId="0" applyFont="1" applyBorder="1"/>
    <xf numFmtId="0" fontId="3" fillId="0" borderId="43" xfId="0" applyFont="1" applyBorder="1"/>
    <xf numFmtId="0" fontId="5" fillId="0" borderId="0" xfId="0" applyFont="1" applyAlignment="1">
      <alignment vertical="center"/>
    </xf>
    <xf numFmtId="0" fontId="7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 textRotation="90"/>
    </xf>
    <xf numFmtId="0" fontId="1" fillId="0" borderId="48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9"/>
  <sheetViews>
    <sheetView tabSelected="1" zoomScaleNormal="100" workbookViewId="0">
      <selection activeCell="K74" sqref="K74"/>
    </sheetView>
  </sheetViews>
  <sheetFormatPr defaultColWidth="8.90625" defaultRowHeight="12.5" x14ac:dyDescent="0.25"/>
  <cols>
    <col min="1" max="1" width="17.54296875" style="1" customWidth="1"/>
    <col min="2" max="3" width="8.90625" style="1"/>
    <col min="4" max="4" width="9.90625" style="1" customWidth="1"/>
    <col min="5" max="16384" width="8.90625" style="1"/>
  </cols>
  <sheetData>
    <row r="1" spans="1:22" ht="13" x14ac:dyDescent="0.3">
      <c r="A1" s="50" t="s">
        <v>9</v>
      </c>
    </row>
    <row r="2" spans="1:22" ht="13" thickBot="1" x14ac:dyDescent="0.3">
      <c r="A2" s="1" t="s">
        <v>10</v>
      </c>
    </row>
    <row r="3" spans="1:22" ht="13.5" thickBot="1" x14ac:dyDescent="0.35">
      <c r="A3" s="29" t="s">
        <v>8</v>
      </c>
      <c r="B3" s="147">
        <v>38</v>
      </c>
      <c r="C3" s="148"/>
      <c r="D3" s="149"/>
      <c r="E3" s="147">
        <v>39</v>
      </c>
      <c r="F3" s="148"/>
      <c r="G3" s="149"/>
      <c r="H3" s="147">
        <v>40</v>
      </c>
      <c r="I3" s="148"/>
      <c r="J3" s="149"/>
      <c r="K3" s="147">
        <v>41</v>
      </c>
      <c r="L3" s="148"/>
      <c r="M3" s="149"/>
      <c r="N3" s="147">
        <v>42</v>
      </c>
      <c r="O3" s="148"/>
      <c r="P3" s="149"/>
      <c r="Q3" s="147">
        <v>43</v>
      </c>
      <c r="R3" s="148"/>
      <c r="S3" s="149"/>
      <c r="T3" s="147">
        <v>44</v>
      </c>
      <c r="U3" s="148"/>
      <c r="V3" s="149"/>
    </row>
    <row r="4" spans="1:22" ht="13.5" thickBot="1" x14ac:dyDescent="0.35">
      <c r="A4" s="30" t="s">
        <v>7</v>
      </c>
      <c r="B4" s="17" t="s">
        <v>2</v>
      </c>
      <c r="C4" s="18" t="s">
        <v>3</v>
      </c>
      <c r="D4" s="31" t="s">
        <v>4</v>
      </c>
      <c r="E4" s="17" t="s">
        <v>2</v>
      </c>
      <c r="F4" s="18" t="s">
        <v>3</v>
      </c>
      <c r="G4" s="31" t="s">
        <v>4</v>
      </c>
      <c r="H4" s="17" t="s">
        <v>2</v>
      </c>
      <c r="I4" s="18" t="s">
        <v>3</v>
      </c>
      <c r="J4" s="31" t="s">
        <v>4</v>
      </c>
      <c r="K4" s="17" t="s">
        <v>2</v>
      </c>
      <c r="L4" s="18" t="s">
        <v>3</v>
      </c>
      <c r="M4" s="31" t="s">
        <v>4</v>
      </c>
      <c r="N4" s="17" t="s">
        <v>2</v>
      </c>
      <c r="O4" s="18" t="s">
        <v>3</v>
      </c>
      <c r="P4" s="31" t="s">
        <v>4</v>
      </c>
      <c r="Q4" s="17" t="s">
        <v>2</v>
      </c>
      <c r="R4" s="18" t="s">
        <v>3</v>
      </c>
      <c r="S4" s="31" t="s">
        <v>4</v>
      </c>
      <c r="T4" s="17" t="s">
        <v>2</v>
      </c>
      <c r="U4" s="18" t="s">
        <v>3</v>
      </c>
      <c r="V4" s="31" t="s">
        <v>4</v>
      </c>
    </row>
    <row r="5" spans="1:22" x14ac:dyDescent="0.25">
      <c r="A5" s="32">
        <v>100</v>
      </c>
      <c r="B5" s="33">
        <v>31.6</v>
      </c>
      <c r="C5" s="34">
        <v>35.9</v>
      </c>
      <c r="D5" s="35">
        <v>30.7</v>
      </c>
      <c r="E5" s="36">
        <v>7.2</v>
      </c>
      <c r="F5" s="34">
        <v>18.3</v>
      </c>
      <c r="G5" s="37">
        <v>14.2</v>
      </c>
      <c r="H5" s="33">
        <v>24.9</v>
      </c>
      <c r="I5" s="34">
        <v>25</v>
      </c>
      <c r="J5" s="35">
        <v>20.5</v>
      </c>
      <c r="K5" s="36">
        <v>9.8000000000000007</v>
      </c>
      <c r="L5" s="34">
        <v>10.5</v>
      </c>
      <c r="M5" s="37">
        <v>10.6</v>
      </c>
      <c r="N5" s="33">
        <v>8.6</v>
      </c>
      <c r="O5" s="34">
        <v>8.9</v>
      </c>
      <c r="P5" s="35">
        <v>9.5</v>
      </c>
      <c r="Q5" s="36">
        <v>10.6</v>
      </c>
      <c r="R5" s="34">
        <v>8.4</v>
      </c>
      <c r="S5" s="37">
        <v>8.4</v>
      </c>
      <c r="T5" s="33">
        <v>21.2</v>
      </c>
      <c r="U5" s="34">
        <v>22.5</v>
      </c>
      <c r="V5" s="37">
        <v>13.5</v>
      </c>
    </row>
    <row r="6" spans="1:22" x14ac:dyDescent="0.25">
      <c r="A6" s="38">
        <v>50</v>
      </c>
      <c r="B6" s="39">
        <v>32.5</v>
      </c>
      <c r="C6" s="40">
        <v>38.9</v>
      </c>
      <c r="D6" s="41">
        <v>43.6</v>
      </c>
      <c r="E6" s="42">
        <v>22</v>
      </c>
      <c r="F6" s="40">
        <v>20.2</v>
      </c>
      <c r="G6" s="43">
        <v>22.5</v>
      </c>
      <c r="H6" s="39">
        <v>23.5</v>
      </c>
      <c r="I6" s="40">
        <v>29.5</v>
      </c>
      <c r="J6" s="41">
        <v>29.5</v>
      </c>
      <c r="K6" s="42">
        <v>14.2</v>
      </c>
      <c r="L6" s="40">
        <v>14</v>
      </c>
      <c r="M6" s="43">
        <v>12.9</v>
      </c>
      <c r="N6" s="39">
        <v>11.6</v>
      </c>
      <c r="O6" s="40">
        <v>11.6</v>
      </c>
      <c r="P6" s="41">
        <v>7</v>
      </c>
      <c r="Q6" s="42">
        <v>6.6</v>
      </c>
      <c r="R6" s="40">
        <v>9.3000000000000007</v>
      </c>
      <c r="S6" s="43">
        <v>5.3</v>
      </c>
      <c r="T6" s="39">
        <v>20.6</v>
      </c>
      <c r="U6" s="40">
        <v>21</v>
      </c>
      <c r="V6" s="43">
        <v>15.4</v>
      </c>
    </row>
    <row r="7" spans="1:22" x14ac:dyDescent="0.25">
      <c r="A7" s="38">
        <v>25</v>
      </c>
      <c r="B7" s="39">
        <v>53.9</v>
      </c>
      <c r="C7" s="40">
        <v>24.7</v>
      </c>
      <c r="D7" s="41">
        <v>59.2</v>
      </c>
      <c r="E7" s="42">
        <v>18.7</v>
      </c>
      <c r="F7" s="40">
        <v>30.4</v>
      </c>
      <c r="G7" s="43">
        <v>26.6</v>
      </c>
      <c r="H7" s="39">
        <v>33.700000000000003</v>
      </c>
      <c r="I7" s="40">
        <v>37.4</v>
      </c>
      <c r="J7" s="41">
        <v>37.6</v>
      </c>
      <c r="K7" s="42">
        <v>16.8</v>
      </c>
      <c r="L7" s="40">
        <v>4.9000000000000004</v>
      </c>
      <c r="M7" s="43">
        <v>12</v>
      </c>
      <c r="N7" s="39">
        <v>10.1</v>
      </c>
      <c r="O7" s="40">
        <v>9.5</v>
      </c>
      <c r="P7" s="41">
        <v>12.3</v>
      </c>
      <c r="Q7" s="42">
        <v>11.7</v>
      </c>
      <c r="R7" s="40">
        <v>11</v>
      </c>
      <c r="S7" s="43">
        <v>8.9</v>
      </c>
      <c r="T7" s="39">
        <v>13.8</v>
      </c>
      <c r="U7" s="40">
        <v>27.1</v>
      </c>
      <c r="V7" s="43">
        <v>20.7</v>
      </c>
    </row>
    <row r="8" spans="1:22" x14ac:dyDescent="0.25">
      <c r="A8" s="38">
        <v>12.5</v>
      </c>
      <c r="B8" s="39">
        <v>48.4</v>
      </c>
      <c r="C8" s="40">
        <v>51.8</v>
      </c>
      <c r="D8" s="41">
        <v>74.400000000000006</v>
      </c>
      <c r="E8" s="42">
        <v>39.9</v>
      </c>
      <c r="F8" s="40">
        <v>42.6</v>
      </c>
      <c r="G8" s="43">
        <v>31.3</v>
      </c>
      <c r="H8" s="39">
        <v>42.7</v>
      </c>
      <c r="I8" s="40">
        <v>42.4</v>
      </c>
      <c r="J8" s="41">
        <v>47.7</v>
      </c>
      <c r="K8" s="42">
        <v>16.2</v>
      </c>
      <c r="L8" s="40">
        <v>18</v>
      </c>
      <c r="M8" s="43">
        <v>13.2</v>
      </c>
      <c r="N8" s="39">
        <v>5.3</v>
      </c>
      <c r="O8" s="40">
        <v>13.8</v>
      </c>
      <c r="P8" s="41">
        <v>11.9</v>
      </c>
      <c r="Q8" s="42">
        <v>12.3</v>
      </c>
      <c r="R8" s="40">
        <v>9.9</v>
      </c>
      <c r="S8" s="43">
        <v>11.8</v>
      </c>
      <c r="T8" s="39">
        <v>20.5</v>
      </c>
      <c r="U8" s="40">
        <v>29.2</v>
      </c>
      <c r="V8" s="43">
        <v>28.2</v>
      </c>
    </row>
    <row r="9" spans="1:22" x14ac:dyDescent="0.25">
      <c r="A9" s="38">
        <v>6.25</v>
      </c>
      <c r="B9" s="39">
        <v>82.6</v>
      </c>
      <c r="C9" s="40">
        <v>51</v>
      </c>
      <c r="D9" s="41">
        <v>64.7</v>
      </c>
      <c r="E9" s="42">
        <v>53.3</v>
      </c>
      <c r="F9" s="40">
        <v>30.4</v>
      </c>
      <c r="G9" s="43">
        <v>58.6</v>
      </c>
      <c r="H9" s="39">
        <v>68.900000000000006</v>
      </c>
      <c r="I9" s="40">
        <v>63</v>
      </c>
      <c r="J9" s="41">
        <v>35.5</v>
      </c>
      <c r="K9" s="42">
        <v>15.4</v>
      </c>
      <c r="L9" s="40">
        <v>28.4</v>
      </c>
      <c r="M9" s="43">
        <v>22.2</v>
      </c>
      <c r="N9" s="39">
        <v>8.5</v>
      </c>
      <c r="O9" s="40">
        <v>19.8</v>
      </c>
      <c r="P9" s="41">
        <v>17.899999999999999</v>
      </c>
      <c r="Q9" s="42">
        <v>13.3</v>
      </c>
      <c r="R9" s="40">
        <v>15.1</v>
      </c>
      <c r="S9" s="43">
        <v>10.3</v>
      </c>
      <c r="T9" s="39">
        <v>41.3</v>
      </c>
      <c r="U9" s="40">
        <v>33.5</v>
      </c>
      <c r="V9" s="43">
        <v>28.3</v>
      </c>
    </row>
    <row r="10" spans="1:22" x14ac:dyDescent="0.25">
      <c r="A10" s="38">
        <v>3.125</v>
      </c>
      <c r="B10" s="39">
        <v>95</v>
      </c>
      <c r="C10" s="40">
        <v>56.6</v>
      </c>
      <c r="D10" s="41">
        <v>60</v>
      </c>
      <c r="E10" s="42">
        <v>66.3</v>
      </c>
      <c r="F10" s="40">
        <v>72.5</v>
      </c>
      <c r="G10" s="43">
        <v>68.3</v>
      </c>
      <c r="H10" s="39">
        <v>61.5</v>
      </c>
      <c r="I10" s="40">
        <v>74.099999999999994</v>
      </c>
      <c r="J10" s="41">
        <v>46.2</v>
      </c>
      <c r="K10" s="42">
        <v>47.1</v>
      </c>
      <c r="L10" s="40">
        <v>40.299999999999997</v>
      </c>
      <c r="M10" s="43">
        <v>37.6</v>
      </c>
      <c r="N10" s="39">
        <v>11.6</v>
      </c>
      <c r="O10" s="40">
        <v>29.8</v>
      </c>
      <c r="P10" s="41">
        <v>12.4</v>
      </c>
      <c r="Q10" s="42">
        <v>3.8</v>
      </c>
      <c r="R10" s="40">
        <v>18.2</v>
      </c>
      <c r="S10" s="43">
        <v>18.8</v>
      </c>
      <c r="T10" s="39">
        <v>19.7</v>
      </c>
      <c r="U10" s="40">
        <v>40.6</v>
      </c>
      <c r="V10" s="43">
        <v>23.4</v>
      </c>
    </row>
    <row r="11" spans="1:22" x14ac:dyDescent="0.25">
      <c r="A11" s="38">
        <v>1.5625</v>
      </c>
      <c r="B11" s="39">
        <v>99.7</v>
      </c>
      <c r="C11" s="40">
        <v>78.400000000000006</v>
      </c>
      <c r="D11" s="41">
        <v>78.8</v>
      </c>
      <c r="E11" s="42">
        <v>63.5</v>
      </c>
      <c r="F11" s="40">
        <v>67.400000000000006</v>
      </c>
      <c r="G11" s="43">
        <v>86.8</v>
      </c>
      <c r="H11" s="39">
        <v>69.900000000000006</v>
      </c>
      <c r="I11" s="40">
        <v>77.599999999999994</v>
      </c>
      <c r="J11" s="41">
        <v>68.900000000000006</v>
      </c>
      <c r="K11" s="42">
        <v>60.1</v>
      </c>
      <c r="L11" s="40">
        <v>45.1</v>
      </c>
      <c r="M11" s="43">
        <v>57.4</v>
      </c>
      <c r="N11" s="39">
        <v>36.6</v>
      </c>
      <c r="O11" s="40">
        <v>35.200000000000003</v>
      </c>
      <c r="P11" s="41">
        <v>35.299999999999997</v>
      </c>
      <c r="Q11" s="42">
        <v>18.3</v>
      </c>
      <c r="R11" s="40">
        <v>16.899999999999999</v>
      </c>
      <c r="S11" s="43">
        <v>22.5</v>
      </c>
      <c r="T11" s="39">
        <v>57.8</v>
      </c>
      <c r="U11" s="40">
        <v>72.900000000000006</v>
      </c>
      <c r="V11" s="43">
        <v>62.5</v>
      </c>
    </row>
    <row r="12" spans="1:22" x14ac:dyDescent="0.25">
      <c r="A12" s="38">
        <v>0.78125</v>
      </c>
      <c r="B12" s="39">
        <v>102.1</v>
      </c>
      <c r="C12" s="40">
        <v>69.900000000000006</v>
      </c>
      <c r="D12" s="41">
        <v>79.900000000000006</v>
      </c>
      <c r="E12" s="42">
        <v>93.7</v>
      </c>
      <c r="F12" s="40">
        <v>88.2</v>
      </c>
      <c r="G12" s="43">
        <v>91.3</v>
      </c>
      <c r="H12" s="39">
        <v>99.5</v>
      </c>
      <c r="I12" s="40">
        <v>72</v>
      </c>
      <c r="J12" s="41">
        <v>89.1</v>
      </c>
      <c r="K12" s="42">
        <v>75.8</v>
      </c>
      <c r="L12" s="40">
        <v>62.9</v>
      </c>
      <c r="M12" s="43">
        <v>64.900000000000006</v>
      </c>
      <c r="N12" s="39">
        <v>53</v>
      </c>
      <c r="O12" s="40">
        <v>40.299999999999997</v>
      </c>
      <c r="P12" s="41">
        <v>48</v>
      </c>
      <c r="Q12" s="42">
        <v>21.2</v>
      </c>
      <c r="R12" s="40">
        <v>22</v>
      </c>
      <c r="S12" s="43">
        <v>22</v>
      </c>
      <c r="T12" s="39">
        <v>74.400000000000006</v>
      </c>
      <c r="U12" s="40">
        <v>82.4</v>
      </c>
      <c r="V12" s="43">
        <v>81.099999999999994</v>
      </c>
    </row>
    <row r="13" spans="1:22" x14ac:dyDescent="0.25">
      <c r="A13" s="38">
        <v>0.390625</v>
      </c>
      <c r="B13" s="39">
        <v>92.5</v>
      </c>
      <c r="C13" s="40">
        <v>76.5</v>
      </c>
      <c r="D13" s="41">
        <v>47.1</v>
      </c>
      <c r="E13" s="42">
        <v>98.6</v>
      </c>
      <c r="F13" s="40">
        <v>87.2</v>
      </c>
      <c r="G13" s="43">
        <v>97</v>
      </c>
      <c r="H13" s="39">
        <v>42.3</v>
      </c>
      <c r="I13" s="40">
        <v>89.5</v>
      </c>
      <c r="J13" s="41">
        <v>72.3</v>
      </c>
      <c r="K13" s="42">
        <v>59.1</v>
      </c>
      <c r="L13" s="40">
        <v>81.099999999999994</v>
      </c>
      <c r="M13" s="43">
        <v>60.5</v>
      </c>
      <c r="N13" s="39">
        <v>64.400000000000006</v>
      </c>
      <c r="O13" s="40">
        <v>65.7</v>
      </c>
      <c r="P13" s="41">
        <v>57.7</v>
      </c>
      <c r="Q13" s="42">
        <v>14.9</v>
      </c>
      <c r="R13" s="40">
        <v>22</v>
      </c>
      <c r="S13" s="43">
        <v>10.5</v>
      </c>
      <c r="T13" s="39">
        <v>64.900000000000006</v>
      </c>
      <c r="U13" s="40">
        <v>85.6</v>
      </c>
      <c r="V13" s="43">
        <v>86.8</v>
      </c>
    </row>
    <row r="14" spans="1:22" x14ac:dyDescent="0.25">
      <c r="A14" s="38">
        <v>0.1953125</v>
      </c>
      <c r="B14" s="39">
        <v>89.1</v>
      </c>
      <c r="C14" s="40">
        <v>92.2</v>
      </c>
      <c r="D14" s="41">
        <v>110.9</v>
      </c>
      <c r="E14" s="42">
        <v>80.8</v>
      </c>
      <c r="F14" s="40">
        <v>88.6</v>
      </c>
      <c r="G14" s="43">
        <v>87.2</v>
      </c>
      <c r="H14" s="39">
        <v>62.1</v>
      </c>
      <c r="I14" s="40">
        <v>70.8</v>
      </c>
      <c r="J14" s="41">
        <v>60.8</v>
      </c>
      <c r="K14" s="42">
        <v>90.5</v>
      </c>
      <c r="L14" s="40">
        <v>54.5</v>
      </c>
      <c r="M14" s="43">
        <v>66.400000000000006</v>
      </c>
      <c r="N14" s="39">
        <v>49</v>
      </c>
      <c r="O14" s="40">
        <v>78.5</v>
      </c>
      <c r="P14" s="41">
        <v>77.7</v>
      </c>
      <c r="Q14" s="42">
        <v>42.7</v>
      </c>
      <c r="R14" s="40">
        <v>40.6</v>
      </c>
      <c r="S14" s="43">
        <v>41.3</v>
      </c>
      <c r="T14" s="39">
        <v>100.6</v>
      </c>
      <c r="U14" s="40">
        <v>90.9</v>
      </c>
      <c r="V14" s="43">
        <v>89.3</v>
      </c>
    </row>
    <row r="15" spans="1:22" x14ac:dyDescent="0.25">
      <c r="A15" s="38">
        <v>9.765625E-2</v>
      </c>
      <c r="B15" s="39">
        <v>95.1</v>
      </c>
      <c r="C15" s="40">
        <v>96</v>
      </c>
      <c r="D15" s="41">
        <v>81.599999999999994</v>
      </c>
      <c r="E15" s="42">
        <v>100.1</v>
      </c>
      <c r="F15" s="40">
        <v>100.4</v>
      </c>
      <c r="G15" s="43">
        <v>85.5</v>
      </c>
      <c r="H15" s="39">
        <v>62.3</v>
      </c>
      <c r="I15" s="40">
        <v>75.900000000000006</v>
      </c>
      <c r="J15" s="41">
        <v>55</v>
      </c>
      <c r="K15" s="42">
        <v>84.6</v>
      </c>
      <c r="L15" s="40">
        <v>105.9</v>
      </c>
      <c r="M15" s="43">
        <v>85.2</v>
      </c>
      <c r="N15" s="39">
        <v>84.9</v>
      </c>
      <c r="O15" s="40">
        <v>80.900000000000006</v>
      </c>
      <c r="P15" s="41">
        <v>75.3</v>
      </c>
      <c r="Q15" s="42">
        <v>65.8</v>
      </c>
      <c r="R15" s="40">
        <v>56.8</v>
      </c>
      <c r="S15" s="43">
        <v>59.4</v>
      </c>
      <c r="T15" s="39">
        <v>98.8</v>
      </c>
      <c r="U15" s="40">
        <v>95.6</v>
      </c>
      <c r="V15" s="43">
        <v>95.8</v>
      </c>
    </row>
    <row r="16" spans="1:22" x14ac:dyDescent="0.25">
      <c r="A16" s="38">
        <v>4.8828125E-2</v>
      </c>
      <c r="B16" s="39">
        <v>96.6</v>
      </c>
      <c r="C16" s="40">
        <v>92.9</v>
      </c>
      <c r="D16" s="41">
        <v>84.5</v>
      </c>
      <c r="E16" s="42">
        <v>86.2</v>
      </c>
      <c r="F16" s="40">
        <v>70</v>
      </c>
      <c r="G16" s="43">
        <v>72.900000000000006</v>
      </c>
      <c r="H16" s="39">
        <v>58.9</v>
      </c>
      <c r="I16" s="40">
        <v>84.7</v>
      </c>
      <c r="J16" s="41">
        <v>96.6</v>
      </c>
      <c r="K16" s="42">
        <v>96.4</v>
      </c>
      <c r="L16" s="40">
        <v>58.3</v>
      </c>
      <c r="M16" s="43">
        <v>94.8</v>
      </c>
      <c r="N16" s="39">
        <v>55.2</v>
      </c>
      <c r="O16" s="40">
        <v>93.5</v>
      </c>
      <c r="P16" s="41">
        <v>76.8</v>
      </c>
      <c r="Q16" s="42">
        <v>73.8</v>
      </c>
      <c r="R16" s="40">
        <v>55.8</v>
      </c>
      <c r="S16" s="43">
        <v>60</v>
      </c>
      <c r="T16" s="39">
        <v>103</v>
      </c>
      <c r="U16" s="40">
        <v>102.1</v>
      </c>
      <c r="V16" s="43">
        <v>95.7</v>
      </c>
    </row>
    <row r="17" spans="1:22" x14ac:dyDescent="0.25">
      <c r="A17" s="38">
        <v>2.44140625E-2</v>
      </c>
      <c r="B17" s="39">
        <v>94.6</v>
      </c>
      <c r="C17" s="40">
        <v>85.5</v>
      </c>
      <c r="D17" s="41">
        <v>101.2</v>
      </c>
      <c r="E17" s="42">
        <v>87.3</v>
      </c>
      <c r="F17" s="40">
        <v>61.5</v>
      </c>
      <c r="G17" s="43">
        <v>110.7</v>
      </c>
      <c r="H17" s="39">
        <v>60</v>
      </c>
      <c r="I17" s="40">
        <v>97.7</v>
      </c>
      <c r="J17" s="41">
        <v>99</v>
      </c>
      <c r="K17" s="42">
        <v>60</v>
      </c>
      <c r="L17" s="40">
        <v>83.9</v>
      </c>
      <c r="M17" s="43">
        <v>99.7</v>
      </c>
      <c r="N17" s="39">
        <v>87.9</v>
      </c>
      <c r="O17" s="40">
        <v>84.7</v>
      </c>
      <c r="P17" s="41">
        <v>102.8</v>
      </c>
      <c r="Q17" s="42">
        <v>46</v>
      </c>
      <c r="R17" s="40">
        <v>65.3</v>
      </c>
      <c r="S17" s="43">
        <v>70.3</v>
      </c>
      <c r="T17" s="39">
        <v>86.3</v>
      </c>
      <c r="U17" s="40">
        <v>104.2</v>
      </c>
      <c r="V17" s="43">
        <v>79.8</v>
      </c>
    </row>
    <row r="18" spans="1:22" x14ac:dyDescent="0.25">
      <c r="A18" s="38">
        <v>1.220703125E-2</v>
      </c>
      <c r="B18" s="39">
        <v>84.3</v>
      </c>
      <c r="C18" s="40">
        <v>92.4</v>
      </c>
      <c r="D18" s="41">
        <v>75.3</v>
      </c>
      <c r="E18" s="42">
        <v>97.4</v>
      </c>
      <c r="F18" s="40">
        <v>143.9</v>
      </c>
      <c r="G18" s="43">
        <v>87.6</v>
      </c>
      <c r="H18" s="39">
        <v>106.6</v>
      </c>
      <c r="I18" s="40">
        <v>86.5</v>
      </c>
      <c r="J18" s="41">
        <v>61.9</v>
      </c>
      <c r="K18" s="42">
        <v>81.599999999999994</v>
      </c>
      <c r="L18" s="40">
        <v>60.4</v>
      </c>
      <c r="M18" s="43">
        <v>71.900000000000006</v>
      </c>
      <c r="N18" s="39">
        <v>46.3</v>
      </c>
      <c r="O18" s="40">
        <v>101.7</v>
      </c>
      <c r="P18" s="41">
        <v>85</v>
      </c>
      <c r="Q18" s="42">
        <v>62</v>
      </c>
      <c r="R18" s="40">
        <v>85.6</v>
      </c>
      <c r="S18" s="43">
        <v>70</v>
      </c>
      <c r="T18" s="39">
        <v>45</v>
      </c>
      <c r="U18" s="40">
        <v>106</v>
      </c>
      <c r="V18" s="43">
        <v>79.099999999999994</v>
      </c>
    </row>
    <row r="19" spans="1:22" x14ac:dyDescent="0.25">
      <c r="A19" s="38">
        <v>6.103515625E-3</v>
      </c>
      <c r="B19" s="39">
        <v>87.4</v>
      </c>
      <c r="C19" s="40">
        <v>95.7</v>
      </c>
      <c r="D19" s="41">
        <v>97.4</v>
      </c>
      <c r="E19" s="42">
        <v>107.1</v>
      </c>
      <c r="F19" s="40">
        <v>94.4</v>
      </c>
      <c r="G19" s="43">
        <v>65.900000000000006</v>
      </c>
      <c r="H19" s="39">
        <v>76</v>
      </c>
      <c r="I19" s="40">
        <v>102.5</v>
      </c>
      <c r="J19" s="41">
        <v>99.2</v>
      </c>
      <c r="K19" s="42">
        <v>78.099999999999994</v>
      </c>
      <c r="L19" s="40">
        <v>71.3</v>
      </c>
      <c r="M19" s="43">
        <v>72.099999999999994</v>
      </c>
      <c r="N19" s="39">
        <v>92.4</v>
      </c>
      <c r="O19" s="40">
        <v>103.3</v>
      </c>
      <c r="P19" s="41">
        <v>95.4</v>
      </c>
      <c r="Q19" s="42">
        <v>98.4</v>
      </c>
      <c r="R19" s="40">
        <v>93.3</v>
      </c>
      <c r="S19" s="43">
        <v>99</v>
      </c>
      <c r="T19" s="39">
        <v>86.7</v>
      </c>
      <c r="U19" s="40">
        <v>105.1</v>
      </c>
      <c r="V19" s="43">
        <v>95.4</v>
      </c>
    </row>
    <row r="20" spans="1:22" x14ac:dyDescent="0.25">
      <c r="A20" s="38">
        <v>3.0517578125E-3</v>
      </c>
      <c r="B20" s="39">
        <v>85.8</v>
      </c>
      <c r="C20" s="40">
        <v>106.8</v>
      </c>
      <c r="D20" s="41">
        <v>92.3</v>
      </c>
      <c r="E20" s="42">
        <v>107.4</v>
      </c>
      <c r="F20" s="40">
        <v>96.1</v>
      </c>
      <c r="G20" s="43">
        <v>108</v>
      </c>
      <c r="H20" s="39">
        <v>90.7</v>
      </c>
      <c r="I20" s="40">
        <v>95.7</v>
      </c>
      <c r="J20" s="41">
        <v>101.5</v>
      </c>
      <c r="K20" s="42">
        <v>65.099999999999994</v>
      </c>
      <c r="L20" s="40">
        <v>103.9</v>
      </c>
      <c r="M20" s="43">
        <v>92</v>
      </c>
      <c r="N20" s="39">
        <v>53.7</v>
      </c>
      <c r="O20" s="40">
        <v>99.4</v>
      </c>
      <c r="P20" s="41">
        <v>62.7</v>
      </c>
      <c r="Q20" s="42">
        <v>106.1</v>
      </c>
      <c r="R20" s="40">
        <v>101.5</v>
      </c>
      <c r="S20" s="43">
        <v>67.8</v>
      </c>
      <c r="T20" s="39">
        <v>101.3</v>
      </c>
      <c r="U20" s="40">
        <v>97</v>
      </c>
      <c r="V20" s="43">
        <v>101.4</v>
      </c>
    </row>
    <row r="21" spans="1:22" x14ac:dyDescent="0.25">
      <c r="A21" s="38">
        <v>1.52587890625E-3</v>
      </c>
      <c r="B21" s="39">
        <v>103.9</v>
      </c>
      <c r="C21" s="40">
        <v>109.7</v>
      </c>
      <c r="D21" s="41">
        <v>90.7</v>
      </c>
      <c r="E21" s="42">
        <v>107.6</v>
      </c>
      <c r="F21" s="40">
        <v>85.1</v>
      </c>
      <c r="G21" s="43">
        <v>100.8</v>
      </c>
      <c r="H21" s="39">
        <v>60.4</v>
      </c>
      <c r="I21" s="40">
        <v>64.900000000000006</v>
      </c>
      <c r="J21" s="41">
        <v>105.1</v>
      </c>
      <c r="K21" s="42">
        <v>102.7</v>
      </c>
      <c r="L21" s="40">
        <v>105.3</v>
      </c>
      <c r="M21" s="43">
        <v>96</v>
      </c>
      <c r="N21" s="39">
        <v>49.9</v>
      </c>
      <c r="O21" s="40">
        <v>105.6</v>
      </c>
      <c r="P21" s="41">
        <v>101.7</v>
      </c>
      <c r="Q21" s="42">
        <v>95.1</v>
      </c>
      <c r="R21" s="40">
        <v>99.7</v>
      </c>
      <c r="S21" s="43">
        <v>102.7</v>
      </c>
      <c r="T21" s="39">
        <v>70.8</v>
      </c>
      <c r="U21" s="40">
        <v>98.2</v>
      </c>
      <c r="V21" s="43">
        <v>101.6</v>
      </c>
    </row>
    <row r="22" spans="1:22" x14ac:dyDescent="0.25">
      <c r="A22" s="38">
        <v>7.62939453125E-4</v>
      </c>
      <c r="B22" s="39">
        <v>95.6</v>
      </c>
      <c r="C22" s="40">
        <v>106.3</v>
      </c>
      <c r="D22" s="41">
        <v>100</v>
      </c>
      <c r="E22" s="42">
        <v>101.4</v>
      </c>
      <c r="F22" s="40">
        <v>104.3</v>
      </c>
      <c r="G22" s="43">
        <v>107.6</v>
      </c>
      <c r="H22" s="39">
        <v>61.7</v>
      </c>
      <c r="I22" s="40">
        <v>101.5</v>
      </c>
      <c r="J22" s="41">
        <v>87.5</v>
      </c>
      <c r="K22" s="42">
        <v>61.4</v>
      </c>
      <c r="L22" s="40">
        <v>105.9</v>
      </c>
      <c r="M22" s="43">
        <v>50.7</v>
      </c>
      <c r="N22" s="39">
        <v>104.5</v>
      </c>
      <c r="O22" s="40">
        <v>110.5</v>
      </c>
      <c r="P22" s="41">
        <v>71.2</v>
      </c>
      <c r="Q22" s="42">
        <v>80.8</v>
      </c>
      <c r="R22" s="40">
        <v>91.3</v>
      </c>
      <c r="S22" s="43">
        <v>104.9</v>
      </c>
      <c r="T22" s="39">
        <v>100</v>
      </c>
      <c r="U22" s="40">
        <v>108.8</v>
      </c>
      <c r="V22" s="43">
        <v>108.6</v>
      </c>
    </row>
    <row r="23" spans="1:22" x14ac:dyDescent="0.25">
      <c r="A23" s="38">
        <v>3.814697265625E-4</v>
      </c>
      <c r="B23" s="39">
        <v>92.8</v>
      </c>
      <c r="C23" s="40">
        <v>100.9</v>
      </c>
      <c r="D23" s="41">
        <v>102.1</v>
      </c>
      <c r="E23" s="42">
        <v>108.2</v>
      </c>
      <c r="F23" s="40">
        <v>71.599999999999994</v>
      </c>
      <c r="G23" s="43">
        <v>89.8</v>
      </c>
      <c r="H23" s="39">
        <v>102.1</v>
      </c>
      <c r="I23" s="40">
        <v>112</v>
      </c>
      <c r="J23" s="41">
        <v>80.2</v>
      </c>
      <c r="K23" s="42">
        <v>113.9</v>
      </c>
      <c r="L23" s="40">
        <v>97.1</v>
      </c>
      <c r="M23" s="43">
        <v>98.1</v>
      </c>
      <c r="N23" s="39">
        <v>68.400000000000006</v>
      </c>
      <c r="O23" s="40">
        <v>103.9</v>
      </c>
      <c r="P23" s="41">
        <v>101.2</v>
      </c>
      <c r="Q23" s="42">
        <v>102.1</v>
      </c>
      <c r="R23" s="40">
        <v>100.1</v>
      </c>
      <c r="S23" s="43">
        <v>93.5</v>
      </c>
      <c r="T23" s="39">
        <v>71.5</v>
      </c>
      <c r="U23" s="40">
        <v>115.8</v>
      </c>
      <c r="V23" s="43">
        <v>100.2</v>
      </c>
    </row>
    <row r="24" spans="1:22" x14ac:dyDescent="0.25">
      <c r="A24" s="38">
        <v>1.9073486328125E-4</v>
      </c>
      <c r="B24" s="39">
        <v>77.5</v>
      </c>
      <c r="C24" s="40">
        <v>96.9</v>
      </c>
      <c r="D24" s="41">
        <v>61.6</v>
      </c>
      <c r="E24" s="42">
        <v>94.4</v>
      </c>
      <c r="F24" s="40">
        <v>101.9</v>
      </c>
      <c r="G24" s="43">
        <v>82.4</v>
      </c>
      <c r="H24" s="39">
        <v>105.9</v>
      </c>
      <c r="I24" s="40">
        <v>100.1</v>
      </c>
      <c r="J24" s="41">
        <v>65.2</v>
      </c>
      <c r="K24" s="42">
        <v>110.2</v>
      </c>
      <c r="L24" s="40">
        <v>100</v>
      </c>
      <c r="M24" s="43">
        <v>95.6</v>
      </c>
      <c r="N24" s="39">
        <v>98.2</v>
      </c>
      <c r="O24" s="40">
        <v>106.9</v>
      </c>
      <c r="P24" s="41">
        <v>104.5</v>
      </c>
      <c r="Q24" s="42">
        <v>119.9</v>
      </c>
      <c r="R24" s="40">
        <v>101</v>
      </c>
      <c r="S24" s="43">
        <v>100.8</v>
      </c>
      <c r="T24" s="39">
        <v>100.2</v>
      </c>
      <c r="U24" s="40">
        <v>106.6</v>
      </c>
      <c r="V24" s="43">
        <v>100.4</v>
      </c>
    </row>
    <row r="25" spans="1:22" x14ac:dyDescent="0.25">
      <c r="A25" s="38">
        <v>9.5367431640625E-5</v>
      </c>
      <c r="B25" s="39">
        <v>104.1</v>
      </c>
      <c r="C25" s="40">
        <v>95</v>
      </c>
      <c r="D25" s="41">
        <v>102.4</v>
      </c>
      <c r="E25" s="42">
        <v>107.7</v>
      </c>
      <c r="F25" s="40">
        <v>104.4</v>
      </c>
      <c r="G25" s="43">
        <v>105.3</v>
      </c>
      <c r="H25" s="39">
        <v>106</v>
      </c>
      <c r="I25" s="40">
        <v>103.1</v>
      </c>
      <c r="J25" s="41">
        <v>118.2</v>
      </c>
      <c r="K25" s="42">
        <v>104.3</v>
      </c>
      <c r="L25" s="40">
        <v>61.9</v>
      </c>
      <c r="M25" s="43">
        <v>103.5</v>
      </c>
      <c r="N25" s="39">
        <v>104.5</v>
      </c>
      <c r="O25" s="40">
        <v>106.6</v>
      </c>
      <c r="P25" s="41">
        <v>99.3</v>
      </c>
      <c r="Q25" s="42">
        <v>101.3</v>
      </c>
      <c r="R25" s="40">
        <v>101.9</v>
      </c>
      <c r="S25" s="43">
        <v>107.5</v>
      </c>
      <c r="T25" s="39">
        <v>104.7</v>
      </c>
      <c r="U25" s="40">
        <v>102.3</v>
      </c>
      <c r="V25" s="43">
        <v>88.7</v>
      </c>
    </row>
    <row r="26" spans="1:22" x14ac:dyDescent="0.25">
      <c r="A26" s="38">
        <v>4.76837158203125E-5</v>
      </c>
      <c r="B26" s="39">
        <v>103.7</v>
      </c>
      <c r="C26" s="40">
        <v>96.6</v>
      </c>
      <c r="D26" s="41">
        <v>101.3</v>
      </c>
      <c r="E26" s="42">
        <v>102.6</v>
      </c>
      <c r="F26" s="40">
        <v>101.4</v>
      </c>
      <c r="G26" s="43">
        <v>90.5</v>
      </c>
      <c r="H26" s="39">
        <v>107.9</v>
      </c>
      <c r="I26" s="40">
        <v>97.7</v>
      </c>
      <c r="J26" s="41">
        <v>98.2</v>
      </c>
      <c r="K26" s="42">
        <v>106.6</v>
      </c>
      <c r="L26" s="40">
        <v>104.5</v>
      </c>
      <c r="M26" s="43">
        <v>98</v>
      </c>
      <c r="N26" s="39">
        <v>106.6</v>
      </c>
      <c r="O26" s="40">
        <v>102.8</v>
      </c>
      <c r="P26" s="41">
        <v>103.1</v>
      </c>
      <c r="Q26" s="42">
        <v>101.9</v>
      </c>
      <c r="R26" s="40">
        <v>97.6</v>
      </c>
      <c r="S26" s="43">
        <v>92.9</v>
      </c>
      <c r="T26" s="39">
        <v>107.4</v>
      </c>
      <c r="U26" s="40">
        <v>99</v>
      </c>
      <c r="V26" s="43">
        <v>99.6</v>
      </c>
    </row>
    <row r="27" spans="1:22" x14ac:dyDescent="0.25">
      <c r="A27" s="38">
        <v>2.384185791015625E-5</v>
      </c>
      <c r="B27" s="39">
        <v>100</v>
      </c>
      <c r="C27" s="40">
        <v>95</v>
      </c>
      <c r="D27" s="41">
        <v>108.2</v>
      </c>
      <c r="E27" s="42">
        <v>104.6</v>
      </c>
      <c r="F27" s="40">
        <v>100.1</v>
      </c>
      <c r="G27" s="43">
        <v>103.6</v>
      </c>
      <c r="H27" s="39">
        <v>104.8</v>
      </c>
      <c r="I27" s="40">
        <v>103.3</v>
      </c>
      <c r="J27" s="41">
        <v>108.6</v>
      </c>
      <c r="K27" s="42">
        <v>111.1</v>
      </c>
      <c r="L27" s="40">
        <v>102</v>
      </c>
      <c r="M27" s="43">
        <v>98.3</v>
      </c>
      <c r="N27" s="39">
        <v>110.3</v>
      </c>
      <c r="O27" s="40">
        <v>103.8</v>
      </c>
      <c r="P27" s="41">
        <v>102.6</v>
      </c>
      <c r="Q27" s="42">
        <v>106.9</v>
      </c>
      <c r="R27" s="40">
        <v>97.9</v>
      </c>
      <c r="S27" s="43">
        <v>102.5</v>
      </c>
      <c r="T27" s="39">
        <v>109.7</v>
      </c>
      <c r="U27" s="40">
        <v>103.6</v>
      </c>
      <c r="V27" s="43">
        <v>106.2</v>
      </c>
    </row>
    <row r="28" spans="1:22" ht="13" thickBot="1" x14ac:dyDescent="0.3">
      <c r="A28" s="44">
        <v>1.1920928955078125E-5</v>
      </c>
      <c r="B28" s="45">
        <v>101.3</v>
      </c>
      <c r="C28" s="46">
        <v>100.2</v>
      </c>
      <c r="D28" s="47">
        <v>102.3</v>
      </c>
      <c r="E28" s="48">
        <v>106.2</v>
      </c>
      <c r="F28" s="46">
        <v>105.2</v>
      </c>
      <c r="G28" s="49">
        <v>96.5</v>
      </c>
      <c r="H28" s="45">
        <v>103.5</v>
      </c>
      <c r="I28" s="46">
        <v>123.5</v>
      </c>
      <c r="J28" s="47">
        <v>102</v>
      </c>
      <c r="K28" s="48">
        <v>108.3</v>
      </c>
      <c r="L28" s="46">
        <v>123.2</v>
      </c>
      <c r="M28" s="49">
        <v>86.4</v>
      </c>
      <c r="N28" s="45">
        <v>104.7</v>
      </c>
      <c r="O28" s="46">
        <v>99.7</v>
      </c>
      <c r="P28" s="47">
        <v>99.1</v>
      </c>
      <c r="Q28" s="48">
        <v>106.5</v>
      </c>
      <c r="R28" s="46">
        <v>81</v>
      </c>
      <c r="S28" s="49">
        <v>107.9</v>
      </c>
      <c r="T28" s="45">
        <v>107.9</v>
      </c>
      <c r="U28" s="46">
        <v>108.1</v>
      </c>
      <c r="V28" s="49">
        <v>100.7</v>
      </c>
    </row>
    <row r="29" spans="1:22" x14ac:dyDescent="0.25">
      <c r="A29" s="2" t="s">
        <v>0</v>
      </c>
      <c r="B29" s="21">
        <v>9152</v>
      </c>
      <c r="C29" s="58">
        <v>2306</v>
      </c>
      <c r="D29" s="22">
        <v>40920</v>
      </c>
      <c r="E29" s="25">
        <v>6060</v>
      </c>
      <c r="F29" s="4">
        <v>4335</v>
      </c>
      <c r="G29" s="59">
        <v>6106</v>
      </c>
      <c r="H29" s="21">
        <v>160.80000000000001</v>
      </c>
      <c r="I29" s="58">
        <v>9728</v>
      </c>
      <c r="J29" s="22">
        <v>4827</v>
      </c>
      <c r="K29" s="25">
        <v>2701</v>
      </c>
      <c r="L29" s="4">
        <v>1733</v>
      </c>
      <c r="M29" s="59">
        <v>1692</v>
      </c>
      <c r="N29" s="21">
        <v>140.70000000000002</v>
      </c>
      <c r="O29" s="58">
        <v>513.4</v>
      </c>
      <c r="P29" s="22">
        <v>595.20000000000005</v>
      </c>
      <c r="Q29" s="25">
        <v>56.4</v>
      </c>
      <c r="R29" s="4">
        <v>74.72999999999999</v>
      </c>
      <c r="S29" s="59">
        <v>63.46</v>
      </c>
      <c r="T29" s="21">
        <v>1298</v>
      </c>
      <c r="U29" s="58">
        <v>1671</v>
      </c>
      <c r="V29" s="22">
        <v>1533</v>
      </c>
    </row>
    <row r="30" spans="1:22" ht="13" thickBot="1" x14ac:dyDescent="0.3">
      <c r="A30" s="6" t="s">
        <v>1</v>
      </c>
      <c r="B30" s="7">
        <f>B29/(1+50/168)</f>
        <v>7052.9174311926599</v>
      </c>
      <c r="C30" s="8">
        <f t="shared" ref="C30:V30" si="0">C29/(1+50/168)</f>
        <v>1777.1009174311926</v>
      </c>
      <c r="D30" s="9">
        <f t="shared" si="0"/>
        <v>31534.678899082566</v>
      </c>
      <c r="E30" s="57">
        <f t="shared" si="0"/>
        <v>4670.0917431192656</v>
      </c>
      <c r="F30" s="8">
        <f t="shared" si="0"/>
        <v>3340.7339449541282</v>
      </c>
      <c r="G30" s="60">
        <f t="shared" si="0"/>
        <v>4705.5412844036691</v>
      </c>
      <c r="H30" s="7">
        <f t="shared" si="0"/>
        <v>123.91926605504588</v>
      </c>
      <c r="I30" s="8">
        <f t="shared" si="0"/>
        <v>7496.8073394495414</v>
      </c>
      <c r="J30" s="9">
        <f t="shared" si="0"/>
        <v>3719.8899082568805</v>
      </c>
      <c r="K30" s="57">
        <f t="shared" si="0"/>
        <v>2081.5045871559632</v>
      </c>
      <c r="L30" s="8">
        <f t="shared" si="0"/>
        <v>1335.5229357798164</v>
      </c>
      <c r="M30" s="60">
        <f t="shared" si="0"/>
        <v>1303.9266055045871</v>
      </c>
      <c r="N30" s="7">
        <f t="shared" si="0"/>
        <v>108.42935779816514</v>
      </c>
      <c r="O30" s="8">
        <f t="shared" si="0"/>
        <v>395.6477064220183</v>
      </c>
      <c r="P30" s="9">
        <f t="shared" si="0"/>
        <v>458.68623853211011</v>
      </c>
      <c r="Q30" s="57">
        <f t="shared" si="0"/>
        <v>43.464220183486233</v>
      </c>
      <c r="R30" s="8">
        <f t="shared" si="0"/>
        <v>57.590091743119252</v>
      </c>
      <c r="S30" s="60">
        <f t="shared" si="0"/>
        <v>48.904954128440366</v>
      </c>
      <c r="T30" s="7">
        <f t="shared" si="0"/>
        <v>1000.2935779816513</v>
      </c>
      <c r="U30" s="8">
        <f t="shared" si="0"/>
        <v>1287.7431192660549</v>
      </c>
      <c r="V30" s="9">
        <f t="shared" si="0"/>
        <v>1181.394495412844</v>
      </c>
    </row>
    <row r="31" spans="1:22" ht="13" thickBot="1" x14ac:dyDescent="0.3">
      <c r="A31" s="1" t="s">
        <v>1</v>
      </c>
    </row>
    <row r="32" spans="1:22" ht="13.5" thickBot="1" x14ac:dyDescent="0.35">
      <c r="A32" s="11"/>
      <c r="B32" s="17" t="s">
        <v>2</v>
      </c>
      <c r="C32" s="18" t="s">
        <v>3</v>
      </c>
      <c r="D32" s="19" t="s">
        <v>4</v>
      </c>
      <c r="E32" s="15" t="s">
        <v>5</v>
      </c>
      <c r="F32" s="16" t="s">
        <v>6</v>
      </c>
    </row>
    <row r="33" spans="1:22" x14ac:dyDescent="0.25">
      <c r="A33" s="20">
        <v>38</v>
      </c>
      <c r="B33" s="36">
        <v>7052.9174311926599</v>
      </c>
      <c r="C33" s="34">
        <v>1777.1009174311926</v>
      </c>
      <c r="D33" s="37">
        <v>31534.678899082566</v>
      </c>
      <c r="E33" s="23">
        <f>AVERAGE(B33:D33)</f>
        <v>13454.899082568807</v>
      </c>
      <c r="F33" s="22">
        <f>_xlfn.STDEV.P(B33:D33)</f>
        <v>12964.499955183597</v>
      </c>
    </row>
    <row r="34" spans="1:22" x14ac:dyDescent="0.25">
      <c r="A34" s="24">
        <v>39</v>
      </c>
      <c r="B34" s="42">
        <v>4670.0917431192656</v>
      </c>
      <c r="C34" s="40">
        <v>3340.7339449541282</v>
      </c>
      <c r="D34" s="43">
        <v>4705.5412844036691</v>
      </c>
      <c r="E34" s="25">
        <f t="shared" ref="E34:E39" si="1">AVERAGE(B34:D34)</f>
        <v>4238.7889908256875</v>
      </c>
      <c r="F34" s="5">
        <f t="shared" ref="F34:F39" si="2">_xlfn.STDEV.P(B34:D34)</f>
        <v>635.18570332139757</v>
      </c>
    </row>
    <row r="35" spans="1:22" x14ac:dyDescent="0.25">
      <c r="A35" s="24">
        <v>40</v>
      </c>
      <c r="B35" s="42">
        <v>123.91926605504588</v>
      </c>
      <c r="C35" s="40">
        <v>7496.8073394495414</v>
      </c>
      <c r="D35" s="43">
        <v>3719.8899082568805</v>
      </c>
      <c r="E35" s="25">
        <f t="shared" si="1"/>
        <v>3780.2055045871562</v>
      </c>
      <c r="F35" s="5">
        <f t="shared" si="2"/>
        <v>3010.2710967697694</v>
      </c>
    </row>
    <row r="36" spans="1:22" x14ac:dyDescent="0.25">
      <c r="A36" s="24">
        <v>41</v>
      </c>
      <c r="B36" s="42">
        <v>2081.5045871559632</v>
      </c>
      <c r="C36" s="40">
        <v>1335.5229357798164</v>
      </c>
      <c r="D36" s="43">
        <v>1303.9266055045871</v>
      </c>
      <c r="E36" s="25">
        <f t="shared" si="1"/>
        <v>1573.6513761467888</v>
      </c>
      <c r="F36" s="5">
        <f t="shared" si="2"/>
        <v>359.33804415987186</v>
      </c>
    </row>
    <row r="37" spans="1:22" x14ac:dyDescent="0.25">
      <c r="A37" s="24">
        <v>42</v>
      </c>
      <c r="B37" s="42">
        <v>108.42935779816514</v>
      </c>
      <c r="C37" s="40">
        <v>395.6477064220183</v>
      </c>
      <c r="D37" s="43">
        <v>458.68623853211011</v>
      </c>
      <c r="E37" s="25">
        <f t="shared" si="1"/>
        <v>320.9211009174312</v>
      </c>
      <c r="F37" s="5">
        <f t="shared" si="2"/>
        <v>152.44238212747103</v>
      </c>
    </row>
    <row r="38" spans="1:22" x14ac:dyDescent="0.25">
      <c r="A38" s="24">
        <v>43</v>
      </c>
      <c r="B38" s="42">
        <v>43.464220183486233</v>
      </c>
      <c r="C38" s="40">
        <v>57.590091743119252</v>
      </c>
      <c r="D38" s="43">
        <v>48.904954128440366</v>
      </c>
      <c r="E38" s="25">
        <f t="shared" si="1"/>
        <v>49.986422018348627</v>
      </c>
      <c r="F38" s="5">
        <f t="shared" si="2"/>
        <v>5.8173442639225179</v>
      </c>
    </row>
    <row r="39" spans="1:22" ht="13" thickBot="1" x14ac:dyDescent="0.3">
      <c r="A39" s="24">
        <v>44</v>
      </c>
      <c r="B39" s="48">
        <v>1000.2935779816513</v>
      </c>
      <c r="C39" s="46">
        <v>1287.7431192660549</v>
      </c>
      <c r="D39" s="49">
        <v>1181.394495412844</v>
      </c>
      <c r="E39" s="28">
        <f t="shared" si="1"/>
        <v>1156.4770642201836</v>
      </c>
      <c r="F39" s="27">
        <f t="shared" si="2"/>
        <v>118.6661099586675</v>
      </c>
    </row>
    <row r="41" spans="1:22" ht="13" x14ac:dyDescent="0.3">
      <c r="A41" s="50" t="s">
        <v>11</v>
      </c>
    </row>
    <row r="42" spans="1:22" ht="13" thickBot="1" x14ac:dyDescent="0.3">
      <c r="A42" s="1" t="s">
        <v>10</v>
      </c>
    </row>
    <row r="43" spans="1:22" ht="13.5" thickBot="1" x14ac:dyDescent="0.35">
      <c r="A43" s="29" t="s">
        <v>8</v>
      </c>
      <c r="B43" s="147">
        <v>38</v>
      </c>
      <c r="C43" s="148"/>
      <c r="D43" s="149"/>
      <c r="E43" s="147">
        <v>39</v>
      </c>
      <c r="F43" s="148"/>
      <c r="G43" s="149"/>
      <c r="H43" s="147">
        <v>40</v>
      </c>
      <c r="I43" s="148"/>
      <c r="J43" s="149"/>
      <c r="K43" s="147">
        <v>41</v>
      </c>
      <c r="L43" s="148"/>
      <c r="M43" s="149"/>
      <c r="N43" s="147">
        <v>42</v>
      </c>
      <c r="O43" s="148"/>
      <c r="P43" s="149"/>
      <c r="Q43" s="147">
        <v>43</v>
      </c>
      <c r="R43" s="148"/>
      <c r="S43" s="149"/>
      <c r="T43" s="147">
        <v>44</v>
      </c>
      <c r="U43" s="148"/>
      <c r="V43" s="149"/>
    </row>
    <row r="44" spans="1:22" ht="13.5" thickBot="1" x14ac:dyDescent="0.35">
      <c r="A44" s="30" t="s">
        <v>7</v>
      </c>
      <c r="B44" s="17" t="s">
        <v>2</v>
      </c>
      <c r="C44" s="18" t="s">
        <v>3</v>
      </c>
      <c r="D44" s="31" t="s">
        <v>4</v>
      </c>
      <c r="E44" s="17" t="s">
        <v>2</v>
      </c>
      <c r="F44" s="18" t="s">
        <v>3</v>
      </c>
      <c r="G44" s="31" t="s">
        <v>4</v>
      </c>
      <c r="H44" s="17" t="s">
        <v>2</v>
      </c>
      <c r="I44" s="18" t="s">
        <v>3</v>
      </c>
      <c r="J44" s="31" t="s">
        <v>4</v>
      </c>
      <c r="K44" s="17" t="s">
        <v>2</v>
      </c>
      <c r="L44" s="18" t="s">
        <v>3</v>
      </c>
      <c r="M44" s="31" t="s">
        <v>4</v>
      </c>
      <c r="N44" s="17" t="s">
        <v>2</v>
      </c>
      <c r="O44" s="18" t="s">
        <v>3</v>
      </c>
      <c r="P44" s="31" t="s">
        <v>4</v>
      </c>
      <c r="Q44" s="17" t="s">
        <v>2</v>
      </c>
      <c r="R44" s="18" t="s">
        <v>3</v>
      </c>
      <c r="S44" s="31" t="s">
        <v>4</v>
      </c>
      <c r="T44" s="17" t="s">
        <v>2</v>
      </c>
      <c r="U44" s="18" t="s">
        <v>3</v>
      </c>
      <c r="V44" s="31" t="s">
        <v>4</v>
      </c>
    </row>
    <row r="45" spans="1:22" x14ac:dyDescent="0.25">
      <c r="A45" s="32">
        <v>100</v>
      </c>
      <c r="B45" s="52">
        <v>15.8</v>
      </c>
      <c r="C45" s="53">
        <v>16.399999999999999</v>
      </c>
      <c r="D45" s="54">
        <v>8.1999999999999993</v>
      </c>
      <c r="E45" s="55">
        <v>8.6</v>
      </c>
      <c r="F45" s="53">
        <v>7.4</v>
      </c>
      <c r="G45" s="56">
        <v>11.4</v>
      </c>
      <c r="H45" s="52">
        <v>8.5</v>
      </c>
      <c r="I45" s="53">
        <v>10.5</v>
      </c>
      <c r="J45" s="54">
        <v>9.6999999999999993</v>
      </c>
      <c r="K45" s="55">
        <v>5.3</v>
      </c>
      <c r="L45" s="53">
        <v>5.7</v>
      </c>
      <c r="M45" s="56">
        <v>4.0999999999999996</v>
      </c>
      <c r="N45" s="52">
        <v>11.1</v>
      </c>
      <c r="O45" s="53">
        <v>8.8000000000000007</v>
      </c>
      <c r="P45" s="54">
        <v>6.3</v>
      </c>
      <c r="Q45" s="55">
        <v>5.4</v>
      </c>
      <c r="R45" s="53">
        <v>5.2</v>
      </c>
      <c r="S45" s="56">
        <v>4.3</v>
      </c>
      <c r="T45" s="52">
        <v>7.5</v>
      </c>
      <c r="U45" s="53">
        <v>5.2</v>
      </c>
      <c r="V45" s="56">
        <v>7.4</v>
      </c>
    </row>
    <row r="46" spans="1:22" x14ac:dyDescent="0.25">
      <c r="A46" s="38">
        <v>50</v>
      </c>
      <c r="B46" s="39">
        <v>30.2</v>
      </c>
      <c r="C46" s="40">
        <v>11.5</v>
      </c>
      <c r="D46" s="41">
        <v>16.5</v>
      </c>
      <c r="E46" s="42">
        <v>9.4</v>
      </c>
      <c r="F46" s="40">
        <v>9.6</v>
      </c>
      <c r="G46" s="43">
        <v>8.3000000000000007</v>
      </c>
      <c r="H46" s="39">
        <v>16</v>
      </c>
      <c r="I46" s="40">
        <v>15.4</v>
      </c>
      <c r="J46" s="41">
        <v>14.7</v>
      </c>
      <c r="K46" s="42">
        <v>3.7</v>
      </c>
      <c r="L46" s="40">
        <v>8.5</v>
      </c>
      <c r="M46" s="43">
        <v>7.9</v>
      </c>
      <c r="N46" s="39">
        <v>0.8</v>
      </c>
      <c r="O46" s="40">
        <v>7.3</v>
      </c>
      <c r="P46" s="41">
        <v>2.5</v>
      </c>
      <c r="Q46" s="42">
        <v>3.1</v>
      </c>
      <c r="R46" s="40">
        <v>5.6</v>
      </c>
      <c r="S46" s="43">
        <v>0.5</v>
      </c>
      <c r="T46" s="39">
        <v>7.6</v>
      </c>
      <c r="U46" s="40">
        <v>10.7</v>
      </c>
      <c r="V46" s="43">
        <v>9.3000000000000007</v>
      </c>
    </row>
    <row r="47" spans="1:22" x14ac:dyDescent="0.25">
      <c r="A47" s="38">
        <v>25</v>
      </c>
      <c r="B47" s="39">
        <v>36.799999999999997</v>
      </c>
      <c r="C47" s="40">
        <v>26.2</v>
      </c>
      <c r="D47" s="41">
        <v>18.8</v>
      </c>
      <c r="E47" s="42">
        <v>14</v>
      </c>
      <c r="F47" s="40">
        <v>11.2</v>
      </c>
      <c r="G47" s="43">
        <v>8.1</v>
      </c>
      <c r="H47" s="39">
        <v>3.6</v>
      </c>
      <c r="I47" s="40">
        <v>15.7</v>
      </c>
      <c r="J47" s="41">
        <v>17.5</v>
      </c>
      <c r="K47" s="42">
        <v>4.2</v>
      </c>
      <c r="L47" s="40">
        <v>6.8</v>
      </c>
      <c r="M47" s="43">
        <v>8.8000000000000007</v>
      </c>
      <c r="N47" s="39">
        <v>6.5</v>
      </c>
      <c r="O47" s="40">
        <v>0.4</v>
      </c>
      <c r="P47" s="41">
        <v>5.6</v>
      </c>
      <c r="Q47" s="42">
        <v>4.5999999999999996</v>
      </c>
      <c r="R47" s="40">
        <v>8.1</v>
      </c>
      <c r="S47" s="43">
        <v>4.9000000000000004</v>
      </c>
      <c r="T47" s="39">
        <v>10.8</v>
      </c>
      <c r="U47" s="40">
        <v>13.8</v>
      </c>
      <c r="V47" s="43">
        <v>2.6</v>
      </c>
    </row>
    <row r="48" spans="1:22" x14ac:dyDescent="0.25">
      <c r="A48" s="38">
        <v>12.5</v>
      </c>
      <c r="B48" s="39">
        <v>49.8</v>
      </c>
      <c r="C48" s="40">
        <v>47.2</v>
      </c>
      <c r="D48" s="41">
        <v>35.5</v>
      </c>
      <c r="E48" s="42">
        <v>23</v>
      </c>
      <c r="F48" s="40">
        <v>17.3</v>
      </c>
      <c r="G48" s="43">
        <v>19</v>
      </c>
      <c r="H48" s="39">
        <v>28.9</v>
      </c>
      <c r="I48" s="40">
        <v>25.6</v>
      </c>
      <c r="J48" s="41">
        <v>11.1</v>
      </c>
      <c r="K48" s="42">
        <v>9.1999999999999993</v>
      </c>
      <c r="L48" s="40">
        <v>8.6999999999999993</v>
      </c>
      <c r="M48" s="43">
        <v>7.8</v>
      </c>
      <c r="N48" s="39">
        <v>7.6</v>
      </c>
      <c r="O48" s="40">
        <v>6.9</v>
      </c>
      <c r="P48" s="41">
        <v>7.3</v>
      </c>
      <c r="Q48" s="42">
        <v>7.2</v>
      </c>
      <c r="R48" s="40">
        <v>11.2</v>
      </c>
      <c r="S48" s="43">
        <v>5</v>
      </c>
      <c r="T48" s="39">
        <v>11.6</v>
      </c>
      <c r="U48" s="40">
        <v>13.6</v>
      </c>
      <c r="V48" s="43">
        <v>8.8000000000000007</v>
      </c>
    </row>
    <row r="49" spans="1:22" x14ac:dyDescent="0.25">
      <c r="A49" s="38">
        <v>6.25</v>
      </c>
      <c r="B49" s="39">
        <v>71.7</v>
      </c>
      <c r="C49" s="40">
        <v>61.7</v>
      </c>
      <c r="D49" s="41">
        <v>68.8</v>
      </c>
      <c r="E49" s="42">
        <v>35</v>
      </c>
      <c r="F49" s="40">
        <v>30.8</v>
      </c>
      <c r="G49" s="43">
        <v>29.6</v>
      </c>
      <c r="H49" s="39">
        <v>50.1</v>
      </c>
      <c r="I49" s="40">
        <v>39.5</v>
      </c>
      <c r="J49" s="41">
        <v>38.6</v>
      </c>
      <c r="K49" s="42">
        <v>13.6</v>
      </c>
      <c r="L49" s="40">
        <v>12.8</v>
      </c>
      <c r="M49" s="43">
        <v>13.7</v>
      </c>
      <c r="N49" s="39">
        <v>7.5</v>
      </c>
      <c r="O49" s="40">
        <v>8.8000000000000007</v>
      </c>
      <c r="P49" s="41">
        <v>7.9</v>
      </c>
      <c r="Q49" s="42">
        <v>7.7</v>
      </c>
      <c r="R49" s="40">
        <v>6.6</v>
      </c>
      <c r="S49" s="43">
        <v>-0.5</v>
      </c>
      <c r="T49" s="39">
        <v>12.6</v>
      </c>
      <c r="U49" s="40">
        <v>18.3</v>
      </c>
      <c r="V49" s="43">
        <v>16.399999999999999</v>
      </c>
    </row>
    <row r="50" spans="1:22" x14ac:dyDescent="0.25">
      <c r="A50" s="38">
        <v>3.125</v>
      </c>
      <c r="B50" s="39">
        <v>83.7</v>
      </c>
      <c r="C50" s="40">
        <v>72.5</v>
      </c>
      <c r="D50" s="41">
        <v>77.400000000000006</v>
      </c>
      <c r="E50" s="42">
        <v>53.4</v>
      </c>
      <c r="F50" s="40">
        <v>47.3</v>
      </c>
      <c r="G50" s="43">
        <v>48.9</v>
      </c>
      <c r="H50" s="39">
        <v>54.9</v>
      </c>
      <c r="I50" s="40">
        <v>53.5</v>
      </c>
      <c r="J50" s="41">
        <v>52.8</v>
      </c>
      <c r="K50" s="42">
        <v>8.1999999999999993</v>
      </c>
      <c r="L50" s="40">
        <v>23.7</v>
      </c>
      <c r="M50" s="43">
        <v>18.2</v>
      </c>
      <c r="N50" s="39">
        <v>7.9</v>
      </c>
      <c r="O50" s="40">
        <v>9.5</v>
      </c>
      <c r="P50" s="41">
        <v>5.7</v>
      </c>
      <c r="Q50" s="42">
        <v>7.5</v>
      </c>
      <c r="R50" s="40">
        <v>10.1</v>
      </c>
      <c r="S50" s="43">
        <v>7.1</v>
      </c>
      <c r="T50" s="39">
        <v>19.8</v>
      </c>
      <c r="U50" s="40">
        <v>21.4</v>
      </c>
      <c r="V50" s="43">
        <v>23.1</v>
      </c>
    </row>
    <row r="51" spans="1:22" x14ac:dyDescent="0.25">
      <c r="A51" s="38">
        <v>1.5625</v>
      </c>
      <c r="B51" s="39">
        <v>89.9</v>
      </c>
      <c r="C51" s="40">
        <v>88.6</v>
      </c>
      <c r="D51" s="41">
        <v>50.7</v>
      </c>
      <c r="E51" s="42">
        <v>38</v>
      </c>
      <c r="F51" s="40">
        <v>68.3</v>
      </c>
      <c r="G51" s="43">
        <v>64.400000000000006</v>
      </c>
      <c r="H51" s="39">
        <v>60.2</v>
      </c>
      <c r="I51" s="40">
        <v>60.7</v>
      </c>
      <c r="J51" s="41">
        <v>63.3</v>
      </c>
      <c r="K51" s="42">
        <v>25</v>
      </c>
      <c r="L51" s="40">
        <v>25.1</v>
      </c>
      <c r="M51" s="43">
        <v>31</v>
      </c>
      <c r="N51" s="39">
        <v>15.7</v>
      </c>
      <c r="O51" s="40">
        <v>15.6</v>
      </c>
      <c r="P51" s="41">
        <v>13.6</v>
      </c>
      <c r="Q51" s="42">
        <v>8.6</v>
      </c>
      <c r="R51" s="40">
        <v>7.9</v>
      </c>
      <c r="S51" s="43">
        <v>7.3</v>
      </c>
      <c r="T51" s="39">
        <v>29.5</v>
      </c>
      <c r="U51" s="40">
        <v>31.9</v>
      </c>
      <c r="V51" s="43">
        <v>33.799999999999997</v>
      </c>
    </row>
    <row r="52" spans="1:22" x14ac:dyDescent="0.25">
      <c r="A52" s="38">
        <v>0.78125</v>
      </c>
      <c r="B52" s="39">
        <v>88.3</v>
      </c>
      <c r="C52" s="40">
        <v>82.4</v>
      </c>
      <c r="D52" s="41">
        <v>91.2</v>
      </c>
      <c r="E52" s="42">
        <v>51.1</v>
      </c>
      <c r="F52" s="40">
        <v>75.3</v>
      </c>
      <c r="G52" s="43">
        <v>70.400000000000006</v>
      </c>
      <c r="H52" s="39">
        <v>79.5</v>
      </c>
      <c r="I52" s="40">
        <v>71.2</v>
      </c>
      <c r="J52" s="41">
        <v>76.599999999999994</v>
      </c>
      <c r="K52" s="42">
        <v>42.8</v>
      </c>
      <c r="L52" s="40">
        <v>23.4</v>
      </c>
      <c r="M52" s="43">
        <v>43.3</v>
      </c>
      <c r="N52" s="39">
        <v>26.2</v>
      </c>
      <c r="O52" s="40">
        <v>23.7</v>
      </c>
      <c r="P52" s="41">
        <v>23.1</v>
      </c>
      <c r="Q52" s="42">
        <v>10.1</v>
      </c>
      <c r="R52" s="40">
        <v>10.3</v>
      </c>
      <c r="S52" s="43">
        <v>8.9</v>
      </c>
      <c r="T52" s="39">
        <v>48.7</v>
      </c>
      <c r="U52" s="40">
        <v>32.200000000000003</v>
      </c>
      <c r="V52" s="43">
        <v>42.2</v>
      </c>
    </row>
    <row r="53" spans="1:22" x14ac:dyDescent="0.25">
      <c r="A53" s="38">
        <v>0.390625</v>
      </c>
      <c r="B53" s="39">
        <v>105</v>
      </c>
      <c r="C53" s="40">
        <v>93.1</v>
      </c>
      <c r="D53" s="41">
        <v>59.9</v>
      </c>
      <c r="E53" s="42">
        <v>72.400000000000006</v>
      </c>
      <c r="F53" s="40">
        <v>80.599999999999994</v>
      </c>
      <c r="G53" s="43">
        <v>86</v>
      </c>
      <c r="H53" s="39">
        <v>58.4</v>
      </c>
      <c r="I53" s="40">
        <v>57.7</v>
      </c>
      <c r="J53" s="41">
        <v>87.4</v>
      </c>
      <c r="K53" s="42">
        <v>38</v>
      </c>
      <c r="L53" s="40">
        <v>46.4</v>
      </c>
      <c r="M53" s="43">
        <v>45.2</v>
      </c>
      <c r="N53" s="39">
        <v>38.299999999999997</v>
      </c>
      <c r="O53" s="40">
        <v>34</v>
      </c>
      <c r="P53" s="41">
        <v>35.5</v>
      </c>
      <c r="Q53" s="42">
        <v>12.4</v>
      </c>
      <c r="R53" s="40">
        <v>9.5</v>
      </c>
      <c r="S53" s="43">
        <v>6.1</v>
      </c>
      <c r="T53" s="39">
        <v>59.7</v>
      </c>
      <c r="U53" s="40">
        <v>45.3</v>
      </c>
      <c r="V53" s="43">
        <v>63.3</v>
      </c>
    </row>
    <row r="54" spans="1:22" x14ac:dyDescent="0.25">
      <c r="A54" s="38">
        <v>0.1953125</v>
      </c>
      <c r="B54" s="39">
        <v>101.4</v>
      </c>
      <c r="C54" s="40">
        <v>102.2</v>
      </c>
      <c r="D54" s="41">
        <v>81.900000000000006</v>
      </c>
      <c r="E54" s="42">
        <v>80.3</v>
      </c>
      <c r="F54" s="40">
        <v>102.2</v>
      </c>
      <c r="G54" s="43">
        <v>95.7</v>
      </c>
      <c r="H54" s="39">
        <v>77.400000000000006</v>
      </c>
      <c r="I54" s="40">
        <v>91.6</v>
      </c>
      <c r="J54" s="41">
        <v>90.6</v>
      </c>
      <c r="K54" s="42">
        <v>69</v>
      </c>
      <c r="L54" s="40">
        <v>50.2</v>
      </c>
      <c r="M54" s="43">
        <v>49.8</v>
      </c>
      <c r="N54" s="39">
        <v>54.3</v>
      </c>
      <c r="O54" s="40">
        <v>44</v>
      </c>
      <c r="P54" s="41">
        <v>44.2</v>
      </c>
      <c r="Q54" s="42">
        <v>18.2</v>
      </c>
      <c r="R54" s="40">
        <v>17.7</v>
      </c>
      <c r="S54" s="43">
        <v>18.100000000000001</v>
      </c>
      <c r="T54" s="39">
        <v>57.9</v>
      </c>
      <c r="U54" s="40">
        <v>68</v>
      </c>
      <c r="V54" s="43">
        <v>74.900000000000006</v>
      </c>
    </row>
    <row r="55" spans="1:22" x14ac:dyDescent="0.25">
      <c r="A55" s="38">
        <v>9.765625E-2</v>
      </c>
      <c r="B55" s="39">
        <v>106.1</v>
      </c>
      <c r="C55" s="40">
        <v>99.6</v>
      </c>
      <c r="D55" s="41">
        <v>107.1</v>
      </c>
      <c r="E55" s="42">
        <v>101.3</v>
      </c>
      <c r="F55" s="40">
        <v>96.8</v>
      </c>
      <c r="G55" s="43">
        <v>84</v>
      </c>
      <c r="H55" s="39">
        <v>100.1</v>
      </c>
      <c r="I55" s="40">
        <v>93.3</v>
      </c>
      <c r="J55" s="41">
        <v>83.6</v>
      </c>
      <c r="K55" s="42">
        <v>73.2</v>
      </c>
      <c r="L55" s="40">
        <v>69.400000000000006</v>
      </c>
      <c r="M55" s="43">
        <v>67.8</v>
      </c>
      <c r="N55" s="39">
        <v>70.2</v>
      </c>
      <c r="O55" s="40">
        <v>69.5</v>
      </c>
      <c r="P55" s="41">
        <v>66.8</v>
      </c>
      <c r="Q55" s="42">
        <v>27.3</v>
      </c>
      <c r="R55" s="40">
        <v>26.5</v>
      </c>
      <c r="S55" s="43">
        <v>22.9</v>
      </c>
      <c r="T55" s="39">
        <v>78</v>
      </c>
      <c r="U55" s="40">
        <v>74.099999999999994</v>
      </c>
      <c r="V55" s="43">
        <v>90.2</v>
      </c>
    </row>
    <row r="56" spans="1:22" x14ac:dyDescent="0.25">
      <c r="A56" s="38">
        <v>4.8828125E-2</v>
      </c>
      <c r="B56" s="39">
        <v>113.8</v>
      </c>
      <c r="C56" s="40">
        <v>100.8</v>
      </c>
      <c r="D56" s="41">
        <v>93.5</v>
      </c>
      <c r="E56" s="42">
        <v>95.5</v>
      </c>
      <c r="F56" s="40">
        <v>75.400000000000006</v>
      </c>
      <c r="G56" s="43">
        <v>93.2</v>
      </c>
      <c r="H56" s="39">
        <v>100.3</v>
      </c>
      <c r="I56" s="40">
        <v>95.3</v>
      </c>
      <c r="J56" s="41">
        <v>106.1</v>
      </c>
      <c r="K56" s="42">
        <v>83.5</v>
      </c>
      <c r="L56" s="40">
        <v>87.2</v>
      </c>
      <c r="M56" s="43">
        <v>79</v>
      </c>
      <c r="N56" s="39">
        <v>84.8</v>
      </c>
      <c r="O56" s="40">
        <v>84.4</v>
      </c>
      <c r="P56" s="41">
        <v>72.7</v>
      </c>
      <c r="Q56" s="42">
        <v>32.799999999999997</v>
      </c>
      <c r="R56" s="40">
        <v>33.4</v>
      </c>
      <c r="S56" s="43">
        <v>28.7</v>
      </c>
      <c r="T56" s="39">
        <v>85.6</v>
      </c>
      <c r="U56" s="40">
        <v>100.2</v>
      </c>
      <c r="V56" s="43">
        <v>83.3</v>
      </c>
    </row>
    <row r="57" spans="1:22" x14ac:dyDescent="0.25">
      <c r="A57" s="38">
        <v>2.44140625E-2</v>
      </c>
      <c r="B57" s="39">
        <v>116.5</v>
      </c>
      <c r="C57" s="40">
        <v>84.1</v>
      </c>
      <c r="D57" s="41">
        <v>102.5</v>
      </c>
      <c r="E57" s="42">
        <v>104.4</v>
      </c>
      <c r="F57" s="40">
        <v>97.3</v>
      </c>
      <c r="G57" s="43">
        <v>93.2</v>
      </c>
      <c r="H57" s="39">
        <v>106.7</v>
      </c>
      <c r="I57" s="40">
        <v>94.6</v>
      </c>
      <c r="J57" s="41">
        <v>110.9</v>
      </c>
      <c r="K57" s="42">
        <v>92.3</v>
      </c>
      <c r="L57" s="40">
        <v>89.1</v>
      </c>
      <c r="M57" s="43">
        <v>86.1</v>
      </c>
      <c r="N57" s="39">
        <v>96.7</v>
      </c>
      <c r="O57" s="40">
        <v>81.8</v>
      </c>
      <c r="P57" s="41">
        <v>91.8</v>
      </c>
      <c r="Q57" s="42">
        <v>50.2</v>
      </c>
      <c r="R57" s="40">
        <v>48.9</v>
      </c>
      <c r="S57" s="43">
        <v>44.8</v>
      </c>
      <c r="T57" s="39">
        <v>87.6</v>
      </c>
      <c r="U57" s="40">
        <v>90.4</v>
      </c>
      <c r="V57" s="43">
        <v>103.1</v>
      </c>
    </row>
    <row r="58" spans="1:22" x14ac:dyDescent="0.25">
      <c r="A58" s="38">
        <v>1.220703125E-2</v>
      </c>
      <c r="B58" s="39">
        <v>97.4</v>
      </c>
      <c r="C58" s="40">
        <v>88.6</v>
      </c>
      <c r="D58" s="41">
        <v>86.5</v>
      </c>
      <c r="E58" s="42">
        <v>107.3</v>
      </c>
      <c r="F58" s="40">
        <v>99.3</v>
      </c>
      <c r="G58" s="43">
        <v>79</v>
      </c>
      <c r="H58" s="39">
        <v>105.9</v>
      </c>
      <c r="I58" s="40">
        <v>100.2</v>
      </c>
      <c r="J58" s="41">
        <v>97.5</v>
      </c>
      <c r="K58" s="42">
        <v>87.5</v>
      </c>
      <c r="L58" s="40">
        <v>92</v>
      </c>
      <c r="M58" s="43">
        <v>84.9</v>
      </c>
      <c r="N58" s="39">
        <v>95.5</v>
      </c>
      <c r="O58" s="40">
        <v>96.6</v>
      </c>
      <c r="P58" s="41">
        <v>90.7</v>
      </c>
      <c r="Q58" s="42">
        <v>54.9</v>
      </c>
      <c r="R58" s="40">
        <v>61.5</v>
      </c>
      <c r="S58" s="43">
        <v>61.2</v>
      </c>
      <c r="T58" s="39">
        <v>100.6</v>
      </c>
      <c r="U58" s="40">
        <v>96.9</v>
      </c>
      <c r="V58" s="43">
        <v>105.9</v>
      </c>
    </row>
    <row r="59" spans="1:22" x14ac:dyDescent="0.25">
      <c r="A59" s="38">
        <v>6.103515625E-3</v>
      </c>
      <c r="B59" s="39">
        <v>96.7</v>
      </c>
      <c r="C59" s="40">
        <v>102.7</v>
      </c>
      <c r="D59" s="41">
        <v>104</v>
      </c>
      <c r="E59" s="42">
        <v>86</v>
      </c>
      <c r="F59" s="40">
        <v>97.7</v>
      </c>
      <c r="G59" s="43">
        <v>122.2</v>
      </c>
      <c r="H59" s="39">
        <v>102.6</v>
      </c>
      <c r="I59" s="40">
        <v>94.5</v>
      </c>
      <c r="J59" s="41">
        <v>101.1</v>
      </c>
      <c r="K59" s="42">
        <v>92.6</v>
      </c>
      <c r="L59" s="40">
        <v>94.8</v>
      </c>
      <c r="M59" s="43">
        <v>84.9</v>
      </c>
      <c r="N59" s="39">
        <v>104</v>
      </c>
      <c r="O59" s="40">
        <v>93.5</v>
      </c>
      <c r="P59" s="41">
        <v>94.8</v>
      </c>
      <c r="Q59" s="42">
        <v>72.5</v>
      </c>
      <c r="R59" s="40">
        <v>78.400000000000006</v>
      </c>
      <c r="S59" s="43">
        <v>84.7</v>
      </c>
      <c r="T59" s="39">
        <v>100.9</v>
      </c>
      <c r="U59" s="40">
        <v>96.3</v>
      </c>
      <c r="V59" s="43">
        <v>102.1</v>
      </c>
    </row>
    <row r="60" spans="1:22" x14ac:dyDescent="0.25">
      <c r="A60" s="38">
        <v>3.0517578125E-3</v>
      </c>
      <c r="B60" s="39">
        <v>100.6</v>
      </c>
      <c r="C60" s="40">
        <v>93.4</v>
      </c>
      <c r="D60" s="41">
        <v>89.7</v>
      </c>
      <c r="E60" s="42">
        <v>71.400000000000006</v>
      </c>
      <c r="F60" s="40">
        <v>100.8</v>
      </c>
      <c r="G60" s="43">
        <v>98.3</v>
      </c>
      <c r="H60" s="39">
        <v>104.4</v>
      </c>
      <c r="I60" s="40">
        <v>102.5</v>
      </c>
      <c r="J60" s="41">
        <v>99.7</v>
      </c>
      <c r="K60" s="42">
        <v>99.2</v>
      </c>
      <c r="L60" s="40">
        <v>99.8</v>
      </c>
      <c r="M60" s="43">
        <v>88.1</v>
      </c>
      <c r="N60" s="39">
        <v>104.2</v>
      </c>
      <c r="O60" s="40">
        <v>96.1</v>
      </c>
      <c r="P60" s="41">
        <v>93.1</v>
      </c>
      <c r="Q60" s="42">
        <v>90.9</v>
      </c>
      <c r="R60" s="40">
        <v>88.2</v>
      </c>
      <c r="S60" s="43">
        <v>90.2</v>
      </c>
      <c r="T60" s="39">
        <v>84.4</v>
      </c>
      <c r="U60" s="40">
        <v>99.6</v>
      </c>
      <c r="V60" s="43">
        <v>89.5</v>
      </c>
    </row>
    <row r="61" spans="1:22" x14ac:dyDescent="0.25">
      <c r="A61" s="38">
        <v>1.52587890625E-3</v>
      </c>
      <c r="B61" s="39">
        <v>108.8</v>
      </c>
      <c r="C61" s="40">
        <v>100.7</v>
      </c>
      <c r="D61" s="41">
        <v>95.7</v>
      </c>
      <c r="E61" s="42">
        <v>108.1</v>
      </c>
      <c r="F61" s="40">
        <v>101.8</v>
      </c>
      <c r="G61" s="43">
        <v>103.2</v>
      </c>
      <c r="H61" s="39">
        <v>104.7</v>
      </c>
      <c r="I61" s="40">
        <v>100.1</v>
      </c>
      <c r="J61" s="41">
        <v>100.7</v>
      </c>
      <c r="K61" s="42">
        <v>94.8</v>
      </c>
      <c r="L61" s="40">
        <v>97.7</v>
      </c>
      <c r="M61" s="43">
        <v>92.4</v>
      </c>
      <c r="N61" s="39">
        <v>101.7</v>
      </c>
      <c r="O61" s="40">
        <v>97</v>
      </c>
      <c r="P61" s="41">
        <v>102.3</v>
      </c>
      <c r="Q61" s="42">
        <v>90.8</v>
      </c>
      <c r="R61" s="40">
        <v>92.4</v>
      </c>
      <c r="S61" s="43">
        <v>84.4</v>
      </c>
      <c r="T61" s="39">
        <v>110.9</v>
      </c>
      <c r="U61" s="40">
        <v>102.8</v>
      </c>
      <c r="V61" s="43">
        <v>91.9</v>
      </c>
    </row>
    <row r="62" spans="1:22" x14ac:dyDescent="0.25">
      <c r="A62" s="38">
        <v>7.62939453125E-4</v>
      </c>
      <c r="B62" s="39">
        <v>91.7</v>
      </c>
      <c r="C62" s="40">
        <v>100.9</v>
      </c>
      <c r="D62" s="41">
        <v>102.6</v>
      </c>
      <c r="E62" s="42">
        <v>106.2</v>
      </c>
      <c r="F62" s="40">
        <v>91</v>
      </c>
      <c r="G62" s="43">
        <v>101.5</v>
      </c>
      <c r="H62" s="39">
        <v>102.8</v>
      </c>
      <c r="I62" s="40">
        <v>105.9</v>
      </c>
      <c r="J62" s="41">
        <v>89.3</v>
      </c>
      <c r="K62" s="42">
        <v>102.3</v>
      </c>
      <c r="L62" s="40">
        <v>100.6</v>
      </c>
      <c r="M62" s="43">
        <v>67.7</v>
      </c>
      <c r="N62" s="39">
        <v>97.9</v>
      </c>
      <c r="O62" s="40">
        <v>91.4</v>
      </c>
      <c r="P62" s="41">
        <v>101.5</v>
      </c>
      <c r="Q62" s="42">
        <v>95.8</v>
      </c>
      <c r="R62" s="40">
        <v>97.3</v>
      </c>
      <c r="S62" s="43">
        <v>89.3</v>
      </c>
      <c r="T62" s="39">
        <v>96.9</v>
      </c>
      <c r="U62" s="40">
        <v>104.7</v>
      </c>
      <c r="V62" s="43">
        <v>92.6</v>
      </c>
    </row>
    <row r="63" spans="1:22" x14ac:dyDescent="0.25">
      <c r="A63" s="38">
        <v>3.814697265625E-4</v>
      </c>
      <c r="B63" s="39">
        <v>105.1</v>
      </c>
      <c r="C63" s="40">
        <v>100.1</v>
      </c>
      <c r="D63" s="41">
        <v>102.4</v>
      </c>
      <c r="E63" s="42">
        <v>103.9</v>
      </c>
      <c r="F63" s="40">
        <v>95.9</v>
      </c>
      <c r="G63" s="43">
        <v>106.5</v>
      </c>
      <c r="H63" s="39">
        <v>103</v>
      </c>
      <c r="I63" s="40">
        <v>99.2</v>
      </c>
      <c r="J63" s="41">
        <v>100.1</v>
      </c>
      <c r="K63" s="42">
        <v>107.3</v>
      </c>
      <c r="L63" s="40">
        <v>92</v>
      </c>
      <c r="M63" s="43">
        <v>81.7</v>
      </c>
      <c r="N63" s="39">
        <v>106.7</v>
      </c>
      <c r="O63" s="40">
        <v>100.9</v>
      </c>
      <c r="P63" s="41">
        <v>91</v>
      </c>
      <c r="Q63" s="42">
        <v>96.2</v>
      </c>
      <c r="R63" s="40">
        <v>101.3</v>
      </c>
      <c r="S63" s="43">
        <v>91.7</v>
      </c>
      <c r="T63" s="39">
        <v>100</v>
      </c>
      <c r="U63" s="40">
        <v>99.2</v>
      </c>
      <c r="V63" s="43">
        <v>101.2</v>
      </c>
    </row>
    <row r="64" spans="1:22" x14ac:dyDescent="0.25">
      <c r="A64" s="38">
        <v>1.9073486328125E-4</v>
      </c>
      <c r="B64" s="39">
        <v>112.7</v>
      </c>
      <c r="C64" s="40">
        <v>100.1</v>
      </c>
      <c r="D64" s="41">
        <v>96</v>
      </c>
      <c r="E64" s="42">
        <v>111.1</v>
      </c>
      <c r="F64" s="40">
        <v>96.6</v>
      </c>
      <c r="G64" s="43">
        <v>97</v>
      </c>
      <c r="H64" s="39">
        <v>101</v>
      </c>
      <c r="I64" s="40">
        <v>93.6</v>
      </c>
      <c r="J64" s="41">
        <v>80.400000000000006</v>
      </c>
      <c r="K64" s="42">
        <v>106.1</v>
      </c>
      <c r="L64" s="40">
        <v>99.6</v>
      </c>
      <c r="M64" s="43">
        <v>88.4</v>
      </c>
      <c r="N64" s="39">
        <v>90.1</v>
      </c>
      <c r="O64" s="40">
        <v>101.9</v>
      </c>
      <c r="P64" s="41">
        <v>101.4</v>
      </c>
      <c r="Q64" s="42">
        <v>101.3</v>
      </c>
      <c r="R64" s="40">
        <v>100</v>
      </c>
      <c r="S64" s="43">
        <v>99</v>
      </c>
      <c r="T64" s="39">
        <v>101.7</v>
      </c>
      <c r="U64" s="40">
        <v>104.1</v>
      </c>
      <c r="V64" s="43">
        <v>101.7</v>
      </c>
    </row>
    <row r="65" spans="1:22" x14ac:dyDescent="0.25">
      <c r="A65" s="38">
        <v>9.5367431640625E-5</v>
      </c>
      <c r="B65" s="39">
        <v>111.4</v>
      </c>
      <c r="C65" s="40">
        <v>103.7</v>
      </c>
      <c r="D65" s="41">
        <v>104.6</v>
      </c>
      <c r="E65" s="42">
        <v>108</v>
      </c>
      <c r="F65" s="40">
        <v>102</v>
      </c>
      <c r="G65" s="43">
        <v>103.8</v>
      </c>
      <c r="H65" s="39">
        <v>103</v>
      </c>
      <c r="I65" s="40">
        <v>96.4</v>
      </c>
      <c r="J65" s="41">
        <v>84.9</v>
      </c>
      <c r="K65" s="42">
        <v>92.9</v>
      </c>
      <c r="L65" s="40">
        <v>92.2</v>
      </c>
      <c r="M65" s="43">
        <v>96.6</v>
      </c>
      <c r="N65" s="39">
        <v>96.9</v>
      </c>
      <c r="O65" s="40">
        <v>98.1</v>
      </c>
      <c r="P65" s="41">
        <v>96.1</v>
      </c>
      <c r="Q65" s="42">
        <v>96.1</v>
      </c>
      <c r="R65" s="40">
        <v>92</v>
      </c>
      <c r="S65" s="43">
        <v>94.2</v>
      </c>
      <c r="T65" s="39">
        <v>95.8</v>
      </c>
      <c r="U65" s="40">
        <v>96.9</v>
      </c>
      <c r="V65" s="43">
        <v>102</v>
      </c>
    </row>
    <row r="66" spans="1:22" x14ac:dyDescent="0.25">
      <c r="A66" s="38">
        <v>4.76837158203125E-5</v>
      </c>
      <c r="B66" s="39">
        <v>108.7</v>
      </c>
      <c r="C66" s="40">
        <v>101.6</v>
      </c>
      <c r="D66" s="41">
        <v>109.2</v>
      </c>
      <c r="E66" s="42">
        <v>110.4</v>
      </c>
      <c r="F66" s="40">
        <v>101</v>
      </c>
      <c r="G66" s="43">
        <v>101.1</v>
      </c>
      <c r="H66" s="39">
        <v>109.2</v>
      </c>
      <c r="I66" s="40">
        <v>85.2</v>
      </c>
      <c r="J66" s="41">
        <v>99.3</v>
      </c>
      <c r="K66" s="42">
        <v>102.3</v>
      </c>
      <c r="L66" s="40">
        <v>101.4</v>
      </c>
      <c r="M66" s="43">
        <v>86.4</v>
      </c>
      <c r="N66" s="39">
        <v>98.1</v>
      </c>
      <c r="O66" s="40">
        <v>100.4</v>
      </c>
      <c r="P66" s="41">
        <v>100.7</v>
      </c>
      <c r="Q66" s="42">
        <v>105.1</v>
      </c>
      <c r="R66" s="40">
        <v>89.9</v>
      </c>
      <c r="S66" s="43">
        <v>85.4</v>
      </c>
      <c r="T66" s="39">
        <v>96.9</v>
      </c>
      <c r="U66" s="40">
        <v>93.8</v>
      </c>
      <c r="V66" s="43">
        <v>94.4</v>
      </c>
    </row>
    <row r="67" spans="1:22" x14ac:dyDescent="0.25">
      <c r="A67" s="38">
        <v>2.384185791015625E-5</v>
      </c>
      <c r="B67" s="39">
        <v>107.4</v>
      </c>
      <c r="C67" s="40">
        <v>102.3</v>
      </c>
      <c r="D67" s="41">
        <v>104.3</v>
      </c>
      <c r="E67" s="42">
        <v>106.4</v>
      </c>
      <c r="F67" s="40">
        <v>99.5</v>
      </c>
      <c r="G67" s="43">
        <v>91.3</v>
      </c>
      <c r="H67" s="39">
        <v>99.9</v>
      </c>
      <c r="I67" s="40">
        <v>95.1</v>
      </c>
      <c r="J67" s="41">
        <v>101.1</v>
      </c>
      <c r="K67" s="42">
        <v>103.2</v>
      </c>
      <c r="L67" s="40">
        <v>98.1</v>
      </c>
      <c r="M67" s="43">
        <v>102.8</v>
      </c>
      <c r="N67" s="39">
        <v>98.8</v>
      </c>
      <c r="O67" s="40">
        <v>105.1</v>
      </c>
      <c r="P67" s="41">
        <v>93.8</v>
      </c>
      <c r="Q67" s="42">
        <v>104.9</v>
      </c>
      <c r="R67" s="40">
        <v>102.6</v>
      </c>
      <c r="S67" s="43">
        <v>101.9</v>
      </c>
      <c r="T67" s="39">
        <v>95.3</v>
      </c>
      <c r="U67" s="40">
        <v>93.1</v>
      </c>
      <c r="V67" s="43">
        <v>98</v>
      </c>
    </row>
    <row r="68" spans="1:22" ht="13" thickBot="1" x14ac:dyDescent="0.3">
      <c r="A68" s="44">
        <v>1.1920928955078125E-5</v>
      </c>
      <c r="B68" s="45">
        <v>106.1</v>
      </c>
      <c r="C68" s="46">
        <v>100.1</v>
      </c>
      <c r="D68" s="47">
        <v>101.4</v>
      </c>
      <c r="E68" s="48">
        <v>107.5</v>
      </c>
      <c r="F68" s="46">
        <v>103.5</v>
      </c>
      <c r="G68" s="49">
        <v>101.6</v>
      </c>
      <c r="H68" s="45">
        <v>107.2</v>
      </c>
      <c r="I68" s="46">
        <v>105.4</v>
      </c>
      <c r="J68" s="47">
        <v>103.1</v>
      </c>
      <c r="K68" s="48">
        <v>101.7</v>
      </c>
      <c r="L68" s="46">
        <v>102.1</v>
      </c>
      <c r="M68" s="49">
        <v>101.8</v>
      </c>
      <c r="N68" s="45">
        <v>97.9</v>
      </c>
      <c r="O68" s="46">
        <v>89.1</v>
      </c>
      <c r="P68" s="47">
        <v>104.7</v>
      </c>
      <c r="Q68" s="48">
        <v>102.6</v>
      </c>
      <c r="R68" s="46">
        <v>102.2</v>
      </c>
      <c r="S68" s="49">
        <v>91.2</v>
      </c>
      <c r="T68" s="45">
        <v>101</v>
      </c>
      <c r="U68" s="46">
        <v>99.4</v>
      </c>
      <c r="V68" s="49">
        <v>101.8</v>
      </c>
    </row>
    <row r="69" spans="1:22" x14ac:dyDescent="0.25">
      <c r="A69" s="2" t="s">
        <v>0</v>
      </c>
      <c r="B69" s="3">
        <v>11750</v>
      </c>
      <c r="C69" s="4">
        <v>9258</v>
      </c>
      <c r="D69" s="59">
        <v>6335</v>
      </c>
      <c r="E69" s="21">
        <v>1339</v>
      </c>
      <c r="F69" s="58">
        <v>2670</v>
      </c>
      <c r="G69" s="22">
        <v>2440</v>
      </c>
      <c r="H69" s="25">
        <v>2598</v>
      </c>
      <c r="I69" s="4">
        <v>2776</v>
      </c>
      <c r="J69" s="59">
        <v>2674</v>
      </c>
      <c r="K69" s="21">
        <v>325.90000000000003</v>
      </c>
      <c r="L69" s="58">
        <v>228.3</v>
      </c>
      <c r="M69" s="22">
        <v>419.7</v>
      </c>
      <c r="N69" s="25">
        <v>214.79999999999998</v>
      </c>
      <c r="O69" s="4">
        <v>178.6</v>
      </c>
      <c r="P69" s="59">
        <v>167.8</v>
      </c>
      <c r="Q69" s="21">
        <v>17.09</v>
      </c>
      <c r="R69" s="58">
        <v>20.190000000000001</v>
      </c>
      <c r="S69" s="22">
        <v>23.07</v>
      </c>
      <c r="T69" s="25">
        <v>451.2</v>
      </c>
      <c r="U69" s="4">
        <v>308.10000000000002</v>
      </c>
      <c r="V69" s="5">
        <v>604.6</v>
      </c>
    </row>
    <row r="70" spans="1:22" ht="13" thickBot="1" x14ac:dyDescent="0.3">
      <c r="A70" s="6" t="s">
        <v>1</v>
      </c>
      <c r="B70" s="7">
        <f>B69/(1+50/62)</f>
        <v>6504.4642857142862</v>
      </c>
      <c r="C70" s="8">
        <f t="shared" ref="C70:V70" si="3">C69/(1+50/62)</f>
        <v>5124.9642857142862</v>
      </c>
      <c r="D70" s="60">
        <f t="shared" si="3"/>
        <v>3506.875</v>
      </c>
      <c r="E70" s="7">
        <f t="shared" si="3"/>
        <v>741.23214285714289</v>
      </c>
      <c r="F70" s="8">
        <f t="shared" si="3"/>
        <v>1478.0357142857142</v>
      </c>
      <c r="G70" s="9">
        <f t="shared" si="3"/>
        <v>1350.7142857142858</v>
      </c>
      <c r="H70" s="57">
        <f t="shared" si="3"/>
        <v>1438.1785714285716</v>
      </c>
      <c r="I70" s="8">
        <f t="shared" si="3"/>
        <v>1536.7142857142858</v>
      </c>
      <c r="J70" s="60">
        <f t="shared" si="3"/>
        <v>1480.25</v>
      </c>
      <c r="K70" s="7">
        <f t="shared" si="3"/>
        <v>180.40892857142859</v>
      </c>
      <c r="L70" s="8">
        <f t="shared" si="3"/>
        <v>126.38035714285715</v>
      </c>
      <c r="M70" s="9">
        <f t="shared" si="3"/>
        <v>232.33392857142857</v>
      </c>
      <c r="N70" s="57">
        <f t="shared" si="3"/>
        <v>118.90714285714284</v>
      </c>
      <c r="O70" s="8">
        <f t="shared" si="3"/>
        <v>98.867857142857147</v>
      </c>
      <c r="P70" s="60">
        <f t="shared" si="3"/>
        <v>92.88928571428572</v>
      </c>
      <c r="Q70" s="7">
        <f t="shared" si="3"/>
        <v>9.4605357142857152</v>
      </c>
      <c r="R70" s="8">
        <f t="shared" si="3"/>
        <v>11.176607142857144</v>
      </c>
      <c r="S70" s="9">
        <f t="shared" si="3"/>
        <v>12.770892857142858</v>
      </c>
      <c r="T70" s="57">
        <f t="shared" si="3"/>
        <v>249.77142857142857</v>
      </c>
      <c r="U70" s="8">
        <f t="shared" si="3"/>
        <v>170.55535714285716</v>
      </c>
      <c r="V70" s="9">
        <f t="shared" si="3"/>
        <v>334.68928571428575</v>
      </c>
    </row>
    <row r="71" spans="1:22" ht="13" thickBot="1" x14ac:dyDescent="0.3">
      <c r="A71" s="1" t="s">
        <v>1</v>
      </c>
    </row>
    <row r="72" spans="1:22" ht="13.5" thickBot="1" x14ac:dyDescent="0.35">
      <c r="A72" s="11"/>
      <c r="B72" s="12" t="s">
        <v>2</v>
      </c>
      <c r="C72" s="13" t="s">
        <v>3</v>
      </c>
      <c r="D72" s="14" t="s">
        <v>4</v>
      </c>
      <c r="E72" s="15" t="s">
        <v>5</v>
      </c>
      <c r="F72" s="16" t="s">
        <v>6</v>
      </c>
    </row>
    <row r="73" spans="1:22" x14ac:dyDescent="0.25">
      <c r="A73" s="20">
        <v>38</v>
      </c>
      <c r="B73" s="36">
        <v>6504.4642857142862</v>
      </c>
      <c r="C73" s="34">
        <v>5124.9642857142862</v>
      </c>
      <c r="D73" s="35">
        <v>3506.875</v>
      </c>
      <c r="E73" s="21">
        <f>AVERAGE(B73:D73)</f>
        <v>5045.4345238095239</v>
      </c>
      <c r="F73" s="22">
        <f>_xlfn.STDEV.P(B73:D73)</f>
        <v>1225.0521400410507</v>
      </c>
    </row>
    <row r="74" spans="1:22" x14ac:dyDescent="0.25">
      <c r="A74" s="24">
        <v>39</v>
      </c>
      <c r="B74" s="42">
        <v>741.23214285714289</v>
      </c>
      <c r="C74" s="40">
        <v>1478.0357142857142</v>
      </c>
      <c r="D74" s="41">
        <v>1350.7142857142858</v>
      </c>
      <c r="E74" s="3">
        <f t="shared" ref="E74:E79" si="4">AVERAGE(B74:D74)</f>
        <v>1189.9940476190475</v>
      </c>
      <c r="F74" s="5">
        <f t="shared" ref="F74:F79" si="5">_xlfn.STDEV.P(B74:D74)</f>
        <v>321.55157379754553</v>
      </c>
    </row>
    <row r="75" spans="1:22" x14ac:dyDescent="0.25">
      <c r="A75" s="24">
        <v>40</v>
      </c>
      <c r="B75" s="42">
        <v>1438.1785714285716</v>
      </c>
      <c r="C75" s="40">
        <v>1536.7142857142858</v>
      </c>
      <c r="D75" s="41">
        <v>1480.25</v>
      </c>
      <c r="E75" s="3">
        <f t="shared" si="4"/>
        <v>1485.047619047619</v>
      </c>
      <c r="F75" s="5">
        <f t="shared" si="5"/>
        <v>40.369828740810341</v>
      </c>
    </row>
    <row r="76" spans="1:22" x14ac:dyDescent="0.25">
      <c r="A76" s="24">
        <v>41</v>
      </c>
      <c r="B76" s="42">
        <v>180.40892857142859</v>
      </c>
      <c r="C76" s="40">
        <v>126.38035714285715</v>
      </c>
      <c r="D76" s="41">
        <v>232.33392857142857</v>
      </c>
      <c r="E76" s="3">
        <f t="shared" si="4"/>
        <v>179.70773809523811</v>
      </c>
      <c r="F76" s="5">
        <f t="shared" si="5"/>
        <v>43.258205970507468</v>
      </c>
    </row>
    <row r="77" spans="1:22" x14ac:dyDescent="0.25">
      <c r="A77" s="24">
        <v>42</v>
      </c>
      <c r="B77" s="42">
        <v>118.90714285714284</v>
      </c>
      <c r="C77" s="40">
        <v>98.867857142857147</v>
      </c>
      <c r="D77" s="41">
        <v>92.88928571428572</v>
      </c>
      <c r="E77" s="3">
        <f t="shared" si="4"/>
        <v>103.5547619047619</v>
      </c>
      <c r="F77" s="5">
        <f t="shared" si="5"/>
        <v>11.126770413793516</v>
      </c>
    </row>
    <row r="78" spans="1:22" x14ac:dyDescent="0.25">
      <c r="A78" s="24">
        <v>43</v>
      </c>
      <c r="B78" s="42">
        <v>9.4605357142857152</v>
      </c>
      <c r="C78" s="40">
        <v>11.176607142857144</v>
      </c>
      <c r="D78" s="41">
        <v>12.770892857142858</v>
      </c>
      <c r="E78" s="3">
        <f t="shared" si="4"/>
        <v>11.136011904761906</v>
      </c>
      <c r="F78" s="5">
        <f t="shared" si="5"/>
        <v>1.3517524633682854</v>
      </c>
    </row>
    <row r="79" spans="1:22" ht="13" thickBot="1" x14ac:dyDescent="0.3">
      <c r="A79" s="24">
        <v>44</v>
      </c>
      <c r="B79" s="48">
        <v>249.77142857142857</v>
      </c>
      <c r="C79" s="46">
        <v>170.55535714285716</v>
      </c>
      <c r="D79" s="47">
        <v>334.68928571428575</v>
      </c>
      <c r="E79" s="26">
        <f t="shared" si="4"/>
        <v>251.67202380952381</v>
      </c>
      <c r="F79" s="27">
        <f t="shared" si="5"/>
        <v>67.020871494219506</v>
      </c>
    </row>
  </sheetData>
  <mergeCells count="14">
    <mergeCell ref="Q3:S3"/>
    <mergeCell ref="T3:V3"/>
    <mergeCell ref="B3:D3"/>
    <mergeCell ref="E3:G3"/>
    <mergeCell ref="H3:J3"/>
    <mergeCell ref="K3:M3"/>
    <mergeCell ref="N3:P3"/>
    <mergeCell ref="T43:V43"/>
    <mergeCell ref="B43:D43"/>
    <mergeCell ref="E43:G43"/>
    <mergeCell ref="H43:J43"/>
    <mergeCell ref="K43:M43"/>
    <mergeCell ref="N43:P43"/>
    <mergeCell ref="Q43:S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7FF58-247F-44D7-95AE-1EC840663256}">
  <dimension ref="A1:K13"/>
  <sheetViews>
    <sheetView workbookViewId="0">
      <selection activeCell="B10" sqref="B10:E10"/>
    </sheetView>
  </sheetViews>
  <sheetFormatPr defaultRowHeight="14.5" x14ac:dyDescent="0.35"/>
  <cols>
    <col min="1" max="1" width="12.54296875" customWidth="1"/>
    <col min="5" max="5" width="17.6328125" bestFit="1" customWidth="1"/>
  </cols>
  <sheetData>
    <row r="1" spans="1:11" x14ac:dyDescent="0.35">
      <c r="A1" s="50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thickBot="1" x14ac:dyDescent="0.4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4">
      <c r="A3" s="65"/>
      <c r="B3" s="150" t="s">
        <v>14</v>
      </c>
      <c r="C3" s="151"/>
      <c r="D3" s="151"/>
      <c r="E3" s="66" t="s">
        <v>15</v>
      </c>
      <c r="F3" s="1"/>
      <c r="G3" s="152" t="s">
        <v>12</v>
      </c>
      <c r="H3" s="153"/>
      <c r="I3" s="153"/>
      <c r="J3" s="153"/>
      <c r="K3" s="154"/>
    </row>
    <row r="4" spans="1:11" ht="15" thickBot="1" x14ac:dyDescent="0.4">
      <c r="A4" s="30" t="s">
        <v>8</v>
      </c>
      <c r="B4" s="17" t="s">
        <v>2</v>
      </c>
      <c r="C4" s="17" t="s">
        <v>3</v>
      </c>
      <c r="D4" s="19" t="s">
        <v>4</v>
      </c>
      <c r="E4" s="30"/>
      <c r="F4" s="67"/>
      <c r="G4" s="15" t="s">
        <v>2</v>
      </c>
      <c r="H4" s="12" t="s">
        <v>3</v>
      </c>
      <c r="I4" s="16" t="s">
        <v>4</v>
      </c>
      <c r="J4" s="12" t="s">
        <v>5</v>
      </c>
      <c r="K4" s="16" t="s">
        <v>6</v>
      </c>
    </row>
    <row r="5" spans="1:11" x14ac:dyDescent="0.35">
      <c r="A5" s="68">
        <v>38</v>
      </c>
      <c r="B5" s="69">
        <v>5154536</v>
      </c>
      <c r="C5" s="70">
        <v>7478184</v>
      </c>
      <c r="D5" s="71">
        <v>6712437</v>
      </c>
      <c r="E5" s="72">
        <v>20301731</v>
      </c>
      <c r="F5" s="1"/>
      <c r="G5" s="73">
        <f>B5/$E5*100</f>
        <v>25.389637957472686</v>
      </c>
      <c r="H5" s="74">
        <f t="shared" ref="H5:I13" si="0">C5/$E5*100</f>
        <v>36.835203855277172</v>
      </c>
      <c r="I5" s="75">
        <f t="shared" si="0"/>
        <v>33.06337277348419</v>
      </c>
      <c r="J5" s="21">
        <f>AVERAGE(G5:I5)</f>
        <v>31.762738195411348</v>
      </c>
      <c r="K5" s="22">
        <f>_xlfn.STDEV.P(G5:I5)</f>
        <v>4.7622811347437999</v>
      </c>
    </row>
    <row r="6" spans="1:11" x14ac:dyDescent="0.35">
      <c r="A6" s="76">
        <v>39</v>
      </c>
      <c r="B6" s="77">
        <v>11671459</v>
      </c>
      <c r="C6" s="78">
        <v>10562387</v>
      </c>
      <c r="D6" s="79">
        <v>10844240</v>
      </c>
      <c r="E6" s="80">
        <v>15776087</v>
      </c>
      <c r="F6" s="1"/>
      <c r="G6" s="81">
        <f t="shared" ref="G6:G13" si="1">B6/$E6*100</f>
        <v>73.981963968631774</v>
      </c>
      <c r="H6" s="82">
        <f t="shared" si="0"/>
        <v>66.951881033617525</v>
      </c>
      <c r="I6" s="83">
        <f t="shared" si="0"/>
        <v>68.738464740971565</v>
      </c>
      <c r="J6" s="3">
        <f t="shared" ref="J6:J13" si="2">AVERAGE(G6:I6)</f>
        <v>69.89076991440696</v>
      </c>
      <c r="K6" s="5">
        <f t="shared" ref="K6:K13" si="3">_xlfn.STDEV.P(G6:I6)</f>
        <v>2.9834400645160293</v>
      </c>
    </row>
    <row r="7" spans="1:11" x14ac:dyDescent="0.35">
      <c r="A7" s="76">
        <v>40</v>
      </c>
      <c r="B7" s="77">
        <v>9698478</v>
      </c>
      <c r="C7" s="78">
        <v>10386818</v>
      </c>
      <c r="D7" s="79">
        <v>6047440</v>
      </c>
      <c r="E7" s="80">
        <v>20580936</v>
      </c>
      <c r="F7" s="1"/>
      <c r="G7" s="81">
        <f t="shared" si="1"/>
        <v>47.123600209436539</v>
      </c>
      <c r="H7" s="82">
        <f t="shared" si="0"/>
        <v>50.468151691448824</v>
      </c>
      <c r="I7" s="83">
        <f t="shared" si="0"/>
        <v>29.383697612198006</v>
      </c>
      <c r="J7" s="3">
        <f t="shared" si="2"/>
        <v>42.325149837694454</v>
      </c>
      <c r="K7" s="5">
        <f t="shared" si="3"/>
        <v>9.2522932448326358</v>
      </c>
    </row>
    <row r="8" spans="1:11" x14ac:dyDescent="0.35">
      <c r="A8" s="76">
        <v>41</v>
      </c>
      <c r="B8" s="77">
        <v>17599534</v>
      </c>
      <c r="C8" s="78">
        <v>14537219</v>
      </c>
      <c r="D8" s="79">
        <v>12382713</v>
      </c>
      <c r="E8" s="80">
        <v>23052648</v>
      </c>
      <c r="F8" s="1"/>
      <c r="G8" s="81">
        <f t="shared" si="1"/>
        <v>76.344956119574633</v>
      </c>
      <c r="H8" s="82">
        <f t="shared" si="0"/>
        <v>63.060950741971155</v>
      </c>
      <c r="I8" s="83">
        <f t="shared" si="0"/>
        <v>53.714926805805561</v>
      </c>
      <c r="J8" s="3">
        <f t="shared" si="2"/>
        <v>64.37361122245045</v>
      </c>
      <c r="K8" s="5">
        <f t="shared" si="3"/>
        <v>9.2851804806824845</v>
      </c>
    </row>
    <row r="9" spans="1:11" x14ac:dyDescent="0.35">
      <c r="A9" s="76">
        <v>42</v>
      </c>
      <c r="B9" s="77">
        <v>21180029</v>
      </c>
      <c r="C9" s="78">
        <v>11247229</v>
      </c>
      <c r="D9" s="79">
        <v>20674525</v>
      </c>
      <c r="E9" s="80">
        <v>25221117</v>
      </c>
      <c r="F9" s="1"/>
      <c r="G9" s="81">
        <f t="shared" si="1"/>
        <v>83.977363096170563</v>
      </c>
      <c r="H9" s="82">
        <f t="shared" si="0"/>
        <v>44.594491988598286</v>
      </c>
      <c r="I9" s="83">
        <f t="shared" si="0"/>
        <v>81.97307438841824</v>
      </c>
      <c r="J9" s="3">
        <f t="shared" si="2"/>
        <v>70.181643157729027</v>
      </c>
      <c r="K9" s="5">
        <f t="shared" si="3"/>
        <v>18.11134123544263</v>
      </c>
    </row>
    <row r="10" spans="1:11" x14ac:dyDescent="0.35">
      <c r="A10" s="76">
        <v>43</v>
      </c>
      <c r="B10" s="77">
        <v>16522589</v>
      </c>
      <c r="C10" s="78">
        <v>9375007</v>
      </c>
      <c r="D10" s="79">
        <v>15531401</v>
      </c>
      <c r="E10" s="80">
        <v>20908790</v>
      </c>
      <c r="F10" s="1"/>
      <c r="G10" s="81">
        <f t="shared" si="1"/>
        <v>79.022215058834107</v>
      </c>
      <c r="H10" s="82">
        <f t="shared" si="0"/>
        <v>44.837635272055437</v>
      </c>
      <c r="I10" s="83">
        <f t="shared" si="0"/>
        <v>74.281682488561032</v>
      </c>
      <c r="J10" s="3">
        <f t="shared" si="2"/>
        <v>66.047177606483515</v>
      </c>
      <c r="K10" s="5">
        <f t="shared" si="3"/>
        <v>15.121765258271012</v>
      </c>
    </row>
    <row r="11" spans="1:11" x14ac:dyDescent="0.35">
      <c r="A11" s="76">
        <v>44</v>
      </c>
      <c r="B11" s="77">
        <v>401838</v>
      </c>
      <c r="C11" s="78">
        <v>821867</v>
      </c>
      <c r="D11" s="79">
        <v>975828</v>
      </c>
      <c r="E11" s="80">
        <v>1540394</v>
      </c>
      <c r="F11" s="1"/>
      <c r="G11" s="81">
        <f t="shared" si="1"/>
        <v>26.086702492998544</v>
      </c>
      <c r="H11" s="82">
        <f t="shared" si="0"/>
        <v>53.354336617774415</v>
      </c>
      <c r="I11" s="83">
        <f t="shared" si="0"/>
        <v>63.3492470108297</v>
      </c>
      <c r="J11" s="3">
        <f t="shared" si="2"/>
        <v>47.596762040534223</v>
      </c>
      <c r="K11" s="5">
        <f t="shared" si="3"/>
        <v>15.747731153940869</v>
      </c>
    </row>
    <row r="12" spans="1:11" x14ac:dyDescent="0.35">
      <c r="A12" s="76" t="s">
        <v>16</v>
      </c>
      <c r="B12" s="77">
        <v>1027060</v>
      </c>
      <c r="C12" s="78">
        <v>1054634</v>
      </c>
      <c r="D12" s="79">
        <v>1113343</v>
      </c>
      <c r="E12" s="80">
        <v>1169770</v>
      </c>
      <c r="F12" s="1"/>
      <c r="G12" s="81">
        <f t="shared" si="1"/>
        <v>87.800165844567729</v>
      </c>
      <c r="H12" s="82">
        <f t="shared" si="0"/>
        <v>90.157381365567588</v>
      </c>
      <c r="I12" s="83">
        <f t="shared" si="0"/>
        <v>95.17623122494166</v>
      </c>
      <c r="J12" s="3">
        <f t="shared" si="2"/>
        <v>91.044592811692326</v>
      </c>
      <c r="K12" s="5">
        <f t="shared" si="3"/>
        <v>3.0759218928627741</v>
      </c>
    </row>
    <row r="13" spans="1:11" ht="15" thickBot="1" x14ac:dyDescent="0.4">
      <c r="A13" s="84" t="s">
        <v>17</v>
      </c>
      <c r="B13" s="85">
        <v>0</v>
      </c>
      <c r="C13" s="86">
        <v>24124</v>
      </c>
      <c r="D13" s="87">
        <v>0</v>
      </c>
      <c r="E13" s="88">
        <v>1436111</v>
      </c>
      <c r="F13" s="1"/>
      <c r="G13" s="89">
        <f t="shared" si="1"/>
        <v>0</v>
      </c>
      <c r="H13" s="90">
        <f t="shared" si="0"/>
        <v>1.6798144433125293</v>
      </c>
      <c r="I13" s="91">
        <f t="shared" si="0"/>
        <v>0</v>
      </c>
      <c r="J13" s="26">
        <f t="shared" si="2"/>
        <v>0.55993814777084305</v>
      </c>
      <c r="K13" s="27">
        <f t="shared" si="3"/>
        <v>0.79187212266759655</v>
      </c>
    </row>
  </sheetData>
  <mergeCells count="2">
    <mergeCell ref="B3:D3"/>
    <mergeCell ref="G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B0F5-CA53-4490-821E-4785D9B6A5BF}">
  <dimension ref="A1:P15"/>
  <sheetViews>
    <sheetView workbookViewId="0"/>
  </sheetViews>
  <sheetFormatPr defaultRowHeight="14.5" x14ac:dyDescent="0.35"/>
  <cols>
    <col min="1" max="1" width="19.36328125" customWidth="1"/>
  </cols>
  <sheetData>
    <row r="1" spans="1:16" x14ac:dyDescent="0.35">
      <c r="A1" s="50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" thickBot="1" x14ac:dyDescent="0.4">
      <c r="A2" s="1" t="s">
        <v>49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thickBot="1" x14ac:dyDescent="0.4">
      <c r="A3" s="120"/>
      <c r="B3" s="159" t="s">
        <v>50</v>
      </c>
      <c r="C3" s="160"/>
      <c r="D3" s="161"/>
      <c r="E3" s="155" t="s">
        <v>51</v>
      </c>
      <c r="F3" s="156"/>
      <c r="G3" s="157"/>
      <c r="H3" s="155" t="s">
        <v>52</v>
      </c>
      <c r="I3" s="156"/>
      <c r="J3" s="157"/>
      <c r="K3" s="155" t="s">
        <v>53</v>
      </c>
      <c r="L3" s="156"/>
      <c r="M3" s="157"/>
      <c r="N3" s="155" t="s">
        <v>54</v>
      </c>
      <c r="O3" s="156"/>
      <c r="P3" s="157"/>
    </row>
    <row r="4" spans="1:16" ht="15" thickBot="1" x14ac:dyDescent="0.4">
      <c r="A4" s="121" t="s">
        <v>8</v>
      </c>
      <c r="B4" s="15" t="s">
        <v>2</v>
      </c>
      <c r="C4" s="13" t="s">
        <v>3</v>
      </c>
      <c r="D4" s="16" t="s">
        <v>4</v>
      </c>
      <c r="E4" s="15" t="s">
        <v>2</v>
      </c>
      <c r="F4" s="13" t="s">
        <v>3</v>
      </c>
      <c r="G4" s="16" t="s">
        <v>4</v>
      </c>
      <c r="H4" s="15" t="s">
        <v>2</v>
      </c>
      <c r="I4" s="13" t="s">
        <v>3</v>
      </c>
      <c r="J4" s="16" t="s">
        <v>4</v>
      </c>
      <c r="K4" s="15" t="s">
        <v>2</v>
      </c>
      <c r="L4" s="13" t="s">
        <v>3</v>
      </c>
      <c r="M4" s="16" t="s">
        <v>4</v>
      </c>
      <c r="N4" s="15" t="s">
        <v>2</v>
      </c>
      <c r="O4" s="13" t="s">
        <v>3</v>
      </c>
      <c r="P4" s="16" t="s">
        <v>4</v>
      </c>
    </row>
    <row r="5" spans="1:16" x14ac:dyDescent="0.35">
      <c r="A5" s="122">
        <v>32</v>
      </c>
      <c r="B5" s="69">
        <v>4102350</v>
      </c>
      <c r="C5" s="123">
        <v>4102350</v>
      </c>
      <c r="D5" s="71">
        <v>4260631</v>
      </c>
      <c r="E5" s="123">
        <v>2223511</v>
      </c>
      <c r="F5" s="70">
        <v>2018425</v>
      </c>
      <c r="G5" s="124">
        <v>2686035</v>
      </c>
      <c r="H5" s="69">
        <v>283425</v>
      </c>
      <c r="I5" s="70">
        <v>185564</v>
      </c>
      <c r="J5" s="71">
        <v>435364</v>
      </c>
      <c r="K5" s="123">
        <v>0</v>
      </c>
      <c r="L5" s="70">
        <v>0</v>
      </c>
      <c r="M5" s="124">
        <v>35161</v>
      </c>
      <c r="N5" s="122">
        <v>0</v>
      </c>
      <c r="O5" s="124">
        <v>0</v>
      </c>
      <c r="P5" s="71">
        <v>0</v>
      </c>
    </row>
    <row r="6" spans="1:16" ht="15" thickBot="1" x14ac:dyDescent="0.4">
      <c r="A6" s="125">
        <v>43</v>
      </c>
      <c r="B6" s="119">
        <v>15121279</v>
      </c>
      <c r="C6" s="111">
        <v>15121279</v>
      </c>
      <c r="D6" s="112">
        <v>12636158</v>
      </c>
      <c r="E6" s="111">
        <v>12214985</v>
      </c>
      <c r="F6" s="126">
        <v>10185041</v>
      </c>
      <c r="G6" s="127">
        <v>10498454</v>
      </c>
      <c r="H6" s="119">
        <v>8936637</v>
      </c>
      <c r="I6" s="126">
        <v>6181065</v>
      </c>
      <c r="J6" s="112">
        <v>6718551</v>
      </c>
      <c r="K6" s="111">
        <v>4407741</v>
      </c>
      <c r="L6" s="126">
        <v>2845968</v>
      </c>
      <c r="M6" s="127">
        <v>2692424</v>
      </c>
      <c r="N6" s="125">
        <v>749207</v>
      </c>
      <c r="O6" s="127">
        <v>393357</v>
      </c>
      <c r="P6" s="112">
        <v>268692</v>
      </c>
    </row>
    <row r="7" spans="1:16" ht="15" thickBot="1" x14ac:dyDescent="0.4"/>
    <row r="8" spans="1:16" ht="15" thickBot="1" x14ac:dyDescent="0.4">
      <c r="A8" s="65" t="s">
        <v>8</v>
      </c>
      <c r="B8" s="150">
        <v>32</v>
      </c>
      <c r="C8" s="151"/>
      <c r="D8" s="151"/>
      <c r="E8" s="150">
        <v>43</v>
      </c>
      <c r="F8" s="151"/>
      <c r="G8" s="158"/>
    </row>
    <row r="9" spans="1:16" ht="15" thickBot="1" x14ac:dyDescent="0.4">
      <c r="A9" s="10"/>
      <c r="B9" s="113" t="s">
        <v>2</v>
      </c>
      <c r="C9" s="128" t="s">
        <v>3</v>
      </c>
      <c r="D9" s="129" t="s">
        <v>4</v>
      </c>
      <c r="E9" s="113" t="s">
        <v>2</v>
      </c>
      <c r="F9" s="128" t="s">
        <v>3</v>
      </c>
      <c r="G9" s="114" t="s">
        <v>4</v>
      </c>
    </row>
    <row r="10" spans="1:16" x14ac:dyDescent="0.35">
      <c r="A10" s="20" t="s">
        <v>55</v>
      </c>
      <c r="B10" s="131">
        <v>4.9770000000000003</v>
      </c>
      <c r="C10" s="130">
        <v>5.0190000000000001</v>
      </c>
      <c r="D10" s="132">
        <v>5.9279999999999999</v>
      </c>
      <c r="E10" s="142">
        <v>17.309999999999999</v>
      </c>
      <c r="F10" s="143">
        <v>16.739999999999998</v>
      </c>
      <c r="G10" s="144">
        <v>14.9</v>
      </c>
    </row>
    <row r="11" spans="1:16" ht="15" thickBot="1" x14ac:dyDescent="0.4">
      <c r="A11" s="133" t="s">
        <v>56</v>
      </c>
      <c r="B11" s="111">
        <f>((1/(0.5/1000))*0.693)/B10</f>
        <v>278.48101265822783</v>
      </c>
      <c r="C11" s="126">
        <f t="shared" ref="C11:G11" si="0">((1/(0.5/1000))*0.693)/C10</f>
        <v>276.15062761506277</v>
      </c>
      <c r="D11" s="127">
        <f t="shared" si="0"/>
        <v>233.80566801619435</v>
      </c>
      <c r="E11" s="119">
        <f t="shared" si="0"/>
        <v>80.069324090121327</v>
      </c>
      <c r="F11" s="126">
        <f t="shared" si="0"/>
        <v>82.795698924731184</v>
      </c>
      <c r="G11" s="112">
        <f t="shared" si="0"/>
        <v>93.020134228187914</v>
      </c>
    </row>
    <row r="12" spans="1:16" ht="15" thickBot="1" x14ac:dyDescent="0.4">
      <c r="A12" s="1" t="s">
        <v>56</v>
      </c>
      <c r="B12" s="1"/>
      <c r="C12" s="1"/>
      <c r="D12" s="1"/>
      <c r="E12" s="1"/>
      <c r="F12" s="1"/>
      <c r="G12" s="1"/>
    </row>
    <row r="13" spans="1:16" ht="15" thickBot="1" x14ac:dyDescent="0.4">
      <c r="A13" s="10" t="s">
        <v>8</v>
      </c>
      <c r="B13" s="106" t="s">
        <v>2</v>
      </c>
      <c r="C13" s="128" t="s">
        <v>3</v>
      </c>
      <c r="D13" s="129" t="s">
        <v>4</v>
      </c>
      <c r="E13" s="113" t="s">
        <v>5</v>
      </c>
      <c r="F13" s="114" t="s">
        <v>6</v>
      </c>
      <c r="G13" s="1"/>
    </row>
    <row r="14" spans="1:16" x14ac:dyDescent="0.35">
      <c r="A14" s="134">
        <v>32</v>
      </c>
      <c r="B14" s="135">
        <v>278.48101265822783</v>
      </c>
      <c r="C14" s="61">
        <v>276.15062761506277</v>
      </c>
      <c r="D14" s="63">
        <v>233.80566801619435</v>
      </c>
      <c r="E14" s="136">
        <f>AVERAGE(B14:D14)</f>
        <v>262.81243609649499</v>
      </c>
      <c r="F14" s="137">
        <f>_xlfn.STDEV.P(B14:D14)</f>
        <v>20.532934835861674</v>
      </c>
      <c r="G14" s="1"/>
    </row>
    <row r="15" spans="1:16" ht="15" thickBot="1" x14ac:dyDescent="0.4">
      <c r="A15" s="138">
        <v>43</v>
      </c>
      <c r="B15" s="139">
        <v>80.069324090121327</v>
      </c>
      <c r="C15" s="62">
        <v>82.795698924731184</v>
      </c>
      <c r="D15" s="64">
        <v>93.020134228187914</v>
      </c>
      <c r="E15" s="140">
        <f t="shared" ref="E15" si="1">AVERAGE(B15:D15)</f>
        <v>85.295052414346813</v>
      </c>
      <c r="F15" s="141">
        <f t="shared" ref="F15" si="2">_xlfn.STDEV.P(B15:D15)</f>
        <v>5.5747015888806351</v>
      </c>
      <c r="G15" s="1"/>
    </row>
  </sheetData>
  <mergeCells count="7">
    <mergeCell ref="K3:M3"/>
    <mergeCell ref="N3:P3"/>
    <mergeCell ref="B8:D8"/>
    <mergeCell ref="E8:G8"/>
    <mergeCell ref="B3:D3"/>
    <mergeCell ref="E3:G3"/>
    <mergeCell ref="H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E2EC-C9A9-4EAD-8986-1CC3CF079A28}">
  <dimension ref="A1:H26"/>
  <sheetViews>
    <sheetView workbookViewId="0">
      <selection sqref="A1:A2"/>
    </sheetView>
  </sheetViews>
  <sheetFormatPr defaultRowHeight="14.5" x14ac:dyDescent="0.35"/>
  <cols>
    <col min="1" max="1" width="13.1796875" customWidth="1"/>
    <col min="4" max="4" width="18.08984375" bestFit="1" customWidth="1"/>
    <col min="5" max="5" width="1" customWidth="1"/>
    <col min="8" max="8" width="18.08984375" bestFit="1" customWidth="1"/>
  </cols>
  <sheetData>
    <row r="1" spans="1:8" x14ac:dyDescent="0.35">
      <c r="A1" s="50" t="s">
        <v>18</v>
      </c>
    </row>
    <row r="2" spans="1:8" x14ac:dyDescent="0.35">
      <c r="A2" s="1" t="s">
        <v>27</v>
      </c>
    </row>
    <row r="3" spans="1:8" ht="15" thickBot="1" x14ac:dyDescent="0.4">
      <c r="A3" s="145" t="s">
        <v>26</v>
      </c>
      <c r="B3" s="50" t="s">
        <v>19</v>
      </c>
      <c r="C3" s="50"/>
      <c r="D3" s="1"/>
      <c r="E3" s="1"/>
      <c r="F3" s="50" t="s">
        <v>20</v>
      </c>
      <c r="G3" s="50"/>
      <c r="H3" s="1"/>
    </row>
    <row r="4" spans="1:8" ht="15" thickBot="1" x14ac:dyDescent="0.4">
      <c r="A4" s="162" t="s">
        <v>21</v>
      </c>
      <c r="B4" s="15" t="s">
        <v>22</v>
      </c>
      <c r="C4" s="12" t="s">
        <v>23</v>
      </c>
      <c r="D4" s="13" t="s">
        <v>7</v>
      </c>
      <c r="E4" s="92"/>
      <c r="F4" s="93" t="s">
        <v>22</v>
      </c>
      <c r="G4" s="12" t="s">
        <v>23</v>
      </c>
      <c r="H4" s="18" t="s">
        <v>7</v>
      </c>
    </row>
    <row r="5" spans="1:8" x14ac:dyDescent="0.35">
      <c r="A5" s="163"/>
      <c r="B5" s="3">
        <v>0.5</v>
      </c>
      <c r="C5" s="94">
        <v>93878</v>
      </c>
      <c r="D5" s="95">
        <v>7.3343390790005153E-2</v>
      </c>
      <c r="E5" s="96"/>
      <c r="F5" s="81">
        <v>8.3333333333333329E-2</v>
      </c>
      <c r="G5" s="97">
        <v>7101503</v>
      </c>
      <c r="H5" s="83">
        <v>1.9569153636873931</v>
      </c>
    </row>
    <row r="6" spans="1:8" x14ac:dyDescent="0.35">
      <c r="A6" s="163"/>
      <c r="B6" s="3">
        <v>1</v>
      </c>
      <c r="C6" s="94">
        <v>65888</v>
      </c>
      <c r="D6" s="95">
        <v>5.1475844525574251E-2</v>
      </c>
      <c r="E6" s="96"/>
      <c r="F6" s="81">
        <v>0.25</v>
      </c>
      <c r="G6" s="97">
        <v>3269116</v>
      </c>
      <c r="H6" s="83">
        <v>0.90084920418625125</v>
      </c>
    </row>
    <row r="7" spans="1:8" x14ac:dyDescent="0.35">
      <c r="A7" s="163"/>
      <c r="B7" s="3">
        <v>2</v>
      </c>
      <c r="C7" s="94">
        <v>60118</v>
      </c>
      <c r="D7" s="95">
        <v>4.6967958068062053E-2</v>
      </c>
      <c r="E7" s="96"/>
      <c r="F7" s="81">
        <v>0.5</v>
      </c>
      <c r="G7" s="97">
        <v>1220827</v>
      </c>
      <c r="H7" s="83">
        <v>0.33641541976457506</v>
      </c>
    </row>
    <row r="8" spans="1:8" x14ac:dyDescent="0.35">
      <c r="A8" s="163"/>
      <c r="B8" s="3">
        <v>4</v>
      </c>
      <c r="C8" s="94">
        <v>25595</v>
      </c>
      <c r="D8" s="95">
        <v>1.9996421816295424E-2</v>
      </c>
      <c r="E8" s="96"/>
      <c r="F8" s="81">
        <v>1</v>
      </c>
      <c r="G8" s="97">
        <v>414076</v>
      </c>
      <c r="H8" s="83">
        <v>0.11410425175265305</v>
      </c>
    </row>
    <row r="9" spans="1:8" x14ac:dyDescent="0.35">
      <c r="A9" s="163"/>
      <c r="B9" s="3">
        <v>8</v>
      </c>
      <c r="C9" s="94">
        <v>0</v>
      </c>
      <c r="D9" s="95">
        <v>0</v>
      </c>
      <c r="E9" s="96"/>
      <c r="F9" s="81">
        <v>2</v>
      </c>
      <c r="G9" s="97">
        <v>0</v>
      </c>
      <c r="H9" s="83">
        <v>0</v>
      </c>
    </row>
    <row r="10" spans="1:8" ht="15" thickBot="1" x14ac:dyDescent="0.4">
      <c r="A10" s="164"/>
      <c r="B10" s="26">
        <v>24</v>
      </c>
      <c r="C10" s="98">
        <v>0</v>
      </c>
      <c r="D10" s="99">
        <v>0</v>
      </c>
      <c r="E10" s="100"/>
      <c r="F10" s="89">
        <v>4</v>
      </c>
      <c r="G10" s="101">
        <v>0</v>
      </c>
      <c r="H10" s="91">
        <v>0</v>
      </c>
    </row>
    <row r="11" spans="1:8" ht="3.65" customHeight="1" thickBot="1" x14ac:dyDescent="0.4">
      <c r="A11" s="1"/>
      <c r="B11" s="1"/>
      <c r="C11" s="1"/>
      <c r="D11" s="1"/>
      <c r="E11" s="1"/>
      <c r="F11" s="1"/>
      <c r="G11" s="1"/>
      <c r="H11" s="1"/>
    </row>
    <row r="12" spans="1:8" ht="15" thickBot="1" x14ac:dyDescent="0.4">
      <c r="A12" s="162" t="s">
        <v>24</v>
      </c>
      <c r="B12" s="15" t="s">
        <v>22</v>
      </c>
      <c r="C12" s="12" t="s">
        <v>23</v>
      </c>
      <c r="D12" s="13" t="s">
        <v>7</v>
      </c>
      <c r="E12" s="92"/>
      <c r="F12" s="15" t="s">
        <v>22</v>
      </c>
      <c r="G12" s="12" t="s">
        <v>23</v>
      </c>
      <c r="H12" s="13" t="s">
        <v>7</v>
      </c>
    </row>
    <row r="13" spans="1:8" x14ac:dyDescent="0.35">
      <c r="A13" s="163"/>
      <c r="B13" s="102">
        <v>0.5</v>
      </c>
      <c r="C13" s="103">
        <v>799315</v>
      </c>
      <c r="D13" s="82">
        <v>0.22026207746807802</v>
      </c>
      <c r="E13" s="96"/>
      <c r="F13" s="81">
        <v>8.3333333333333329E-2</v>
      </c>
      <c r="G13" s="97">
        <v>11577075</v>
      </c>
      <c r="H13" s="83">
        <v>3.1902198638881409</v>
      </c>
    </row>
    <row r="14" spans="1:8" x14ac:dyDescent="0.35">
      <c r="A14" s="163"/>
      <c r="B14" s="102">
        <v>1</v>
      </c>
      <c r="C14" s="103">
        <v>680720</v>
      </c>
      <c r="D14" s="82">
        <v>0.18758161847840973</v>
      </c>
      <c r="E14" s="96"/>
      <c r="F14" s="81">
        <v>0.25</v>
      </c>
      <c r="G14" s="97">
        <v>5906460</v>
      </c>
      <c r="H14" s="83">
        <v>1.627605074447626</v>
      </c>
    </row>
    <row r="15" spans="1:8" x14ac:dyDescent="0.35">
      <c r="A15" s="163"/>
      <c r="B15" s="102">
        <v>2</v>
      </c>
      <c r="C15" s="103">
        <v>565951</v>
      </c>
      <c r="D15" s="82">
        <v>0.15595546562386073</v>
      </c>
      <c r="E15" s="96"/>
      <c r="F15" s="81">
        <v>0.5</v>
      </c>
      <c r="G15" s="97">
        <v>4558176</v>
      </c>
      <c r="H15" s="83">
        <v>1.2560671515299151</v>
      </c>
    </row>
    <row r="16" spans="1:8" x14ac:dyDescent="0.35">
      <c r="A16" s="163"/>
      <c r="B16" s="102">
        <v>4</v>
      </c>
      <c r="C16" s="103">
        <v>202269</v>
      </c>
      <c r="D16" s="82">
        <v>5.5737963315327092E-2</v>
      </c>
      <c r="E16" s="96"/>
      <c r="F16" s="81">
        <v>1</v>
      </c>
      <c r="G16" s="97">
        <v>2427131</v>
      </c>
      <c r="H16" s="83">
        <v>0.66882883011975713</v>
      </c>
    </row>
    <row r="17" spans="1:8" x14ac:dyDescent="0.35">
      <c r="A17" s="163"/>
      <c r="B17" s="102">
        <v>8</v>
      </c>
      <c r="C17" s="103">
        <v>0</v>
      </c>
      <c r="D17" s="82">
        <v>0</v>
      </c>
      <c r="E17" s="96"/>
      <c r="F17" s="81">
        <v>2</v>
      </c>
      <c r="G17" s="97">
        <v>1056407</v>
      </c>
      <c r="H17" s="83">
        <v>0.29110726118216212</v>
      </c>
    </row>
    <row r="18" spans="1:8" ht="15" thickBot="1" x14ac:dyDescent="0.4">
      <c r="A18" s="164"/>
      <c r="B18" s="104">
        <v>24</v>
      </c>
      <c r="C18" s="101">
        <v>0</v>
      </c>
      <c r="D18" s="105">
        <v>0</v>
      </c>
      <c r="E18" s="100"/>
      <c r="F18" s="89">
        <v>4</v>
      </c>
      <c r="G18" s="101">
        <v>0</v>
      </c>
      <c r="H18" s="91">
        <v>0</v>
      </c>
    </row>
    <row r="19" spans="1:8" ht="6.65" customHeight="1" thickBot="1" x14ac:dyDescent="0.4">
      <c r="A19" s="1"/>
      <c r="B19" s="1"/>
      <c r="C19" s="1"/>
      <c r="D19" s="1"/>
      <c r="E19" s="1"/>
      <c r="F19" s="1"/>
      <c r="G19" s="1"/>
      <c r="H19" s="1"/>
    </row>
    <row r="20" spans="1:8" ht="15" thickBot="1" x14ac:dyDescent="0.4">
      <c r="A20" s="162" t="s">
        <v>25</v>
      </c>
      <c r="B20" s="15" t="s">
        <v>22</v>
      </c>
      <c r="C20" s="12" t="s">
        <v>23</v>
      </c>
      <c r="D20" s="13" t="s">
        <v>7</v>
      </c>
      <c r="E20" s="92"/>
      <c r="F20" s="15" t="s">
        <v>22</v>
      </c>
      <c r="G20" s="12" t="s">
        <v>23</v>
      </c>
      <c r="H20" s="13" t="s">
        <v>7</v>
      </c>
    </row>
    <row r="21" spans="1:8" x14ac:dyDescent="0.35">
      <c r="A21" s="163"/>
      <c r="B21" s="102">
        <v>0.5</v>
      </c>
      <c r="C21" s="103">
        <v>922483</v>
      </c>
      <c r="D21" s="82">
        <v>0.25420268856331363</v>
      </c>
      <c r="E21" s="96"/>
      <c r="F21" s="81">
        <v>8.3333333333333329E-2</v>
      </c>
      <c r="G21" s="97">
        <v>7910254</v>
      </c>
      <c r="H21" s="83">
        <v>2.1797776587955613</v>
      </c>
    </row>
    <row r="22" spans="1:8" x14ac:dyDescent="0.35">
      <c r="A22" s="163"/>
      <c r="B22" s="102">
        <v>1</v>
      </c>
      <c r="C22" s="103">
        <v>338014</v>
      </c>
      <c r="D22" s="82">
        <v>9.3144337155307885E-2</v>
      </c>
      <c r="E22" s="96"/>
      <c r="F22" s="81">
        <v>0.25</v>
      </c>
      <c r="G22" s="97">
        <v>3393703</v>
      </c>
      <c r="H22" s="83">
        <v>0.93518083995627355</v>
      </c>
    </row>
    <row r="23" spans="1:8" x14ac:dyDescent="0.35">
      <c r="A23" s="163"/>
      <c r="B23" s="102">
        <v>2</v>
      </c>
      <c r="C23" s="103">
        <v>716194</v>
      </c>
      <c r="D23" s="82">
        <v>0.19735695978453136</v>
      </c>
      <c r="E23" s="96"/>
      <c r="F23" s="81">
        <v>0.5</v>
      </c>
      <c r="G23" s="97">
        <v>1783676</v>
      </c>
      <c r="H23" s="83">
        <v>0.49151608726215767</v>
      </c>
    </row>
    <row r="24" spans="1:8" x14ac:dyDescent="0.35">
      <c r="A24" s="163"/>
      <c r="B24" s="102">
        <v>4</v>
      </c>
      <c r="C24" s="103">
        <v>130786</v>
      </c>
      <c r="D24" s="82">
        <v>3.6039854204837962E-2</v>
      </c>
      <c r="E24" s="96"/>
      <c r="F24" s="81">
        <v>1</v>
      </c>
      <c r="G24" s="97">
        <v>769476</v>
      </c>
      <c r="H24" s="83">
        <v>0.21203953675563053</v>
      </c>
    </row>
    <row r="25" spans="1:8" x14ac:dyDescent="0.35">
      <c r="A25" s="163"/>
      <c r="B25" s="102">
        <v>8</v>
      </c>
      <c r="C25" s="103">
        <v>0</v>
      </c>
      <c r="D25" s="82">
        <v>0</v>
      </c>
      <c r="E25" s="96"/>
      <c r="F25" s="81">
        <v>2</v>
      </c>
      <c r="G25" s="97">
        <v>0</v>
      </c>
      <c r="H25" s="83">
        <v>0</v>
      </c>
    </row>
    <row r="26" spans="1:8" ht="15" thickBot="1" x14ac:dyDescent="0.4">
      <c r="A26" s="164"/>
      <c r="B26" s="104">
        <v>24</v>
      </c>
      <c r="C26" s="101">
        <v>0</v>
      </c>
      <c r="D26" s="105">
        <v>0</v>
      </c>
      <c r="E26" s="100"/>
      <c r="F26" s="89">
        <v>4</v>
      </c>
      <c r="G26" s="101">
        <v>0</v>
      </c>
      <c r="H26" s="91">
        <v>0</v>
      </c>
    </row>
  </sheetData>
  <mergeCells count="3">
    <mergeCell ref="A4:A10"/>
    <mergeCell ref="A12:A18"/>
    <mergeCell ref="A20:A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CCD2-A822-41D5-A4A5-870C4EE8C0E2}">
  <dimension ref="A1:F14"/>
  <sheetViews>
    <sheetView zoomScaleNormal="100" workbookViewId="0">
      <selection activeCell="C32" sqref="C32"/>
    </sheetView>
  </sheetViews>
  <sheetFormatPr defaultColWidth="8.90625" defaultRowHeight="14" x14ac:dyDescent="0.3"/>
  <cols>
    <col min="1" max="1" width="27.36328125" style="51" customWidth="1"/>
    <col min="2" max="2" width="18.6328125" style="51" customWidth="1"/>
    <col min="3" max="3" width="18.36328125" style="51" customWidth="1"/>
    <col min="4" max="4" width="33.1796875" style="51" bestFit="1" customWidth="1"/>
    <col min="5" max="5" width="16.81640625" style="51" bestFit="1" customWidth="1"/>
    <col min="6" max="6" width="24.453125" style="51" bestFit="1" customWidth="1"/>
    <col min="7" max="16384" width="8.90625" style="51"/>
  </cols>
  <sheetData>
    <row r="1" spans="1:6" ht="14.5" thickBot="1" x14ac:dyDescent="0.35">
      <c r="A1" s="146" t="s">
        <v>47</v>
      </c>
    </row>
    <row r="2" spans="1:6" ht="14.5" thickBot="1" x14ac:dyDescent="0.35">
      <c r="A2" s="10" t="s">
        <v>28</v>
      </c>
      <c r="B2" s="106" t="s">
        <v>29</v>
      </c>
      <c r="C2" s="16" t="s">
        <v>30</v>
      </c>
      <c r="D2" s="1"/>
      <c r="E2" s="1"/>
      <c r="F2" s="1"/>
    </row>
    <row r="3" spans="1:6" x14ac:dyDescent="0.3">
      <c r="A3" s="107">
        <v>43</v>
      </c>
      <c r="B3" s="108">
        <v>585.20000000000005</v>
      </c>
      <c r="C3" s="109">
        <v>1279980</v>
      </c>
      <c r="D3" s="1"/>
      <c r="E3" s="1"/>
      <c r="F3" s="1"/>
    </row>
    <row r="4" spans="1:6" ht="14.5" thickBot="1" x14ac:dyDescent="0.35">
      <c r="A4" s="110" t="s">
        <v>31</v>
      </c>
      <c r="B4" s="111">
        <v>601.20000000000005</v>
      </c>
      <c r="C4" s="112" t="s">
        <v>32</v>
      </c>
      <c r="D4" s="1"/>
      <c r="E4" s="1"/>
      <c r="F4" s="1"/>
    </row>
    <row r="5" spans="1:6" ht="14.5" thickBot="1" x14ac:dyDescent="0.35">
      <c r="A5" s="1"/>
      <c r="B5" s="1"/>
      <c r="C5" s="1"/>
      <c r="D5" s="1"/>
      <c r="E5" s="1"/>
      <c r="F5" s="1"/>
    </row>
    <row r="6" spans="1:6" ht="14.5" thickBot="1" x14ac:dyDescent="0.35">
      <c r="A6" s="11" t="s">
        <v>33</v>
      </c>
      <c r="B6" s="10" t="s">
        <v>34</v>
      </c>
      <c r="C6" s="113" t="s">
        <v>35</v>
      </c>
      <c r="D6" s="114" t="s">
        <v>36</v>
      </c>
      <c r="E6" s="106" t="s">
        <v>37</v>
      </c>
      <c r="F6" s="114" t="s">
        <v>38</v>
      </c>
    </row>
    <row r="7" spans="1:6" x14ac:dyDescent="0.3">
      <c r="A7" s="115" t="s">
        <v>39</v>
      </c>
      <c r="B7" s="115">
        <v>2.2059999999999995</v>
      </c>
      <c r="C7" s="116">
        <v>40439177</v>
      </c>
      <c r="D7" s="109">
        <v>0</v>
      </c>
      <c r="E7" s="117">
        <v>31.593600681260646</v>
      </c>
      <c r="F7" s="118">
        <v>0</v>
      </c>
    </row>
    <row r="8" spans="1:6" x14ac:dyDescent="0.3">
      <c r="A8" s="76" t="s">
        <v>40</v>
      </c>
      <c r="B8" s="76">
        <v>0.64599999999999902</v>
      </c>
      <c r="C8" s="77">
        <v>112136046</v>
      </c>
      <c r="D8" s="79">
        <v>0</v>
      </c>
      <c r="E8" s="25">
        <v>87.607654807106357</v>
      </c>
      <c r="F8" s="5">
        <v>0</v>
      </c>
    </row>
    <row r="9" spans="1:6" x14ac:dyDescent="0.3">
      <c r="A9" s="76" t="s">
        <v>41</v>
      </c>
      <c r="B9" s="76">
        <v>3.1219999999999981</v>
      </c>
      <c r="C9" s="77">
        <v>3266270</v>
      </c>
      <c r="D9" s="79">
        <v>3459105</v>
      </c>
      <c r="E9" s="25">
        <v>2.551813309582962</v>
      </c>
      <c r="F9" s="5">
        <v>2.7024680073126142</v>
      </c>
    </row>
    <row r="10" spans="1:6" x14ac:dyDescent="0.3">
      <c r="A10" s="76" t="s">
        <v>42</v>
      </c>
      <c r="B10" s="76">
        <v>0.89799999999999969</v>
      </c>
      <c r="C10" s="77">
        <v>16734467</v>
      </c>
      <c r="D10" s="79">
        <v>32233184</v>
      </c>
      <c r="E10" s="25">
        <v>13.074006625103518</v>
      </c>
      <c r="F10" s="5">
        <v>25.182568477632461</v>
      </c>
    </row>
    <row r="11" spans="1:6" x14ac:dyDescent="0.3">
      <c r="A11" s="76" t="s">
        <v>43</v>
      </c>
      <c r="B11" s="76">
        <v>2.2839999999999989</v>
      </c>
      <c r="C11" s="77">
        <v>802699</v>
      </c>
      <c r="D11" s="79">
        <v>0</v>
      </c>
      <c r="E11" s="25">
        <v>0.62711839247488244</v>
      </c>
      <c r="F11" s="5">
        <v>0</v>
      </c>
    </row>
    <row r="12" spans="1:6" x14ac:dyDescent="0.3">
      <c r="A12" s="76" t="s">
        <v>44</v>
      </c>
      <c r="B12" s="76">
        <v>0.81200000000000117</v>
      </c>
      <c r="C12" s="77">
        <v>3773896</v>
      </c>
      <c r="D12" s="79">
        <v>8549503</v>
      </c>
      <c r="E12" s="25">
        <v>2.9484023187862309</v>
      </c>
      <c r="F12" s="5">
        <v>6.6794035844310065</v>
      </c>
    </row>
    <row r="13" spans="1:6" x14ac:dyDescent="0.3">
      <c r="A13" s="76" t="s">
        <v>45</v>
      </c>
      <c r="B13" s="76">
        <v>2.6959999999999997</v>
      </c>
      <c r="C13" s="77">
        <v>638314</v>
      </c>
      <c r="D13" s="79">
        <v>0</v>
      </c>
      <c r="E13" s="25">
        <v>0.49869060454069597</v>
      </c>
      <c r="F13" s="5">
        <v>0</v>
      </c>
    </row>
    <row r="14" spans="1:6" ht="14.5" thickBot="1" x14ac:dyDescent="0.35">
      <c r="A14" s="84" t="s">
        <v>46</v>
      </c>
      <c r="B14" s="84">
        <v>1.3450000000000006</v>
      </c>
      <c r="C14" s="119">
        <v>839611</v>
      </c>
      <c r="D14" s="112">
        <v>0</v>
      </c>
      <c r="E14" s="28">
        <v>0.65595634306786044</v>
      </c>
      <c r="F14" s="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2015-06-05T18:17:20Z</dcterms:created>
  <dcterms:modified xsi:type="dcterms:W3CDTF">2023-10-18T06:29:14Z</dcterms:modified>
</cp:coreProperties>
</file>