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3F36EA46-6BD6-4173-A41B-7120384890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nel a" sheetId="6" r:id="rId1"/>
    <sheet name="Panel c" sheetId="1" r:id="rId2"/>
    <sheet name="Panel d" sheetId="2" r:id="rId3"/>
    <sheet name="Panel e" sheetId="3" r:id="rId4"/>
    <sheet name="Panel f" sheetId="4" r:id="rId5"/>
    <sheet name="Panel g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3" l="1"/>
  <c r="F17" i="3"/>
  <c r="J12" i="3"/>
  <c r="I12" i="3"/>
  <c r="H12" i="3"/>
  <c r="F16" i="3"/>
  <c r="E16" i="3"/>
  <c r="F15" i="3"/>
  <c r="E15" i="3"/>
  <c r="G12" i="3"/>
  <c r="F12" i="3"/>
  <c r="E12" i="3"/>
  <c r="D12" i="3"/>
  <c r="C12" i="3"/>
  <c r="B12" i="3"/>
  <c r="E69" i="1" l="1"/>
  <c r="F69" i="1"/>
  <c r="D66" i="1"/>
  <c r="C66" i="1"/>
  <c r="B66" i="1"/>
  <c r="E33" i="1"/>
  <c r="F33" i="1"/>
  <c r="D30" i="1"/>
  <c r="C30" i="1"/>
  <c r="B30" i="1"/>
  <c r="I7" i="2"/>
  <c r="H7" i="2"/>
  <c r="G7" i="2"/>
  <c r="I6" i="2"/>
  <c r="H6" i="2"/>
  <c r="G6" i="2"/>
  <c r="I5" i="2"/>
  <c r="H5" i="2"/>
  <c r="G5" i="2"/>
  <c r="J7" i="2" l="1"/>
  <c r="K6" i="2"/>
  <c r="K5" i="2"/>
  <c r="J5" i="2"/>
  <c r="K7" i="2"/>
  <c r="J6" i="2"/>
  <c r="F71" i="1" l="1"/>
  <c r="E71" i="1"/>
  <c r="F70" i="1"/>
  <c r="E70" i="1"/>
  <c r="J66" i="1"/>
  <c r="I66" i="1"/>
  <c r="H66" i="1"/>
  <c r="G66" i="1"/>
  <c r="F66" i="1"/>
  <c r="E66" i="1"/>
  <c r="F35" i="1"/>
  <c r="E35" i="1"/>
  <c r="F34" i="1"/>
  <c r="E34" i="1"/>
  <c r="J30" i="1"/>
  <c r="I30" i="1"/>
  <c r="H30" i="1"/>
  <c r="G30" i="1"/>
  <c r="F30" i="1"/>
  <c r="E30" i="1"/>
</calcChain>
</file>

<file path=xl/sharedStrings.xml><?xml version="1.0" encoding="utf-8"?>
<sst xmlns="http://schemas.openxmlformats.org/spreadsheetml/2006/main" count="180" uniqueCount="67">
  <si>
    <t>Human alpha thrombin inhibition</t>
  </si>
  <si>
    <t xml:space="preserve">Replicates are indicated as slopes normalized to DMSO. The slope was calculated through a linear regression of proteolytic substrate cleavage over time. </t>
  </si>
  <si>
    <t>Peptide</t>
  </si>
  <si>
    <t>Concentration (uM)</t>
  </si>
  <si>
    <t>R1</t>
  </si>
  <si>
    <t>R2</t>
  </si>
  <si>
    <t>R3</t>
  </si>
  <si>
    <t>IC50 (nM)</t>
  </si>
  <si>
    <t>Ki (nM)</t>
  </si>
  <si>
    <t>Average</t>
  </si>
  <si>
    <t>SD</t>
  </si>
  <si>
    <t>Rat alpha thrombin inhibition</t>
  </si>
  <si>
    <t>Permeability%</t>
  </si>
  <si>
    <t>TIC values for each compound measured in the top well sample and a sample at the theoretical equilibrium are shown</t>
  </si>
  <si>
    <t>Top well sample</t>
  </si>
  <si>
    <t>Equilibrium sample</t>
  </si>
  <si>
    <t>p.o. (10 mg/kg)</t>
  </si>
  <si>
    <t>i.v. (1 mg/kg)</t>
  </si>
  <si>
    <t>Replicate 1</t>
  </si>
  <si>
    <t>Time (h)</t>
  </si>
  <si>
    <t>Compound TIC</t>
  </si>
  <si>
    <t>Replicate 2</t>
  </si>
  <si>
    <t>Replicate 3</t>
  </si>
  <si>
    <r>
      <rPr>
        <sz val="10"/>
        <color theme="1"/>
        <rFont val="Arial"/>
        <family val="2"/>
      </rPr>
      <t xml:space="preserve">Compound: </t>
    </r>
    <r>
      <rPr>
        <b/>
        <sz val="10"/>
        <color theme="1"/>
        <rFont val="Arial"/>
        <family val="2"/>
      </rPr>
      <t>46</t>
    </r>
  </si>
  <si>
    <t>Oral bioavailability</t>
  </si>
  <si>
    <t>TIC values measured for blood samples collected at diffferent timepoints are shown</t>
  </si>
  <si>
    <t>Metabolic stability: RLM CL</t>
  </si>
  <si>
    <t>TIC values of compounds are indicated</t>
  </si>
  <si>
    <t>0 min</t>
  </si>
  <si>
    <t>5 min</t>
  </si>
  <si>
    <t>15 min</t>
  </si>
  <si>
    <t>30 min</t>
  </si>
  <si>
    <t>60 min</t>
  </si>
  <si>
    <t>Half Life (min)</t>
  </si>
  <si>
    <t>CL (ul/min/mg protein)</t>
  </si>
  <si>
    <t>A11</t>
  </si>
  <si>
    <t>A12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</si>
  <si>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</si>
  <si>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</si>
  <si>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</si>
  <si>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</si>
  <si>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</si>
  <si>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</si>
  <si>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</si>
  <si>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</si>
  <si>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</si>
  <si>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</si>
  <si>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</si>
  <si>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</si>
  <si>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</si>
  <si>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</si>
  <si>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</si>
  <si>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</si>
  <si>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Carboxylic acid diversity</t>
  </si>
  <si>
    <t>Human thrombin residual activity</t>
  </si>
  <si>
    <t>Rat thrombin residual activity</t>
  </si>
  <si>
    <t xml:space="preserve">Residual thrombin activities are indicated as slopes normalized to DMSO. The slope was calculated through a linear regression of proteolytic substrate cleavage over time. </t>
  </si>
  <si>
    <t>Note: Carboxylic acids were appended to the N-terminal amine of peptide 43</t>
  </si>
  <si>
    <t>Inhibitor specificity profiling</t>
  </si>
  <si>
    <t>Residual protease activity</t>
  </si>
  <si>
    <t>Conc. (nM)</t>
  </si>
  <si>
    <t>Thrombin (human)</t>
  </si>
  <si>
    <t>Plasma kallikrein</t>
  </si>
  <si>
    <t>Factor Xia</t>
  </si>
  <si>
    <t>APC</t>
  </si>
  <si>
    <t>Factor XIIa</t>
  </si>
  <si>
    <t>Trypsin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</si>
</sst>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1" fontId="2" fillId="0" borderId="7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1" fontId="2" fillId="0" borderId="1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1" fontId="2" fillId="0" borderId="19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4" fillId="0" borderId="23" xfId="0" applyNumberFormat="1" applyFont="1" applyBorder="1"/>
    <xf numFmtId="164" fontId="4" fillId="0" borderId="24" xfId="0" applyNumberFormat="1" applyFont="1" applyBorder="1"/>
    <xf numFmtId="0" fontId="5" fillId="2" borderId="7" xfId="0" applyFont="1" applyFill="1" applyBorder="1" applyAlignment="1">
      <alignment horizontal="left"/>
    </xf>
    <xf numFmtId="164" fontId="2" fillId="0" borderId="26" xfId="0" applyNumberFormat="1" applyFont="1" applyBorder="1"/>
    <xf numFmtId="164" fontId="2" fillId="0" borderId="28" xfId="0" applyNumberFormat="1" applyFont="1" applyBorder="1"/>
    <xf numFmtId="164" fontId="2" fillId="0" borderId="29" xfId="0" applyNumberFormat="1" applyFont="1" applyBorder="1"/>
    <xf numFmtId="164" fontId="2" fillId="0" borderId="32" xfId="0" applyNumberFormat="1" applyFont="1" applyBorder="1"/>
    <xf numFmtId="164" fontId="2" fillId="0" borderId="33" xfId="0" applyNumberFormat="1" applyFont="1" applyBorder="1"/>
    <xf numFmtId="164" fontId="2" fillId="0" borderId="34" xfId="0" applyNumberFormat="1" applyFont="1" applyBorder="1"/>
    <xf numFmtId="164" fontId="2" fillId="0" borderId="35" xfId="0" applyNumberFormat="1" applyFont="1" applyBorder="1"/>
    <xf numFmtId="0" fontId="3" fillId="2" borderId="37" xfId="0" applyFont="1" applyFill="1" applyBorder="1"/>
    <xf numFmtId="0" fontId="3" fillId="2" borderId="38" xfId="0" applyFont="1" applyFill="1" applyBorder="1"/>
    <xf numFmtId="0" fontId="3" fillId="2" borderId="39" xfId="0" applyFont="1" applyFill="1" applyBorder="1"/>
    <xf numFmtId="0" fontId="3" fillId="2" borderId="40" xfId="0" applyFont="1" applyFill="1" applyBorder="1"/>
    <xf numFmtId="0" fontId="5" fillId="2" borderId="13" xfId="0" applyFont="1" applyFill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11" fontId="2" fillId="0" borderId="30" xfId="0" applyNumberFormat="1" applyFont="1" applyBorder="1"/>
    <xf numFmtId="164" fontId="4" fillId="0" borderId="34" xfId="0" applyNumberFormat="1" applyFont="1" applyBorder="1"/>
    <xf numFmtId="164" fontId="4" fillId="0" borderId="32" xfId="0" applyNumberFormat="1" applyFont="1" applyBorder="1"/>
    <xf numFmtId="164" fontId="4" fillId="0" borderId="33" xfId="0" applyNumberFormat="1" applyFont="1" applyBorder="1"/>
    <xf numFmtId="164" fontId="4" fillId="0" borderId="35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3" fillId="2" borderId="41" xfId="0" applyFont="1" applyFill="1" applyBorder="1"/>
    <xf numFmtId="0" fontId="5" fillId="2" borderId="42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4" fillId="0" borderId="31" xfId="0" applyFont="1" applyBorder="1"/>
    <xf numFmtId="0" fontId="4" fillId="0" borderId="32" xfId="0" applyFont="1" applyBorder="1"/>
    <xf numFmtId="0" fontId="1" fillId="0" borderId="36" xfId="0" applyFont="1" applyBorder="1"/>
    <xf numFmtId="0" fontId="1" fillId="0" borderId="36" xfId="0" applyFont="1" applyBorder="1" applyAlignment="1">
      <alignment horizontal="center"/>
    </xf>
    <xf numFmtId="0" fontId="5" fillId="0" borderId="0" xfId="0" applyFont="1"/>
    <xf numFmtId="0" fontId="2" fillId="0" borderId="7" xfId="0" applyFont="1" applyBorder="1"/>
    <xf numFmtId="0" fontId="2" fillId="0" borderId="28" xfId="0" applyFont="1" applyBorder="1"/>
    <xf numFmtId="0" fontId="2" fillId="0" borderId="26" xfId="0" applyFont="1" applyBorder="1"/>
    <xf numFmtId="0" fontId="2" fillId="0" borderId="29" xfId="0" applyFont="1" applyBorder="1"/>
    <xf numFmtId="0" fontId="2" fillId="0" borderId="47" xfId="0" applyFont="1" applyBorder="1"/>
    <xf numFmtId="2" fontId="2" fillId="3" borderId="28" xfId="0" applyNumberFormat="1" applyFont="1" applyFill="1" applyBorder="1"/>
    <xf numFmtId="2" fontId="2" fillId="3" borderId="26" xfId="0" applyNumberFormat="1" applyFont="1" applyFill="1" applyBorder="1"/>
    <xf numFmtId="2" fontId="2" fillId="3" borderId="29" xfId="0" applyNumberFormat="1" applyFont="1" applyFill="1" applyBorder="1"/>
    <xf numFmtId="0" fontId="2" fillId="0" borderId="13" xfId="0" applyFont="1" applyBorder="1"/>
    <xf numFmtId="0" fontId="2" fillId="0" borderId="17" xfId="0" applyFont="1" applyBorder="1"/>
    <xf numFmtId="0" fontId="2" fillId="0" borderId="15" xfId="0" applyFont="1" applyBorder="1"/>
    <xf numFmtId="0" fontId="2" fillId="0" borderId="18" xfId="0" applyFont="1" applyBorder="1"/>
    <xf numFmtId="0" fontId="2" fillId="0" borderId="48" xfId="0" applyFont="1" applyBorder="1"/>
    <xf numFmtId="2" fontId="2" fillId="3" borderId="17" xfId="0" applyNumberFormat="1" applyFont="1" applyFill="1" applyBorder="1"/>
    <xf numFmtId="2" fontId="2" fillId="3" borderId="15" xfId="0" applyNumberFormat="1" applyFont="1" applyFill="1" applyBorder="1"/>
    <xf numFmtId="2" fontId="2" fillId="3" borderId="18" xfId="0" applyNumberFormat="1" applyFont="1" applyFill="1" applyBorder="1"/>
    <xf numFmtId="0" fontId="2" fillId="0" borderId="30" xfId="0" applyFont="1" applyBorder="1"/>
    <xf numFmtId="0" fontId="2" fillId="0" borderId="34" xfId="0" applyFont="1" applyBorder="1"/>
    <xf numFmtId="0" fontId="2" fillId="0" borderId="32" xfId="0" applyFont="1" applyBorder="1"/>
    <xf numFmtId="0" fontId="2" fillId="0" borderId="35" xfId="0" applyFont="1" applyBorder="1"/>
    <xf numFmtId="0" fontId="2" fillId="0" borderId="49" xfId="0" applyFont="1" applyBorder="1"/>
    <xf numFmtId="2" fontId="2" fillId="3" borderId="34" xfId="0" applyNumberFormat="1" applyFont="1" applyFill="1" applyBorder="1"/>
    <xf numFmtId="2" fontId="2" fillId="3" borderId="32" xfId="0" applyNumberFormat="1" applyFont="1" applyFill="1" applyBorder="1"/>
    <xf numFmtId="2" fontId="2" fillId="3" borderId="35" xfId="0" applyNumberFormat="1" applyFont="1" applyFill="1" applyBorder="1"/>
    <xf numFmtId="0" fontId="5" fillId="2" borderId="50" xfId="0" applyFont="1" applyFill="1" applyBorder="1" applyAlignment="1">
      <alignment horizontal="left"/>
    </xf>
    <xf numFmtId="0" fontId="5" fillId="2" borderId="51" xfId="0" applyFont="1" applyFill="1" applyBorder="1"/>
    <xf numFmtId="0" fontId="6" fillId="0" borderId="28" xfId="0" applyFont="1" applyBorder="1"/>
    <xf numFmtId="0" fontId="6" fillId="0" borderId="26" xfId="0" applyFont="1" applyBorder="1"/>
    <xf numFmtId="0" fontId="6" fillId="0" borderId="29" xfId="0" applyFont="1" applyBorder="1"/>
    <xf numFmtId="0" fontId="6" fillId="0" borderId="27" xfId="0" applyFont="1" applyBorder="1"/>
    <xf numFmtId="164" fontId="4" fillId="0" borderId="28" xfId="0" applyNumberFormat="1" applyFont="1" applyBorder="1"/>
    <xf numFmtId="164" fontId="4" fillId="0" borderId="26" xfId="0" applyNumberFormat="1" applyFont="1" applyBorder="1"/>
    <xf numFmtId="164" fontId="4" fillId="0" borderId="29" xfId="0" applyNumberFormat="1" applyFont="1" applyBorder="1"/>
    <xf numFmtId="165" fontId="2" fillId="0" borderId="31" xfId="0" applyNumberFormat="1" applyFont="1" applyBorder="1"/>
    <xf numFmtId="165" fontId="2" fillId="0" borderId="32" xfId="0" applyNumberFormat="1" applyFont="1" applyBorder="1"/>
    <xf numFmtId="165" fontId="2" fillId="0" borderId="33" xfId="0" applyNumberFormat="1" applyFont="1" applyBorder="1"/>
    <xf numFmtId="0" fontId="5" fillId="2" borderId="51" xfId="0" applyFont="1" applyFill="1" applyBorder="1" applyAlignment="1">
      <alignment horizontal="left"/>
    </xf>
    <xf numFmtId="0" fontId="3" fillId="2" borderId="2" xfId="0" applyFont="1" applyFill="1" applyBorder="1"/>
    <xf numFmtId="165" fontId="2" fillId="0" borderId="28" xfId="0" applyNumberFormat="1" applyFont="1" applyBorder="1"/>
    <xf numFmtId="165" fontId="2" fillId="0" borderId="26" xfId="0" applyNumberFormat="1" applyFont="1" applyBorder="1"/>
    <xf numFmtId="165" fontId="2" fillId="0" borderId="25" xfId="0" applyNumberFormat="1" applyFont="1" applyBorder="1"/>
    <xf numFmtId="165" fontId="2" fillId="0" borderId="34" xfId="0" applyNumberFormat="1" applyFont="1" applyBorder="1"/>
    <xf numFmtId="165" fontId="2" fillId="0" borderId="35" xfId="0" applyNumberFormat="1" applyFont="1" applyBorder="1"/>
    <xf numFmtId="165" fontId="2" fillId="0" borderId="27" xfId="0" applyNumberFormat="1" applyFont="1" applyBorder="1"/>
    <xf numFmtId="0" fontId="2" fillId="3" borderId="5" xfId="0" applyFont="1" applyFill="1" applyBorder="1"/>
    <xf numFmtId="1" fontId="2" fillId="0" borderId="14" xfId="0" applyNumberFormat="1" applyFont="1" applyBorder="1"/>
    <xf numFmtId="2" fontId="2" fillId="0" borderId="15" xfId="0" applyNumberFormat="1" applyFont="1" applyBorder="1"/>
    <xf numFmtId="0" fontId="2" fillId="3" borderId="52" xfId="0" applyFont="1" applyFill="1" applyBorder="1"/>
    <xf numFmtId="1" fontId="2" fillId="3" borderId="53" xfId="0" applyNumberFormat="1" applyFont="1" applyFill="1" applyBorder="1"/>
    <xf numFmtId="1" fontId="2" fillId="0" borderId="55" xfId="0" applyNumberFormat="1" applyFont="1" applyBorder="1"/>
    <xf numFmtId="2" fontId="2" fillId="0" borderId="33" xfId="0" applyNumberFormat="1" applyFont="1" applyBorder="1"/>
    <xf numFmtId="0" fontId="2" fillId="3" borderId="54" xfId="0" applyFont="1" applyFill="1" applyBorder="1"/>
    <xf numFmtId="1" fontId="2" fillId="3" borderId="55" xfId="0" applyNumberFormat="1" applyFont="1" applyFill="1" applyBorder="1"/>
    <xf numFmtId="164" fontId="2" fillId="3" borderId="17" xfId="0" applyNumberFormat="1" applyFont="1" applyFill="1" applyBorder="1"/>
    <xf numFmtId="1" fontId="2" fillId="3" borderId="14" xfId="0" applyNumberFormat="1" applyFont="1" applyFill="1" applyBorder="1"/>
    <xf numFmtId="0" fontId="2" fillId="0" borderId="9" xfId="0" applyFont="1" applyBorder="1"/>
    <xf numFmtId="164" fontId="2" fillId="3" borderId="34" xfId="0" applyNumberFormat="1" applyFont="1" applyFill="1" applyBorder="1"/>
    <xf numFmtId="2" fontId="2" fillId="3" borderId="33" xfId="0" applyNumberFormat="1" applyFont="1" applyFill="1" applyBorder="1"/>
    <xf numFmtId="0" fontId="7" fillId="0" borderId="0" xfId="0" applyFont="1"/>
    <xf numFmtId="0" fontId="1" fillId="0" borderId="0" xfId="0" applyFont="1" applyAlignment="1">
      <alignment vertical="center"/>
    </xf>
    <xf numFmtId="0" fontId="2" fillId="0" borderId="36" xfId="0" applyFont="1" applyBorder="1"/>
    <xf numFmtId="0" fontId="2" fillId="0" borderId="25" xfId="0" applyFont="1" applyBorder="1"/>
    <xf numFmtId="0" fontId="2" fillId="0" borderId="31" xfId="0" applyFont="1" applyBorder="1"/>
    <xf numFmtId="0" fontId="2" fillId="0" borderId="33" xfId="0" applyFont="1" applyBorder="1"/>
    <xf numFmtId="0" fontId="5" fillId="2" borderId="36" xfId="0" applyFont="1" applyFill="1" applyBorder="1"/>
    <xf numFmtId="0" fontId="5" fillId="2" borderId="39" xfId="0" applyFont="1" applyFill="1" applyBorder="1"/>
    <xf numFmtId="0" fontId="5" fillId="2" borderId="38" xfId="0" applyFont="1" applyFill="1" applyBorder="1"/>
    <xf numFmtId="0" fontId="5" fillId="2" borderId="57" xfId="0" applyFont="1" applyFill="1" applyBorder="1"/>
    <xf numFmtId="0" fontId="5" fillId="2" borderId="40" xfId="0" applyFont="1" applyFill="1" applyBorder="1"/>
    <xf numFmtId="0" fontId="5" fillId="2" borderId="58" xfId="0" applyFont="1" applyFill="1" applyBorder="1" applyAlignment="1">
      <alignment horizontal="left"/>
    </xf>
    <xf numFmtId="0" fontId="4" fillId="0" borderId="11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45" xfId="0" applyFont="1" applyBorder="1"/>
    <xf numFmtId="0" fontId="4" fillId="0" borderId="46" xfId="0" applyFont="1" applyBorder="1"/>
    <xf numFmtId="0" fontId="5" fillId="2" borderId="30" xfId="0" applyFont="1" applyFill="1" applyBorder="1"/>
    <xf numFmtId="2" fontId="4" fillId="0" borderId="26" xfId="0" applyNumberFormat="1" applyFont="1" applyBorder="1"/>
    <xf numFmtId="2" fontId="2" fillId="0" borderId="29" xfId="0" applyNumberFormat="1" applyFont="1" applyBorder="1"/>
    <xf numFmtId="0" fontId="2" fillId="0" borderId="14" xfId="0" applyFont="1" applyBorder="1"/>
    <xf numFmtId="0" fontId="5" fillId="2" borderId="6" xfId="0" applyFont="1" applyFill="1" applyBorder="1"/>
    <xf numFmtId="0" fontId="5" fillId="2" borderId="3" xfId="0" applyFont="1" applyFill="1" applyBorder="1"/>
    <xf numFmtId="0" fontId="5" fillId="2" borderId="2" xfId="0" applyFont="1" applyFill="1" applyBorder="1"/>
    <xf numFmtId="0" fontId="5" fillId="2" borderId="4" xfId="0" applyFont="1" applyFill="1" applyBorder="1"/>
    <xf numFmtId="2" fontId="4" fillId="0" borderId="15" xfId="0" applyNumberFormat="1" applyFont="1" applyBorder="1"/>
    <xf numFmtId="2" fontId="2" fillId="0" borderId="18" xfId="0" applyNumberFormat="1" applyFont="1" applyBorder="1"/>
    <xf numFmtId="0" fontId="5" fillId="2" borderId="1" xfId="0" applyFont="1" applyFill="1" applyBorder="1"/>
    <xf numFmtId="0" fontId="5" fillId="2" borderId="50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2" fontId="2" fillId="0" borderId="25" xfId="0" applyNumberFormat="1" applyFont="1" applyBorder="1"/>
    <xf numFmtId="2" fontId="2" fillId="0" borderId="14" xfId="0" applyNumberFormat="1" applyFont="1" applyBorder="1"/>
    <xf numFmtId="2" fontId="4" fillId="0" borderId="28" xfId="0" applyNumberFormat="1" applyFont="1" applyBorder="1"/>
    <xf numFmtId="2" fontId="4" fillId="0" borderId="29" xfId="0" applyNumberFormat="1" applyFont="1" applyBorder="1"/>
    <xf numFmtId="2" fontId="4" fillId="0" borderId="17" xfId="0" applyNumberFormat="1" applyFont="1" applyBorder="1"/>
    <xf numFmtId="2" fontId="4" fillId="0" borderId="18" xfId="0" applyNumberFormat="1" applyFont="1" applyBorder="1"/>
    <xf numFmtId="0" fontId="3" fillId="2" borderId="1" xfId="0" applyFont="1" applyFill="1" applyBorder="1"/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2" borderId="43" xfId="0" applyFont="1" applyFill="1" applyBorder="1"/>
    <xf numFmtId="0" fontId="3" fillId="2" borderId="44" xfId="0" applyFont="1" applyFill="1" applyBorder="1"/>
    <xf numFmtId="0" fontId="3" fillId="2" borderId="56" xfId="0" applyFont="1" applyFill="1" applyBorder="1"/>
    <xf numFmtId="0" fontId="2" fillId="3" borderId="8" xfId="0" applyFont="1" applyFill="1" applyBorder="1" applyAlignment="1">
      <alignment horizontal="center"/>
    </xf>
    <xf numFmtId="1" fontId="8" fillId="3" borderId="9" xfId="0" applyNumberFormat="1" applyFont="1" applyFill="1" applyBorder="1" applyAlignment="1">
      <alignment horizontal="center" wrapText="1" readingOrder="1"/>
    </xf>
    <xf numFmtId="1" fontId="8" fillId="3" borderId="10" xfId="0" applyNumberFormat="1" applyFont="1" applyFill="1" applyBorder="1" applyAlignment="1">
      <alignment horizontal="center" wrapText="1" readingOrder="1"/>
    </xf>
    <xf numFmtId="0" fontId="2" fillId="3" borderId="14" xfId="0" applyFont="1" applyFill="1" applyBorder="1" applyAlignment="1">
      <alignment horizontal="center"/>
    </xf>
    <xf numFmtId="1" fontId="8" fillId="3" borderId="15" xfId="0" applyNumberFormat="1" applyFont="1" applyFill="1" applyBorder="1" applyAlignment="1">
      <alignment horizontal="center" wrapText="1" readingOrder="1"/>
    </xf>
    <xf numFmtId="1" fontId="8" fillId="3" borderId="16" xfId="0" applyNumberFormat="1" applyFont="1" applyFill="1" applyBorder="1" applyAlignment="1">
      <alignment horizontal="center" wrapText="1" readingOrder="1"/>
    </xf>
    <xf numFmtId="0" fontId="2" fillId="3" borderId="20" xfId="0" applyFont="1" applyFill="1" applyBorder="1" applyAlignment="1">
      <alignment horizontal="center"/>
    </xf>
    <xf numFmtId="1" fontId="8" fillId="3" borderId="21" xfId="0" applyNumberFormat="1" applyFont="1" applyFill="1" applyBorder="1" applyAlignment="1">
      <alignment horizontal="center" wrapText="1" readingOrder="1"/>
    </xf>
    <xf numFmtId="1" fontId="8" fillId="3" borderId="22" xfId="0" applyNumberFormat="1" applyFont="1" applyFill="1" applyBorder="1" applyAlignment="1">
      <alignment horizontal="center" wrapText="1" readingOrder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52" xfId="0" applyFont="1" applyBorder="1" applyAlignment="1">
      <alignment horizontal="center" vertical="center" textRotation="90"/>
    </xf>
    <xf numFmtId="0" fontId="2" fillId="0" borderId="54" xfId="0" applyFont="1" applyBorder="1" applyAlignment="1">
      <alignment horizontal="center" vertical="center" textRotation="90"/>
    </xf>
    <xf numFmtId="11" fontId="2" fillId="0" borderId="0" xfId="0" applyNumberFormat="1" applyFont="1" applyBorder="1"/>
    <xf numFmtId="164" fontId="4" fillId="0" borderId="0" xfId="0" applyNumberFormat="1" applyFont="1" applyBorder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1" tint="0.499984740745262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877656-6D32-47AD-96F7-8B2B19B37916}" name="Table1" displayName="Table1" ref="A2:C20" totalsRowShown="0" headerRowDxfId="6" dataDxfId="4" headerRowBorderDxfId="5" tableBorderDxfId="3">
  <autoFilter ref="A2:C20" xr:uid="{CF877656-6D32-47AD-96F7-8B2B19B37916}"/>
  <tableColumns count="3">
    <tableColumn id="1" xr3:uid="{B2A11BA2-378D-4DB8-B3F5-AAF1B11D388F}" name="Carboxylic acid diversity" dataDxfId="2"/>
    <tableColumn id="2" xr3:uid="{8D79F722-6C8F-4BC5-A959-C905044AF2CA}" name="Human thrombin residual activity" dataDxfId="1"/>
    <tableColumn id="3" xr3:uid="{26BC9CA4-4F66-413E-9BD2-5F1FBFEAD111}" name="Rat thrombin residual activi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A2D8-2B45-4274-95BE-02B7031E77F5}">
  <dimension ref="A1:C21"/>
  <sheetViews>
    <sheetView tabSelected="1" workbookViewId="0">
      <selection activeCell="E10" sqref="E10"/>
    </sheetView>
  </sheetViews>
  <sheetFormatPr defaultColWidth="8.90625" defaultRowHeight="14" x14ac:dyDescent="0.3"/>
  <cols>
    <col min="1" max="1" width="18.1796875" style="117" customWidth="1"/>
    <col min="2" max="2" width="35.08984375" style="117" customWidth="1"/>
    <col min="3" max="3" width="32.1796875" style="117" customWidth="1"/>
    <col min="4" max="4" width="32.36328125" style="117" bestFit="1" customWidth="1"/>
    <col min="5" max="16384" width="8.90625" style="117"/>
  </cols>
  <sheetData>
    <row r="1" spans="1:3" ht="14.5" thickBot="1" x14ac:dyDescent="0.35">
      <c r="A1" s="2" t="s">
        <v>56</v>
      </c>
      <c r="B1" s="2"/>
      <c r="C1" s="2"/>
    </row>
    <row r="2" spans="1:3" ht="14.5" thickBot="1" x14ac:dyDescent="0.35">
      <c r="A2" s="159" t="s">
        <v>53</v>
      </c>
      <c r="B2" s="160" t="s">
        <v>54</v>
      </c>
      <c r="C2" s="161" t="s">
        <v>55</v>
      </c>
    </row>
    <row r="3" spans="1:3" x14ac:dyDescent="0.3">
      <c r="A3" s="162" t="s">
        <v>35</v>
      </c>
      <c r="B3" s="163">
        <v>8.1920000000000002</v>
      </c>
      <c r="C3" s="164">
        <v>5.5519999999999996</v>
      </c>
    </row>
    <row r="4" spans="1:3" x14ac:dyDescent="0.3">
      <c r="A4" s="165" t="s">
        <v>36</v>
      </c>
      <c r="B4" s="166">
        <v>98.55</v>
      </c>
      <c r="C4" s="167">
        <v>102.7</v>
      </c>
    </row>
    <row r="5" spans="1:3" x14ac:dyDescent="0.3">
      <c r="A5" s="165" t="s">
        <v>37</v>
      </c>
      <c r="B5" s="166">
        <v>97.25</v>
      </c>
      <c r="C5" s="167">
        <v>104.7</v>
      </c>
    </row>
    <row r="6" spans="1:3" x14ac:dyDescent="0.3">
      <c r="A6" s="165" t="s">
        <v>38</v>
      </c>
      <c r="B6" s="166">
        <v>75.77</v>
      </c>
      <c r="C6" s="167">
        <v>54.4</v>
      </c>
    </row>
    <row r="7" spans="1:3" x14ac:dyDescent="0.3">
      <c r="A7" s="165" t="s">
        <v>39</v>
      </c>
      <c r="B7" s="166">
        <v>95.72</v>
      </c>
      <c r="C7" s="167">
        <v>89.79</v>
      </c>
    </row>
    <row r="8" spans="1:3" x14ac:dyDescent="0.3">
      <c r="A8" s="165" t="s">
        <v>40</v>
      </c>
      <c r="B8" s="166">
        <v>98.2</v>
      </c>
      <c r="C8" s="167">
        <v>93.87</v>
      </c>
    </row>
    <row r="9" spans="1:3" x14ac:dyDescent="0.3">
      <c r="A9" s="165" t="s">
        <v>41</v>
      </c>
      <c r="B9" s="166">
        <v>15.46</v>
      </c>
      <c r="C9" s="167">
        <v>7.2750000000000004</v>
      </c>
    </row>
    <row r="10" spans="1:3" x14ac:dyDescent="0.3">
      <c r="A10" s="165" t="s">
        <v>42</v>
      </c>
      <c r="B10" s="166">
        <v>76.739999999999995</v>
      </c>
      <c r="C10" s="167">
        <v>68.44</v>
      </c>
    </row>
    <row r="11" spans="1:3" x14ac:dyDescent="0.3">
      <c r="A11" s="165" t="s">
        <v>43</v>
      </c>
      <c r="B11" s="166">
        <v>101.1</v>
      </c>
      <c r="C11" s="167">
        <v>99.58</v>
      </c>
    </row>
    <row r="12" spans="1:3" x14ac:dyDescent="0.3">
      <c r="A12" s="165" t="s">
        <v>44</v>
      </c>
      <c r="B12" s="166">
        <v>8.9009999999999998</v>
      </c>
      <c r="C12" s="167">
        <v>6.4880000000000004</v>
      </c>
    </row>
    <row r="13" spans="1:3" x14ac:dyDescent="0.3">
      <c r="A13" s="165" t="s">
        <v>45</v>
      </c>
      <c r="B13" s="166">
        <v>98.69</v>
      </c>
      <c r="C13" s="167">
        <v>96.46</v>
      </c>
    </row>
    <row r="14" spans="1:3" x14ac:dyDescent="0.3">
      <c r="A14" s="165" t="s">
        <v>46</v>
      </c>
      <c r="B14" s="166">
        <v>99.19</v>
      </c>
      <c r="C14" s="167">
        <v>96.76</v>
      </c>
    </row>
    <row r="15" spans="1:3" x14ac:dyDescent="0.3">
      <c r="A15" s="165" t="s">
        <v>47</v>
      </c>
      <c r="B15" s="166">
        <v>98.97</v>
      </c>
      <c r="C15" s="167">
        <v>97.35</v>
      </c>
    </row>
    <row r="16" spans="1:3" x14ac:dyDescent="0.3">
      <c r="A16" s="165" t="s">
        <v>48</v>
      </c>
      <c r="B16" s="166">
        <v>100.4</v>
      </c>
      <c r="C16" s="167">
        <v>97.27</v>
      </c>
    </row>
    <row r="17" spans="1:3" x14ac:dyDescent="0.3">
      <c r="A17" s="165" t="s">
        <v>49</v>
      </c>
      <c r="B17" s="166">
        <v>98.1</v>
      </c>
      <c r="C17" s="167">
        <v>89.17</v>
      </c>
    </row>
    <row r="18" spans="1:3" x14ac:dyDescent="0.3">
      <c r="A18" s="165" t="s">
        <v>50</v>
      </c>
      <c r="B18" s="166">
        <v>97.99</v>
      </c>
      <c r="C18" s="167">
        <v>100.6</v>
      </c>
    </row>
    <row r="19" spans="1:3" x14ac:dyDescent="0.3">
      <c r="A19" s="165" t="s">
        <v>51</v>
      </c>
      <c r="B19" s="166">
        <v>84.65</v>
      </c>
      <c r="C19" s="167">
        <v>63.46</v>
      </c>
    </row>
    <row r="20" spans="1:3" x14ac:dyDescent="0.3">
      <c r="A20" s="168" t="s">
        <v>52</v>
      </c>
      <c r="B20" s="169">
        <v>95.92</v>
      </c>
      <c r="C20" s="170">
        <v>95.79</v>
      </c>
    </row>
    <row r="21" spans="1:3" x14ac:dyDescent="0.3">
      <c r="A21" s="2" t="s">
        <v>57</v>
      </c>
      <c r="B21" s="2"/>
      <c r="C21" s="2"/>
    </row>
  </sheetData>
  <conditionalFormatting sqref="B3:C20">
    <cfRule type="colorScale" priority="1">
      <colorScale>
        <cfvo type="num" val="0"/>
        <cfvo type="num" val="90"/>
        <color rgb="FF002060"/>
        <color theme="0"/>
      </colorScale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zoomScaleNormal="100" workbookViewId="0">
      <selection activeCell="A3" sqref="A3:D22"/>
    </sheetView>
  </sheetViews>
  <sheetFormatPr defaultRowHeight="14.5" x14ac:dyDescent="0.35"/>
  <cols>
    <col min="1" max="1" width="19.81640625" customWidth="1"/>
    <col min="2" max="4" width="9.36328125" customWidth="1"/>
  </cols>
  <sheetData>
    <row r="1" spans="1:10" x14ac:dyDescent="0.3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15" thickBot="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3" t="s">
        <v>2</v>
      </c>
      <c r="B3" s="171">
        <v>43</v>
      </c>
      <c r="C3" s="172"/>
      <c r="D3" s="173"/>
      <c r="E3" s="171">
        <v>45</v>
      </c>
      <c r="F3" s="172"/>
      <c r="G3" s="173"/>
      <c r="H3" s="171">
        <v>46</v>
      </c>
      <c r="I3" s="172"/>
      <c r="J3" s="173"/>
    </row>
    <row r="4" spans="1:10" ht="15" thickBot="1" x14ac:dyDescent="0.4">
      <c r="A4" s="4" t="s">
        <v>3</v>
      </c>
      <c r="B4" s="5" t="s">
        <v>4</v>
      </c>
      <c r="C4" s="6" t="s">
        <v>5</v>
      </c>
      <c r="D4" s="7" t="s">
        <v>6</v>
      </c>
      <c r="E4" s="36" t="s">
        <v>4</v>
      </c>
      <c r="F4" s="35" t="s">
        <v>5</v>
      </c>
      <c r="G4" s="37" t="s">
        <v>6</v>
      </c>
      <c r="H4" s="34" t="s">
        <v>4</v>
      </c>
      <c r="I4" s="35" t="s">
        <v>5</v>
      </c>
      <c r="J4" s="37" t="s">
        <v>6</v>
      </c>
    </row>
    <row r="5" spans="1:10" x14ac:dyDescent="0.35">
      <c r="A5" s="8">
        <v>100</v>
      </c>
      <c r="B5" s="89">
        <v>10.6</v>
      </c>
      <c r="C5" s="90">
        <v>8.4</v>
      </c>
      <c r="D5" s="91">
        <v>8.4</v>
      </c>
      <c r="E5" s="9">
        <v>11.26027</v>
      </c>
      <c r="F5" s="10">
        <v>11.648720000000001</v>
      </c>
      <c r="G5" s="11">
        <v>10.649620000000001</v>
      </c>
      <c r="H5" s="12">
        <v>10.401490000000001</v>
      </c>
      <c r="I5" s="10">
        <v>9.7664799999999996</v>
      </c>
      <c r="J5" s="13">
        <v>9.9047599999999996</v>
      </c>
    </row>
    <row r="6" spans="1:10" x14ac:dyDescent="0.35">
      <c r="A6" s="14">
        <v>50</v>
      </c>
      <c r="B6" s="18">
        <v>6.6</v>
      </c>
      <c r="C6" s="16">
        <v>9.3000000000000007</v>
      </c>
      <c r="D6" s="19">
        <v>5.3</v>
      </c>
      <c r="E6" s="15">
        <v>11.711650000000001</v>
      </c>
      <c r="F6" s="16">
        <v>11.429679999999999</v>
      </c>
      <c r="G6" s="17">
        <v>7.7545330000000003</v>
      </c>
      <c r="H6" s="18">
        <v>11.3399</v>
      </c>
      <c r="I6" s="16">
        <v>10.4148</v>
      </c>
      <c r="J6" s="19">
        <v>8.0144009999999994</v>
      </c>
    </row>
    <row r="7" spans="1:10" x14ac:dyDescent="0.35">
      <c r="A7" s="14">
        <v>25</v>
      </c>
      <c r="B7" s="18">
        <v>11.7</v>
      </c>
      <c r="C7" s="16">
        <v>11</v>
      </c>
      <c r="D7" s="19">
        <v>8.9</v>
      </c>
      <c r="E7" s="15">
        <v>12.224399999999999</v>
      </c>
      <c r="F7" s="16">
        <v>11.8858</v>
      </c>
      <c r="G7" s="17">
        <v>11.64714</v>
      </c>
      <c r="H7" s="18">
        <v>11.85918</v>
      </c>
      <c r="I7" s="16">
        <v>11.039199999999999</v>
      </c>
      <c r="J7" s="19">
        <v>10.461040000000001</v>
      </c>
    </row>
    <row r="8" spans="1:10" x14ac:dyDescent="0.35">
      <c r="A8" s="14">
        <v>12.5</v>
      </c>
      <c r="B8" s="18">
        <v>12.3</v>
      </c>
      <c r="C8" s="16">
        <v>9.9</v>
      </c>
      <c r="D8" s="19">
        <v>11.8</v>
      </c>
      <c r="E8" s="15">
        <v>13.897970000000001</v>
      </c>
      <c r="F8" s="16">
        <v>11.816319999999999</v>
      </c>
      <c r="G8" s="17">
        <v>11.2729</v>
      </c>
      <c r="H8" s="18">
        <v>5.2508220000000003</v>
      </c>
      <c r="I8" s="16">
        <v>12.198</v>
      </c>
      <c r="J8" s="19">
        <v>12.359069999999999</v>
      </c>
    </row>
    <row r="9" spans="1:10" x14ac:dyDescent="0.35">
      <c r="A9" s="14">
        <v>6.25</v>
      </c>
      <c r="B9" s="18">
        <v>13.3</v>
      </c>
      <c r="C9" s="16">
        <v>15.1</v>
      </c>
      <c r="D9" s="19">
        <v>10.3</v>
      </c>
      <c r="E9" s="15">
        <v>15.945790000000001</v>
      </c>
      <c r="F9" s="16">
        <v>15.56185</v>
      </c>
      <c r="G9" s="17">
        <v>14.913080000000001</v>
      </c>
      <c r="H9" s="18">
        <v>14.77819</v>
      </c>
      <c r="I9" s="16">
        <v>13.5366</v>
      </c>
      <c r="J9" s="19">
        <v>13.51065</v>
      </c>
    </row>
    <row r="10" spans="1:10" x14ac:dyDescent="0.35">
      <c r="A10" s="14">
        <v>3.125</v>
      </c>
      <c r="B10" s="18">
        <v>3.8</v>
      </c>
      <c r="C10" s="16">
        <v>18.2</v>
      </c>
      <c r="D10" s="19">
        <v>18.8</v>
      </c>
      <c r="E10" s="15">
        <v>19.361519999999999</v>
      </c>
      <c r="F10" s="16">
        <v>19.411819999999999</v>
      </c>
      <c r="G10" s="17">
        <v>18.3507</v>
      </c>
      <c r="H10" s="18">
        <v>15.99</v>
      </c>
      <c r="I10" s="16">
        <v>13.2959</v>
      </c>
      <c r="J10" s="19">
        <v>14.55419</v>
      </c>
    </row>
    <row r="11" spans="1:10" x14ac:dyDescent="0.35">
      <c r="A11" s="14">
        <v>1.5625</v>
      </c>
      <c r="B11" s="18">
        <v>18.3</v>
      </c>
      <c r="C11" s="16">
        <v>16.899999999999999</v>
      </c>
      <c r="D11" s="19">
        <v>22.5</v>
      </c>
      <c r="E11" s="15">
        <v>26.625869999999999</v>
      </c>
      <c r="F11" s="16">
        <v>25.477440000000001</v>
      </c>
      <c r="G11" s="17">
        <v>25.466390000000001</v>
      </c>
      <c r="H11" s="18">
        <v>20.182179999999999</v>
      </c>
      <c r="I11" s="16">
        <v>17.889610000000001</v>
      </c>
      <c r="J11" s="19">
        <v>18.053830000000001</v>
      </c>
    </row>
    <row r="12" spans="1:10" x14ac:dyDescent="0.35">
      <c r="A12" s="14">
        <v>0.78125</v>
      </c>
      <c r="B12" s="18">
        <v>21.2</v>
      </c>
      <c r="C12" s="16">
        <v>22</v>
      </c>
      <c r="D12" s="19">
        <v>22</v>
      </c>
      <c r="E12" s="15">
        <v>36.613190000000003</v>
      </c>
      <c r="F12" s="16">
        <v>34.966230000000003</v>
      </c>
      <c r="G12" s="17">
        <v>35.090530000000001</v>
      </c>
      <c r="H12" s="18">
        <v>26.037330000000001</v>
      </c>
      <c r="I12" s="16">
        <v>23.98207</v>
      </c>
      <c r="J12" s="19">
        <v>23.950040000000001</v>
      </c>
    </row>
    <row r="13" spans="1:10" x14ac:dyDescent="0.35">
      <c r="A13" s="14">
        <v>0.390625</v>
      </c>
      <c r="B13" s="18">
        <v>14.9</v>
      </c>
      <c r="C13" s="16">
        <v>22</v>
      </c>
      <c r="D13" s="19">
        <v>10.5</v>
      </c>
      <c r="E13" s="15">
        <v>49.579520000000002</v>
      </c>
      <c r="F13" s="16">
        <v>45.653080000000003</v>
      </c>
      <c r="G13" s="17">
        <v>48.961660000000002</v>
      </c>
      <c r="H13" s="18">
        <v>32.019710000000003</v>
      </c>
      <c r="I13" s="16">
        <v>29.48893</v>
      </c>
      <c r="J13" s="19">
        <v>28.88212</v>
      </c>
    </row>
    <row r="14" spans="1:10" x14ac:dyDescent="0.35">
      <c r="A14" s="14">
        <v>0.1953125</v>
      </c>
      <c r="B14" s="18">
        <v>42.7</v>
      </c>
      <c r="C14" s="16">
        <v>40.6</v>
      </c>
      <c r="D14" s="19">
        <v>41.3</v>
      </c>
      <c r="E14" s="15">
        <v>64.447490000000002</v>
      </c>
      <c r="F14" s="16">
        <v>63.835039999999999</v>
      </c>
      <c r="G14" s="17">
        <v>63.544719999999998</v>
      </c>
      <c r="H14" s="18">
        <v>45.429749999999999</v>
      </c>
      <c r="I14" s="16">
        <v>43.200569999999999</v>
      </c>
      <c r="J14" s="19">
        <v>43.84393</v>
      </c>
    </row>
    <row r="15" spans="1:10" x14ac:dyDescent="0.35">
      <c r="A15" s="14">
        <v>9.765625E-2</v>
      </c>
      <c r="B15" s="18">
        <v>65.8</v>
      </c>
      <c r="C15" s="16">
        <v>56.8</v>
      </c>
      <c r="D15" s="19">
        <v>59.4</v>
      </c>
      <c r="E15" s="15">
        <v>76.255690000000001</v>
      </c>
      <c r="F15" s="16">
        <v>76.460520000000002</v>
      </c>
      <c r="G15" s="17">
        <v>77.098460000000003</v>
      </c>
      <c r="H15" s="18">
        <v>54.95035</v>
      </c>
      <c r="I15" s="16">
        <v>53.147289999999998</v>
      </c>
      <c r="J15" s="19">
        <v>52.54251</v>
      </c>
    </row>
    <row r="16" spans="1:10" x14ac:dyDescent="0.35">
      <c r="A16" s="14">
        <v>4.8828125E-2</v>
      </c>
      <c r="B16" s="18">
        <v>73.8</v>
      </c>
      <c r="C16" s="16">
        <v>55.8</v>
      </c>
      <c r="D16" s="19">
        <v>60</v>
      </c>
      <c r="E16" s="15">
        <v>85.467240000000004</v>
      </c>
      <c r="F16" s="16">
        <v>84.924949999999995</v>
      </c>
      <c r="G16" s="17">
        <v>86.367310000000003</v>
      </c>
      <c r="H16" s="18">
        <v>66.214910000000003</v>
      </c>
      <c r="I16" s="16">
        <v>64.426280000000006</v>
      </c>
      <c r="J16" s="19">
        <v>64.083399999999997</v>
      </c>
    </row>
    <row r="17" spans="1:10" x14ac:dyDescent="0.35">
      <c r="A17" s="14">
        <v>2.44140625E-2</v>
      </c>
      <c r="B17" s="18">
        <v>46</v>
      </c>
      <c r="C17" s="16">
        <v>65.3</v>
      </c>
      <c r="D17" s="19">
        <v>70.3</v>
      </c>
      <c r="E17" s="15">
        <v>93.317869999999999</v>
      </c>
      <c r="F17" s="16">
        <v>91.72099</v>
      </c>
      <c r="G17" s="17">
        <v>93.044250000000005</v>
      </c>
      <c r="H17" s="18">
        <v>80.111980000000003</v>
      </c>
      <c r="I17" s="16">
        <v>79.644580000000005</v>
      </c>
      <c r="J17" s="19">
        <v>79.313649999999996</v>
      </c>
    </row>
    <row r="18" spans="1:10" x14ac:dyDescent="0.35">
      <c r="A18" s="14">
        <v>1.220703125E-2</v>
      </c>
      <c r="B18" s="18">
        <v>62</v>
      </c>
      <c r="C18" s="16">
        <v>85.6</v>
      </c>
      <c r="D18" s="19">
        <v>70</v>
      </c>
      <c r="E18" s="15">
        <v>98.014669999999995</v>
      </c>
      <c r="F18" s="16">
        <v>95.395240000000001</v>
      </c>
      <c r="G18" s="17">
        <v>97.502610000000004</v>
      </c>
      <c r="H18" s="18">
        <v>87.597849999999994</v>
      </c>
      <c r="I18" s="16">
        <v>86.871250000000003</v>
      </c>
      <c r="J18" s="19">
        <v>86.863579999999999</v>
      </c>
    </row>
    <row r="19" spans="1:10" x14ac:dyDescent="0.35">
      <c r="A19" s="14">
        <v>6.103515625E-3</v>
      </c>
      <c r="B19" s="18">
        <v>98.4</v>
      </c>
      <c r="C19" s="16">
        <v>93.3</v>
      </c>
      <c r="D19" s="19">
        <v>99</v>
      </c>
      <c r="E19" s="15">
        <v>99.694789999999998</v>
      </c>
      <c r="F19" s="16">
        <v>99.493799999999993</v>
      </c>
      <c r="G19" s="17">
        <v>101.97450000000001</v>
      </c>
      <c r="H19" s="18">
        <v>94.313580000000002</v>
      </c>
      <c r="I19" s="16">
        <v>94.554730000000006</v>
      </c>
      <c r="J19" s="19">
        <v>94.369749999999996</v>
      </c>
    </row>
    <row r="20" spans="1:10" x14ac:dyDescent="0.35">
      <c r="A20" s="14">
        <v>3.0517578125E-3</v>
      </c>
      <c r="B20" s="18">
        <v>106.1</v>
      </c>
      <c r="C20" s="16">
        <v>101.5</v>
      </c>
      <c r="D20" s="19">
        <v>67.8</v>
      </c>
      <c r="E20" s="15">
        <v>101.3366</v>
      </c>
      <c r="F20" s="16">
        <v>101.8723</v>
      </c>
      <c r="G20" s="17">
        <v>102.3715</v>
      </c>
      <c r="H20" s="18">
        <v>97.636369999999999</v>
      </c>
      <c r="I20" s="16">
        <v>98.107389999999995</v>
      </c>
      <c r="J20" s="19">
        <v>98.566209999999998</v>
      </c>
    </row>
    <row r="21" spans="1:10" x14ac:dyDescent="0.35">
      <c r="A21" s="14">
        <v>1.52587890625E-3</v>
      </c>
      <c r="B21" s="18">
        <v>95.1</v>
      </c>
      <c r="C21" s="16">
        <v>99.7</v>
      </c>
      <c r="D21" s="19">
        <v>102.7</v>
      </c>
      <c r="E21" s="15">
        <v>101.7437</v>
      </c>
      <c r="F21" s="16">
        <v>103.256</v>
      </c>
      <c r="G21" s="17">
        <v>104.452</v>
      </c>
      <c r="H21" s="18">
        <v>101.50279999999999</v>
      </c>
      <c r="I21" s="16">
        <v>101.1306</v>
      </c>
      <c r="J21" s="19">
        <v>102.5515</v>
      </c>
    </row>
    <row r="22" spans="1:10" x14ac:dyDescent="0.35">
      <c r="A22" s="14">
        <v>7.62939453125E-4</v>
      </c>
      <c r="B22" s="18">
        <v>80.8</v>
      </c>
      <c r="C22" s="16">
        <v>91.3</v>
      </c>
      <c r="D22" s="19">
        <v>104.9</v>
      </c>
      <c r="E22" s="15">
        <v>102.4302</v>
      </c>
      <c r="F22" s="16">
        <v>102.39879999999999</v>
      </c>
      <c r="G22" s="17">
        <v>103.2567</v>
      </c>
      <c r="H22" s="18">
        <v>99.868039999999993</v>
      </c>
      <c r="I22" s="16">
        <v>102.3232</v>
      </c>
      <c r="J22" s="19">
        <v>103.2657</v>
      </c>
    </row>
    <row r="23" spans="1:10" x14ac:dyDescent="0.35">
      <c r="A23" s="14">
        <v>3.814697265625E-4</v>
      </c>
      <c r="B23" s="18">
        <v>102.1</v>
      </c>
      <c r="C23" s="16">
        <v>100.1</v>
      </c>
      <c r="D23" s="19">
        <v>93.5</v>
      </c>
      <c r="E23" s="15">
        <v>103.1103</v>
      </c>
      <c r="F23" s="16">
        <v>102.3404</v>
      </c>
      <c r="G23" s="17">
        <v>104.43559999999999</v>
      </c>
      <c r="H23" s="18">
        <v>102.67789999999999</v>
      </c>
      <c r="I23" s="16">
        <v>102.917</v>
      </c>
      <c r="J23" s="19">
        <v>102.57389999999999</v>
      </c>
    </row>
    <row r="24" spans="1:10" x14ac:dyDescent="0.35">
      <c r="A24" s="14">
        <v>1.9073486328125E-4</v>
      </c>
      <c r="B24" s="18">
        <v>119.9</v>
      </c>
      <c r="C24" s="16">
        <v>101</v>
      </c>
      <c r="D24" s="19">
        <v>100.8</v>
      </c>
      <c r="E24" s="15">
        <v>102.9973</v>
      </c>
      <c r="F24" s="16">
        <v>99.176180000000002</v>
      </c>
      <c r="G24" s="17">
        <v>104.96299999999999</v>
      </c>
      <c r="H24" s="18">
        <v>103.1563</v>
      </c>
      <c r="I24" s="16">
        <v>103.9616</v>
      </c>
      <c r="J24" s="19">
        <v>103.6857</v>
      </c>
    </row>
    <row r="25" spans="1:10" x14ac:dyDescent="0.35">
      <c r="A25" s="14">
        <v>9.5367431640625E-5</v>
      </c>
      <c r="B25" s="18">
        <v>101.3</v>
      </c>
      <c r="C25" s="16">
        <v>101.9</v>
      </c>
      <c r="D25" s="19">
        <v>107.5</v>
      </c>
      <c r="E25" s="15">
        <v>103.44029999999999</v>
      </c>
      <c r="F25" s="16">
        <v>102.28959999999999</v>
      </c>
      <c r="G25" s="17">
        <v>101.0399</v>
      </c>
      <c r="H25" s="18">
        <v>102.82380000000001</v>
      </c>
      <c r="I25" s="16">
        <v>104.563</v>
      </c>
      <c r="J25" s="19">
        <v>103.2508</v>
      </c>
    </row>
    <row r="26" spans="1:10" x14ac:dyDescent="0.35">
      <c r="A26" s="14">
        <v>4.76837158203125E-5</v>
      </c>
      <c r="B26" s="18">
        <v>101.9</v>
      </c>
      <c r="C26" s="16">
        <v>97.6</v>
      </c>
      <c r="D26" s="19">
        <v>92.9</v>
      </c>
      <c r="E26" s="15">
        <v>101.87949999999999</v>
      </c>
      <c r="F26" s="16">
        <v>103.12520000000001</v>
      </c>
      <c r="G26" s="17">
        <v>105.17440000000001</v>
      </c>
      <c r="H26" s="18">
        <v>102.3</v>
      </c>
      <c r="I26" s="16">
        <v>105.1947</v>
      </c>
      <c r="J26" s="19">
        <v>103.4272</v>
      </c>
    </row>
    <row r="27" spans="1:10" x14ac:dyDescent="0.35">
      <c r="A27" s="20">
        <v>2.384185791015625E-5</v>
      </c>
      <c r="B27" s="18">
        <v>106.9</v>
      </c>
      <c r="C27" s="16">
        <v>97.9</v>
      </c>
      <c r="D27" s="19">
        <v>102.5</v>
      </c>
      <c r="E27" s="21">
        <v>102.9134</v>
      </c>
      <c r="F27" s="22">
        <v>103.38460000000001</v>
      </c>
      <c r="G27" s="23">
        <v>104.00020000000001</v>
      </c>
      <c r="H27" s="24">
        <v>104.8479</v>
      </c>
      <c r="I27" s="22">
        <v>104.235</v>
      </c>
      <c r="J27" s="25">
        <v>105.5621</v>
      </c>
    </row>
    <row r="28" spans="1:10" ht="15" thickBot="1" x14ac:dyDescent="0.4">
      <c r="A28" s="20">
        <v>1.1920928955078125E-5</v>
      </c>
      <c r="B28" s="44">
        <v>106.5</v>
      </c>
      <c r="C28" s="45">
        <v>81</v>
      </c>
      <c r="D28" s="47">
        <v>107.9</v>
      </c>
      <c r="E28" s="21">
        <v>102.57859999999999</v>
      </c>
      <c r="F28" s="22">
        <v>106.1793</v>
      </c>
      <c r="G28" s="23">
        <v>105.7336</v>
      </c>
      <c r="H28" s="24">
        <v>103.7945</v>
      </c>
      <c r="I28" s="22">
        <v>104.12220000000001</v>
      </c>
      <c r="J28" s="25">
        <v>105.52670000000001</v>
      </c>
    </row>
    <row r="29" spans="1:10" x14ac:dyDescent="0.35">
      <c r="A29" s="83" t="s">
        <v>7</v>
      </c>
      <c r="B29" s="48">
        <v>56.4</v>
      </c>
      <c r="C29" s="49">
        <v>74.72999999999999</v>
      </c>
      <c r="D29" s="50">
        <v>63.46</v>
      </c>
      <c r="E29" s="85">
        <v>272.90000000000003</v>
      </c>
      <c r="F29" s="86">
        <v>251.8</v>
      </c>
      <c r="G29" s="88">
        <v>268.10000000000002</v>
      </c>
      <c r="H29" s="85">
        <v>94.09</v>
      </c>
      <c r="I29" s="86">
        <v>79.77000000000001</v>
      </c>
      <c r="J29" s="87">
        <v>79.710000000000008</v>
      </c>
    </row>
    <row r="30" spans="1:10" ht="15" thickBot="1" x14ac:dyDescent="0.4">
      <c r="A30" s="84" t="s">
        <v>8</v>
      </c>
      <c r="B30" s="92">
        <f t="shared" ref="B30:D30" si="0">B29/(1+50/168)</f>
        <v>43.464220183486233</v>
      </c>
      <c r="C30" s="93">
        <f t="shared" si="0"/>
        <v>57.590091743119252</v>
      </c>
      <c r="D30" s="94">
        <f t="shared" si="0"/>
        <v>48.904954128440366</v>
      </c>
      <c r="E30" s="32">
        <f>E29/(1+50/168)</f>
        <v>210.30825688073395</v>
      </c>
      <c r="F30" s="30">
        <f t="shared" ref="F30:J30" si="1">F29/(1+50/168)</f>
        <v>194.04770642201834</v>
      </c>
      <c r="G30" s="31">
        <f t="shared" si="1"/>
        <v>206.60917431192661</v>
      </c>
      <c r="H30" s="32">
        <f t="shared" si="1"/>
        <v>72.509724770642208</v>
      </c>
      <c r="I30" s="30">
        <f t="shared" si="1"/>
        <v>61.474128440366975</v>
      </c>
      <c r="J30" s="33">
        <f t="shared" si="1"/>
        <v>61.427889908256887</v>
      </c>
    </row>
    <row r="31" spans="1:10" ht="15" thickBo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" thickBot="1" x14ac:dyDescent="0.4">
      <c r="A32" s="4" t="s">
        <v>2</v>
      </c>
      <c r="B32" s="5" t="s">
        <v>4</v>
      </c>
      <c r="C32" s="6" t="s">
        <v>5</v>
      </c>
      <c r="D32" s="51" t="s">
        <v>6</v>
      </c>
      <c r="E32" s="96" t="s">
        <v>9</v>
      </c>
      <c r="F32" s="7" t="s">
        <v>10</v>
      </c>
      <c r="J32" s="2"/>
    </row>
    <row r="33" spans="1:10" x14ac:dyDescent="0.35">
      <c r="A33" s="26">
        <v>43</v>
      </c>
      <c r="B33" s="99">
        <v>43.464220183486233</v>
      </c>
      <c r="C33" s="98">
        <v>57.590091743119252</v>
      </c>
      <c r="D33" s="98">
        <v>48.904954128440366</v>
      </c>
      <c r="E33" s="27">
        <f>AVERAGE(B33:D33)</f>
        <v>49.986422018348627</v>
      </c>
      <c r="F33" s="29">
        <f>_xlfn.STDEV.P(B33:D33)</f>
        <v>5.8173442639225179</v>
      </c>
      <c r="J33" s="2"/>
    </row>
    <row r="34" spans="1:10" x14ac:dyDescent="0.35">
      <c r="A34" s="38">
        <v>45</v>
      </c>
      <c r="B34" s="39">
        <v>210.30825688073395</v>
      </c>
      <c r="C34" s="40">
        <v>194.04770642201834</v>
      </c>
      <c r="D34" s="40">
        <v>206.60917431192661</v>
      </c>
      <c r="E34" s="49">
        <f>AVERAGE(B34:D34)</f>
        <v>203.65504587155965</v>
      </c>
      <c r="F34" s="42">
        <f>_xlfn.STDEV.P(B34:D34)</f>
        <v>6.9592399698409553</v>
      </c>
      <c r="J34" s="2"/>
    </row>
    <row r="35" spans="1:10" ht="15" thickBot="1" x14ac:dyDescent="0.4">
      <c r="A35" s="53">
        <v>46</v>
      </c>
      <c r="B35" s="54">
        <v>72.509724770642208</v>
      </c>
      <c r="C35" s="55">
        <v>61.474128440366975</v>
      </c>
      <c r="D35" s="55">
        <v>61.427889908256887</v>
      </c>
      <c r="E35" s="30">
        <f t="shared" ref="E35" si="2">AVERAGE(B35:D35)</f>
        <v>65.137247706422031</v>
      </c>
      <c r="F35" s="33">
        <f t="shared" ref="F35" si="3">_xlfn.STDEV.P(B35:D35)</f>
        <v>5.2131627027044045</v>
      </c>
      <c r="J35" s="2"/>
    </row>
    <row r="37" spans="1:10" x14ac:dyDescent="0.35">
      <c r="A37" s="1" t="s">
        <v>11</v>
      </c>
      <c r="B37" s="1"/>
      <c r="C37" s="1"/>
      <c r="D37" s="1"/>
      <c r="E37" s="2"/>
      <c r="F37" s="2"/>
      <c r="G37" s="2"/>
      <c r="H37" s="2"/>
      <c r="I37" s="2"/>
      <c r="J37" s="2"/>
    </row>
    <row r="38" spans="1:10" ht="15" thickBot="1" x14ac:dyDescent="0.4">
      <c r="A38" s="2" t="s">
        <v>1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5" thickBot="1" x14ac:dyDescent="0.4">
      <c r="A39" s="3" t="s">
        <v>2</v>
      </c>
      <c r="B39" s="171">
        <v>43</v>
      </c>
      <c r="C39" s="172"/>
      <c r="D39" s="173"/>
      <c r="E39" s="171">
        <v>45</v>
      </c>
      <c r="F39" s="172"/>
      <c r="G39" s="173"/>
      <c r="H39" s="171">
        <v>46</v>
      </c>
      <c r="I39" s="172"/>
      <c r="J39" s="173"/>
    </row>
    <row r="40" spans="1:10" ht="15" thickBot="1" x14ac:dyDescent="0.4">
      <c r="A40" s="4" t="s">
        <v>3</v>
      </c>
      <c r="B40" s="5" t="s">
        <v>4</v>
      </c>
      <c r="C40" s="6" t="s">
        <v>5</v>
      </c>
      <c r="D40" s="7" t="s">
        <v>6</v>
      </c>
      <c r="E40" s="5" t="s">
        <v>4</v>
      </c>
      <c r="F40" s="6" t="s">
        <v>5</v>
      </c>
      <c r="G40" s="7" t="s">
        <v>6</v>
      </c>
      <c r="H40" s="5" t="s">
        <v>4</v>
      </c>
      <c r="I40" s="6" t="s">
        <v>5</v>
      </c>
      <c r="J40" s="7" t="s">
        <v>6</v>
      </c>
    </row>
    <row r="41" spans="1:10" x14ac:dyDescent="0.35">
      <c r="A41" s="8">
        <v>100</v>
      </c>
      <c r="B41" s="12">
        <v>5.4</v>
      </c>
      <c r="C41" s="10">
        <v>5.2</v>
      </c>
      <c r="D41" s="13">
        <v>4.3</v>
      </c>
      <c r="E41" s="12">
        <v>6.8738700000000001</v>
      </c>
      <c r="F41" s="10">
        <v>7.7536639999999997</v>
      </c>
      <c r="G41" s="11">
        <v>7.9318749999999998</v>
      </c>
      <c r="H41" s="12">
        <v>8.3074729999999999</v>
      </c>
      <c r="I41" s="10">
        <v>7.2767350000000004</v>
      </c>
      <c r="J41" s="13">
        <v>7.248939</v>
      </c>
    </row>
    <row r="42" spans="1:10" x14ac:dyDescent="0.35">
      <c r="A42" s="14">
        <v>50</v>
      </c>
      <c r="B42" s="18">
        <v>3.1</v>
      </c>
      <c r="C42" s="16">
        <v>5.6</v>
      </c>
      <c r="D42" s="19">
        <v>0.5</v>
      </c>
      <c r="E42" s="18">
        <v>8.0923180000000006</v>
      </c>
      <c r="F42" s="16">
        <v>8.0954840000000008</v>
      </c>
      <c r="G42" s="17">
        <v>7.9668840000000003</v>
      </c>
      <c r="H42" s="18">
        <v>7.618379</v>
      </c>
      <c r="I42" s="16">
        <v>7.2309950000000001</v>
      </c>
      <c r="J42" s="19">
        <v>7.4158910000000002</v>
      </c>
    </row>
    <row r="43" spans="1:10" x14ac:dyDescent="0.35">
      <c r="A43" s="14">
        <v>25</v>
      </c>
      <c r="B43" s="18">
        <v>4.5999999999999996</v>
      </c>
      <c r="C43" s="16">
        <v>8.1</v>
      </c>
      <c r="D43" s="19">
        <v>4.9000000000000004</v>
      </c>
      <c r="E43" s="18">
        <v>8.2594449999999995</v>
      </c>
      <c r="F43" s="16">
        <v>8.0471050000000002</v>
      </c>
      <c r="G43" s="17">
        <v>8.8338359999999998</v>
      </c>
      <c r="H43" s="18">
        <v>12.028079999999999</v>
      </c>
      <c r="I43" s="16">
        <v>7.7256929999999997</v>
      </c>
      <c r="J43" s="19">
        <v>6.9227759999999998</v>
      </c>
    </row>
    <row r="44" spans="1:10" x14ac:dyDescent="0.35">
      <c r="A44" s="14">
        <v>12.5</v>
      </c>
      <c r="B44" s="18">
        <v>7.2</v>
      </c>
      <c r="C44" s="16">
        <v>11.2</v>
      </c>
      <c r="D44" s="19">
        <v>5</v>
      </c>
      <c r="E44" s="18">
        <v>8.4967670000000002</v>
      </c>
      <c r="F44" s="16">
        <v>8.2919909999999994</v>
      </c>
      <c r="G44" s="17">
        <v>8.2951580000000007</v>
      </c>
      <c r="H44" s="18">
        <v>5.697819</v>
      </c>
      <c r="I44" s="16">
        <v>7.9558010000000001</v>
      </c>
      <c r="J44" s="19">
        <v>8.3291109999999993</v>
      </c>
    </row>
    <row r="45" spans="1:10" x14ac:dyDescent="0.35">
      <c r="A45" s="14">
        <v>6.25</v>
      </c>
      <c r="B45" s="18">
        <v>7.7</v>
      </c>
      <c r="C45" s="16">
        <v>6.6</v>
      </c>
      <c r="D45" s="19">
        <v>-0.5</v>
      </c>
      <c r="E45" s="18">
        <v>9.2701270000000005</v>
      </c>
      <c r="F45" s="16">
        <v>9.2885989999999996</v>
      </c>
      <c r="G45" s="17">
        <v>10.27412</v>
      </c>
      <c r="H45" s="18">
        <v>10.0975</v>
      </c>
      <c r="I45" s="16">
        <v>8.5206920000000004</v>
      </c>
      <c r="J45" s="19">
        <v>8.3491660000000003</v>
      </c>
    </row>
    <row r="46" spans="1:10" x14ac:dyDescent="0.35">
      <c r="A46" s="14">
        <v>3.125</v>
      </c>
      <c r="B46" s="18">
        <v>7.5</v>
      </c>
      <c r="C46" s="16">
        <v>10.1</v>
      </c>
      <c r="D46" s="19">
        <v>7.1</v>
      </c>
      <c r="E46" s="18">
        <v>10.14148</v>
      </c>
      <c r="F46" s="16">
        <v>10.098380000000001</v>
      </c>
      <c r="G46" s="17">
        <v>10.25442</v>
      </c>
      <c r="H46" s="18">
        <v>9.5929479999999998</v>
      </c>
      <c r="I46" s="16">
        <v>9.4231809999999996</v>
      </c>
      <c r="J46" s="19">
        <v>8.9244369999999993</v>
      </c>
    </row>
    <row r="47" spans="1:10" x14ac:dyDescent="0.35">
      <c r="A47" s="14">
        <v>1.5625</v>
      </c>
      <c r="B47" s="18">
        <v>8.6</v>
      </c>
      <c r="C47" s="16">
        <v>7.9</v>
      </c>
      <c r="D47" s="19">
        <v>7.3</v>
      </c>
      <c r="E47" s="18">
        <v>12.6366</v>
      </c>
      <c r="F47" s="16">
        <v>12.27473</v>
      </c>
      <c r="G47" s="17">
        <v>12.548640000000001</v>
      </c>
      <c r="H47" s="18">
        <v>10.819140000000001</v>
      </c>
      <c r="I47" s="16">
        <v>10.19355</v>
      </c>
      <c r="J47" s="19">
        <v>9.7820660000000004</v>
      </c>
    </row>
    <row r="48" spans="1:10" x14ac:dyDescent="0.35">
      <c r="A48" s="14">
        <v>0.78125</v>
      </c>
      <c r="B48" s="18">
        <v>10.1</v>
      </c>
      <c r="C48" s="16">
        <v>10.3</v>
      </c>
      <c r="D48" s="19">
        <v>8.9</v>
      </c>
      <c r="E48" s="18">
        <v>16.466470000000001</v>
      </c>
      <c r="F48" s="16">
        <v>16.145399999999999</v>
      </c>
      <c r="G48" s="17">
        <v>16.163</v>
      </c>
      <c r="H48" s="18">
        <v>13.001289999999999</v>
      </c>
      <c r="I48" s="16">
        <v>11.68802</v>
      </c>
      <c r="J48" s="19">
        <v>11.51966</v>
      </c>
    </row>
    <row r="49" spans="1:10" x14ac:dyDescent="0.35">
      <c r="A49" s="14">
        <v>0.390625</v>
      </c>
      <c r="B49" s="18">
        <v>12.4</v>
      </c>
      <c r="C49" s="16">
        <v>9.5</v>
      </c>
      <c r="D49" s="19">
        <v>6.1</v>
      </c>
      <c r="E49" s="18">
        <v>22.733049999999999</v>
      </c>
      <c r="F49" s="16">
        <v>22.84863</v>
      </c>
      <c r="G49" s="17">
        <v>22.452100000000002</v>
      </c>
      <c r="H49" s="18">
        <v>15.047639999999999</v>
      </c>
      <c r="I49" s="16">
        <v>13.96729</v>
      </c>
      <c r="J49" s="19">
        <v>13.630929999999999</v>
      </c>
    </row>
    <row r="50" spans="1:10" x14ac:dyDescent="0.35">
      <c r="A50" s="14">
        <v>0.1953125</v>
      </c>
      <c r="B50" s="18">
        <v>18.2</v>
      </c>
      <c r="C50" s="16">
        <v>17.7</v>
      </c>
      <c r="D50" s="19">
        <v>18.100000000000001</v>
      </c>
      <c r="E50" s="18">
        <v>34.188670000000002</v>
      </c>
      <c r="F50" s="16">
        <v>33.771380000000001</v>
      </c>
      <c r="G50" s="17">
        <v>33.164969999999997</v>
      </c>
      <c r="H50" s="18">
        <v>21.12387</v>
      </c>
      <c r="I50" s="16">
        <v>19.97878</v>
      </c>
      <c r="J50" s="19">
        <v>19.774180000000001</v>
      </c>
    </row>
    <row r="51" spans="1:10" x14ac:dyDescent="0.35">
      <c r="A51" s="14">
        <v>9.765625E-2</v>
      </c>
      <c r="B51" s="18">
        <v>27.3</v>
      </c>
      <c r="C51" s="16">
        <v>26.5</v>
      </c>
      <c r="D51" s="19">
        <v>22.9</v>
      </c>
      <c r="E51" s="18">
        <v>46.435780000000001</v>
      </c>
      <c r="F51" s="16">
        <v>46.09854</v>
      </c>
      <c r="G51" s="17">
        <v>46.663960000000003</v>
      </c>
      <c r="H51" s="18">
        <v>26.60284</v>
      </c>
      <c r="I51" s="16">
        <v>25.382280000000002</v>
      </c>
      <c r="J51" s="19">
        <v>25.11523</v>
      </c>
    </row>
    <row r="52" spans="1:10" x14ac:dyDescent="0.35">
      <c r="A52" s="14">
        <v>4.8828125E-2</v>
      </c>
      <c r="B52" s="18">
        <v>32.799999999999997</v>
      </c>
      <c r="C52" s="16">
        <v>33.4</v>
      </c>
      <c r="D52" s="19">
        <v>28.7</v>
      </c>
      <c r="E52" s="18">
        <v>57.878219999999999</v>
      </c>
      <c r="F52" s="16">
        <v>58.128909999999998</v>
      </c>
      <c r="G52" s="17">
        <v>57.030619999999999</v>
      </c>
      <c r="H52" s="18">
        <v>33.728279999999998</v>
      </c>
      <c r="I52" s="16">
        <v>33.56362</v>
      </c>
      <c r="J52" s="19">
        <v>33.133310000000002</v>
      </c>
    </row>
    <row r="53" spans="1:10" x14ac:dyDescent="0.35">
      <c r="A53" s="14">
        <v>2.44140625E-2</v>
      </c>
      <c r="B53" s="18">
        <v>50.2</v>
      </c>
      <c r="C53" s="16">
        <v>48.9</v>
      </c>
      <c r="D53" s="19">
        <v>44.8</v>
      </c>
      <c r="E53" s="18">
        <v>71.763180000000006</v>
      </c>
      <c r="F53" s="16">
        <v>70.132369999999995</v>
      </c>
      <c r="G53" s="17">
        <v>70.971519999999998</v>
      </c>
      <c r="H53" s="18">
        <v>48.651899999999998</v>
      </c>
      <c r="I53" s="16">
        <v>49.317239999999998</v>
      </c>
      <c r="J53" s="19">
        <v>48.774509999999999</v>
      </c>
    </row>
    <row r="54" spans="1:10" x14ac:dyDescent="0.35">
      <c r="A54" s="14">
        <v>1.220703125E-2</v>
      </c>
      <c r="B54" s="18">
        <v>54.9</v>
      </c>
      <c r="C54" s="16">
        <v>61.5</v>
      </c>
      <c r="D54" s="19">
        <v>61.2</v>
      </c>
      <c r="E54" s="18">
        <v>80.530339999999995</v>
      </c>
      <c r="F54" s="16">
        <v>81.091710000000006</v>
      </c>
      <c r="G54" s="17">
        <v>80.728080000000006</v>
      </c>
      <c r="H54" s="18">
        <v>60.260930000000002</v>
      </c>
      <c r="I54" s="16">
        <v>60.401139999999998</v>
      </c>
      <c r="J54" s="19">
        <v>59.644849999999998</v>
      </c>
    </row>
    <row r="55" spans="1:10" x14ac:dyDescent="0.35">
      <c r="A55" s="14">
        <v>6.103515625E-3</v>
      </c>
      <c r="B55" s="18">
        <v>72.5</v>
      </c>
      <c r="C55" s="16">
        <v>78.400000000000006</v>
      </c>
      <c r="D55" s="19">
        <v>84.7</v>
      </c>
      <c r="E55" s="18">
        <v>75.190169999999995</v>
      </c>
      <c r="F55" s="16">
        <v>85.924160000000001</v>
      </c>
      <c r="G55" s="17">
        <v>86.806070000000005</v>
      </c>
      <c r="H55" s="18">
        <v>72.773330000000001</v>
      </c>
      <c r="I55" s="16">
        <v>73.385549999999995</v>
      </c>
      <c r="J55" s="19">
        <v>72.966149999999999</v>
      </c>
    </row>
    <row r="56" spans="1:10" x14ac:dyDescent="0.35">
      <c r="A56" s="14">
        <v>3.0517578125E-3</v>
      </c>
      <c r="B56" s="18">
        <v>90.9</v>
      </c>
      <c r="C56" s="16">
        <v>88.2</v>
      </c>
      <c r="D56" s="19">
        <v>90.2</v>
      </c>
      <c r="E56" s="18">
        <v>90.766990000000007</v>
      </c>
      <c r="F56" s="16">
        <v>91.507810000000006</v>
      </c>
      <c r="G56" s="17">
        <v>91.170910000000006</v>
      </c>
      <c r="H56" s="18">
        <v>80.926869999999994</v>
      </c>
      <c r="I56" s="16">
        <v>81.126900000000006</v>
      </c>
      <c r="J56" s="19">
        <v>81.893569999999997</v>
      </c>
    </row>
    <row r="57" spans="1:10" x14ac:dyDescent="0.35">
      <c r="A57" s="14">
        <v>1.52587890625E-3</v>
      </c>
      <c r="B57" s="18">
        <v>90.8</v>
      </c>
      <c r="C57" s="16">
        <v>92.4</v>
      </c>
      <c r="D57" s="19">
        <v>84.4</v>
      </c>
      <c r="E57" s="18">
        <v>95.087329999999994</v>
      </c>
      <c r="F57" s="16">
        <v>94.712429999999998</v>
      </c>
      <c r="G57" s="17">
        <v>94.693259999999995</v>
      </c>
      <c r="H57" s="18">
        <v>88.76146</v>
      </c>
      <c r="I57" s="16">
        <v>87.869529999999997</v>
      </c>
      <c r="J57" s="19">
        <v>87.423739999999995</v>
      </c>
    </row>
    <row r="58" spans="1:10" x14ac:dyDescent="0.35">
      <c r="A58" s="14">
        <v>7.62939453125E-4</v>
      </c>
      <c r="B58" s="18">
        <v>95.8</v>
      </c>
      <c r="C58" s="16">
        <v>97.3</v>
      </c>
      <c r="D58" s="19">
        <v>89.3</v>
      </c>
      <c r="E58" s="18">
        <v>94.45787</v>
      </c>
      <c r="F58" s="16">
        <v>94.520849999999996</v>
      </c>
      <c r="G58" s="17">
        <v>95.352450000000005</v>
      </c>
      <c r="H58" s="18">
        <v>91.197649999999996</v>
      </c>
      <c r="I58" s="16">
        <v>92.224170000000001</v>
      </c>
      <c r="J58" s="19">
        <v>91.281220000000005</v>
      </c>
    </row>
    <row r="59" spans="1:10" x14ac:dyDescent="0.35">
      <c r="A59" s="14">
        <v>3.814697265625E-4</v>
      </c>
      <c r="B59" s="18">
        <v>96.2</v>
      </c>
      <c r="C59" s="16">
        <v>101.3</v>
      </c>
      <c r="D59" s="19">
        <v>91.7</v>
      </c>
      <c r="E59" s="18">
        <v>97.231139999999996</v>
      </c>
      <c r="F59" s="16">
        <v>95.484210000000004</v>
      </c>
      <c r="G59" s="17">
        <v>95.943730000000002</v>
      </c>
      <c r="H59" s="18">
        <v>92.935599999999994</v>
      </c>
      <c r="I59" s="16">
        <v>94.664230000000003</v>
      </c>
      <c r="J59" s="19">
        <v>93.981650000000002</v>
      </c>
    </row>
    <row r="60" spans="1:10" x14ac:dyDescent="0.35">
      <c r="A60" s="14">
        <v>1.9073486328125E-4</v>
      </c>
      <c r="B60" s="18">
        <v>101.3</v>
      </c>
      <c r="C60" s="16">
        <v>100</v>
      </c>
      <c r="D60" s="19">
        <v>99</v>
      </c>
      <c r="E60" s="18">
        <v>97.056269999999998</v>
      </c>
      <c r="F60" s="16">
        <v>97.080190000000002</v>
      </c>
      <c r="G60" s="17">
        <v>95.303359999999998</v>
      </c>
      <c r="H60" s="18">
        <v>94.645060000000001</v>
      </c>
      <c r="I60" s="16">
        <v>95.004289999999997</v>
      </c>
      <c r="J60" s="19">
        <v>96.132840000000002</v>
      </c>
    </row>
    <row r="61" spans="1:10" x14ac:dyDescent="0.35">
      <c r="A61" s="14">
        <v>9.5367431640625E-5</v>
      </c>
      <c r="B61" s="18">
        <v>96.1</v>
      </c>
      <c r="C61" s="16">
        <v>92</v>
      </c>
      <c r="D61" s="19">
        <v>94.2</v>
      </c>
      <c r="E61" s="18">
        <v>96.389520000000005</v>
      </c>
      <c r="F61" s="16">
        <v>96.980440000000002</v>
      </c>
      <c r="G61" s="17">
        <v>98.368309999999994</v>
      </c>
      <c r="H61" s="18">
        <v>95.794539999999998</v>
      </c>
      <c r="I61" s="16">
        <v>95.082750000000004</v>
      </c>
      <c r="J61" s="19">
        <v>95.610169999999997</v>
      </c>
    </row>
    <row r="62" spans="1:10" x14ac:dyDescent="0.35">
      <c r="A62" s="14">
        <v>4.76837158203125E-5</v>
      </c>
      <c r="B62" s="18">
        <v>105.1</v>
      </c>
      <c r="C62" s="16">
        <v>89.9</v>
      </c>
      <c r="D62" s="19">
        <v>85.4</v>
      </c>
      <c r="E62" s="18">
        <v>97.464939999999999</v>
      </c>
      <c r="F62" s="16">
        <v>97.385599999999997</v>
      </c>
      <c r="G62" s="17">
        <v>98.161950000000004</v>
      </c>
      <c r="H62" s="18">
        <v>95.366519999999994</v>
      </c>
      <c r="I62" s="16">
        <v>96.375969999999995</v>
      </c>
      <c r="J62" s="19">
        <v>96.550659999999993</v>
      </c>
    </row>
    <row r="63" spans="1:10" x14ac:dyDescent="0.35">
      <c r="A63" s="14">
        <v>2.384185791015625E-5</v>
      </c>
      <c r="B63" s="18">
        <v>104.9</v>
      </c>
      <c r="C63" s="16">
        <v>102.6</v>
      </c>
      <c r="D63" s="19">
        <v>101.9</v>
      </c>
      <c r="E63" s="18">
        <v>93.509640000000005</v>
      </c>
      <c r="F63" s="16">
        <v>98.865639999999999</v>
      </c>
      <c r="G63" s="17">
        <v>98.642750000000007</v>
      </c>
      <c r="H63" s="18">
        <v>96.305949999999996</v>
      </c>
      <c r="I63" s="16">
        <v>97.677980000000005</v>
      </c>
      <c r="J63" s="19">
        <v>98.104950000000002</v>
      </c>
    </row>
    <row r="64" spans="1:10" ht="15" thickBot="1" x14ac:dyDescent="0.4">
      <c r="A64" s="43">
        <v>1.1920928955078125E-5</v>
      </c>
      <c r="B64" s="44">
        <v>102.6</v>
      </c>
      <c r="C64" s="45">
        <v>102.2</v>
      </c>
      <c r="D64" s="47">
        <v>91.2</v>
      </c>
      <c r="E64" s="24">
        <v>99.36703</v>
      </c>
      <c r="F64" s="22">
        <v>99.818969999999993</v>
      </c>
      <c r="G64" s="23">
        <v>100.7445</v>
      </c>
      <c r="H64" s="24">
        <v>99.446899999999999</v>
      </c>
      <c r="I64" s="22">
        <v>100.2783</v>
      </c>
      <c r="J64" s="25">
        <v>100.6317</v>
      </c>
    </row>
    <row r="65" spans="1:10" x14ac:dyDescent="0.35">
      <c r="A65" s="83" t="s">
        <v>7</v>
      </c>
      <c r="B65" s="28">
        <v>17.09</v>
      </c>
      <c r="C65" s="27">
        <v>20.190000000000001</v>
      </c>
      <c r="D65" s="29">
        <v>23.07</v>
      </c>
      <c r="E65" s="85">
        <v>67.010000000000005</v>
      </c>
      <c r="F65" s="86">
        <v>66.06</v>
      </c>
      <c r="G65" s="88">
        <v>64.25</v>
      </c>
      <c r="H65" s="85">
        <v>18.63</v>
      </c>
      <c r="I65" s="86">
        <v>18.790000000000003</v>
      </c>
      <c r="J65" s="87">
        <v>18.209999999999997</v>
      </c>
    </row>
    <row r="66" spans="1:10" ht="15" thickBot="1" x14ac:dyDescent="0.4">
      <c r="A66" s="84" t="s">
        <v>8</v>
      </c>
      <c r="B66" s="100">
        <f t="shared" ref="B66:D66" si="4">B65/(1+50/62)</f>
        <v>9.4605357142857152</v>
      </c>
      <c r="C66" s="93">
        <f t="shared" si="4"/>
        <v>11.176607142857144</v>
      </c>
      <c r="D66" s="101">
        <f t="shared" si="4"/>
        <v>12.770892857142858</v>
      </c>
      <c r="E66" s="32">
        <f>E65/(1+50/62)</f>
        <v>37.094821428571436</v>
      </c>
      <c r="F66" s="30">
        <f t="shared" ref="F66:J66" si="5">F65/(1+50/62)</f>
        <v>36.568928571428572</v>
      </c>
      <c r="G66" s="31">
        <f t="shared" si="5"/>
        <v>35.566964285714285</v>
      </c>
      <c r="H66" s="32">
        <f t="shared" si="5"/>
        <v>10.313035714285714</v>
      </c>
      <c r="I66" s="30">
        <f t="shared" si="5"/>
        <v>10.401607142857145</v>
      </c>
      <c r="J66" s="33">
        <f t="shared" si="5"/>
        <v>10.080535714285713</v>
      </c>
    </row>
    <row r="67" spans="1:10" ht="15" thickBot="1" x14ac:dyDescent="0.4">
      <c r="A67" s="2" t="s">
        <v>8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ht="15" thickBot="1" x14ac:dyDescent="0.4">
      <c r="A68" s="4" t="s">
        <v>2</v>
      </c>
      <c r="B68" s="5" t="s">
        <v>4</v>
      </c>
      <c r="C68" s="6" t="s">
        <v>5</v>
      </c>
      <c r="D68" s="51" t="s">
        <v>6</v>
      </c>
      <c r="E68" s="96" t="s">
        <v>9</v>
      </c>
      <c r="F68" s="7" t="s">
        <v>10</v>
      </c>
      <c r="J68" s="2"/>
    </row>
    <row r="69" spans="1:10" x14ac:dyDescent="0.35">
      <c r="A69" s="83">
        <v>43</v>
      </c>
      <c r="B69" s="97">
        <v>9.4605357142857152</v>
      </c>
      <c r="C69" s="98">
        <v>11.176607142857144</v>
      </c>
      <c r="D69" s="102">
        <v>12.770892857142858</v>
      </c>
      <c r="E69" s="28">
        <f>AVERAGE(B69:D69)</f>
        <v>11.136011904761906</v>
      </c>
      <c r="F69" s="29">
        <f>_xlfn.STDEV.P(B69:D69)</f>
        <v>1.3517524633682854</v>
      </c>
      <c r="J69" s="2"/>
    </row>
    <row r="70" spans="1:10" x14ac:dyDescent="0.35">
      <c r="A70" s="52">
        <v>45</v>
      </c>
      <c r="B70" s="18">
        <v>37.094821428571436</v>
      </c>
      <c r="C70" s="16">
        <v>36.568928571428572</v>
      </c>
      <c r="D70" s="17">
        <v>35.566964285714285</v>
      </c>
      <c r="E70" s="41">
        <f>AVERAGE(B70:D70)</f>
        <v>36.4102380952381</v>
      </c>
      <c r="F70" s="42">
        <f>_xlfn.STDEV.P(B70:D70)</f>
        <v>0.6337580309392925</v>
      </c>
      <c r="J70" s="2"/>
    </row>
    <row r="71" spans="1:10" ht="15" thickBot="1" x14ac:dyDescent="0.4">
      <c r="A71" s="95">
        <v>46</v>
      </c>
      <c r="B71" s="44">
        <v>10.313035714285714</v>
      </c>
      <c r="C71" s="45">
        <v>10.401607142857145</v>
      </c>
      <c r="D71" s="46">
        <v>10.080535714285713</v>
      </c>
      <c r="E71" s="32">
        <f t="shared" ref="E71" si="6">AVERAGE(B71:D71)</f>
        <v>10.265059523809525</v>
      </c>
      <c r="F71" s="33">
        <f t="shared" ref="F71" si="7">_xlfn.STDEV.P(B71:D71)</f>
        <v>0.13539572051504159</v>
      </c>
      <c r="J71" s="2"/>
    </row>
  </sheetData>
  <mergeCells count="6">
    <mergeCell ref="E3:G3"/>
    <mergeCell ref="H3:J3"/>
    <mergeCell ref="E39:G39"/>
    <mergeCell ref="H39:J39"/>
    <mergeCell ref="B3:D3"/>
    <mergeCell ref="B39:D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8EE0-A7EF-48F9-B140-54FD0F3CA91B}">
  <dimension ref="A1:K7"/>
  <sheetViews>
    <sheetView workbookViewId="0">
      <selection activeCell="J14" sqref="J14"/>
    </sheetView>
  </sheetViews>
  <sheetFormatPr defaultRowHeight="14.5" x14ac:dyDescent="0.35"/>
  <cols>
    <col min="5" max="5" width="17.6328125" bestFit="1" customWidth="1"/>
  </cols>
  <sheetData>
    <row r="1" spans="1:11" x14ac:dyDescent="0.3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thickBot="1" x14ac:dyDescent="0.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4">
      <c r="A3" s="56"/>
      <c r="B3" s="174" t="s">
        <v>14</v>
      </c>
      <c r="C3" s="175"/>
      <c r="D3" s="175"/>
      <c r="E3" s="57" t="s">
        <v>15</v>
      </c>
      <c r="F3" s="2"/>
      <c r="G3" s="176" t="s">
        <v>12</v>
      </c>
      <c r="H3" s="177"/>
      <c r="I3" s="177"/>
      <c r="J3" s="177"/>
      <c r="K3" s="178"/>
    </row>
    <row r="4" spans="1:11" ht="15" thickBot="1" x14ac:dyDescent="0.4">
      <c r="A4" s="4" t="s">
        <v>2</v>
      </c>
      <c r="B4" s="5" t="s">
        <v>4</v>
      </c>
      <c r="C4" s="5" t="s">
        <v>5</v>
      </c>
      <c r="D4" s="51" t="s">
        <v>6</v>
      </c>
      <c r="E4" s="4"/>
      <c r="F4" s="58"/>
      <c r="G4" s="36" t="s">
        <v>4</v>
      </c>
      <c r="H4" s="34" t="s">
        <v>5</v>
      </c>
      <c r="I4" s="37" t="s">
        <v>6</v>
      </c>
      <c r="J4" s="34" t="s">
        <v>9</v>
      </c>
      <c r="K4" s="37" t="s">
        <v>10</v>
      </c>
    </row>
    <row r="5" spans="1:11" x14ac:dyDescent="0.35">
      <c r="A5" s="59">
        <v>43</v>
      </c>
      <c r="B5" s="60">
        <v>10503550</v>
      </c>
      <c r="C5" s="61">
        <v>11345306</v>
      </c>
      <c r="D5" s="62">
        <v>10759316</v>
      </c>
      <c r="E5" s="63">
        <v>19851672</v>
      </c>
      <c r="F5" s="2"/>
      <c r="G5" s="64">
        <f>B5/$E5*100</f>
        <v>52.9101528576535</v>
      </c>
      <c r="H5" s="65">
        <f t="shared" ref="H5:I7" si="0">C5/$E5*100</f>
        <v>57.150380078816532</v>
      </c>
      <c r="I5" s="66">
        <f t="shared" si="0"/>
        <v>54.198538037501322</v>
      </c>
      <c r="J5" s="28">
        <f>AVERAGE(G5:I5)</f>
        <v>54.753023657990447</v>
      </c>
      <c r="K5" s="29">
        <f>_xlfn.STDEV.P(G5:I5)</f>
        <v>1.7749126643809647</v>
      </c>
    </row>
    <row r="6" spans="1:11" x14ac:dyDescent="0.35">
      <c r="A6" s="67">
        <v>45</v>
      </c>
      <c r="B6" s="68">
        <v>10804303</v>
      </c>
      <c r="C6" s="69">
        <v>11244636</v>
      </c>
      <c r="D6" s="70">
        <v>15609781</v>
      </c>
      <c r="E6" s="71">
        <v>19065728</v>
      </c>
      <c r="F6" s="2"/>
      <c r="G6" s="72">
        <f t="shared" ref="G6:G7" si="1">B6/$E6*100</f>
        <v>56.668714669589328</v>
      </c>
      <c r="H6" s="73">
        <f t="shared" si="0"/>
        <v>58.978267181824897</v>
      </c>
      <c r="I6" s="74">
        <f t="shared" si="0"/>
        <v>81.873511465179831</v>
      </c>
      <c r="J6" s="41">
        <f t="shared" ref="J6:J7" si="2">AVERAGE(G6:I6)</f>
        <v>65.84016443886469</v>
      </c>
      <c r="K6" s="42">
        <f t="shared" ref="K6:K7" si="3">_xlfn.STDEV.P(G6:I6)</f>
        <v>11.376427993923185</v>
      </c>
    </row>
    <row r="7" spans="1:11" ht="15" thickBot="1" x14ac:dyDescent="0.4">
      <c r="A7" s="75">
        <v>46</v>
      </c>
      <c r="B7" s="76">
        <v>10023974</v>
      </c>
      <c r="C7" s="77">
        <v>10230355</v>
      </c>
      <c r="D7" s="78">
        <v>12950122</v>
      </c>
      <c r="E7" s="79">
        <v>20287568</v>
      </c>
      <c r="F7" s="2"/>
      <c r="G7" s="80">
        <f t="shared" si="1"/>
        <v>49.409441289364999</v>
      </c>
      <c r="H7" s="81">
        <f t="shared" si="0"/>
        <v>50.426719456960043</v>
      </c>
      <c r="I7" s="82">
        <f t="shared" si="0"/>
        <v>63.832796518537862</v>
      </c>
      <c r="J7" s="32">
        <f t="shared" si="2"/>
        <v>54.556319088287637</v>
      </c>
      <c r="K7" s="33">
        <f t="shared" si="3"/>
        <v>6.5725940517182266</v>
      </c>
    </row>
  </sheetData>
  <mergeCells count="2">
    <mergeCell ref="B3:D3"/>
    <mergeCell ref="G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EED7-6BBF-4988-83E1-4AE8A81B4FA3}">
  <dimension ref="A1:P17"/>
  <sheetViews>
    <sheetView workbookViewId="0">
      <selection activeCell="E21" sqref="E21"/>
    </sheetView>
  </sheetViews>
  <sheetFormatPr defaultColWidth="8.90625" defaultRowHeight="12.5" x14ac:dyDescent="0.25"/>
  <cols>
    <col min="1" max="1" width="20.08984375" style="2" customWidth="1"/>
    <col min="2" max="16384" width="8.90625" style="2"/>
  </cols>
  <sheetData>
    <row r="1" spans="1:16" ht="13" x14ac:dyDescent="0.3">
      <c r="A1" s="1" t="s">
        <v>26</v>
      </c>
    </row>
    <row r="2" spans="1:16" ht="13" thickBot="1" x14ac:dyDescent="0.3">
      <c r="A2" s="2" t="s">
        <v>27</v>
      </c>
    </row>
    <row r="3" spans="1:16" ht="13" thickBot="1" x14ac:dyDescent="0.3">
      <c r="A3" s="119"/>
      <c r="B3" s="180" t="s">
        <v>28</v>
      </c>
      <c r="C3" s="181"/>
      <c r="D3" s="182"/>
      <c r="E3" s="183" t="s">
        <v>29</v>
      </c>
      <c r="F3" s="184"/>
      <c r="G3" s="185"/>
      <c r="H3" s="183" t="s">
        <v>30</v>
      </c>
      <c r="I3" s="184"/>
      <c r="J3" s="185"/>
      <c r="K3" s="183" t="s">
        <v>31</v>
      </c>
      <c r="L3" s="184"/>
      <c r="M3" s="185"/>
      <c r="N3" s="183" t="s">
        <v>32</v>
      </c>
      <c r="O3" s="184"/>
      <c r="P3" s="185"/>
    </row>
    <row r="4" spans="1:16" ht="13.5" thickBot="1" x14ac:dyDescent="0.35">
      <c r="A4" s="155" t="s">
        <v>2</v>
      </c>
      <c r="B4" s="96" t="s">
        <v>4</v>
      </c>
      <c r="C4" s="6" t="s">
        <v>5</v>
      </c>
      <c r="D4" s="7" t="s">
        <v>6</v>
      </c>
      <c r="E4" s="96" t="s">
        <v>4</v>
      </c>
      <c r="F4" s="6" t="s">
        <v>5</v>
      </c>
      <c r="G4" s="7" t="s">
        <v>6</v>
      </c>
      <c r="H4" s="96" t="s">
        <v>4</v>
      </c>
      <c r="I4" s="6" t="s">
        <v>5</v>
      </c>
      <c r="J4" s="7" t="s">
        <v>6</v>
      </c>
      <c r="K4" s="96" t="s">
        <v>4</v>
      </c>
      <c r="L4" s="6" t="s">
        <v>5</v>
      </c>
      <c r="M4" s="7" t="s">
        <v>6</v>
      </c>
      <c r="N4" s="96" t="s">
        <v>4</v>
      </c>
      <c r="O4" s="6" t="s">
        <v>5</v>
      </c>
      <c r="P4" s="7" t="s">
        <v>6</v>
      </c>
    </row>
    <row r="5" spans="1:16" x14ac:dyDescent="0.25">
      <c r="A5" s="156">
        <v>32</v>
      </c>
      <c r="B5" s="120">
        <v>4102350</v>
      </c>
      <c r="C5" s="61">
        <v>4102350</v>
      </c>
      <c r="D5" s="62">
        <v>4260631</v>
      </c>
      <c r="E5" s="120">
        <v>2223511</v>
      </c>
      <c r="F5" s="61">
        <v>2018425</v>
      </c>
      <c r="G5" s="62">
        <v>2686035</v>
      </c>
      <c r="H5" s="120">
        <v>283425</v>
      </c>
      <c r="I5" s="61">
        <v>185564</v>
      </c>
      <c r="J5" s="62">
        <v>435364</v>
      </c>
      <c r="K5" s="120">
        <v>0</v>
      </c>
      <c r="L5" s="61">
        <v>0</v>
      </c>
      <c r="M5" s="62">
        <v>35161</v>
      </c>
      <c r="N5" s="120">
        <v>0</v>
      </c>
      <c r="O5" s="61">
        <v>0</v>
      </c>
      <c r="P5" s="62">
        <v>0</v>
      </c>
    </row>
    <row r="6" spans="1:16" x14ac:dyDescent="0.25">
      <c r="A6" s="157">
        <v>43</v>
      </c>
      <c r="B6" s="138">
        <v>15121279</v>
      </c>
      <c r="C6" s="69">
        <v>15121279</v>
      </c>
      <c r="D6" s="70">
        <v>12636158</v>
      </c>
      <c r="E6" s="138">
        <v>12214985</v>
      </c>
      <c r="F6" s="69">
        <v>10185041</v>
      </c>
      <c r="G6" s="70">
        <v>10498454</v>
      </c>
      <c r="H6" s="138">
        <v>8936637</v>
      </c>
      <c r="I6" s="69">
        <v>6181065</v>
      </c>
      <c r="J6" s="70">
        <v>6718551</v>
      </c>
      <c r="K6" s="138">
        <v>4407741</v>
      </c>
      <c r="L6" s="69">
        <v>2845968</v>
      </c>
      <c r="M6" s="70">
        <v>2692424</v>
      </c>
      <c r="N6" s="138">
        <v>749207</v>
      </c>
      <c r="O6" s="69">
        <v>393357</v>
      </c>
      <c r="P6" s="70">
        <v>268692</v>
      </c>
    </row>
    <row r="7" spans="1:16" ht="13" thickBot="1" x14ac:dyDescent="0.3">
      <c r="A7" s="158">
        <v>46</v>
      </c>
      <c r="B7" s="121">
        <v>14110188</v>
      </c>
      <c r="C7" s="77">
        <v>14110188</v>
      </c>
      <c r="D7" s="78">
        <v>12352514</v>
      </c>
      <c r="E7" s="121">
        <v>13677902</v>
      </c>
      <c r="F7" s="77">
        <v>11194388</v>
      </c>
      <c r="G7" s="78">
        <v>11188088</v>
      </c>
      <c r="H7" s="121">
        <v>10674204</v>
      </c>
      <c r="I7" s="77">
        <v>7516980</v>
      </c>
      <c r="J7" s="78">
        <v>9028625</v>
      </c>
      <c r="K7" s="121">
        <v>7710068</v>
      </c>
      <c r="L7" s="77">
        <v>5736371</v>
      </c>
      <c r="M7" s="78">
        <v>6256299</v>
      </c>
      <c r="N7" s="121">
        <v>3465219</v>
      </c>
      <c r="O7" s="77">
        <v>2801334</v>
      </c>
      <c r="P7" s="78">
        <v>3774480</v>
      </c>
    </row>
    <row r="8" spans="1:16" ht="13" thickBot="1" x14ac:dyDescent="0.3"/>
    <row r="9" spans="1:16" ht="13.5" thickBot="1" x14ac:dyDescent="0.35">
      <c r="A9" s="56" t="s">
        <v>2</v>
      </c>
      <c r="B9" s="174">
        <v>32</v>
      </c>
      <c r="C9" s="175"/>
      <c r="D9" s="175"/>
      <c r="E9" s="174">
        <v>43</v>
      </c>
      <c r="F9" s="175"/>
      <c r="G9" s="179"/>
      <c r="H9" s="174">
        <v>46</v>
      </c>
      <c r="I9" s="175"/>
      <c r="J9" s="179"/>
    </row>
    <row r="10" spans="1:16" ht="13" thickBot="1" x14ac:dyDescent="0.3">
      <c r="A10" s="123"/>
      <c r="B10" s="124" t="s">
        <v>4</v>
      </c>
      <c r="C10" s="125" t="s">
        <v>5</v>
      </c>
      <c r="D10" s="126" t="s">
        <v>6</v>
      </c>
      <c r="E10" s="124" t="s">
        <v>4</v>
      </c>
      <c r="F10" s="125" t="s">
        <v>5</v>
      </c>
      <c r="G10" s="127" t="s">
        <v>6</v>
      </c>
      <c r="H10" s="124" t="s">
        <v>4</v>
      </c>
      <c r="I10" s="125" t="s">
        <v>5</v>
      </c>
      <c r="J10" s="127" t="s">
        <v>6</v>
      </c>
    </row>
    <row r="11" spans="1:16" x14ac:dyDescent="0.25">
      <c r="A11" s="128" t="s">
        <v>33</v>
      </c>
      <c r="B11" s="129">
        <v>4.9770000000000003</v>
      </c>
      <c r="C11" s="130">
        <v>5.0190000000000001</v>
      </c>
      <c r="D11" s="131">
        <v>5.9279999999999999</v>
      </c>
      <c r="E11" s="132">
        <v>17.309999999999999</v>
      </c>
      <c r="F11" s="133">
        <v>16.739999999999998</v>
      </c>
      <c r="G11" s="134">
        <v>14.9</v>
      </c>
      <c r="H11" s="132">
        <v>33.39</v>
      </c>
      <c r="I11" s="133">
        <v>33.04</v>
      </c>
      <c r="J11" s="134">
        <v>32.99</v>
      </c>
    </row>
    <row r="12" spans="1:16" ht="13" thickBot="1" x14ac:dyDescent="0.3">
      <c r="A12" s="135" t="s">
        <v>34</v>
      </c>
      <c r="B12" s="121">
        <f>((1/(0.5/1000))*0.693)/B11</f>
        <v>278.48101265822783</v>
      </c>
      <c r="C12" s="77">
        <f t="shared" ref="C12:G12" si="0">((1/(0.5/1000))*0.693)/C11</f>
        <v>276.15062761506277</v>
      </c>
      <c r="D12" s="122">
        <f t="shared" si="0"/>
        <v>233.80566801619435</v>
      </c>
      <c r="E12" s="76">
        <f t="shared" si="0"/>
        <v>80.069324090121327</v>
      </c>
      <c r="F12" s="77">
        <f t="shared" si="0"/>
        <v>82.795698924731184</v>
      </c>
      <c r="G12" s="78">
        <f t="shared" si="0"/>
        <v>93.020134228187914</v>
      </c>
      <c r="H12" s="76">
        <f t="shared" ref="H12:J12" si="1">((1/(0.5/1000))*0.693)/H11</f>
        <v>41.509433962264147</v>
      </c>
      <c r="I12" s="77">
        <f t="shared" si="1"/>
        <v>41.949152542372886</v>
      </c>
      <c r="J12" s="78">
        <f t="shared" si="1"/>
        <v>42.012731130645648</v>
      </c>
    </row>
    <row r="13" spans="1:16" ht="13" thickBot="1" x14ac:dyDescent="0.3">
      <c r="A13" s="2" t="s">
        <v>34</v>
      </c>
    </row>
    <row r="14" spans="1:16" ht="13" thickBot="1" x14ac:dyDescent="0.3">
      <c r="A14" s="145" t="s">
        <v>2</v>
      </c>
      <c r="B14" s="141" t="s">
        <v>4</v>
      </c>
      <c r="C14" s="140" t="s">
        <v>5</v>
      </c>
      <c r="D14" s="142" t="s">
        <v>6</v>
      </c>
      <c r="E14" s="139" t="s">
        <v>9</v>
      </c>
      <c r="F14" s="142" t="s">
        <v>10</v>
      </c>
    </row>
    <row r="15" spans="1:16" x14ac:dyDescent="0.25">
      <c r="A15" s="146">
        <v>32</v>
      </c>
      <c r="B15" s="151">
        <v>278.48101265822783</v>
      </c>
      <c r="C15" s="136">
        <v>276.15062761506277</v>
      </c>
      <c r="D15" s="152">
        <v>233.80566801619435</v>
      </c>
      <c r="E15" s="149">
        <f>AVERAGE(B15:D15)</f>
        <v>262.81243609649499</v>
      </c>
      <c r="F15" s="137">
        <f>_xlfn.STDEV.P(B15:D15)</f>
        <v>20.532934835861674</v>
      </c>
    </row>
    <row r="16" spans="1:16" x14ac:dyDescent="0.25">
      <c r="A16" s="147">
        <v>43</v>
      </c>
      <c r="B16" s="153">
        <v>80.069324090121327</v>
      </c>
      <c r="C16" s="143">
        <v>82.795698924731184</v>
      </c>
      <c r="D16" s="154">
        <v>93.020134228187914</v>
      </c>
      <c r="E16" s="150">
        <f t="shared" ref="E16" si="2">AVERAGE(B16:D16)</f>
        <v>85.295052414346813</v>
      </c>
      <c r="F16" s="144">
        <f t="shared" ref="F16" si="3">_xlfn.STDEV.P(B16:D16)</f>
        <v>5.5747015888806351</v>
      </c>
    </row>
    <row r="17" spans="1:6" ht="13" thickBot="1" x14ac:dyDescent="0.3">
      <c r="A17" s="148">
        <v>46</v>
      </c>
      <c r="B17" s="76">
        <v>33.39</v>
      </c>
      <c r="C17" s="77">
        <v>33.04</v>
      </c>
      <c r="D17" s="78">
        <v>32.99</v>
      </c>
      <c r="E17" s="121">
        <f t="shared" ref="E17" si="4">AVERAGE(B17:D17)</f>
        <v>33.140000000000008</v>
      </c>
      <c r="F17" s="78">
        <f t="shared" ref="F17" si="5">_xlfn.STDEV.P(B17:D17)</f>
        <v>0.17795130420052171</v>
      </c>
    </row>
  </sheetData>
  <mergeCells count="8">
    <mergeCell ref="K3:M3"/>
    <mergeCell ref="N3:P3"/>
    <mergeCell ref="B9:D9"/>
    <mergeCell ref="E9:G9"/>
    <mergeCell ref="H9:J9"/>
    <mergeCell ref="B3:D3"/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2A9B-ADAF-4B8B-BABA-3E06F0482317}">
  <dimension ref="A1:AC22"/>
  <sheetViews>
    <sheetView zoomScaleNormal="100" workbookViewId="0">
      <selection activeCell="F26" sqref="F26"/>
    </sheetView>
  </sheetViews>
  <sheetFormatPr defaultRowHeight="12.5" x14ac:dyDescent="0.25"/>
  <cols>
    <col min="1" max="1" width="9.7265625" style="2" customWidth="1"/>
    <col min="2" max="16384" width="8.7265625" style="2"/>
  </cols>
  <sheetData>
    <row r="1" spans="1:29" ht="13" x14ac:dyDescent="0.3">
      <c r="A1" s="1" t="s">
        <v>58</v>
      </c>
    </row>
    <row r="2" spans="1:29" ht="13" thickBot="1" x14ac:dyDescent="0.3">
      <c r="A2" s="2" t="s">
        <v>59</v>
      </c>
    </row>
    <row r="3" spans="1:29" ht="13.5" thickBot="1" x14ac:dyDescent="0.35">
      <c r="A3" s="3"/>
      <c r="B3" s="171" t="s">
        <v>61</v>
      </c>
      <c r="C3" s="172"/>
      <c r="D3" s="173"/>
      <c r="F3" s="3"/>
      <c r="G3" s="171" t="s">
        <v>62</v>
      </c>
      <c r="H3" s="172"/>
      <c r="I3" s="173"/>
      <c r="K3" s="3"/>
      <c r="L3" s="171" t="s">
        <v>63</v>
      </c>
      <c r="M3" s="172"/>
      <c r="N3" s="173"/>
      <c r="P3" s="3"/>
      <c r="Q3" s="171" t="s">
        <v>64</v>
      </c>
      <c r="R3" s="172"/>
      <c r="S3" s="173"/>
      <c r="U3" s="3"/>
      <c r="V3" s="171" t="s">
        <v>65</v>
      </c>
      <c r="W3" s="172"/>
      <c r="X3" s="173"/>
      <c r="Z3" s="3"/>
      <c r="AA3" s="171" t="s">
        <v>66</v>
      </c>
      <c r="AB3" s="172"/>
      <c r="AC3" s="173"/>
    </row>
    <row r="4" spans="1:29" ht="13.5" thickBot="1" x14ac:dyDescent="0.35">
      <c r="A4" s="4" t="s">
        <v>60</v>
      </c>
      <c r="B4" s="5" t="s">
        <v>4</v>
      </c>
      <c r="C4" s="6" t="s">
        <v>5</v>
      </c>
      <c r="D4" s="7" t="s">
        <v>6</v>
      </c>
      <c r="F4" s="4" t="s">
        <v>60</v>
      </c>
      <c r="G4" s="5" t="s">
        <v>4</v>
      </c>
      <c r="H4" s="6" t="s">
        <v>5</v>
      </c>
      <c r="I4" s="7" t="s">
        <v>6</v>
      </c>
      <c r="K4" s="4" t="s">
        <v>60</v>
      </c>
      <c r="L4" s="5" t="s">
        <v>4</v>
      </c>
      <c r="M4" s="6" t="s">
        <v>5</v>
      </c>
      <c r="N4" s="7" t="s">
        <v>6</v>
      </c>
      <c r="P4" s="4" t="s">
        <v>60</v>
      </c>
      <c r="Q4" s="5" t="s">
        <v>4</v>
      </c>
      <c r="R4" s="6" t="s">
        <v>5</v>
      </c>
      <c r="S4" s="7" t="s">
        <v>6</v>
      </c>
      <c r="U4" s="4" t="s">
        <v>60</v>
      </c>
      <c r="V4" s="5" t="s">
        <v>4</v>
      </c>
      <c r="W4" s="6" t="s">
        <v>5</v>
      </c>
      <c r="X4" s="7" t="s">
        <v>6</v>
      </c>
      <c r="Z4" s="4" t="s">
        <v>60</v>
      </c>
      <c r="AA4" s="5" t="s">
        <v>4</v>
      </c>
      <c r="AB4" s="6" t="s">
        <v>5</v>
      </c>
      <c r="AC4" s="7" t="s">
        <v>6</v>
      </c>
    </row>
    <row r="5" spans="1:29" x14ac:dyDescent="0.25">
      <c r="A5" s="8">
        <v>1000</v>
      </c>
      <c r="B5" s="89">
        <v>3.8961567052753971</v>
      </c>
      <c r="C5" s="90">
        <v>4.027803368680547</v>
      </c>
      <c r="D5" s="91">
        <v>3.7972946356526109</v>
      </c>
      <c r="F5" s="8">
        <v>40000</v>
      </c>
      <c r="G5" s="89">
        <v>101.13895990399031</v>
      </c>
      <c r="H5" s="90">
        <v>96.98814421570107</v>
      </c>
      <c r="I5" s="91">
        <v>98.949384241307285</v>
      </c>
      <c r="K5" s="8">
        <v>40000</v>
      </c>
      <c r="L5" s="89">
        <v>99.106834312448484</v>
      </c>
      <c r="M5" s="90">
        <v>100.95696323666232</v>
      </c>
      <c r="N5" s="91">
        <v>99.574683005927838</v>
      </c>
      <c r="P5" s="8">
        <v>40000</v>
      </c>
      <c r="Q5" s="89">
        <v>95.691484265783259</v>
      </c>
      <c r="R5" s="90">
        <v>97.037311049154624</v>
      </c>
      <c r="S5" s="91">
        <v>95.49476511329479</v>
      </c>
      <c r="U5" s="8">
        <v>40000</v>
      </c>
      <c r="V5" s="89">
        <v>94.727324690171244</v>
      </c>
      <c r="W5" s="90">
        <v>100.48273532697655</v>
      </c>
      <c r="X5" s="91">
        <v>101.09070123931517</v>
      </c>
      <c r="Z5" s="8">
        <v>40000</v>
      </c>
      <c r="AA5" s="89">
        <v>84.700720267436566</v>
      </c>
      <c r="AB5" s="90">
        <v>83.014542792621469</v>
      </c>
      <c r="AC5" s="91">
        <v>85.288077587430877</v>
      </c>
    </row>
    <row r="6" spans="1:29" x14ac:dyDescent="0.25">
      <c r="A6" s="14">
        <v>500</v>
      </c>
      <c r="B6" s="18">
        <v>7.5977660730283167</v>
      </c>
      <c r="C6" s="16">
        <v>7.4340972482543473</v>
      </c>
      <c r="D6" s="19">
        <v>7.4163071586050027</v>
      </c>
      <c r="F6" s="14">
        <v>20000</v>
      </c>
      <c r="G6" s="18">
        <v>101.16260895211613</v>
      </c>
      <c r="H6" s="16">
        <v>98.68462363355394</v>
      </c>
      <c r="I6" s="19">
        <v>98.942860365962233</v>
      </c>
      <c r="K6" s="14">
        <v>20000</v>
      </c>
      <c r="L6" s="18">
        <v>94.452271458571445</v>
      </c>
      <c r="M6" s="16">
        <v>93.931258140833094</v>
      </c>
      <c r="N6" s="19">
        <v>90.294797841516271</v>
      </c>
      <c r="P6" s="14">
        <v>20000</v>
      </c>
      <c r="Q6" s="18">
        <v>94.850922332729141</v>
      </c>
      <c r="R6" s="16">
        <v>98.427833405761561</v>
      </c>
      <c r="S6" s="19">
        <v>96.795864343293189</v>
      </c>
      <c r="U6" s="14">
        <v>20000</v>
      </c>
      <c r="V6" s="18">
        <v>93.018784587804333</v>
      </c>
      <c r="W6" s="16">
        <v>104.56701914832811</v>
      </c>
      <c r="X6" s="19">
        <v>101.06575904803972</v>
      </c>
      <c r="Z6" s="14">
        <v>20000</v>
      </c>
      <c r="AA6" s="18">
        <v>92.273257513065332</v>
      </c>
      <c r="AB6" s="16">
        <v>92.661494927001243</v>
      </c>
      <c r="AC6" s="19">
        <v>96.515099281900575</v>
      </c>
    </row>
    <row r="7" spans="1:29" x14ac:dyDescent="0.25">
      <c r="A7" s="14">
        <v>250</v>
      </c>
      <c r="B7" s="18">
        <v>15.14635525538309</v>
      </c>
      <c r="C7" s="16">
        <v>14.182894828802153</v>
      </c>
      <c r="D7" s="19">
        <v>14.587746440393667</v>
      </c>
      <c r="F7" s="14">
        <v>10000</v>
      </c>
      <c r="G7" s="18">
        <v>100.2892251402973</v>
      </c>
      <c r="H7" s="16">
        <v>97.091982564943152</v>
      </c>
      <c r="I7" s="19">
        <v>98.332878021199889</v>
      </c>
      <c r="K7" s="14">
        <v>10000</v>
      </c>
      <c r="L7" s="18">
        <v>95.100879874531472</v>
      </c>
      <c r="M7" s="16">
        <v>95.685690741380697</v>
      </c>
      <c r="N7" s="19">
        <v>95.430500544937402</v>
      </c>
      <c r="P7" s="14">
        <v>10000</v>
      </c>
      <c r="Q7" s="18">
        <v>101.66829794330737</v>
      </c>
      <c r="R7" s="16">
        <v>94.096408289285591</v>
      </c>
      <c r="S7" s="19">
        <v>93.574406833952821</v>
      </c>
      <c r="U7" s="14">
        <v>10000</v>
      </c>
      <c r="V7" s="18">
        <v>96.454571435994723</v>
      </c>
      <c r="W7" s="16">
        <v>104.44542596586039</v>
      </c>
      <c r="X7" s="19">
        <v>105.71124217308845</v>
      </c>
      <c r="Z7" s="14">
        <v>10000</v>
      </c>
      <c r="AA7" s="18">
        <v>98.981257579826092</v>
      </c>
      <c r="AB7" s="16">
        <v>98.278408651967737</v>
      </c>
      <c r="AC7" s="19">
        <v>97.274456603606694</v>
      </c>
    </row>
    <row r="8" spans="1:29" x14ac:dyDescent="0.25">
      <c r="A8" s="14">
        <v>125</v>
      </c>
      <c r="B8" s="18">
        <v>26.994809105984459</v>
      </c>
      <c r="C8" s="16">
        <v>25.526110133362135</v>
      </c>
      <c r="D8" s="19">
        <v>25.47350229682765</v>
      </c>
      <c r="F8" s="14">
        <v>5000</v>
      </c>
      <c r="G8" s="18">
        <v>98.668313945191301</v>
      </c>
      <c r="H8" s="16">
        <v>96.423557170214707</v>
      </c>
      <c r="I8" s="19">
        <v>96.863103271587576</v>
      </c>
      <c r="K8" s="14">
        <v>5000</v>
      </c>
      <c r="L8" s="18">
        <v>110.93064674765412</v>
      </c>
      <c r="M8" s="16">
        <v>104.29038517770277</v>
      </c>
      <c r="N8" s="19">
        <v>104.68911985964537</v>
      </c>
      <c r="P8" s="14">
        <v>5000</v>
      </c>
      <c r="Q8" s="18">
        <v>98.311582941418749</v>
      </c>
      <c r="R8" s="16">
        <v>98.968844054621556</v>
      </c>
      <c r="S8" s="19">
        <v>99.142094783178663</v>
      </c>
      <c r="U8" s="14">
        <v>5000</v>
      </c>
      <c r="V8" s="18">
        <v>96.351684896983571</v>
      </c>
      <c r="W8" s="16">
        <v>102.88965678505548</v>
      </c>
      <c r="X8" s="19">
        <v>108.8477227259737</v>
      </c>
      <c r="Z8" s="14">
        <v>5000</v>
      </c>
      <c r="AA8" s="18">
        <v>98.161679634019436</v>
      </c>
      <c r="AB8" s="16">
        <v>98.074648458093321</v>
      </c>
      <c r="AC8" s="19">
        <v>98.22066284803573</v>
      </c>
    </row>
    <row r="9" spans="1:29" x14ac:dyDescent="0.25">
      <c r="A9" s="14">
        <v>62.5</v>
      </c>
      <c r="B9" s="18">
        <v>44.133781474163072</v>
      </c>
      <c r="C9" s="16">
        <v>42.483369442979587</v>
      </c>
      <c r="D9" s="19">
        <v>42.842729253896344</v>
      </c>
      <c r="F9" s="14">
        <v>2500</v>
      </c>
      <c r="G9" s="18">
        <v>103.40600658639583</v>
      </c>
      <c r="H9" s="16">
        <v>100.42269275673151</v>
      </c>
      <c r="I9" s="19">
        <v>99.001303415928319</v>
      </c>
      <c r="K9" s="14">
        <v>2500</v>
      </c>
      <c r="L9" s="18">
        <v>101.89664797044047</v>
      </c>
      <c r="M9" s="16">
        <v>100.72769079454531</v>
      </c>
      <c r="N9" s="19">
        <v>100.38212073686171</v>
      </c>
      <c r="P9" s="14">
        <v>2500</v>
      </c>
      <c r="Q9" s="18">
        <v>94.876621038115502</v>
      </c>
      <c r="R9" s="16">
        <v>96.529830574945336</v>
      </c>
      <c r="S9" s="19">
        <v>96.643849425327545</v>
      </c>
      <c r="U9" s="14">
        <v>2500</v>
      </c>
      <c r="V9" s="18">
        <v>101.39936085634858</v>
      </c>
      <c r="W9" s="16">
        <v>100.25202005767883</v>
      </c>
      <c r="X9" s="19">
        <v>106.35973914624958</v>
      </c>
      <c r="Z9" s="14">
        <v>2500</v>
      </c>
      <c r="AA9" s="18">
        <v>97.649391859136756</v>
      </c>
      <c r="AB9" s="16">
        <v>96.66193861189916</v>
      </c>
      <c r="AC9" s="19">
        <v>98.579099302442359</v>
      </c>
    </row>
    <row r="10" spans="1:29" x14ac:dyDescent="0.25">
      <c r="A10" s="14">
        <v>31.25</v>
      </c>
      <c r="B10" s="18">
        <v>59.268827315411933</v>
      </c>
      <c r="C10" s="16">
        <v>58.108659326136817</v>
      </c>
      <c r="D10" s="19">
        <v>56.426225133584516</v>
      </c>
      <c r="F10" s="14">
        <v>1250</v>
      </c>
      <c r="G10" s="18">
        <v>101.25421503508622</v>
      </c>
      <c r="H10" s="16">
        <v>99.860552164499524</v>
      </c>
      <c r="I10" s="19">
        <v>96.311563976791319</v>
      </c>
      <c r="K10" s="14">
        <v>1250</v>
      </c>
      <c r="L10" s="18">
        <v>95.951513862675768</v>
      </c>
      <c r="M10" s="16">
        <v>96.11632419787874</v>
      </c>
      <c r="N10" s="19">
        <v>95.082272256040838</v>
      </c>
      <c r="P10" s="14">
        <v>1250</v>
      </c>
      <c r="Q10" s="18">
        <v>93.241309385039301</v>
      </c>
      <c r="R10" s="16">
        <v>97.323455327010223</v>
      </c>
      <c r="S10" s="19">
        <v>95.090118436423339</v>
      </c>
      <c r="U10" s="14">
        <v>1250</v>
      </c>
      <c r="V10" s="18">
        <v>99.266803502299368</v>
      </c>
      <c r="W10" s="16">
        <v>103.96528878380838</v>
      </c>
      <c r="X10" s="19">
        <v>102.19127542934349</v>
      </c>
      <c r="Z10" s="14">
        <v>1250</v>
      </c>
      <c r="AA10" s="18">
        <v>97.835415841803496</v>
      </c>
      <c r="AB10" s="16">
        <v>97.649391859136756</v>
      </c>
      <c r="AC10" s="19">
        <v>96.977478183384861</v>
      </c>
    </row>
    <row r="11" spans="1:29" x14ac:dyDescent="0.25">
      <c r="A11" s="14">
        <v>15.625</v>
      </c>
      <c r="B11" s="18">
        <v>75.473565832862093</v>
      </c>
      <c r="C11" s="16">
        <v>73.342567237008467</v>
      </c>
      <c r="D11" s="19">
        <v>73.121207692943059</v>
      </c>
      <c r="F11" s="14">
        <v>625</v>
      </c>
      <c r="G11" s="18">
        <v>106.14875251271137</v>
      </c>
      <c r="H11" s="16">
        <v>103.71779346226143</v>
      </c>
      <c r="I11" s="19">
        <v>102.14227756643142</v>
      </c>
      <c r="K11" s="14">
        <v>625</v>
      </c>
      <c r="L11" s="18">
        <v>97.602275445918281</v>
      </c>
      <c r="M11" s="16">
        <v>93.976448071453234</v>
      </c>
      <c r="N11" s="19">
        <v>96.079108960897429</v>
      </c>
      <c r="P11" s="14">
        <v>625</v>
      </c>
      <c r="Q11" s="18">
        <v>100.43537953336067</v>
      </c>
      <c r="R11" s="16">
        <v>91.153278246099461</v>
      </c>
      <c r="S11" s="19">
        <v>89.067493045556844</v>
      </c>
      <c r="U11" s="14">
        <v>625</v>
      </c>
      <c r="V11" s="18">
        <v>97.321312582815878</v>
      </c>
      <c r="W11" s="16">
        <v>115.84400737873162</v>
      </c>
      <c r="X11" s="19">
        <v>103.11101873262491</v>
      </c>
      <c r="Z11" s="14">
        <v>625</v>
      </c>
      <c r="AA11" s="18">
        <v>99.285247990525406</v>
      </c>
      <c r="AB11" s="16">
        <v>99.285247990525406</v>
      </c>
      <c r="AC11" s="19">
        <v>98.028451814947701</v>
      </c>
    </row>
    <row r="12" spans="1:29" x14ac:dyDescent="0.25">
      <c r="A12" s="14">
        <v>7.8125</v>
      </c>
      <c r="B12" s="18">
        <v>89.216918375256526</v>
      </c>
      <c r="C12" s="16">
        <v>86.454117452713291</v>
      </c>
      <c r="D12" s="19">
        <v>77.079248495784384</v>
      </c>
      <c r="F12" s="14">
        <v>312.5</v>
      </c>
      <c r="G12" s="18">
        <v>102.09450377093587</v>
      </c>
      <c r="H12" s="16">
        <v>105.62412420371345</v>
      </c>
      <c r="I12" s="19">
        <v>105.71491480226543</v>
      </c>
      <c r="K12" s="14">
        <v>312.5</v>
      </c>
      <c r="L12" s="18">
        <v>107.23570536165236</v>
      </c>
      <c r="M12" s="16">
        <v>89.303277599085547</v>
      </c>
      <c r="N12" s="19">
        <v>91.985432892953028</v>
      </c>
      <c r="P12" s="14">
        <v>312.5</v>
      </c>
      <c r="Q12" s="18">
        <v>95.072237208991211</v>
      </c>
      <c r="R12" s="16">
        <v>90.614506539981662</v>
      </c>
      <c r="S12" s="19">
        <v>94.373619448769858</v>
      </c>
      <c r="U12" s="14">
        <v>312.5</v>
      </c>
      <c r="V12" s="18">
        <v>98.690015329055086</v>
      </c>
      <c r="W12" s="16">
        <v>101.35259424770717</v>
      </c>
      <c r="X12" s="19">
        <v>105.69253552963187</v>
      </c>
      <c r="Z12" s="14">
        <v>312.5</v>
      </c>
      <c r="AA12" s="18">
        <v>98.674379878930196</v>
      </c>
      <c r="AB12" s="16">
        <v>98.184777955592267</v>
      </c>
      <c r="AC12" s="19">
        <v>98.22066284803573</v>
      </c>
    </row>
    <row r="13" spans="1:29" x14ac:dyDescent="0.25">
      <c r="A13" s="14">
        <v>3.90625</v>
      </c>
      <c r="B13" s="18">
        <v>91.52378471450082</v>
      </c>
      <c r="C13" s="16">
        <v>93.323379354600959</v>
      </c>
      <c r="D13" s="19">
        <v>91.318944539395503</v>
      </c>
      <c r="F13" s="14">
        <v>156.25</v>
      </c>
      <c r="G13" s="18">
        <v>96.367832401642389</v>
      </c>
      <c r="H13" s="16">
        <v>108.1170600699414</v>
      </c>
      <c r="I13" s="19">
        <v>103.95890502188895</v>
      </c>
      <c r="K13" s="14">
        <v>156.25</v>
      </c>
      <c r="L13" s="18">
        <v>107.56266780084532</v>
      </c>
      <c r="M13" s="16">
        <v>106.96722400914433</v>
      </c>
      <c r="N13" s="19">
        <v>105.22076610223556</v>
      </c>
      <c r="P13" s="14">
        <v>156.25</v>
      </c>
      <c r="Q13" s="18">
        <v>95.072237208991211</v>
      </c>
      <c r="R13" s="16">
        <v>104.33031375118142</v>
      </c>
      <c r="S13" s="19">
        <v>101.66830144113487</v>
      </c>
      <c r="U13" s="14">
        <v>156.25</v>
      </c>
      <c r="V13" s="18">
        <v>96.629166774922709</v>
      </c>
      <c r="W13" s="16">
        <v>95.653303541271555</v>
      </c>
      <c r="X13" s="19">
        <v>104.93803424355012</v>
      </c>
      <c r="Z13" s="14">
        <v>156.25</v>
      </c>
      <c r="AA13" s="18">
        <v>97.348288738634068</v>
      </c>
      <c r="AB13" s="16">
        <v>98.201276756715686</v>
      </c>
      <c r="AC13" s="19">
        <v>97.649391859136756</v>
      </c>
    </row>
    <row r="14" spans="1:29" x14ac:dyDescent="0.25">
      <c r="A14" s="14">
        <v>1.953125</v>
      </c>
      <c r="B14" s="18">
        <v>95.165161921583817</v>
      </c>
      <c r="C14" s="16">
        <v>97.696691678685553</v>
      </c>
      <c r="D14" s="19">
        <v>95.261990838103813</v>
      </c>
      <c r="F14" s="14">
        <v>78.125</v>
      </c>
      <c r="G14" s="18">
        <v>103.23760905405166</v>
      </c>
      <c r="H14" s="16">
        <v>99.714172711444931</v>
      </c>
      <c r="I14" s="19">
        <v>96.648766783688686</v>
      </c>
      <c r="K14" s="14">
        <v>78.125</v>
      </c>
      <c r="L14" s="18">
        <v>101.12642547648795</v>
      </c>
      <c r="M14" s="16">
        <v>100.65924134081182</v>
      </c>
      <c r="N14" s="19">
        <v>100.76557058932987</v>
      </c>
      <c r="P14" s="14">
        <v>78.125</v>
      </c>
      <c r="Q14" s="18">
        <v>108.23529606153777</v>
      </c>
      <c r="R14" s="16">
        <v>108.3291897448492</v>
      </c>
      <c r="S14" s="19">
        <v>107.28071161371075</v>
      </c>
      <c r="U14" s="14">
        <v>78.125</v>
      </c>
      <c r="V14" s="18">
        <v>96.117851853776415</v>
      </c>
      <c r="W14" s="16">
        <v>102.40328405518461</v>
      </c>
      <c r="X14" s="19">
        <v>80.042609576762203</v>
      </c>
      <c r="Z14" s="14">
        <v>78.125</v>
      </c>
      <c r="AA14" s="18">
        <v>98.428135272162919</v>
      </c>
      <c r="AB14" s="16">
        <v>97.571847493856609</v>
      </c>
      <c r="AC14" s="19">
        <v>98.201276756715686</v>
      </c>
    </row>
    <row r="15" spans="1:29" ht="13" thickBot="1" x14ac:dyDescent="0.3">
      <c r="A15" s="43">
        <v>0.9765625</v>
      </c>
      <c r="B15" s="44">
        <v>99.771524420074826</v>
      </c>
      <c r="C15" s="45">
        <v>102.67156317705586</v>
      </c>
      <c r="D15" s="47">
        <v>98.871854172093691</v>
      </c>
      <c r="F15" s="43">
        <v>39.0625</v>
      </c>
      <c r="G15" s="44">
        <v>104.41802274929699</v>
      </c>
      <c r="H15" s="45">
        <v>99.654234606712251</v>
      </c>
      <c r="I15" s="47">
        <v>94.363371701875209</v>
      </c>
      <c r="K15" s="43">
        <v>39.0625</v>
      </c>
      <c r="L15" s="44">
        <v>101.49525505728489</v>
      </c>
      <c r="M15" s="45">
        <v>99.14936601185569</v>
      </c>
      <c r="N15" s="47">
        <v>100.71373508067731</v>
      </c>
      <c r="P15" s="43">
        <v>39.0625</v>
      </c>
      <c r="Q15" s="44">
        <v>96.252631074886182</v>
      </c>
      <c r="R15" s="45">
        <v>96.726562719364622</v>
      </c>
      <c r="S15" s="47">
        <v>98.971072004191512</v>
      </c>
      <c r="U15" s="43">
        <v>39.0625</v>
      </c>
      <c r="V15" s="44">
        <v>100.922341448206</v>
      </c>
      <c r="W15" s="45">
        <v>93.473979578580895</v>
      </c>
      <c r="X15" s="47">
        <v>95.184078567902532</v>
      </c>
      <c r="Z15" s="43">
        <v>39.0625</v>
      </c>
      <c r="AA15" s="44">
        <v>99.285247990525406</v>
      </c>
      <c r="AB15" s="45">
        <v>100.02305375326397</v>
      </c>
      <c r="AC15" s="47">
        <v>98.579099302442359</v>
      </c>
    </row>
    <row r="16" spans="1:29" x14ac:dyDescent="0.25">
      <c r="A16" s="189"/>
      <c r="B16" s="190"/>
      <c r="C16" s="190"/>
      <c r="D16" s="190"/>
    </row>
    <row r="17" spans="1:4" x14ac:dyDescent="0.25">
      <c r="A17" s="189"/>
      <c r="B17" s="190"/>
      <c r="C17" s="190"/>
      <c r="D17" s="190"/>
    </row>
    <row r="18" spans="1:4" x14ac:dyDescent="0.25">
      <c r="A18" s="189"/>
      <c r="B18" s="190"/>
      <c r="C18" s="190"/>
      <c r="D18" s="190"/>
    </row>
    <row r="19" spans="1:4" x14ac:dyDescent="0.25">
      <c r="A19" s="189"/>
      <c r="B19" s="190"/>
      <c r="C19" s="190"/>
      <c r="D19" s="190"/>
    </row>
    <row r="20" spans="1:4" x14ac:dyDescent="0.25">
      <c r="A20" s="189"/>
      <c r="B20" s="190"/>
      <c r="C20" s="190"/>
      <c r="D20" s="190"/>
    </row>
    <row r="21" spans="1:4" x14ac:dyDescent="0.25">
      <c r="A21" s="189"/>
      <c r="B21" s="190"/>
      <c r="C21" s="190"/>
      <c r="D21" s="190"/>
    </row>
    <row r="22" spans="1:4" x14ac:dyDescent="0.25">
      <c r="A22" s="189"/>
      <c r="B22" s="190"/>
      <c r="C22" s="190"/>
      <c r="D22" s="190"/>
    </row>
  </sheetData>
  <mergeCells count="6">
    <mergeCell ref="B3:D3"/>
    <mergeCell ref="G3:I3"/>
    <mergeCell ref="L3:N3"/>
    <mergeCell ref="Q3:S3"/>
    <mergeCell ref="V3:X3"/>
    <mergeCell ref="AA3:AC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5957-939E-43F7-8287-C025A2D2BC0C}">
  <dimension ref="A1:H26"/>
  <sheetViews>
    <sheetView workbookViewId="0">
      <selection activeCell="B2" sqref="B2"/>
    </sheetView>
  </sheetViews>
  <sheetFormatPr defaultColWidth="8.90625" defaultRowHeight="12.5" x14ac:dyDescent="0.25"/>
  <cols>
    <col min="1" max="1" width="12.90625" style="2" bestFit="1" customWidth="1"/>
    <col min="2" max="2" width="14.1796875" style="2" bestFit="1" customWidth="1"/>
    <col min="3" max="3" width="14.08984375" style="2" bestFit="1" customWidth="1"/>
    <col min="4" max="4" width="18.08984375" style="2" bestFit="1" customWidth="1"/>
    <col min="5" max="5" width="1.08984375" style="2" customWidth="1"/>
    <col min="6" max="6" width="12.36328125" style="2" bestFit="1" customWidth="1"/>
    <col min="7" max="7" width="14.08984375" style="2" bestFit="1" customWidth="1"/>
    <col min="8" max="8" width="18.08984375" style="2" bestFit="1" customWidth="1"/>
    <col min="9" max="16384" width="8.90625" style="2"/>
  </cols>
  <sheetData>
    <row r="1" spans="1:8" ht="13" x14ac:dyDescent="0.3">
      <c r="A1" s="1" t="s">
        <v>24</v>
      </c>
    </row>
    <row r="2" spans="1:8" x14ac:dyDescent="0.25">
      <c r="A2" s="2" t="s">
        <v>25</v>
      </c>
    </row>
    <row r="3" spans="1:8" ht="13.5" thickBot="1" x14ac:dyDescent="0.35">
      <c r="A3" s="118" t="s">
        <v>23</v>
      </c>
      <c r="B3" s="1" t="s">
        <v>16</v>
      </c>
      <c r="C3" s="1"/>
      <c r="F3" s="1" t="s">
        <v>17</v>
      </c>
      <c r="G3" s="1"/>
    </row>
    <row r="4" spans="1:8" ht="13.5" thickBot="1" x14ac:dyDescent="0.35">
      <c r="A4" s="186" t="s">
        <v>18</v>
      </c>
      <c r="B4" s="36" t="s">
        <v>19</v>
      </c>
      <c r="C4" s="34" t="s">
        <v>20</v>
      </c>
      <c r="D4" s="35" t="s">
        <v>3</v>
      </c>
      <c r="E4" s="103"/>
      <c r="F4" s="96" t="s">
        <v>19</v>
      </c>
      <c r="G4" s="34" t="s">
        <v>20</v>
      </c>
      <c r="H4" s="6" t="s">
        <v>3</v>
      </c>
    </row>
    <row r="5" spans="1:8" x14ac:dyDescent="0.25">
      <c r="A5" s="187"/>
      <c r="B5" s="41">
        <v>0.5</v>
      </c>
      <c r="C5" s="104">
        <v>386134</v>
      </c>
      <c r="D5" s="105">
        <v>0.52504449771630513</v>
      </c>
      <c r="E5" s="106"/>
      <c r="F5" s="72">
        <v>8.3333333333333329E-2</v>
      </c>
      <c r="G5" s="107">
        <v>6504733</v>
      </c>
      <c r="H5" s="74">
        <v>1.14866427200215</v>
      </c>
    </row>
    <row r="6" spans="1:8" x14ac:dyDescent="0.25">
      <c r="A6" s="187"/>
      <c r="B6" s="41">
        <v>1</v>
      </c>
      <c r="C6" s="104">
        <v>282690</v>
      </c>
      <c r="D6" s="105">
        <v>0.38438684254539174</v>
      </c>
      <c r="E6" s="106"/>
      <c r="F6" s="72">
        <v>0.25</v>
      </c>
      <c r="G6" s="107">
        <v>3983168</v>
      </c>
      <c r="H6" s="74">
        <v>0.70338363941798387</v>
      </c>
    </row>
    <row r="7" spans="1:8" x14ac:dyDescent="0.25">
      <c r="A7" s="187"/>
      <c r="B7" s="41">
        <v>2</v>
      </c>
      <c r="C7" s="104">
        <v>106586</v>
      </c>
      <c r="D7" s="105">
        <v>0.14492997983495393</v>
      </c>
      <c r="E7" s="106"/>
      <c r="F7" s="72">
        <v>0.5</v>
      </c>
      <c r="G7" s="107">
        <v>1285526</v>
      </c>
      <c r="H7" s="74">
        <v>0.22700974612329761</v>
      </c>
    </row>
    <row r="8" spans="1:8" x14ac:dyDescent="0.25">
      <c r="A8" s="187"/>
      <c r="B8" s="41">
        <v>4</v>
      </c>
      <c r="C8" s="104">
        <v>33892</v>
      </c>
      <c r="D8" s="105">
        <v>4.6084540901865707E-2</v>
      </c>
      <c r="E8" s="106"/>
      <c r="F8" s="72">
        <v>1</v>
      </c>
      <c r="G8" s="107">
        <v>497980</v>
      </c>
      <c r="H8" s="74">
        <v>8.7937788402941475E-2</v>
      </c>
    </row>
    <row r="9" spans="1:8" x14ac:dyDescent="0.25">
      <c r="A9" s="187"/>
      <c r="B9" s="41">
        <v>8</v>
      </c>
      <c r="C9" s="104">
        <v>0</v>
      </c>
      <c r="D9" s="105">
        <v>0</v>
      </c>
      <c r="E9" s="106"/>
      <c r="F9" s="72">
        <v>2</v>
      </c>
      <c r="G9" s="107">
        <v>0</v>
      </c>
      <c r="H9" s="74">
        <v>0</v>
      </c>
    </row>
    <row r="10" spans="1:8" ht="13" thickBot="1" x14ac:dyDescent="0.3">
      <c r="A10" s="188"/>
      <c r="B10" s="32">
        <v>24</v>
      </c>
      <c r="C10" s="108">
        <v>0</v>
      </c>
      <c r="D10" s="109">
        <v>0</v>
      </c>
      <c r="E10" s="110"/>
      <c r="F10" s="80">
        <v>4</v>
      </c>
      <c r="G10" s="111">
        <v>0</v>
      </c>
      <c r="H10" s="82">
        <v>0</v>
      </c>
    </row>
    <row r="11" spans="1:8" ht="6.65" customHeight="1" thickBot="1" x14ac:dyDescent="0.3"/>
    <row r="12" spans="1:8" ht="13.5" thickBot="1" x14ac:dyDescent="0.35">
      <c r="A12" s="186" t="s">
        <v>21</v>
      </c>
      <c r="B12" s="36" t="s">
        <v>19</v>
      </c>
      <c r="C12" s="34" t="s">
        <v>20</v>
      </c>
      <c r="D12" s="35" t="s">
        <v>3</v>
      </c>
      <c r="E12" s="103"/>
      <c r="F12" s="36" t="s">
        <v>19</v>
      </c>
      <c r="G12" s="34" t="s">
        <v>20</v>
      </c>
      <c r="H12" s="35" t="s">
        <v>3</v>
      </c>
    </row>
    <row r="13" spans="1:8" x14ac:dyDescent="0.25">
      <c r="A13" s="187"/>
      <c r="B13" s="112">
        <v>0.5</v>
      </c>
      <c r="C13" s="113">
        <v>1527969</v>
      </c>
      <c r="D13" s="73">
        <v>0.29128985578273348</v>
      </c>
      <c r="E13" s="106"/>
      <c r="F13" s="72">
        <v>8.3333333333333329E-2</v>
      </c>
      <c r="G13" s="114">
        <v>7437300</v>
      </c>
      <c r="H13" s="74">
        <v>1.3133453425623451</v>
      </c>
    </row>
    <row r="14" spans="1:8" x14ac:dyDescent="0.25">
      <c r="A14" s="187"/>
      <c r="B14" s="112">
        <v>1</v>
      </c>
      <c r="C14" s="113">
        <v>1203547</v>
      </c>
      <c r="D14" s="73">
        <v>0.24152707640686724</v>
      </c>
      <c r="E14" s="106"/>
      <c r="F14" s="72">
        <v>0.25</v>
      </c>
      <c r="G14" s="69">
        <v>3361268</v>
      </c>
      <c r="H14" s="74">
        <v>0.59356294258720887</v>
      </c>
    </row>
    <row r="15" spans="1:8" x14ac:dyDescent="0.25">
      <c r="A15" s="187"/>
      <c r="B15" s="112">
        <v>2</v>
      </c>
      <c r="C15" s="113">
        <v>1017662</v>
      </c>
      <c r="D15" s="73">
        <v>0.20231947991999286</v>
      </c>
      <c r="E15" s="106"/>
      <c r="F15" s="72">
        <v>0.5</v>
      </c>
      <c r="G15" s="69">
        <v>1560282</v>
      </c>
      <c r="H15" s="74">
        <v>0.27552863240475189</v>
      </c>
    </row>
    <row r="16" spans="1:8" x14ac:dyDescent="0.25">
      <c r="A16" s="187"/>
      <c r="B16" s="112">
        <v>4</v>
      </c>
      <c r="C16" s="113">
        <v>385343</v>
      </c>
      <c r="D16" s="73">
        <v>7.6508692510327811E-2</v>
      </c>
      <c r="E16" s="106"/>
      <c r="F16" s="72">
        <v>1</v>
      </c>
      <c r="G16" s="69">
        <v>694193</v>
      </c>
      <c r="H16" s="74">
        <v>0.12258684514398802</v>
      </c>
    </row>
    <row r="17" spans="1:8" x14ac:dyDescent="0.25">
      <c r="A17" s="187"/>
      <c r="B17" s="112">
        <v>8</v>
      </c>
      <c r="C17" s="113">
        <v>0</v>
      </c>
      <c r="D17" s="73">
        <v>0</v>
      </c>
      <c r="E17" s="106"/>
      <c r="F17" s="72">
        <v>2</v>
      </c>
      <c r="G17" s="69">
        <v>0</v>
      </c>
      <c r="H17" s="74">
        <v>0</v>
      </c>
    </row>
    <row r="18" spans="1:8" ht="13" thickBot="1" x14ac:dyDescent="0.3">
      <c r="A18" s="188"/>
      <c r="B18" s="115">
        <v>24</v>
      </c>
      <c r="C18" s="111">
        <v>0</v>
      </c>
      <c r="D18" s="116">
        <v>0</v>
      </c>
      <c r="E18" s="110"/>
      <c r="F18" s="80">
        <v>4</v>
      </c>
      <c r="G18" s="77">
        <v>0</v>
      </c>
      <c r="H18" s="82">
        <v>0</v>
      </c>
    </row>
    <row r="19" spans="1:8" ht="5.4" customHeight="1" thickBot="1" x14ac:dyDescent="0.3"/>
    <row r="20" spans="1:8" ht="13.5" thickBot="1" x14ac:dyDescent="0.35">
      <c r="A20" s="186" t="s">
        <v>22</v>
      </c>
      <c r="B20" s="36" t="s">
        <v>19</v>
      </c>
      <c r="C20" s="34" t="s">
        <v>20</v>
      </c>
      <c r="D20" s="35" t="s">
        <v>3</v>
      </c>
      <c r="E20" s="103"/>
      <c r="F20" s="36" t="s">
        <v>19</v>
      </c>
      <c r="G20" s="34" t="s">
        <v>20</v>
      </c>
      <c r="H20" s="35" t="s">
        <v>3</v>
      </c>
    </row>
    <row r="21" spans="1:8" x14ac:dyDescent="0.25">
      <c r="A21" s="187"/>
      <c r="B21" s="112">
        <v>0.5</v>
      </c>
      <c r="C21" s="114">
        <v>2126088</v>
      </c>
      <c r="D21" s="73">
        <v>0.37544374607420589</v>
      </c>
      <c r="E21" s="106"/>
      <c r="F21" s="72">
        <v>8.3333333333333329E-2</v>
      </c>
      <c r="G21" s="107">
        <v>10425676</v>
      </c>
      <c r="H21" s="74">
        <v>1.8410596611221843</v>
      </c>
    </row>
    <row r="22" spans="1:8" x14ac:dyDescent="0.25">
      <c r="A22" s="187"/>
      <c r="B22" s="112">
        <v>1</v>
      </c>
      <c r="C22" s="69">
        <v>1801223</v>
      </c>
      <c r="D22" s="73">
        <v>0.31807616177459225</v>
      </c>
      <c r="E22" s="106"/>
      <c r="F22" s="72">
        <v>0.25</v>
      </c>
      <c r="G22" s="107">
        <v>5588984</v>
      </c>
      <c r="H22" s="74">
        <v>0.98695307518258857</v>
      </c>
    </row>
    <row r="23" spans="1:8" x14ac:dyDescent="0.25">
      <c r="A23" s="187"/>
      <c r="B23" s="112">
        <v>2</v>
      </c>
      <c r="C23" s="69">
        <v>1242485</v>
      </c>
      <c r="D23" s="73">
        <v>0.21940917913134814</v>
      </c>
      <c r="E23" s="106"/>
      <c r="F23" s="72">
        <v>0.5</v>
      </c>
      <c r="G23" s="107">
        <v>2178746</v>
      </c>
      <c r="H23" s="74">
        <v>0.38474256944406426</v>
      </c>
    </row>
    <row r="24" spans="1:8" x14ac:dyDescent="0.25">
      <c r="A24" s="187"/>
      <c r="B24" s="112">
        <v>4</v>
      </c>
      <c r="C24" s="69">
        <v>648592</v>
      </c>
      <c r="D24" s="73">
        <v>0.11453421032137961</v>
      </c>
      <c r="E24" s="106"/>
      <c r="F24" s="72">
        <v>1</v>
      </c>
      <c r="G24" s="107">
        <v>700223</v>
      </c>
      <c r="H24" s="74">
        <v>0.1236516767919854</v>
      </c>
    </row>
    <row r="25" spans="1:8" x14ac:dyDescent="0.25">
      <c r="A25" s="187"/>
      <c r="B25" s="112">
        <v>8</v>
      </c>
      <c r="C25" s="69">
        <v>97048</v>
      </c>
      <c r="D25" s="73">
        <v>1.7137608917885586E-2</v>
      </c>
      <c r="E25" s="106"/>
      <c r="F25" s="72">
        <v>2</v>
      </c>
      <c r="G25" s="107">
        <v>302825</v>
      </c>
      <c r="H25" s="74">
        <v>5.3475562820034447E-2</v>
      </c>
    </row>
    <row r="26" spans="1:8" ht="13" thickBot="1" x14ac:dyDescent="0.3">
      <c r="A26" s="188"/>
      <c r="B26" s="115">
        <v>24</v>
      </c>
      <c r="C26" s="77">
        <v>0</v>
      </c>
      <c r="D26" s="116">
        <v>0</v>
      </c>
      <c r="E26" s="110"/>
      <c r="F26" s="80">
        <v>4</v>
      </c>
      <c r="G26" s="111">
        <v>0</v>
      </c>
      <c r="H26" s="82">
        <v>0</v>
      </c>
    </row>
  </sheetData>
  <mergeCells count="3">
    <mergeCell ref="A4:A10"/>
    <mergeCell ref="A12:A18"/>
    <mergeCell ref="A20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</vt:lpstr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Merz</dc:creator>
  <cp:lastModifiedBy>Heinis Christian</cp:lastModifiedBy>
  <dcterms:created xsi:type="dcterms:W3CDTF">2015-06-05T18:17:20Z</dcterms:created>
  <dcterms:modified xsi:type="dcterms:W3CDTF">2023-10-18T06:46:25Z</dcterms:modified>
</cp:coreProperties>
</file>