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haileyedelstein/Desktop/NatE MESA/NatE MESA June 2025/Editable Source/Source Data/Source Data 1/"/>
    </mc:Choice>
  </mc:AlternateContent>
  <xr:revisionPtr revIDLastSave="0" documentId="13_ncr:1_{1662EDCC-2AE7-7041-A544-9706D4241024}" xr6:coauthVersionLast="47" xr6:coauthVersionMax="47" xr10:uidLastSave="{00000000-0000-0000-0000-000000000000}"/>
  <bookViews>
    <workbookView xWindow="960" yWindow="500" windowWidth="24500" windowHeight="16620" activeTab="4" xr2:uid="{17EAAFA8-955E-3441-A582-9361282298E3}"/>
  </bookViews>
  <sheets>
    <sheet name="2c,S4b" sheetId="1" r:id="rId1"/>
    <sheet name="2d" sheetId="2" r:id="rId2"/>
    <sheet name="2e" sheetId="3" r:id="rId3"/>
    <sheet name="2f,S4r" sheetId="6" r:id="rId4"/>
    <sheet name="2g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" l="1"/>
  <c r="D19" i="2"/>
  <c r="E19" i="2"/>
  <c r="B19" i="2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B19" i="1"/>
  <c r="AH12" i="1" l="1"/>
  <c r="AI12" i="1"/>
  <c r="AJ12" i="1"/>
  <c r="AK12" i="1"/>
  <c r="AH13" i="1"/>
  <c r="AI13" i="1"/>
  <c r="AJ13" i="1"/>
  <c r="AK13" i="1"/>
  <c r="AY15" i="7" l="1"/>
  <c r="AX15" i="7"/>
  <c r="AW15" i="7"/>
  <c r="AV15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AY14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C15" i="7" l="1"/>
  <c r="B15" i="7"/>
  <c r="C14" i="7"/>
  <c r="B14" i="7"/>
  <c r="C14" i="6"/>
  <c r="C17" i="6" s="1"/>
  <c r="D14" i="6"/>
  <c r="D17" i="6" s="1"/>
  <c r="E14" i="6"/>
  <c r="E17" i="6" s="1"/>
  <c r="F14" i="6"/>
  <c r="F17" i="6" s="1"/>
  <c r="G14" i="6"/>
  <c r="G17" i="6" s="1"/>
  <c r="H14" i="6"/>
  <c r="H17" i="6" s="1"/>
  <c r="I14" i="6"/>
  <c r="I17" i="6" s="1"/>
  <c r="J14" i="6"/>
  <c r="K14" i="6"/>
  <c r="K17" i="6" s="1"/>
  <c r="K20" i="6" s="1"/>
  <c r="L14" i="6"/>
  <c r="L17" i="6" s="1"/>
  <c r="L20" i="6" s="1"/>
  <c r="M14" i="6"/>
  <c r="M17" i="6" s="1"/>
  <c r="M20" i="6" s="1"/>
  <c r="N14" i="6"/>
  <c r="N17" i="6" s="1"/>
  <c r="N20" i="6" s="1"/>
  <c r="O14" i="6"/>
  <c r="O17" i="6" s="1"/>
  <c r="O20" i="6" s="1"/>
  <c r="P14" i="6"/>
  <c r="P17" i="6" s="1"/>
  <c r="P20" i="6" s="1"/>
  <c r="Q14" i="6"/>
  <c r="R14" i="6"/>
  <c r="R17" i="6" s="1"/>
  <c r="S14" i="6"/>
  <c r="S17" i="6" s="1"/>
  <c r="S20" i="6" s="1"/>
  <c r="T14" i="6"/>
  <c r="T17" i="6" s="1"/>
  <c r="T20" i="6" s="1"/>
  <c r="U14" i="6"/>
  <c r="U17" i="6" s="1"/>
  <c r="U20" i="6" s="1"/>
  <c r="V14" i="6"/>
  <c r="V17" i="6" s="1"/>
  <c r="V20" i="6" s="1"/>
  <c r="W14" i="6"/>
  <c r="W17" i="6" s="1"/>
  <c r="W20" i="6" s="1"/>
  <c r="X14" i="6"/>
  <c r="X17" i="6" s="1"/>
  <c r="X20" i="6" s="1"/>
  <c r="Y14" i="6"/>
  <c r="Y17" i="6" s="1"/>
  <c r="Y20" i="6" s="1"/>
  <c r="Z14" i="6"/>
  <c r="Z17" i="6" s="1"/>
  <c r="Z20" i="6" s="1"/>
  <c r="AA14" i="6"/>
  <c r="AA17" i="6" s="1"/>
  <c r="AA20" i="6" s="1"/>
  <c r="AB14" i="6"/>
  <c r="AB17" i="6" s="1"/>
  <c r="AB20" i="6" s="1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J17" i="6"/>
  <c r="Q17" i="6"/>
  <c r="Q20" i="6" s="1"/>
  <c r="R18" i="6" l="1"/>
  <c r="R20" i="6"/>
  <c r="Q18" i="6"/>
  <c r="P18" i="6"/>
  <c r="G18" i="6"/>
  <c r="AB18" i="6"/>
  <c r="AA18" i="6"/>
  <c r="F18" i="6"/>
  <c r="H18" i="6"/>
  <c r="V18" i="6"/>
  <c r="T18" i="6"/>
  <c r="L18" i="6"/>
  <c r="S18" i="6"/>
  <c r="Z18" i="6"/>
  <c r="J18" i="6"/>
  <c r="U18" i="6"/>
  <c r="K18" i="6"/>
  <c r="D18" i="6"/>
  <c r="C18" i="6"/>
  <c r="O18" i="6"/>
  <c r="N18" i="6"/>
  <c r="X18" i="6"/>
  <c r="W18" i="6"/>
  <c r="M18" i="6"/>
  <c r="I18" i="6"/>
  <c r="Y18" i="6"/>
  <c r="E18" i="6"/>
  <c r="B15" i="6" l="1"/>
  <c r="B14" i="6"/>
  <c r="B17" i="6" s="1"/>
  <c r="J20" i="6" l="1"/>
  <c r="I20" i="6"/>
  <c r="H20" i="6"/>
  <c r="F20" i="6"/>
  <c r="G20" i="6"/>
  <c r="C20" i="6"/>
  <c r="E20" i="6"/>
  <c r="D20" i="6"/>
  <c r="B20" i="6"/>
  <c r="B18" i="6"/>
  <c r="V15" i="3" l="1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V14" i="3"/>
  <c r="V17" i="3" s="1"/>
  <c r="U14" i="3"/>
  <c r="U17" i="3" s="1"/>
  <c r="T14" i="3"/>
  <c r="T17" i="3" s="1"/>
  <c r="T20" i="3" s="1"/>
  <c r="S14" i="3"/>
  <c r="S17" i="3" s="1"/>
  <c r="R14" i="3"/>
  <c r="R17" i="3" s="1"/>
  <c r="Q14" i="3"/>
  <c r="Q17" i="3" s="1"/>
  <c r="Q20" i="3" s="1"/>
  <c r="P14" i="3"/>
  <c r="P17" i="3" s="1"/>
  <c r="O14" i="3"/>
  <c r="O17" i="3" s="1"/>
  <c r="N14" i="3"/>
  <c r="N17" i="3" s="1"/>
  <c r="N20" i="3" s="1"/>
  <c r="M14" i="3"/>
  <c r="M17" i="3" s="1"/>
  <c r="L14" i="3"/>
  <c r="L17" i="3" s="1"/>
  <c r="K14" i="3"/>
  <c r="K17" i="3" s="1"/>
  <c r="K20" i="3" s="1"/>
  <c r="J14" i="3"/>
  <c r="J17" i="3" s="1"/>
  <c r="I14" i="3"/>
  <c r="I17" i="3" s="1"/>
  <c r="H14" i="3"/>
  <c r="H17" i="3" s="1"/>
  <c r="G14" i="3"/>
  <c r="G17" i="3" s="1"/>
  <c r="F14" i="3"/>
  <c r="F17" i="3" s="1"/>
  <c r="E14" i="3"/>
  <c r="E17" i="3" s="1"/>
  <c r="E20" i="3" s="1"/>
  <c r="D14" i="3"/>
  <c r="D17" i="3" s="1"/>
  <c r="C14" i="3"/>
  <c r="C17" i="3" s="1"/>
  <c r="B14" i="3"/>
  <c r="B17" i="3" s="1"/>
  <c r="B18" i="3" l="1"/>
  <c r="B20" i="3"/>
  <c r="C20" i="3"/>
  <c r="C18" i="3"/>
  <c r="D18" i="3"/>
  <c r="D20" i="3"/>
  <c r="G20" i="3"/>
  <c r="U20" i="3"/>
  <c r="R20" i="3"/>
  <c r="S18" i="3"/>
  <c r="S20" i="3"/>
  <c r="O18" i="3"/>
  <c r="O20" i="3"/>
  <c r="P18" i="3"/>
  <c r="P20" i="3"/>
  <c r="H18" i="3"/>
  <c r="H20" i="3"/>
  <c r="I18" i="3"/>
  <c r="I20" i="3"/>
  <c r="J20" i="3"/>
  <c r="L20" i="3"/>
  <c r="M18" i="3"/>
  <c r="M20" i="3"/>
  <c r="F18" i="3"/>
  <c r="F20" i="3"/>
  <c r="V18" i="3"/>
  <c r="V20" i="3"/>
  <c r="E18" i="3"/>
  <c r="G18" i="3"/>
  <c r="K18" i="3"/>
  <c r="L18" i="3"/>
  <c r="J18" i="3"/>
  <c r="T18" i="3"/>
  <c r="U18" i="3"/>
  <c r="Q18" i="3"/>
  <c r="R18" i="3"/>
  <c r="N18" i="3"/>
  <c r="D25" i="2"/>
  <c r="C25" i="2"/>
  <c r="E13" i="2"/>
  <c r="D13" i="2"/>
  <c r="C13" i="2"/>
  <c r="B13" i="2"/>
  <c r="E12" i="2"/>
  <c r="D12" i="2"/>
  <c r="C12" i="2"/>
  <c r="B12" i="2"/>
  <c r="D25" i="1"/>
  <c r="C25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B13" i="1"/>
  <c r="C12" i="1"/>
  <c r="B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AG16" i="1" l="1"/>
  <c r="Q16" i="1"/>
  <c r="Y16" i="1"/>
  <c r="I16" i="1"/>
  <c r="AE16" i="1"/>
  <c r="W16" i="1"/>
  <c r="O16" i="1"/>
  <c r="AD16" i="1"/>
  <c r="V16" i="1"/>
  <c r="N16" i="1"/>
  <c r="X16" i="1"/>
  <c r="AC16" i="1"/>
  <c r="U16" i="1"/>
  <c r="AH16" i="1"/>
  <c r="AI16" i="1"/>
  <c r="AK16" i="1"/>
  <c r="AJ16" i="1"/>
  <c r="AF16" i="1"/>
  <c r="AB16" i="1"/>
  <c r="T16" i="1"/>
  <c r="L16" i="1"/>
  <c r="D16" i="1"/>
  <c r="B16" i="1"/>
  <c r="Z16" i="1"/>
  <c r="R16" i="1"/>
  <c r="AH15" i="1"/>
  <c r="AH18" i="1" s="1"/>
  <c r="AK15" i="1"/>
  <c r="AK18" i="1" s="1"/>
  <c r="AI15" i="1"/>
  <c r="AI18" i="1" s="1"/>
  <c r="AJ15" i="1"/>
  <c r="AJ18" i="1" s="1"/>
  <c r="B15" i="2"/>
  <c r="B18" i="2" s="1"/>
  <c r="B21" i="2" s="1"/>
  <c r="E15" i="2"/>
  <c r="E18" i="2" s="1"/>
  <c r="C16" i="2"/>
  <c r="C15" i="2"/>
  <c r="C18" i="2" s="1"/>
  <c r="D15" i="2"/>
  <c r="D18" i="2" s="1"/>
  <c r="D16" i="2"/>
  <c r="B16" i="2"/>
  <c r="E16" i="2"/>
  <c r="P16" i="1"/>
  <c r="H16" i="1"/>
  <c r="G16" i="1"/>
  <c r="F16" i="1"/>
  <c r="M16" i="1"/>
  <c r="E16" i="1"/>
  <c r="J16" i="1"/>
  <c r="AA16" i="1"/>
  <c r="S16" i="1"/>
  <c r="K16" i="1"/>
  <c r="C16" i="1"/>
  <c r="E21" i="2" l="1"/>
  <c r="D21" i="2"/>
  <c r="C21" i="2"/>
  <c r="W15" i="1"/>
  <c r="W18" i="1" s="1"/>
  <c r="G15" i="1"/>
  <c r="G18" i="1" s="1"/>
  <c r="D15" i="1"/>
  <c r="D18" i="1" s="1"/>
  <c r="L15" i="1"/>
  <c r="L18" i="1" s="1"/>
  <c r="Z15" i="1"/>
  <c r="Z18" i="1" s="1"/>
  <c r="I15" i="1"/>
  <c r="I18" i="1" s="1"/>
  <c r="V15" i="1"/>
  <c r="V18" i="1" s="1"/>
  <c r="T15" i="1"/>
  <c r="T18" i="1" s="1"/>
  <c r="K15" i="1"/>
  <c r="K18" i="1" s="1"/>
  <c r="H15" i="1"/>
  <c r="H18" i="1" s="1"/>
  <c r="M15" i="1"/>
  <c r="M18" i="1" s="1"/>
  <c r="S15" i="1"/>
  <c r="S18" i="1" s="1"/>
  <c r="AG15" i="1"/>
  <c r="AG18" i="1" s="1"/>
  <c r="AA15" i="1"/>
  <c r="AA18" i="1" s="1"/>
  <c r="O15" i="1"/>
  <c r="O18" i="1" s="1"/>
  <c r="AE15" i="1"/>
  <c r="AE18" i="1" s="1"/>
  <c r="E15" i="1"/>
  <c r="E18" i="1" s="1"/>
  <c r="AC15" i="1"/>
  <c r="AC18" i="1" s="1"/>
  <c r="B15" i="1"/>
  <c r="B18" i="1" s="1"/>
  <c r="Y15" i="1"/>
  <c r="Y18" i="1" s="1"/>
  <c r="X15" i="1"/>
  <c r="X18" i="1" s="1"/>
  <c r="AD15" i="1"/>
  <c r="AD18" i="1" s="1"/>
  <c r="AB15" i="1"/>
  <c r="AB18" i="1" s="1"/>
  <c r="Q15" i="1"/>
  <c r="Q18" i="1" s="1"/>
  <c r="J15" i="1"/>
  <c r="AF15" i="1"/>
  <c r="AF18" i="1" s="1"/>
  <c r="U15" i="1"/>
  <c r="U18" i="1" s="1"/>
  <c r="N15" i="1"/>
  <c r="N18" i="1" s="1"/>
  <c r="C15" i="1"/>
  <c r="C18" i="1" s="1"/>
  <c r="P15" i="1"/>
  <c r="P18" i="1" s="1"/>
  <c r="R15" i="1"/>
  <c r="R18" i="1" s="1"/>
  <c r="F15" i="1"/>
  <c r="F18" i="1" s="1"/>
  <c r="J18" i="1"/>
  <c r="AB21" i="1" l="1"/>
  <c r="H21" i="1"/>
  <c r="AF21" i="1"/>
  <c r="X21" i="1"/>
  <c r="T21" i="1"/>
  <c r="L21" i="1"/>
  <c r="F21" i="1"/>
  <c r="D21" i="1"/>
  <c r="J21" i="1"/>
  <c r="V21" i="1"/>
  <c r="Z21" i="1"/>
  <c r="R21" i="1"/>
  <c r="P21" i="1"/>
  <c r="AD21" i="1"/>
  <c r="N21" i="1"/>
  <c r="B21" i="1"/>
</calcChain>
</file>

<file path=xl/sharedStrings.xml><?xml version="1.0" encoding="utf-8"?>
<sst xmlns="http://schemas.openxmlformats.org/spreadsheetml/2006/main" count="384" uniqueCount="83">
  <si>
    <t>NTEVp SS</t>
  </si>
  <si>
    <t>IL-10Ra</t>
  </si>
  <si>
    <t>IL-10Rb</t>
  </si>
  <si>
    <t>n/a</t>
  </si>
  <si>
    <t>NTEVp ECD</t>
  </si>
  <si>
    <t>NTEVp TMD</t>
  </si>
  <si>
    <t>mCD28</t>
  </si>
  <si>
    <t>CTEVp SS</t>
  </si>
  <si>
    <t>CTEVp ECD</t>
  </si>
  <si>
    <t>CTEVp TMD</t>
  </si>
  <si>
    <t>Treatment</t>
  </si>
  <si>
    <t>No ligand</t>
  </si>
  <si>
    <t>Co-expressed IL-10</t>
  </si>
  <si>
    <t>Raw Mean Fluorescence Intensity (MFI), PE-TexasRed</t>
  </si>
  <si>
    <t>Average</t>
  </si>
  <si>
    <t>Standard Error</t>
  </si>
  <si>
    <t>Autofluorescence background subtracted data (average)</t>
  </si>
  <si>
    <t>Autofluorescence background subtracted data (standard error)</t>
  </si>
  <si>
    <t>Converted into Molecules of Equivalent PE-TexasRed (MEPTRs, average)</t>
  </si>
  <si>
    <t>Converted into Molecules of Equivalent PE-TexasRed (MEPTRs, standard error)</t>
  </si>
  <si>
    <t>Fold induction</t>
  </si>
  <si>
    <t>Control samples for autofluorescence background subtraction</t>
  </si>
  <si>
    <t>Mean</t>
  </si>
  <si>
    <t>Coefficient for conversion of MFI into MEPTRs</t>
  </si>
  <si>
    <t>Error in coefficient for conversion of MFI into MEPTRs</t>
  </si>
  <si>
    <t>hCD8a</t>
  </si>
  <si>
    <t>100 ng/mL IL-10 early</t>
  </si>
  <si>
    <t>100 ng/mL IL-10 late</t>
  </si>
  <si>
    <t>100 ng/mL IL-10 early and late</t>
  </si>
  <si>
    <t>Cell line</t>
  </si>
  <si>
    <t>HEK293FT</t>
  </si>
  <si>
    <t>Transposon with inert receptors</t>
  </si>
  <si>
    <t>hIgG VH SS receptors</t>
  </si>
  <si>
    <t>hCD8a SS receptors</t>
  </si>
  <si>
    <t>Reporter only</t>
  </si>
  <si>
    <t>Transposon type</t>
  </si>
  <si>
    <t>All-in-one</t>
  </si>
  <si>
    <t>Receptors only</t>
  </si>
  <si>
    <t>mCD4</t>
  </si>
  <si>
    <t>hIgG VH</t>
  </si>
  <si>
    <t>FKBP</t>
  </si>
  <si>
    <t>FGFR4</t>
  </si>
  <si>
    <t>FRB</t>
  </si>
  <si>
    <t>100 ng/mL IL-10</t>
  </si>
  <si>
    <t>250 ng/mL IL-10</t>
  </si>
  <si>
    <t>hCD8a SS receptors, sorted</t>
  </si>
  <si>
    <t>Sleeping Beauty</t>
  </si>
  <si>
    <t>PiggyBac</t>
  </si>
  <si>
    <t>4 ng/mL 
IL-10</t>
  </si>
  <si>
    <t>8 ng/mL 
IL-10</t>
  </si>
  <si>
    <t>16 ng/mL 
IL-10</t>
  </si>
  <si>
    <t>32 ng/mL 
IL-10</t>
  </si>
  <si>
    <t>64 ng/mL 
IL-10</t>
  </si>
  <si>
    <t>128 ng/mL IL-10</t>
  </si>
  <si>
    <t>256 ng/mL 
IL-10</t>
  </si>
  <si>
    <t>512 ng/mL 
IL-10</t>
  </si>
  <si>
    <t>Time</t>
  </si>
  <si>
    <t>0 h</t>
  </si>
  <si>
    <t>2 h</t>
  </si>
  <si>
    <t>4 h</t>
  </si>
  <si>
    <t>6 h</t>
  </si>
  <si>
    <t>8 h</t>
  </si>
  <si>
    <t>10 h</t>
  </si>
  <si>
    <t>12 h</t>
  </si>
  <si>
    <t>14 h</t>
  </si>
  <si>
    <t>16 h</t>
  </si>
  <si>
    <t>18 h</t>
  </si>
  <si>
    <t>20 h</t>
  </si>
  <si>
    <t>22 h</t>
  </si>
  <si>
    <t>24 h</t>
  </si>
  <si>
    <t>26 h</t>
  </si>
  <si>
    <t>28 h</t>
  </si>
  <si>
    <t>30 h</t>
  </si>
  <si>
    <t>32 h</t>
  </si>
  <si>
    <t>34 h</t>
  </si>
  <si>
    <t>36 h</t>
  </si>
  <si>
    <t>38 h</t>
  </si>
  <si>
    <t>40 h</t>
  </si>
  <si>
    <t>42 h</t>
  </si>
  <si>
    <t>44 h</t>
  </si>
  <si>
    <t>46 h</t>
  </si>
  <si>
    <t>48 h</t>
  </si>
  <si>
    <t>Raw Mean Fluorescence Intensity (MFI, PE-TexasRed) of green (FITC+) pixels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</si>
</sst>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"/>
    <numFmt numFmtId="165" formatCode="0.0E+00"/>
  </numFmts>
  <fonts count="4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165" fontId="1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5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B136-5D3A-B643-ACE8-0BD52B674D99}">
  <dimension ref="A1:AM39"/>
  <sheetViews>
    <sheetView workbookViewId="0">
      <selection activeCell="B16" sqref="B16"/>
    </sheetView>
  </sheetViews>
  <sheetFormatPr baseColWidth="10" defaultColWidth="9.1640625" defaultRowHeight="13" x14ac:dyDescent="0.2"/>
  <cols>
    <col min="1" max="1" width="33.5" style="3" customWidth="1"/>
    <col min="2" max="16384" width="9.1640625" style="3"/>
  </cols>
  <sheetData>
    <row r="1" spans="1:39" ht="14" x14ac:dyDescent="0.2">
      <c r="A1" s="1" t="s">
        <v>0</v>
      </c>
      <c r="B1" s="28" t="s">
        <v>1</v>
      </c>
      <c r="C1" s="29"/>
      <c r="D1" s="29"/>
      <c r="E1" s="29"/>
      <c r="F1" s="29"/>
      <c r="G1" s="29"/>
      <c r="H1" s="29"/>
      <c r="I1" s="30"/>
      <c r="J1" s="28" t="s">
        <v>2</v>
      </c>
      <c r="K1" s="29"/>
      <c r="L1" s="29"/>
      <c r="M1" s="29"/>
      <c r="N1" s="29"/>
      <c r="O1" s="29"/>
      <c r="P1" s="29"/>
      <c r="Q1" s="30"/>
      <c r="R1" s="28" t="s">
        <v>1</v>
      </c>
      <c r="S1" s="29"/>
      <c r="T1" s="29"/>
      <c r="U1" s="29"/>
      <c r="V1" s="29"/>
      <c r="W1" s="29"/>
      <c r="X1" s="29"/>
      <c r="Y1" s="30"/>
      <c r="Z1" s="28" t="s">
        <v>2</v>
      </c>
      <c r="AA1" s="29"/>
      <c r="AB1" s="29"/>
      <c r="AC1" s="29"/>
      <c r="AD1" s="29"/>
      <c r="AE1" s="29"/>
      <c r="AF1" s="29"/>
      <c r="AG1" s="30"/>
      <c r="AH1" s="27" t="s">
        <v>3</v>
      </c>
      <c r="AI1" s="27"/>
      <c r="AJ1" s="27"/>
      <c r="AK1" s="27"/>
    </row>
    <row r="2" spans="1:39" ht="14" x14ac:dyDescent="0.2">
      <c r="A2" s="1" t="s">
        <v>4</v>
      </c>
      <c r="B2" s="28" t="s">
        <v>1</v>
      </c>
      <c r="C2" s="29"/>
      <c r="D2" s="29"/>
      <c r="E2" s="29"/>
      <c r="F2" s="29"/>
      <c r="G2" s="29"/>
      <c r="H2" s="29"/>
      <c r="I2" s="30"/>
      <c r="J2" s="28" t="s">
        <v>2</v>
      </c>
      <c r="K2" s="29"/>
      <c r="L2" s="29"/>
      <c r="M2" s="29"/>
      <c r="N2" s="29"/>
      <c r="O2" s="29"/>
      <c r="P2" s="29"/>
      <c r="Q2" s="30"/>
      <c r="R2" s="28" t="s">
        <v>1</v>
      </c>
      <c r="S2" s="29"/>
      <c r="T2" s="29"/>
      <c r="U2" s="29"/>
      <c r="V2" s="29"/>
      <c r="W2" s="29"/>
      <c r="X2" s="29"/>
      <c r="Y2" s="30"/>
      <c r="Z2" s="28" t="s">
        <v>2</v>
      </c>
      <c r="AA2" s="29"/>
      <c r="AB2" s="29"/>
      <c r="AC2" s="29"/>
      <c r="AD2" s="29"/>
      <c r="AE2" s="29"/>
      <c r="AF2" s="29"/>
      <c r="AG2" s="30"/>
      <c r="AH2" s="27"/>
      <c r="AI2" s="27"/>
      <c r="AJ2" s="27"/>
      <c r="AK2" s="27"/>
    </row>
    <row r="3" spans="1:39" ht="14" x14ac:dyDescent="0.2">
      <c r="A3" s="1" t="s">
        <v>5</v>
      </c>
      <c r="B3" s="28" t="s">
        <v>1</v>
      </c>
      <c r="C3" s="29"/>
      <c r="D3" s="29"/>
      <c r="E3" s="29"/>
      <c r="F3" s="29"/>
      <c r="G3" s="29"/>
      <c r="H3" s="29"/>
      <c r="I3" s="30"/>
      <c r="J3" s="28" t="s">
        <v>2</v>
      </c>
      <c r="K3" s="29"/>
      <c r="L3" s="29"/>
      <c r="M3" s="29"/>
      <c r="N3" s="29"/>
      <c r="O3" s="29"/>
      <c r="P3" s="29"/>
      <c r="Q3" s="30"/>
      <c r="R3" s="28" t="s">
        <v>6</v>
      </c>
      <c r="S3" s="29"/>
      <c r="T3" s="29"/>
      <c r="U3" s="29"/>
      <c r="V3" s="29"/>
      <c r="W3" s="29"/>
      <c r="X3" s="29"/>
      <c r="Y3" s="30"/>
      <c r="Z3" s="28" t="s">
        <v>6</v>
      </c>
      <c r="AA3" s="29"/>
      <c r="AB3" s="29"/>
      <c r="AC3" s="29"/>
      <c r="AD3" s="29"/>
      <c r="AE3" s="29"/>
      <c r="AF3" s="29"/>
      <c r="AG3" s="30"/>
      <c r="AH3" s="27"/>
      <c r="AI3" s="27"/>
      <c r="AJ3" s="27"/>
      <c r="AK3" s="27"/>
    </row>
    <row r="4" spans="1:39" ht="14" x14ac:dyDescent="0.2">
      <c r="A4" s="1" t="s">
        <v>7</v>
      </c>
      <c r="B4" s="28" t="s">
        <v>1</v>
      </c>
      <c r="C4" s="30"/>
      <c r="D4" s="28" t="s">
        <v>2</v>
      </c>
      <c r="E4" s="30"/>
      <c r="F4" s="28" t="s">
        <v>1</v>
      </c>
      <c r="G4" s="30"/>
      <c r="H4" s="28" t="s">
        <v>2</v>
      </c>
      <c r="I4" s="30"/>
      <c r="J4" s="28" t="s">
        <v>1</v>
      </c>
      <c r="K4" s="30"/>
      <c r="L4" s="28" t="s">
        <v>2</v>
      </c>
      <c r="M4" s="30"/>
      <c r="N4" s="28" t="s">
        <v>1</v>
      </c>
      <c r="O4" s="30"/>
      <c r="P4" s="28" t="s">
        <v>2</v>
      </c>
      <c r="Q4" s="30"/>
      <c r="R4" s="28" t="s">
        <v>1</v>
      </c>
      <c r="S4" s="30"/>
      <c r="T4" s="28" t="s">
        <v>2</v>
      </c>
      <c r="U4" s="30"/>
      <c r="V4" s="28" t="s">
        <v>1</v>
      </c>
      <c r="W4" s="30"/>
      <c r="X4" s="28" t="s">
        <v>2</v>
      </c>
      <c r="Y4" s="30"/>
      <c r="Z4" s="28" t="s">
        <v>1</v>
      </c>
      <c r="AA4" s="30"/>
      <c r="AB4" s="28" t="s">
        <v>2</v>
      </c>
      <c r="AC4" s="30"/>
      <c r="AD4" s="28" t="s">
        <v>1</v>
      </c>
      <c r="AE4" s="30"/>
      <c r="AF4" s="28" t="s">
        <v>2</v>
      </c>
      <c r="AG4" s="30"/>
      <c r="AH4" s="16" t="s">
        <v>1</v>
      </c>
      <c r="AI4" s="16" t="s">
        <v>2</v>
      </c>
      <c r="AJ4" s="16" t="s">
        <v>1</v>
      </c>
      <c r="AK4" s="16" t="s">
        <v>2</v>
      </c>
    </row>
    <row r="5" spans="1:39" ht="14" x14ac:dyDescent="0.2">
      <c r="A5" s="1" t="s">
        <v>8</v>
      </c>
      <c r="B5" s="28" t="s">
        <v>1</v>
      </c>
      <c r="C5" s="30"/>
      <c r="D5" s="28" t="s">
        <v>2</v>
      </c>
      <c r="E5" s="30"/>
      <c r="F5" s="28" t="s">
        <v>1</v>
      </c>
      <c r="G5" s="30"/>
      <c r="H5" s="28" t="s">
        <v>2</v>
      </c>
      <c r="I5" s="30"/>
      <c r="J5" s="28" t="s">
        <v>1</v>
      </c>
      <c r="K5" s="30"/>
      <c r="L5" s="28" t="s">
        <v>2</v>
      </c>
      <c r="M5" s="30"/>
      <c r="N5" s="28" t="s">
        <v>1</v>
      </c>
      <c r="O5" s="30"/>
      <c r="P5" s="28" t="s">
        <v>2</v>
      </c>
      <c r="Q5" s="30"/>
      <c r="R5" s="28" t="s">
        <v>1</v>
      </c>
      <c r="S5" s="30"/>
      <c r="T5" s="28" t="s">
        <v>2</v>
      </c>
      <c r="U5" s="30"/>
      <c r="V5" s="28" t="s">
        <v>1</v>
      </c>
      <c r="W5" s="30"/>
      <c r="X5" s="28" t="s">
        <v>2</v>
      </c>
      <c r="Y5" s="30"/>
      <c r="Z5" s="28" t="s">
        <v>1</v>
      </c>
      <c r="AA5" s="30"/>
      <c r="AB5" s="28" t="s">
        <v>2</v>
      </c>
      <c r="AC5" s="30"/>
      <c r="AD5" s="28" t="s">
        <v>1</v>
      </c>
      <c r="AE5" s="30"/>
      <c r="AF5" s="28" t="s">
        <v>2</v>
      </c>
      <c r="AG5" s="30"/>
      <c r="AH5" s="16" t="s">
        <v>1</v>
      </c>
      <c r="AI5" s="16" t="s">
        <v>2</v>
      </c>
      <c r="AJ5" s="16" t="s">
        <v>1</v>
      </c>
      <c r="AK5" s="16" t="s">
        <v>2</v>
      </c>
    </row>
    <row r="6" spans="1:39" ht="14" x14ac:dyDescent="0.2">
      <c r="A6" s="1" t="s">
        <v>9</v>
      </c>
      <c r="B6" s="28" t="s">
        <v>1</v>
      </c>
      <c r="C6" s="30"/>
      <c r="D6" s="28" t="s">
        <v>2</v>
      </c>
      <c r="E6" s="30"/>
      <c r="F6" s="28" t="s">
        <v>6</v>
      </c>
      <c r="G6" s="30"/>
      <c r="H6" s="28" t="s">
        <v>6</v>
      </c>
      <c r="I6" s="30"/>
      <c r="J6" s="28" t="s">
        <v>1</v>
      </c>
      <c r="K6" s="30"/>
      <c r="L6" s="28" t="s">
        <v>2</v>
      </c>
      <c r="M6" s="30"/>
      <c r="N6" s="28" t="s">
        <v>6</v>
      </c>
      <c r="O6" s="30"/>
      <c r="P6" s="28" t="s">
        <v>6</v>
      </c>
      <c r="Q6" s="30"/>
      <c r="R6" s="28" t="s">
        <v>1</v>
      </c>
      <c r="S6" s="30"/>
      <c r="T6" s="28" t="s">
        <v>2</v>
      </c>
      <c r="U6" s="30"/>
      <c r="V6" s="28" t="s">
        <v>6</v>
      </c>
      <c r="W6" s="30"/>
      <c r="X6" s="28" t="s">
        <v>6</v>
      </c>
      <c r="Y6" s="30"/>
      <c r="Z6" s="28" t="s">
        <v>1</v>
      </c>
      <c r="AA6" s="30"/>
      <c r="AB6" s="28" t="s">
        <v>2</v>
      </c>
      <c r="AC6" s="30"/>
      <c r="AD6" s="28" t="s">
        <v>6</v>
      </c>
      <c r="AE6" s="30"/>
      <c r="AF6" s="28" t="s">
        <v>6</v>
      </c>
      <c r="AG6" s="30"/>
      <c r="AH6" s="16" t="s">
        <v>1</v>
      </c>
      <c r="AI6" s="16" t="s">
        <v>2</v>
      </c>
      <c r="AJ6" s="16" t="s">
        <v>6</v>
      </c>
      <c r="AK6" s="16" t="s">
        <v>6</v>
      </c>
      <c r="AL6" s="24"/>
      <c r="AM6" s="24"/>
    </row>
    <row r="7" spans="1:39" ht="48" customHeight="1" x14ac:dyDescent="0.2">
      <c r="A7" s="1" t="s">
        <v>10</v>
      </c>
      <c r="B7" s="4" t="s">
        <v>11</v>
      </c>
      <c r="C7" s="15" t="s">
        <v>12</v>
      </c>
      <c r="D7" s="4" t="s">
        <v>11</v>
      </c>
      <c r="E7" s="15" t="s">
        <v>12</v>
      </c>
      <c r="F7" s="4" t="s">
        <v>11</v>
      </c>
      <c r="G7" s="15" t="s">
        <v>12</v>
      </c>
      <c r="H7" s="4" t="s">
        <v>11</v>
      </c>
      <c r="I7" s="15" t="s">
        <v>12</v>
      </c>
      <c r="J7" s="4" t="s">
        <v>11</v>
      </c>
      <c r="K7" s="15" t="s">
        <v>12</v>
      </c>
      <c r="L7" s="4" t="s">
        <v>11</v>
      </c>
      <c r="M7" s="15" t="s">
        <v>12</v>
      </c>
      <c r="N7" s="4" t="s">
        <v>11</v>
      </c>
      <c r="O7" s="15" t="s">
        <v>12</v>
      </c>
      <c r="P7" s="4" t="s">
        <v>11</v>
      </c>
      <c r="Q7" s="15" t="s">
        <v>12</v>
      </c>
      <c r="R7" s="4" t="s">
        <v>11</v>
      </c>
      <c r="S7" s="15" t="s">
        <v>12</v>
      </c>
      <c r="T7" s="4" t="s">
        <v>11</v>
      </c>
      <c r="U7" s="15" t="s">
        <v>12</v>
      </c>
      <c r="V7" s="4" t="s">
        <v>11</v>
      </c>
      <c r="W7" s="15" t="s">
        <v>12</v>
      </c>
      <c r="X7" s="4" t="s">
        <v>11</v>
      </c>
      <c r="Y7" s="15" t="s">
        <v>12</v>
      </c>
      <c r="Z7" s="4" t="s">
        <v>11</v>
      </c>
      <c r="AA7" s="15" t="s">
        <v>12</v>
      </c>
      <c r="AB7" s="4" t="s">
        <v>11</v>
      </c>
      <c r="AC7" s="15" t="s">
        <v>12</v>
      </c>
      <c r="AD7" s="4" t="s">
        <v>11</v>
      </c>
      <c r="AE7" s="15" t="s">
        <v>12</v>
      </c>
      <c r="AF7" s="4" t="s">
        <v>11</v>
      </c>
      <c r="AG7" s="15" t="s">
        <v>12</v>
      </c>
      <c r="AH7" s="4" t="s">
        <v>11</v>
      </c>
      <c r="AI7" s="4" t="s">
        <v>11</v>
      </c>
      <c r="AJ7" s="4" t="s">
        <v>11</v>
      </c>
      <c r="AK7" s="4" t="s">
        <v>11</v>
      </c>
    </row>
    <row r="8" spans="1:39" x14ac:dyDescent="0.2">
      <c r="A8" s="37" t="s">
        <v>13</v>
      </c>
      <c r="B8" s="2">
        <v>944.31592000000001</v>
      </c>
      <c r="C8" s="2">
        <v>1332.5105000000001</v>
      </c>
      <c r="D8" s="2">
        <v>20.045100000000001</v>
      </c>
      <c r="E8" s="2">
        <v>54.851959999999998</v>
      </c>
      <c r="F8" s="2">
        <v>596.13922000000002</v>
      </c>
      <c r="G8" s="2">
        <v>512.23877000000005</v>
      </c>
      <c r="H8" s="2">
        <v>64.059960000000004</v>
      </c>
      <c r="I8" s="2">
        <v>177.95882</v>
      </c>
      <c r="J8" s="2">
        <v>265.68673999999999</v>
      </c>
      <c r="K8" s="2">
        <v>1448.0073199999999</v>
      </c>
      <c r="L8" s="2">
        <v>29.1721</v>
      </c>
      <c r="M8" s="2">
        <v>20.37199</v>
      </c>
      <c r="N8" s="2">
        <v>148.39722</v>
      </c>
      <c r="O8" s="2">
        <v>428.66525000000001</v>
      </c>
      <c r="P8" s="2">
        <v>44.059950000000001</v>
      </c>
      <c r="Q8" s="2">
        <v>49.795020000000001</v>
      </c>
      <c r="R8" s="2">
        <v>209.96249</v>
      </c>
      <c r="S8" s="2">
        <v>230.43021999999999</v>
      </c>
      <c r="T8" s="2">
        <v>17.94229</v>
      </c>
      <c r="U8" s="2">
        <v>24.70937</v>
      </c>
      <c r="V8" s="2">
        <v>5162.6088900000004</v>
      </c>
      <c r="W8" s="2">
        <v>7036.0024400000002</v>
      </c>
      <c r="X8" s="2">
        <v>1177.30078</v>
      </c>
      <c r="Y8" s="2">
        <v>1357.8552199999999</v>
      </c>
      <c r="Z8" s="2">
        <v>85.931759999999997</v>
      </c>
      <c r="AA8" s="2">
        <v>800.51378999999997</v>
      </c>
      <c r="AB8" s="2">
        <v>15.481769999999999</v>
      </c>
      <c r="AC8" s="2">
        <v>11.496180000000001</v>
      </c>
      <c r="AD8" s="2">
        <v>3470.9453100000001</v>
      </c>
      <c r="AE8" s="2">
        <v>6929.1450199999999</v>
      </c>
      <c r="AF8" s="2">
        <v>356.68599999999998</v>
      </c>
      <c r="AG8" s="2">
        <v>461.09145999999998</v>
      </c>
      <c r="AH8" s="2">
        <v>72.518659999999997</v>
      </c>
      <c r="AI8" s="2">
        <v>15.565200000000001</v>
      </c>
      <c r="AJ8" s="2">
        <v>89.755809999999997</v>
      </c>
      <c r="AK8" s="2">
        <v>49.992220000000003</v>
      </c>
    </row>
    <row r="9" spans="1:39" x14ac:dyDescent="0.2">
      <c r="A9" s="37"/>
      <c r="B9" s="2">
        <v>1186.6213399999999</v>
      </c>
      <c r="C9" s="2">
        <v>1201.3053</v>
      </c>
      <c r="D9" s="2">
        <v>29.544149999999998</v>
      </c>
      <c r="E9" s="2">
        <v>50.537190000000002</v>
      </c>
      <c r="F9" s="2">
        <v>538.61005</v>
      </c>
      <c r="G9" s="2">
        <v>535.59711000000004</v>
      </c>
      <c r="H9" s="2">
        <v>71.066310000000001</v>
      </c>
      <c r="I9" s="2">
        <v>179.80457999999999</v>
      </c>
      <c r="J9" s="2">
        <v>352.88884999999999</v>
      </c>
      <c r="K9" s="2">
        <v>1682.15356</v>
      </c>
      <c r="L9" s="2">
        <v>23.881609999999998</v>
      </c>
      <c r="M9" s="2">
        <v>14.21299</v>
      </c>
      <c r="N9" s="2">
        <v>129.93801999999999</v>
      </c>
      <c r="O9" s="2">
        <v>583.59893999999997</v>
      </c>
      <c r="P9" s="2">
        <v>22.675889999999999</v>
      </c>
      <c r="Q9" s="2">
        <v>49.595550000000003</v>
      </c>
      <c r="R9" s="2">
        <v>319.69742000000002</v>
      </c>
      <c r="S9" s="2">
        <v>184.15236999999999</v>
      </c>
      <c r="T9" s="2">
        <v>10.26145</v>
      </c>
      <c r="U9" s="2">
        <v>17.05265</v>
      </c>
      <c r="V9" s="2">
        <v>5257.6831099999999</v>
      </c>
      <c r="W9" s="2">
        <v>7386.0356400000001</v>
      </c>
      <c r="X9" s="2">
        <v>1025.8131100000001</v>
      </c>
      <c r="Y9" s="2">
        <v>1221.0648200000001</v>
      </c>
      <c r="Z9" s="2">
        <v>90.108509999999995</v>
      </c>
      <c r="AA9" s="2">
        <v>917.61255000000006</v>
      </c>
      <c r="AB9" s="2">
        <v>12.487500000000001</v>
      </c>
      <c r="AC9" s="2">
        <v>16.230340000000002</v>
      </c>
      <c r="AD9" s="2">
        <v>3441.5993699999999</v>
      </c>
      <c r="AE9" s="2">
        <v>6477.9726600000004</v>
      </c>
      <c r="AF9" s="2">
        <v>336.53841999999997</v>
      </c>
      <c r="AG9" s="2">
        <v>461.23223999999999</v>
      </c>
      <c r="AH9" s="2">
        <v>66.110680000000002</v>
      </c>
      <c r="AI9" s="2">
        <v>12.936920000000001</v>
      </c>
      <c r="AJ9" s="2">
        <v>71.962410000000006</v>
      </c>
      <c r="AK9" s="2">
        <v>48.752249999999997</v>
      </c>
    </row>
    <row r="10" spans="1:39" x14ac:dyDescent="0.2">
      <c r="A10" s="37"/>
      <c r="B10" s="2">
        <v>1176.6886</v>
      </c>
      <c r="C10" s="2">
        <v>1462.9080799999999</v>
      </c>
      <c r="D10" s="2">
        <v>21.664459999999998</v>
      </c>
      <c r="E10" s="2">
        <v>33.838430000000002</v>
      </c>
      <c r="F10" s="2">
        <v>632.82397000000003</v>
      </c>
      <c r="G10" s="2">
        <v>405.51233000000002</v>
      </c>
      <c r="H10" s="2">
        <v>43.81044</v>
      </c>
      <c r="I10" s="2">
        <v>144.02475000000001</v>
      </c>
      <c r="J10" s="2">
        <v>227.12984</v>
      </c>
      <c r="K10" s="2">
        <v>1399.6458700000001</v>
      </c>
      <c r="L10" s="2">
        <v>31.032319999999999</v>
      </c>
      <c r="M10" s="2">
        <v>16.636980000000001</v>
      </c>
      <c r="N10" s="2">
        <v>134.58878000000001</v>
      </c>
      <c r="O10" s="2">
        <v>477.35280999999998</v>
      </c>
      <c r="P10" s="2">
        <v>50.67295</v>
      </c>
      <c r="Q10" s="2">
        <v>42.850740000000002</v>
      </c>
      <c r="R10" s="2">
        <v>198.72748000000001</v>
      </c>
      <c r="S10" s="2">
        <v>191.61606</v>
      </c>
      <c r="T10" s="2">
        <v>11.485329999999999</v>
      </c>
      <c r="U10" s="2">
        <v>19.401389999999999</v>
      </c>
      <c r="V10" s="2">
        <v>5705.3188499999997</v>
      </c>
      <c r="W10" s="2">
        <v>7034.0043900000001</v>
      </c>
      <c r="X10" s="2">
        <v>1203.9847400000001</v>
      </c>
      <c r="Y10" s="2">
        <v>1409.0351599999999</v>
      </c>
      <c r="Z10" s="2">
        <v>99.340339999999998</v>
      </c>
      <c r="AA10" s="2">
        <v>953.29871000000003</v>
      </c>
      <c r="AB10" s="2">
        <v>11.420540000000001</v>
      </c>
      <c r="AC10" s="2">
        <v>15.40456</v>
      </c>
      <c r="AD10" s="2">
        <v>4280.6591799999997</v>
      </c>
      <c r="AE10" s="2">
        <v>7186.7495099999996</v>
      </c>
      <c r="AF10" s="2">
        <v>325.42316</v>
      </c>
      <c r="AG10" s="2">
        <v>372.85088999999999</v>
      </c>
      <c r="AH10" s="2">
        <v>84.811539999999994</v>
      </c>
      <c r="AI10" s="2">
        <v>20.170739999999999</v>
      </c>
      <c r="AJ10" s="2">
        <v>137.45734999999999</v>
      </c>
      <c r="AK10" s="2">
        <v>53.233910000000002</v>
      </c>
    </row>
    <row r="11" spans="1:39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9" ht="16" customHeight="1" x14ac:dyDescent="0.2">
      <c r="A12" s="17" t="s">
        <v>14</v>
      </c>
      <c r="B12" s="26">
        <f>AVERAGE(B8:B10)</f>
        <v>1102.5419533333331</v>
      </c>
      <c r="C12" s="26">
        <f>AVERAGE(C8:C10)</f>
        <v>1332.2412933333335</v>
      </c>
      <c r="D12" s="26">
        <f t="shared" ref="D12:N12" si="0">AVERAGE(D8:D10)</f>
        <v>23.751236666666667</v>
      </c>
      <c r="E12" s="26">
        <f t="shared" si="0"/>
        <v>46.409193333333327</v>
      </c>
      <c r="F12" s="26">
        <f t="shared" si="0"/>
        <v>589.19108000000006</v>
      </c>
      <c r="G12" s="26">
        <f t="shared" si="0"/>
        <v>484.44940333333335</v>
      </c>
      <c r="H12" s="26">
        <f t="shared" si="0"/>
        <v>59.645569999999999</v>
      </c>
      <c r="I12" s="26">
        <f t="shared" si="0"/>
        <v>167.26271666666665</v>
      </c>
      <c r="J12" s="26">
        <f t="shared" si="0"/>
        <v>281.90181000000001</v>
      </c>
      <c r="K12" s="26">
        <f t="shared" si="0"/>
        <v>1509.9355833333332</v>
      </c>
      <c r="L12" s="26">
        <f t="shared" si="0"/>
        <v>28.028676666666666</v>
      </c>
      <c r="M12" s="26">
        <f t="shared" si="0"/>
        <v>17.073986666666666</v>
      </c>
      <c r="N12" s="26">
        <f t="shared" si="0"/>
        <v>137.64134000000001</v>
      </c>
      <c r="O12" s="26">
        <f>AVERAGE(O8:O10)</f>
        <v>496.53899999999999</v>
      </c>
      <c r="P12" s="26">
        <f t="shared" ref="P12:AG12" si="1">AVERAGE(P8:P10)</f>
        <v>39.136263333333332</v>
      </c>
      <c r="Q12" s="26">
        <f t="shared" si="1"/>
        <v>47.41377</v>
      </c>
      <c r="R12" s="26">
        <f t="shared" si="1"/>
        <v>242.79579666666669</v>
      </c>
      <c r="S12" s="26">
        <f t="shared" si="1"/>
        <v>202.06621666666669</v>
      </c>
      <c r="T12" s="26">
        <f t="shared" si="1"/>
        <v>13.22969</v>
      </c>
      <c r="U12" s="26">
        <f t="shared" si="1"/>
        <v>20.387803333333334</v>
      </c>
      <c r="V12" s="26">
        <f t="shared" si="1"/>
        <v>5375.2036166666667</v>
      </c>
      <c r="W12" s="26">
        <f t="shared" si="1"/>
        <v>7152.0141566666671</v>
      </c>
      <c r="X12" s="26">
        <f t="shared" si="1"/>
        <v>1135.6995433333334</v>
      </c>
      <c r="Y12" s="26">
        <f t="shared" si="1"/>
        <v>1329.3183999999999</v>
      </c>
      <c r="Z12" s="26">
        <f t="shared" si="1"/>
        <v>91.793536666666668</v>
      </c>
      <c r="AA12" s="26">
        <f t="shared" si="1"/>
        <v>890.47501666666665</v>
      </c>
      <c r="AB12" s="26">
        <f t="shared" si="1"/>
        <v>13.129936666666667</v>
      </c>
      <c r="AC12" s="26">
        <f t="shared" si="1"/>
        <v>14.377026666666666</v>
      </c>
      <c r="AD12" s="26">
        <f t="shared" si="1"/>
        <v>3731.0679533333332</v>
      </c>
      <c r="AE12" s="26">
        <f t="shared" si="1"/>
        <v>6864.6223966666657</v>
      </c>
      <c r="AF12" s="26">
        <f t="shared" si="1"/>
        <v>339.54919333333333</v>
      </c>
      <c r="AG12" s="26">
        <f t="shared" si="1"/>
        <v>431.7248633333333</v>
      </c>
      <c r="AH12" s="26">
        <f t="shared" ref="AH12:AK12" si="2">AVERAGE(AH8:AH10)</f>
        <v>74.480293333333336</v>
      </c>
      <c r="AI12" s="26">
        <f t="shared" si="2"/>
        <v>16.224286666666668</v>
      </c>
      <c r="AJ12" s="26">
        <f t="shared" si="2"/>
        <v>99.725189999999998</v>
      </c>
      <c r="AK12" s="26">
        <f t="shared" si="2"/>
        <v>50.659460000000003</v>
      </c>
    </row>
    <row r="13" spans="1:39" ht="16" customHeight="1" x14ac:dyDescent="0.2">
      <c r="A13" s="17" t="s">
        <v>15</v>
      </c>
      <c r="B13" s="26">
        <f>STDEV(B8:B10)/SQRT(COUNT(B8:B10))</f>
        <v>79.164960787118332</v>
      </c>
      <c r="C13" s="26">
        <f t="shared" ref="C13:AG13" si="3">STDEV(C8:C10)/SQRT(COUNT(C8:C10))</f>
        <v>75.518337684971414</v>
      </c>
      <c r="D13" s="26">
        <f t="shared" si="3"/>
        <v>2.9339373640231501</v>
      </c>
      <c r="E13" s="26">
        <f t="shared" si="3"/>
        <v>6.4076094899016756</v>
      </c>
      <c r="F13" s="26">
        <f t="shared" si="3"/>
        <v>27.418200570279964</v>
      </c>
      <c r="G13" s="26">
        <f t="shared" si="3"/>
        <v>40.040392820721145</v>
      </c>
      <c r="H13" s="26">
        <f t="shared" si="3"/>
        <v>8.1718162336227174</v>
      </c>
      <c r="I13" s="26">
        <f t="shared" si="3"/>
        <v>11.631194100280977</v>
      </c>
      <c r="J13" s="26">
        <f t="shared" si="3"/>
        <v>37.197797965173969</v>
      </c>
      <c r="K13" s="26">
        <f t="shared" si="3"/>
        <v>87.233367233905085</v>
      </c>
      <c r="L13" s="26">
        <f t="shared" si="3"/>
        <v>2.1419404026437885</v>
      </c>
      <c r="M13" s="26">
        <f t="shared" si="3"/>
        <v>1.7913264517328371</v>
      </c>
      <c r="N13" s="26">
        <f t="shared" si="3"/>
        <v>5.5429868024137816</v>
      </c>
      <c r="O13" s="26">
        <f t="shared" si="3"/>
        <v>45.742738911186962</v>
      </c>
      <c r="P13" s="26">
        <f t="shared" si="3"/>
        <v>8.4486854984376798</v>
      </c>
      <c r="Q13" s="26">
        <f t="shared" si="3"/>
        <v>2.2822415265041518</v>
      </c>
      <c r="R13" s="26">
        <f t="shared" si="3"/>
        <v>38.58735162330364</v>
      </c>
      <c r="S13" s="26">
        <f t="shared" si="3"/>
        <v>14.344734003854672</v>
      </c>
      <c r="T13" s="26">
        <f t="shared" si="3"/>
        <v>2.3826399667595592</v>
      </c>
      <c r="U13" s="26">
        <f t="shared" si="3"/>
        <v>2.2646632374912752</v>
      </c>
      <c r="V13" s="26">
        <f t="shared" si="3"/>
        <v>167.32386489100784</v>
      </c>
      <c r="W13" s="26">
        <f t="shared" si="3"/>
        <v>117.01216325251664</v>
      </c>
      <c r="X13" s="26">
        <f t="shared" si="3"/>
        <v>55.480565976929363</v>
      </c>
      <c r="Y13" s="26">
        <f t="shared" si="3"/>
        <v>56.106965556019823</v>
      </c>
      <c r="Z13" s="26">
        <f t="shared" si="3"/>
        <v>3.9613545896420055</v>
      </c>
      <c r="AA13" s="26">
        <f t="shared" si="3"/>
        <v>46.145213660844391</v>
      </c>
      <c r="AB13" s="26">
        <f t="shared" si="3"/>
        <v>1.2155850349020296</v>
      </c>
      <c r="AC13" s="26">
        <f t="shared" si="3"/>
        <v>1.4600155581058532</v>
      </c>
      <c r="AD13" s="26">
        <f t="shared" si="3"/>
        <v>274.92616182674203</v>
      </c>
      <c r="AE13" s="26">
        <f t="shared" si="3"/>
        <v>207.13404071224167</v>
      </c>
      <c r="AF13" s="26">
        <f t="shared" si="3"/>
        <v>9.1494964937045058</v>
      </c>
      <c r="AG13" s="26">
        <f t="shared" si="3"/>
        <v>29.437014719525219</v>
      </c>
      <c r="AH13" s="26">
        <f t="shared" ref="AH13:AK13" si="4">STDEV(AH8:AH10)/SQRT(COUNT(AH8:AH10))</f>
        <v>5.4868492836883744</v>
      </c>
      <c r="AI13" s="26">
        <f t="shared" si="4"/>
        <v>2.1140667266143196</v>
      </c>
      <c r="AJ13" s="26">
        <f t="shared" si="4"/>
        <v>19.552819017464792</v>
      </c>
      <c r="AK13" s="26">
        <f t="shared" si="4"/>
        <v>1.3360671143446863</v>
      </c>
    </row>
    <row r="14" spans="1:39" x14ac:dyDescent="0.2">
      <c r="A14" s="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9" ht="32" customHeight="1" x14ac:dyDescent="0.2">
      <c r="A15" s="18" t="s">
        <v>16</v>
      </c>
      <c r="B15" s="7">
        <f t="shared" ref="B15:AG15" si="5">B12-$C$25</f>
        <v>1099.7013166666666</v>
      </c>
      <c r="C15" s="7">
        <f t="shared" si="5"/>
        <v>1329.4006566666669</v>
      </c>
      <c r="D15" s="7">
        <f t="shared" si="5"/>
        <v>20.910600000000002</v>
      </c>
      <c r="E15" s="7">
        <f t="shared" si="5"/>
        <v>43.568556666666659</v>
      </c>
      <c r="F15" s="7">
        <f t="shared" si="5"/>
        <v>586.35044333333337</v>
      </c>
      <c r="G15" s="7">
        <f t="shared" si="5"/>
        <v>481.60876666666667</v>
      </c>
      <c r="H15" s="7">
        <f t="shared" si="5"/>
        <v>56.804933333333331</v>
      </c>
      <c r="I15" s="7">
        <f t="shared" si="5"/>
        <v>164.42207999999999</v>
      </c>
      <c r="J15" s="7">
        <f t="shared" si="5"/>
        <v>279.06117333333333</v>
      </c>
      <c r="K15" s="7">
        <f t="shared" si="5"/>
        <v>1507.0949466666666</v>
      </c>
      <c r="L15" s="7">
        <f t="shared" si="5"/>
        <v>25.188040000000001</v>
      </c>
      <c r="M15" s="7">
        <f t="shared" si="5"/>
        <v>14.23335</v>
      </c>
      <c r="N15" s="7">
        <f t="shared" si="5"/>
        <v>134.80070333333336</v>
      </c>
      <c r="O15" s="7">
        <f t="shared" si="5"/>
        <v>493.6983633333333</v>
      </c>
      <c r="P15" s="7">
        <f t="shared" si="5"/>
        <v>36.295626666666664</v>
      </c>
      <c r="Q15" s="7">
        <f t="shared" si="5"/>
        <v>44.573133333333331</v>
      </c>
      <c r="R15" s="7">
        <f t="shared" si="5"/>
        <v>239.95516000000003</v>
      </c>
      <c r="S15" s="7">
        <f t="shared" si="5"/>
        <v>199.22558000000004</v>
      </c>
      <c r="T15" s="7">
        <f t="shared" si="5"/>
        <v>10.389053333333333</v>
      </c>
      <c r="U15" s="7">
        <f t="shared" si="5"/>
        <v>17.547166666666669</v>
      </c>
      <c r="V15" s="7">
        <f t="shared" si="5"/>
        <v>5372.3629799999999</v>
      </c>
      <c r="W15" s="7">
        <f t="shared" si="5"/>
        <v>7149.1735200000003</v>
      </c>
      <c r="X15" s="7">
        <f t="shared" si="5"/>
        <v>1132.8589066666668</v>
      </c>
      <c r="Y15" s="7">
        <f t="shared" si="5"/>
        <v>1326.4777633333333</v>
      </c>
      <c r="Z15" s="7">
        <f t="shared" si="5"/>
        <v>88.9529</v>
      </c>
      <c r="AA15" s="7">
        <f t="shared" si="5"/>
        <v>887.63437999999996</v>
      </c>
      <c r="AB15" s="7">
        <f t="shared" si="5"/>
        <v>10.289300000000001</v>
      </c>
      <c r="AC15" s="7">
        <f t="shared" si="5"/>
        <v>11.536389999999999</v>
      </c>
      <c r="AD15" s="7">
        <f t="shared" si="5"/>
        <v>3728.2273166666664</v>
      </c>
      <c r="AE15" s="7">
        <f t="shared" si="5"/>
        <v>6861.7817599999989</v>
      </c>
      <c r="AF15" s="7">
        <f t="shared" si="5"/>
        <v>336.70855666666665</v>
      </c>
      <c r="AG15" s="7">
        <f t="shared" si="5"/>
        <v>428.88422666666662</v>
      </c>
      <c r="AH15" s="7">
        <f t="shared" ref="AH15:AK15" si="6">AH12-$C$25</f>
        <v>71.639656666666667</v>
      </c>
      <c r="AI15" s="7">
        <f t="shared" si="6"/>
        <v>13.383650000000001</v>
      </c>
      <c r="AJ15" s="7">
        <f t="shared" si="6"/>
        <v>96.884553333333329</v>
      </c>
      <c r="AK15" s="7">
        <f t="shared" si="6"/>
        <v>47.818823333333334</v>
      </c>
    </row>
    <row r="16" spans="1:39" ht="32" customHeight="1" x14ac:dyDescent="0.2">
      <c r="A16" s="18" t="s">
        <v>17</v>
      </c>
      <c r="B16" s="7">
        <f t="shared" ref="B16:AG16" si="7">SQRT((B13^2)+($D$25^2))</f>
        <v>79.165246578572976</v>
      </c>
      <c r="C16" s="7">
        <f t="shared" si="7"/>
        <v>75.51863727664616</v>
      </c>
      <c r="D16" s="7">
        <f t="shared" si="7"/>
        <v>2.9416386379514545</v>
      </c>
      <c r="E16" s="7">
        <f t="shared" si="7"/>
        <v>6.4111394303474469</v>
      </c>
      <c r="F16" s="7">
        <f t="shared" si="7"/>
        <v>27.419025729087792</v>
      </c>
      <c r="G16" s="7">
        <f t="shared" si="7"/>
        <v>40.040957863891506</v>
      </c>
      <c r="H16" s="7">
        <f t="shared" si="7"/>
        <v>8.1745843916603835</v>
      </c>
      <c r="I16" s="7">
        <f t="shared" si="7"/>
        <v>11.633139112840041</v>
      </c>
      <c r="J16" s="7">
        <f t="shared" si="7"/>
        <v>37.198406187337895</v>
      </c>
      <c r="K16" s="7">
        <f t="shared" si="7"/>
        <v>87.233626591960643</v>
      </c>
      <c r="L16" s="7">
        <f t="shared" si="7"/>
        <v>2.1524772028422539</v>
      </c>
      <c r="M16" s="7">
        <f t="shared" si="7"/>
        <v>1.8039123806203934</v>
      </c>
      <c r="N16" s="7">
        <f t="shared" si="7"/>
        <v>5.5470669828307591</v>
      </c>
      <c r="O16" s="7">
        <f t="shared" si="7"/>
        <v>45.743233516196639</v>
      </c>
      <c r="P16" s="7">
        <f t="shared" si="7"/>
        <v>8.45136297124842</v>
      </c>
      <c r="Q16" s="7">
        <f t="shared" si="7"/>
        <v>2.2921334615544922</v>
      </c>
      <c r="R16" s="7">
        <f t="shared" si="7"/>
        <v>38.587937943361936</v>
      </c>
      <c r="S16" s="7">
        <f t="shared" si="7"/>
        <v>14.346311130796733</v>
      </c>
      <c r="T16" s="7">
        <f t="shared" si="7"/>
        <v>2.3921167679437749</v>
      </c>
      <c r="U16" s="7">
        <f t="shared" si="7"/>
        <v>2.2746316184213748</v>
      </c>
      <c r="V16" s="7">
        <f t="shared" si="7"/>
        <v>167.32400010603536</v>
      </c>
      <c r="W16" s="7">
        <f t="shared" si="7"/>
        <v>117.01235660584692</v>
      </c>
      <c r="X16" s="7">
        <f t="shared" si="7"/>
        <v>55.480973770660242</v>
      </c>
      <c r="Y16" s="7">
        <f t="shared" si="7"/>
        <v>56.107368797018744</v>
      </c>
      <c r="Z16" s="7">
        <f t="shared" si="7"/>
        <v>3.9670618353077836</v>
      </c>
      <c r="AA16" s="7">
        <f t="shared" si="7"/>
        <v>46.145703951995984</v>
      </c>
      <c r="AB16" s="7">
        <f t="shared" si="7"/>
        <v>1.2340568857858809</v>
      </c>
      <c r="AC16" s="7">
        <f t="shared" si="7"/>
        <v>1.475430394898019</v>
      </c>
      <c r="AD16" s="7">
        <f t="shared" si="7"/>
        <v>274.92624412049901</v>
      </c>
      <c r="AE16" s="7">
        <f t="shared" si="7"/>
        <v>207.13414993960041</v>
      </c>
      <c r="AF16" s="7">
        <f t="shared" si="7"/>
        <v>9.1519689416315675</v>
      </c>
      <c r="AG16" s="7">
        <f t="shared" si="7"/>
        <v>29.437783289810092</v>
      </c>
      <c r="AH16" s="7">
        <f t="shared" ref="AH16:AK16" si="8">SQRT((AH13^2)+($D$25^2))</f>
        <v>5.4909711784154727</v>
      </c>
      <c r="AI16" s="7">
        <f t="shared" si="8"/>
        <v>2.1247417595688098</v>
      </c>
      <c r="AJ16" s="7">
        <f t="shared" si="8"/>
        <v>19.553976090555359</v>
      </c>
      <c r="AK16" s="7">
        <f t="shared" si="8"/>
        <v>1.3528949531693564</v>
      </c>
    </row>
    <row r="17" spans="1:37" x14ac:dyDescent="0.2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ht="32" customHeight="1" x14ac:dyDescent="0.2">
      <c r="A18" s="19" t="s">
        <v>18</v>
      </c>
      <c r="B18" s="9">
        <f t="shared" ref="B18:AG18" si="9">B15*$B$26</f>
        <v>114112.90447278699</v>
      </c>
      <c r="C18" s="9">
        <f t="shared" si="9"/>
        <v>137948.15723244823</v>
      </c>
      <c r="D18" s="9">
        <f t="shared" si="9"/>
        <v>2169.8339941080003</v>
      </c>
      <c r="E18" s="9">
        <f t="shared" si="9"/>
        <v>4520.9862619701989</v>
      </c>
      <c r="F18" s="9">
        <f t="shared" si="9"/>
        <v>60843.931996449799</v>
      </c>
      <c r="G18" s="9">
        <f t="shared" si="9"/>
        <v>49975.183580277997</v>
      </c>
      <c r="H18" s="9">
        <f t="shared" si="9"/>
        <v>5894.4877420879993</v>
      </c>
      <c r="I18" s="9">
        <f t="shared" si="9"/>
        <v>17061.615571334398</v>
      </c>
      <c r="J18" s="9">
        <f t="shared" si="9"/>
        <v>28957.391004291199</v>
      </c>
      <c r="K18" s="9">
        <f t="shared" si="9"/>
        <v>156386.99260785038</v>
      </c>
      <c r="L18" s="9">
        <f t="shared" si="9"/>
        <v>2613.6918805271998</v>
      </c>
      <c r="M18" s="9">
        <f t="shared" si="9"/>
        <v>1476.9545914529999</v>
      </c>
      <c r="N18" s="9">
        <f t="shared" si="9"/>
        <v>13987.888846916601</v>
      </c>
      <c r="O18" s="9">
        <f t="shared" si="9"/>
        <v>51229.686933715398</v>
      </c>
      <c r="P18" s="9">
        <f t="shared" si="9"/>
        <v>3766.2948255327997</v>
      </c>
      <c r="Q18" s="9">
        <f t="shared" si="9"/>
        <v>4625.2283497639992</v>
      </c>
      <c r="R18" s="9">
        <f t="shared" si="9"/>
        <v>24899.470279648802</v>
      </c>
      <c r="S18" s="9">
        <f t="shared" si="9"/>
        <v>20673.076620464402</v>
      </c>
      <c r="T18" s="9">
        <f t="shared" si="9"/>
        <v>1078.0427672695998</v>
      </c>
      <c r="U18" s="9">
        <f t="shared" si="9"/>
        <v>1820.8200019900003</v>
      </c>
      <c r="V18" s="9">
        <f t="shared" si="9"/>
        <v>557474.95637099631</v>
      </c>
      <c r="W18" s="9">
        <f t="shared" si="9"/>
        <v>741849.57550107362</v>
      </c>
      <c r="X18" s="9">
        <f t="shared" si="9"/>
        <v>117553.57408268322</v>
      </c>
      <c r="Y18" s="9">
        <f t="shared" si="9"/>
        <v>137644.8568338074</v>
      </c>
      <c r="Z18" s="9">
        <f t="shared" si="9"/>
        <v>9230.3915858219989</v>
      </c>
      <c r="AA18" s="9">
        <f t="shared" si="9"/>
        <v>92107.316483648392</v>
      </c>
      <c r="AB18" s="9">
        <f t="shared" si="9"/>
        <v>1067.6916451740001</v>
      </c>
      <c r="AC18" s="9">
        <f t="shared" si="9"/>
        <v>1197.0986576801999</v>
      </c>
      <c r="AD18" s="9">
        <f t="shared" si="9"/>
        <v>386867.63504946698</v>
      </c>
      <c r="AE18" s="9">
        <f t="shared" si="9"/>
        <v>712027.74301063665</v>
      </c>
      <c r="AF18" s="9">
        <f t="shared" si="9"/>
        <v>34939.297407170197</v>
      </c>
      <c r="AG18" s="9">
        <f t="shared" si="9"/>
        <v>44504.106747680795</v>
      </c>
      <c r="AH18" s="9">
        <f t="shared" ref="AH18:AK18" si="10">AH15*$B$26</f>
        <v>7433.8451484682</v>
      </c>
      <c r="AI18" s="9">
        <f t="shared" si="10"/>
        <v>1388.7836186070001</v>
      </c>
      <c r="AJ18" s="9">
        <f t="shared" si="10"/>
        <v>10053.436884959599</v>
      </c>
      <c r="AK18" s="9">
        <f t="shared" si="10"/>
        <v>4962.0244482181997</v>
      </c>
    </row>
    <row r="19" spans="1:37" ht="32" customHeight="1" x14ac:dyDescent="0.2">
      <c r="A19" s="19" t="s">
        <v>19</v>
      </c>
      <c r="B19" s="9">
        <f>B18*SQRT((B16/B15)^2+($B$28/$B$26)^2)</f>
        <v>8444.9169091819895</v>
      </c>
      <c r="C19" s="9">
        <f t="shared" ref="C19:AK19" si="11">C18*SQRT((C16/C15)^2+($B$28/$B$26)^2)</f>
        <v>8186.087381837955</v>
      </c>
      <c r="D19" s="9">
        <f t="shared" si="11"/>
        <v>307.50809832388228</v>
      </c>
      <c r="E19" s="9">
        <f t="shared" si="11"/>
        <v>669.77406400764369</v>
      </c>
      <c r="F19" s="9">
        <f t="shared" si="11"/>
        <v>3030.7150553060696</v>
      </c>
      <c r="G19" s="9">
        <f t="shared" si="11"/>
        <v>4242.5148276214877</v>
      </c>
      <c r="H19" s="9">
        <f t="shared" si="11"/>
        <v>854.26298646480791</v>
      </c>
      <c r="I19" s="9">
        <f t="shared" si="11"/>
        <v>1242.1353411539324</v>
      </c>
      <c r="J19" s="9">
        <f t="shared" si="11"/>
        <v>3891.8265239576376</v>
      </c>
      <c r="K19" s="9">
        <f t="shared" si="11"/>
        <v>9441.4055621939442</v>
      </c>
      <c r="L19" s="9">
        <f t="shared" si="11"/>
        <v>227.81508977193508</v>
      </c>
      <c r="M19" s="9">
        <f t="shared" si="11"/>
        <v>188.89488352053996</v>
      </c>
      <c r="N19" s="9">
        <f t="shared" si="11"/>
        <v>623.64607368158306</v>
      </c>
      <c r="O19" s="9">
        <f t="shared" si="11"/>
        <v>4827.3663019727073</v>
      </c>
      <c r="P19" s="9">
        <f t="shared" si="11"/>
        <v>879.35233839732848</v>
      </c>
      <c r="Q19" s="9">
        <f t="shared" si="11"/>
        <v>250.74121965658838</v>
      </c>
      <c r="R19" s="9">
        <f t="shared" si="11"/>
        <v>4026.8935794927606</v>
      </c>
      <c r="S19" s="9">
        <f t="shared" si="11"/>
        <v>1530.3606269052157</v>
      </c>
      <c r="T19" s="9">
        <f t="shared" si="11"/>
        <v>248.91159294665439</v>
      </c>
      <c r="U19" s="9">
        <f t="shared" si="11"/>
        <v>238.09119341637214</v>
      </c>
      <c r="V19" s="9">
        <f t="shared" si="11"/>
        <v>19823.662877610808</v>
      </c>
      <c r="W19" s="9">
        <f t="shared" si="11"/>
        <v>17592.171019056201</v>
      </c>
      <c r="X19" s="9">
        <f t="shared" si="11"/>
        <v>6100.2781784823374</v>
      </c>
      <c r="Y19" s="9">
        <f t="shared" si="11"/>
        <v>6282.9790548839883</v>
      </c>
      <c r="Z19" s="9">
        <f t="shared" si="11"/>
        <v>441.07224763134565</v>
      </c>
      <c r="AA19" s="9">
        <f t="shared" si="11"/>
        <v>5042.5215338442995</v>
      </c>
      <c r="AB19" s="9">
        <f t="shared" si="11"/>
        <v>129.35864716091035</v>
      </c>
      <c r="AC19" s="9">
        <f t="shared" si="11"/>
        <v>154.47321033701454</v>
      </c>
      <c r="AD19" s="9">
        <f t="shared" si="11"/>
        <v>29290.552191446943</v>
      </c>
      <c r="AE19" s="9">
        <f t="shared" si="11"/>
        <v>24723.843459908279</v>
      </c>
      <c r="AF19" s="9">
        <f t="shared" si="11"/>
        <v>1123.0976799402902</v>
      </c>
      <c r="AG19" s="9">
        <f t="shared" si="11"/>
        <v>3148.6922703353293</v>
      </c>
      <c r="AH19" s="9">
        <f t="shared" si="11"/>
        <v>583.88771555945959</v>
      </c>
      <c r="AI19" s="9">
        <f t="shared" si="11"/>
        <v>221.76268683449476</v>
      </c>
      <c r="AJ19" s="9">
        <f t="shared" si="11"/>
        <v>2036.3816596602367</v>
      </c>
      <c r="AK19" s="9">
        <f t="shared" si="11"/>
        <v>164.1902679817305</v>
      </c>
    </row>
    <row r="20" spans="1:37" x14ac:dyDescent="0.2">
      <c r="A20" s="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x14ac:dyDescent="0.2">
      <c r="A21" s="14" t="s">
        <v>20</v>
      </c>
      <c r="B21" s="31">
        <f>C18/B18</f>
        <v>1.2088742975194828</v>
      </c>
      <c r="C21" s="32"/>
      <c r="D21" s="31">
        <f t="shared" ref="D21" si="12">E18/D18</f>
        <v>2.0835632008008691</v>
      </c>
      <c r="E21" s="32"/>
      <c r="F21" s="31">
        <f t="shared" ref="F21" si="13">G18/F18</f>
        <v>0.8213667647776941</v>
      </c>
      <c r="G21" s="32"/>
      <c r="H21" s="31">
        <f t="shared" ref="H21" si="14">I18/H18</f>
        <v>2.8945035290362102</v>
      </c>
      <c r="I21" s="32"/>
      <c r="J21" s="31">
        <f t="shared" ref="J21" si="15">K18/J18</f>
        <v>5.4005898730543569</v>
      </c>
      <c r="K21" s="32"/>
      <c r="L21" s="31">
        <f t="shared" ref="L21" si="16">M18/L18</f>
        <v>0.5650836666926049</v>
      </c>
      <c r="M21" s="32"/>
      <c r="N21" s="31">
        <f t="shared" ref="N21" si="17">O18/N18</f>
        <v>3.6624316574411537</v>
      </c>
      <c r="O21" s="32"/>
      <c r="P21" s="31">
        <f t="shared" ref="P21" si="18">Q18/P18</f>
        <v>1.2280579625387373</v>
      </c>
      <c r="Q21" s="32"/>
      <c r="R21" s="31">
        <f t="shared" ref="R21" si="19">S18/R18</f>
        <v>0.83026170389501108</v>
      </c>
      <c r="S21" s="32"/>
      <c r="T21" s="31">
        <f t="shared" ref="T21" si="20">U18/T18</f>
        <v>1.6890053505035434</v>
      </c>
      <c r="U21" s="32"/>
      <c r="V21" s="31">
        <f t="shared" ref="V21" si="21">W18/V18</f>
        <v>1.3307316625132433</v>
      </c>
      <c r="W21" s="32"/>
      <c r="X21" s="31">
        <f t="shared" ref="X21" si="22">Y18/X18</f>
        <v>1.1709117133009723</v>
      </c>
      <c r="Y21" s="32"/>
      <c r="Z21" s="31">
        <f t="shared" ref="Z21" si="23">AA18/Z18</f>
        <v>9.9787008630410021</v>
      </c>
      <c r="AA21" s="32"/>
      <c r="AB21" s="31">
        <f t="shared" ref="AB21" si="24">AC18/AB18</f>
        <v>1.1212026085350799</v>
      </c>
      <c r="AC21" s="32"/>
      <c r="AD21" s="31">
        <f t="shared" ref="AD21" si="25">AE18/AD18</f>
        <v>1.8404944702070851</v>
      </c>
      <c r="AE21" s="32"/>
      <c r="AF21" s="31">
        <f t="shared" ref="AF21" si="26">AG18/AF18</f>
        <v>1.2737550566356757</v>
      </c>
      <c r="AG21" s="32"/>
    </row>
    <row r="22" spans="1:37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37" ht="13" customHeight="1" x14ac:dyDescent="0.2">
      <c r="A23" s="33" t="s">
        <v>21</v>
      </c>
      <c r="B23" s="11">
        <v>2.4194200000000001</v>
      </c>
      <c r="C23" s="34" t="s">
        <v>22</v>
      </c>
      <c r="D23" s="33" t="s">
        <v>15</v>
      </c>
    </row>
    <row r="24" spans="1:37" x14ac:dyDescent="0.2">
      <c r="A24" s="33"/>
      <c r="B24" s="11">
        <v>2.9994700000000001</v>
      </c>
      <c r="C24" s="34"/>
      <c r="D24" s="33"/>
    </row>
    <row r="25" spans="1:37" x14ac:dyDescent="0.2">
      <c r="A25" s="33"/>
      <c r="B25" s="11">
        <v>3.1030199999999999</v>
      </c>
      <c r="C25" s="12">
        <f>AVERAGE(B23:B25)</f>
        <v>2.8406366666666667</v>
      </c>
      <c r="D25" s="12">
        <f>STDEV(B23:B25)/SQRT(COUNT(B23:B25))</f>
        <v>0.21271911121894596</v>
      </c>
    </row>
    <row r="26" spans="1:37" x14ac:dyDescent="0.2">
      <c r="A26" s="35" t="s">
        <v>23</v>
      </c>
      <c r="B26" s="36">
        <v>103.76718</v>
      </c>
    </row>
    <row r="27" spans="1:37" x14ac:dyDescent="0.2">
      <c r="A27" s="35"/>
      <c r="B27" s="36"/>
    </row>
    <row r="28" spans="1:37" x14ac:dyDescent="0.2">
      <c r="A28" s="35" t="s">
        <v>24</v>
      </c>
      <c r="B28" s="36">
        <v>1.78063854</v>
      </c>
    </row>
    <row r="29" spans="1:37" x14ac:dyDescent="0.2">
      <c r="A29" s="35"/>
      <c r="B29" s="36"/>
    </row>
    <row r="36" spans="2:11" x14ac:dyDescent="0.2">
      <c r="B36" s="10"/>
      <c r="C36" s="10"/>
      <c r="D36" s="10"/>
      <c r="E36" s="10"/>
      <c r="F36" s="10"/>
      <c r="G36" s="10"/>
      <c r="H36" s="10"/>
      <c r="I36" s="10"/>
      <c r="J36" s="10"/>
      <c r="K36" s="13"/>
    </row>
    <row r="37" spans="2:11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2:11" x14ac:dyDescent="0.2"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2:11" x14ac:dyDescent="0.2">
      <c r="B39" s="10"/>
      <c r="C39" s="10"/>
      <c r="D39" s="10"/>
      <c r="E39" s="10"/>
      <c r="F39" s="10"/>
      <c r="G39" s="10"/>
      <c r="H39" s="10"/>
      <c r="I39" s="10"/>
      <c r="J39" s="10"/>
      <c r="K39" s="10"/>
    </row>
  </sheetData>
  <mergeCells count="85">
    <mergeCell ref="J6:K6"/>
    <mergeCell ref="L6:M6"/>
    <mergeCell ref="A8:A10"/>
    <mergeCell ref="B6:C6"/>
    <mergeCell ref="D6:E6"/>
    <mergeCell ref="F6:G6"/>
    <mergeCell ref="H6:I6"/>
    <mergeCell ref="N6:O6"/>
    <mergeCell ref="P6:Q6"/>
    <mergeCell ref="R6:S6"/>
    <mergeCell ref="T6:U6"/>
    <mergeCell ref="V6:W6"/>
    <mergeCell ref="A28:A29"/>
    <mergeCell ref="B28:B29"/>
    <mergeCell ref="D23:D24"/>
    <mergeCell ref="J21:K21"/>
    <mergeCell ref="L21:M21"/>
    <mergeCell ref="B21:C21"/>
    <mergeCell ref="D21:E21"/>
    <mergeCell ref="F21:G21"/>
    <mergeCell ref="H21:I21"/>
    <mergeCell ref="V21:W21"/>
    <mergeCell ref="A23:A25"/>
    <mergeCell ref="C23:C24"/>
    <mergeCell ref="A26:A27"/>
    <mergeCell ref="B26:B27"/>
    <mergeCell ref="N21:O21"/>
    <mergeCell ref="P21:Q21"/>
    <mergeCell ref="R21:S21"/>
    <mergeCell ref="T21:U21"/>
    <mergeCell ref="B5:C5"/>
    <mergeCell ref="D5:E5"/>
    <mergeCell ref="F5:G5"/>
    <mergeCell ref="H5:I5"/>
    <mergeCell ref="J5:K5"/>
    <mergeCell ref="N4:O4"/>
    <mergeCell ref="P4:Q4"/>
    <mergeCell ref="R4:S4"/>
    <mergeCell ref="T4:U4"/>
    <mergeCell ref="V4:W4"/>
    <mergeCell ref="X21:Y21"/>
    <mergeCell ref="Z5:AA5"/>
    <mergeCell ref="Z21:AA21"/>
    <mergeCell ref="Z6:AA6"/>
    <mergeCell ref="B4:C4"/>
    <mergeCell ref="D4:E4"/>
    <mergeCell ref="F4:G4"/>
    <mergeCell ref="H4:I4"/>
    <mergeCell ref="J4:K4"/>
    <mergeCell ref="L4:M4"/>
    <mergeCell ref="N5:O5"/>
    <mergeCell ref="P5:Q5"/>
    <mergeCell ref="R5:S5"/>
    <mergeCell ref="T5:U5"/>
    <mergeCell ref="V5:W5"/>
    <mergeCell ref="L5:M5"/>
    <mergeCell ref="Z4:AA4"/>
    <mergeCell ref="AB4:AC4"/>
    <mergeCell ref="AD4:AE4"/>
    <mergeCell ref="AF4:AG4"/>
    <mergeCell ref="X6:Y6"/>
    <mergeCell ref="X4:Y4"/>
    <mergeCell ref="X5:Y5"/>
    <mergeCell ref="AB21:AC21"/>
    <mergeCell ref="AD21:AE21"/>
    <mergeCell ref="AF21:AG21"/>
    <mergeCell ref="AB5:AC5"/>
    <mergeCell ref="AD5:AE5"/>
    <mergeCell ref="AF5:AG5"/>
    <mergeCell ref="AB6:AC6"/>
    <mergeCell ref="AD6:AE6"/>
    <mergeCell ref="AF6:AG6"/>
    <mergeCell ref="AH1:AK3"/>
    <mergeCell ref="B1:I1"/>
    <mergeCell ref="B2:I2"/>
    <mergeCell ref="B3:I3"/>
    <mergeCell ref="J1:Q1"/>
    <mergeCell ref="J2:Q2"/>
    <mergeCell ref="J3:Q3"/>
    <mergeCell ref="Z3:AG3"/>
    <mergeCell ref="Z1:AG1"/>
    <mergeCell ref="Z2:AG2"/>
    <mergeCell ref="R1:Y1"/>
    <mergeCell ref="R2:Y2"/>
    <mergeCell ref="R3:Y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C73F-2169-8E49-8891-BF0BC0861D8F}">
  <dimension ref="A1:E39"/>
  <sheetViews>
    <sheetView workbookViewId="0">
      <selection activeCell="B16" sqref="B16"/>
    </sheetView>
  </sheetViews>
  <sheetFormatPr baseColWidth="10" defaultColWidth="9.1640625" defaultRowHeight="13" x14ac:dyDescent="0.2"/>
  <cols>
    <col min="1" max="1" width="33.5" style="3" customWidth="1"/>
    <col min="2" max="16384" width="9.1640625" style="3"/>
  </cols>
  <sheetData>
    <row r="1" spans="1:5" ht="14" x14ac:dyDescent="0.2">
      <c r="A1" s="1" t="s">
        <v>0</v>
      </c>
      <c r="B1" s="27" t="s">
        <v>25</v>
      </c>
      <c r="C1" s="27"/>
      <c r="D1" s="27"/>
      <c r="E1" s="27"/>
    </row>
    <row r="2" spans="1:5" ht="14" x14ac:dyDescent="0.2">
      <c r="A2" s="1" t="s">
        <v>4</v>
      </c>
      <c r="B2" s="27" t="s">
        <v>2</v>
      </c>
      <c r="C2" s="27"/>
      <c r="D2" s="27"/>
      <c r="E2" s="27"/>
    </row>
    <row r="3" spans="1:5" ht="14" x14ac:dyDescent="0.2">
      <c r="A3" s="1" t="s">
        <v>5</v>
      </c>
      <c r="B3" s="27" t="s">
        <v>2</v>
      </c>
      <c r="C3" s="27"/>
      <c r="D3" s="27"/>
      <c r="E3" s="27"/>
    </row>
    <row r="4" spans="1:5" ht="14" x14ac:dyDescent="0.2">
      <c r="A4" s="1" t="s">
        <v>7</v>
      </c>
      <c r="B4" s="27" t="s">
        <v>1</v>
      </c>
      <c r="C4" s="27"/>
      <c r="D4" s="27"/>
      <c r="E4" s="27"/>
    </row>
    <row r="5" spans="1:5" ht="14" x14ac:dyDescent="0.2">
      <c r="A5" s="1" t="s">
        <v>8</v>
      </c>
      <c r="B5" s="27" t="s">
        <v>1</v>
      </c>
      <c r="C5" s="27"/>
      <c r="D5" s="27"/>
      <c r="E5" s="27"/>
    </row>
    <row r="6" spans="1:5" ht="14" x14ac:dyDescent="0.2">
      <c r="A6" s="1" t="s">
        <v>9</v>
      </c>
      <c r="B6" s="27" t="s">
        <v>1</v>
      </c>
      <c r="C6" s="27"/>
      <c r="D6" s="27"/>
      <c r="E6" s="27"/>
    </row>
    <row r="7" spans="1:5" ht="48" customHeight="1" x14ac:dyDescent="0.2">
      <c r="A7" s="1" t="s">
        <v>10</v>
      </c>
      <c r="B7" s="4" t="s">
        <v>11</v>
      </c>
      <c r="C7" s="15" t="s">
        <v>26</v>
      </c>
      <c r="D7" s="20" t="s">
        <v>27</v>
      </c>
      <c r="E7" s="15" t="s">
        <v>28</v>
      </c>
    </row>
    <row r="8" spans="1:5" x14ac:dyDescent="0.2">
      <c r="A8" s="37" t="s">
        <v>13</v>
      </c>
      <c r="B8" s="2">
        <v>505.38488799999999</v>
      </c>
      <c r="C8" s="2">
        <v>532.70092799999998</v>
      </c>
      <c r="D8" s="2">
        <v>632.01092500000004</v>
      </c>
      <c r="E8" s="2">
        <v>658.23193400000002</v>
      </c>
    </row>
    <row r="9" spans="1:5" x14ac:dyDescent="0.2">
      <c r="A9" s="37"/>
      <c r="B9" s="2">
        <v>505.89669800000001</v>
      </c>
      <c r="C9" s="2">
        <v>515.93853799999999</v>
      </c>
      <c r="D9" s="2">
        <v>616.51196300000004</v>
      </c>
      <c r="E9" s="2">
        <v>673.42108199999996</v>
      </c>
    </row>
    <row r="10" spans="1:5" x14ac:dyDescent="0.2">
      <c r="A10" s="37"/>
      <c r="B10" s="2">
        <v>498.53662100000003</v>
      </c>
      <c r="C10" s="2">
        <v>520.48761000000002</v>
      </c>
      <c r="D10" s="2">
        <v>589.70147699999995</v>
      </c>
      <c r="E10" s="2">
        <v>611.00976600000001</v>
      </c>
    </row>
    <row r="11" spans="1:5" x14ac:dyDescent="0.2">
      <c r="A11" s="5"/>
      <c r="B11" s="6"/>
      <c r="C11" s="6"/>
      <c r="D11" s="6"/>
      <c r="E11" s="6"/>
    </row>
    <row r="12" spans="1:5" ht="16" customHeight="1" x14ac:dyDescent="0.2">
      <c r="A12" s="17" t="s">
        <v>14</v>
      </c>
      <c r="B12" s="26">
        <f>AVERAGE(B8:B10)</f>
        <v>503.27273566666668</v>
      </c>
      <c r="C12" s="26">
        <f>AVERAGE(C8:C10)</f>
        <v>523.0423586666667</v>
      </c>
      <c r="D12" s="26">
        <f t="shared" ref="D12:E12" si="0">AVERAGE(D8:D10)</f>
        <v>612.74145499999997</v>
      </c>
      <c r="E12" s="26">
        <f t="shared" si="0"/>
        <v>647.55426066666666</v>
      </c>
    </row>
    <row r="13" spans="1:5" ht="16" customHeight="1" x14ac:dyDescent="0.2">
      <c r="A13" s="17" t="s">
        <v>15</v>
      </c>
      <c r="B13" s="26">
        <f>STDEV(B8:B10)/SQRT(COUNT(B8:B10))</f>
        <v>2.3726619348238547</v>
      </c>
      <c r="C13" s="26">
        <f t="shared" ref="C13:E13" si="1">STDEV(C8:C10)/SQRT(COUNT(C8:C10))</f>
        <v>5.0046473465636954</v>
      </c>
      <c r="D13" s="26">
        <f t="shared" si="1"/>
        <v>12.358329113729008</v>
      </c>
      <c r="E13" s="26">
        <f t="shared" si="1"/>
        <v>18.790978527589562</v>
      </c>
    </row>
    <row r="14" spans="1:5" x14ac:dyDescent="0.2">
      <c r="A14" s="5"/>
      <c r="B14" s="8"/>
      <c r="C14" s="8"/>
      <c r="D14" s="8"/>
      <c r="E14" s="8"/>
    </row>
    <row r="15" spans="1:5" ht="32" customHeight="1" x14ac:dyDescent="0.2">
      <c r="A15" s="18" t="s">
        <v>16</v>
      </c>
      <c r="B15" s="7">
        <f>B12-$C$25</f>
        <v>498.11523066666666</v>
      </c>
      <c r="C15" s="7">
        <f>C12-$C$25</f>
        <v>517.88485366666669</v>
      </c>
      <c r="D15" s="7">
        <f>D12-$C$25</f>
        <v>607.58394999999996</v>
      </c>
      <c r="E15" s="7">
        <f>E12-$C$25</f>
        <v>642.39675566666665</v>
      </c>
    </row>
    <row r="16" spans="1:5" ht="32" customHeight="1" x14ac:dyDescent="0.2">
      <c r="A16" s="18" t="s">
        <v>17</v>
      </c>
      <c r="B16" s="7">
        <f>SQRT((B13^2)+($D$25^2))</f>
        <v>2.3765950609765385</v>
      </c>
      <c r="C16" s="7">
        <f>SQRT((C13^2)+($D$25^2))</f>
        <v>5.0065132068499567</v>
      </c>
      <c r="D16" s="7">
        <f>SQRT((D13^2)+($D$25^2))</f>
        <v>12.359084833034281</v>
      </c>
      <c r="E16" s="7">
        <f>SQRT((E13^2)+($D$25^2))</f>
        <v>18.791475552793294</v>
      </c>
    </row>
    <row r="17" spans="1:5" x14ac:dyDescent="0.2">
      <c r="A17" s="5"/>
      <c r="B17" s="8"/>
      <c r="C17" s="8"/>
      <c r="D17" s="8"/>
      <c r="E17" s="8"/>
    </row>
    <row r="18" spans="1:5" ht="32" customHeight="1" x14ac:dyDescent="0.2">
      <c r="A18" s="19" t="s">
        <v>18</v>
      </c>
      <c r="B18" s="9">
        <f>B15*$B$26</f>
        <v>234204.95600324427</v>
      </c>
      <c r="C18" s="9">
        <f>C15*$B$26</f>
        <v>243500.28246559488</v>
      </c>
      <c r="D18" s="9">
        <f>D15*$B$26</f>
        <v>285675.20829984907</v>
      </c>
      <c r="E18" s="9">
        <f>E15*$B$26</f>
        <v>302043.57272146881</v>
      </c>
    </row>
    <row r="19" spans="1:5" ht="32" customHeight="1" x14ac:dyDescent="0.2">
      <c r="A19" s="19" t="s">
        <v>19</v>
      </c>
      <c r="B19" s="9">
        <f>B18*SQRT((B16/B15)^2+($B$28/$B$26)^2)</f>
        <v>4829.3186657309652</v>
      </c>
      <c r="C19" s="9">
        <f t="shared" ref="C19:E19" si="2">C18*SQRT((C16/C15)^2+($B$28/$B$26)^2)</f>
        <v>5422.3410539767128</v>
      </c>
      <c r="D19" s="9">
        <f t="shared" si="2"/>
        <v>8161.4835944534179</v>
      </c>
      <c r="E19" s="9">
        <f t="shared" si="2"/>
        <v>10713.438211791427</v>
      </c>
    </row>
    <row r="20" spans="1:5" x14ac:dyDescent="0.2">
      <c r="A20" s="5"/>
      <c r="B20" s="8"/>
      <c r="C20" s="8"/>
      <c r="D20" s="8"/>
      <c r="E20" s="8"/>
    </row>
    <row r="21" spans="1:5" x14ac:dyDescent="0.2">
      <c r="A21" s="14" t="s">
        <v>20</v>
      </c>
      <c r="B21" s="22">
        <f>B18/$B$18</f>
        <v>1</v>
      </c>
      <c r="C21" s="22">
        <f t="shared" ref="C21:E21" si="3">C18/$B$18</f>
        <v>1.0396888546723233</v>
      </c>
      <c r="D21" s="22">
        <f t="shared" si="3"/>
        <v>1.2197658545530172</v>
      </c>
      <c r="E21" s="22">
        <f t="shared" si="3"/>
        <v>1.2896549154036041</v>
      </c>
    </row>
    <row r="22" spans="1:5" x14ac:dyDescent="0.2">
      <c r="A22" s="10"/>
      <c r="B22" s="10"/>
      <c r="C22" s="10"/>
      <c r="D22" s="10"/>
      <c r="E22" s="10"/>
    </row>
    <row r="23" spans="1:5" ht="13" customHeight="1" x14ac:dyDescent="0.2">
      <c r="A23" s="33" t="s">
        <v>21</v>
      </c>
      <c r="B23" s="11">
        <v>4.9453329999999998</v>
      </c>
      <c r="C23" s="34" t="s">
        <v>22</v>
      </c>
      <c r="D23" s="33" t="s">
        <v>15</v>
      </c>
    </row>
    <row r="24" spans="1:5" x14ac:dyDescent="0.2">
      <c r="A24" s="33"/>
      <c r="B24" s="11">
        <v>5.4128410000000002</v>
      </c>
      <c r="C24" s="34"/>
      <c r="D24" s="33"/>
    </row>
    <row r="25" spans="1:5" x14ac:dyDescent="0.2">
      <c r="A25" s="33"/>
      <c r="B25" s="11">
        <v>5.1143409999999996</v>
      </c>
      <c r="C25" s="12">
        <f>AVERAGE(B23:B25)</f>
        <v>5.1575049999999996</v>
      </c>
      <c r="D25" s="12">
        <f>STDEV(B23:B25)/SQRT(COUNT(B23:B25))</f>
        <v>0.13667269989284636</v>
      </c>
    </row>
    <row r="26" spans="1:5" x14ac:dyDescent="0.2">
      <c r="A26" s="35" t="s">
        <v>23</v>
      </c>
      <c r="B26" s="36">
        <v>470.1822823</v>
      </c>
    </row>
    <row r="27" spans="1:5" x14ac:dyDescent="0.2">
      <c r="A27" s="35"/>
      <c r="B27" s="36"/>
    </row>
    <row r="28" spans="1:5" x14ac:dyDescent="0.2">
      <c r="A28" s="35" t="s">
        <v>24</v>
      </c>
      <c r="B28" s="36">
        <v>9.4320778779999994</v>
      </c>
    </row>
    <row r="29" spans="1:5" x14ac:dyDescent="0.2">
      <c r="A29" s="35"/>
      <c r="B29" s="36"/>
    </row>
    <row r="36" spans="2:5" x14ac:dyDescent="0.2">
      <c r="B36" s="10"/>
      <c r="C36" s="10"/>
      <c r="D36" s="10"/>
      <c r="E36" s="10"/>
    </row>
    <row r="37" spans="2:5" x14ac:dyDescent="0.2">
      <c r="B37" s="10"/>
      <c r="C37" s="10"/>
      <c r="D37" s="10"/>
      <c r="E37" s="10"/>
    </row>
    <row r="38" spans="2:5" x14ac:dyDescent="0.2">
      <c r="B38" s="10"/>
      <c r="C38" s="10"/>
      <c r="D38" s="10"/>
      <c r="E38" s="10"/>
    </row>
    <row r="39" spans="2:5" x14ac:dyDescent="0.2">
      <c r="B39" s="10"/>
      <c r="C39" s="10"/>
      <c r="D39" s="10"/>
      <c r="E39" s="10"/>
    </row>
  </sheetData>
  <mergeCells count="14">
    <mergeCell ref="B3:E3"/>
    <mergeCell ref="B1:E1"/>
    <mergeCell ref="B2:E2"/>
    <mergeCell ref="A26:A27"/>
    <mergeCell ref="B26:B27"/>
    <mergeCell ref="A28:A29"/>
    <mergeCell ref="B28:B29"/>
    <mergeCell ref="B4:E4"/>
    <mergeCell ref="B5:E5"/>
    <mergeCell ref="B6:E6"/>
    <mergeCell ref="A23:A25"/>
    <mergeCell ref="C23:C24"/>
    <mergeCell ref="D23:D24"/>
    <mergeCell ref="A8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3EDD5-FFDF-A043-80E2-A8B210B43A90}">
  <dimension ref="A1:V35"/>
  <sheetViews>
    <sheetView zoomScale="92" workbookViewId="0">
      <selection activeCell="B18" sqref="B18"/>
    </sheetView>
  </sheetViews>
  <sheetFormatPr baseColWidth="10" defaultColWidth="9.1640625" defaultRowHeight="13" x14ac:dyDescent="0.2"/>
  <cols>
    <col min="1" max="1" width="33.5" style="3" customWidth="1"/>
    <col min="2" max="16384" width="9.1640625" style="3"/>
  </cols>
  <sheetData>
    <row r="1" spans="1:22" ht="14" x14ac:dyDescent="0.2">
      <c r="A1" s="1" t="s">
        <v>29</v>
      </c>
      <c r="B1" s="27" t="s">
        <v>30</v>
      </c>
      <c r="C1" s="27"/>
      <c r="D1" s="27"/>
      <c r="E1" s="27" t="s">
        <v>31</v>
      </c>
      <c r="F1" s="27"/>
      <c r="G1" s="27"/>
      <c r="H1" s="27" t="s">
        <v>32</v>
      </c>
      <c r="I1" s="27"/>
      <c r="J1" s="27"/>
      <c r="K1" s="27" t="s">
        <v>33</v>
      </c>
      <c r="L1" s="27"/>
      <c r="M1" s="27"/>
      <c r="N1" s="27" t="s">
        <v>34</v>
      </c>
      <c r="O1" s="27"/>
      <c r="P1" s="27"/>
      <c r="Q1" s="27" t="s">
        <v>32</v>
      </c>
      <c r="R1" s="27"/>
      <c r="S1" s="27"/>
      <c r="T1" s="27" t="s">
        <v>33</v>
      </c>
      <c r="U1" s="27"/>
      <c r="V1" s="27"/>
    </row>
    <row r="2" spans="1:22" ht="14" x14ac:dyDescent="0.2">
      <c r="A2" s="1" t="s">
        <v>35</v>
      </c>
      <c r="B2" s="38" t="s">
        <v>3</v>
      </c>
      <c r="C2" s="39"/>
      <c r="D2" s="40"/>
      <c r="E2" s="27" t="s">
        <v>36</v>
      </c>
      <c r="F2" s="27"/>
      <c r="G2" s="27"/>
      <c r="H2" s="27"/>
      <c r="I2" s="27"/>
      <c r="J2" s="27"/>
      <c r="K2" s="27"/>
      <c r="L2" s="27"/>
      <c r="M2" s="27"/>
      <c r="N2" s="38" t="s">
        <v>3</v>
      </c>
      <c r="O2" s="39"/>
      <c r="P2" s="40"/>
      <c r="Q2" s="27" t="s">
        <v>37</v>
      </c>
      <c r="R2" s="27"/>
      <c r="S2" s="27"/>
      <c r="T2" s="27"/>
      <c r="U2" s="27"/>
      <c r="V2" s="27"/>
    </row>
    <row r="3" spans="1:22" ht="14" x14ac:dyDescent="0.2">
      <c r="A3" s="1" t="s">
        <v>0</v>
      </c>
      <c r="B3" s="41"/>
      <c r="C3" s="42"/>
      <c r="D3" s="43"/>
      <c r="E3" s="28" t="s">
        <v>38</v>
      </c>
      <c r="F3" s="29"/>
      <c r="G3" s="30"/>
      <c r="H3" s="28" t="s">
        <v>39</v>
      </c>
      <c r="I3" s="29"/>
      <c r="J3" s="30"/>
      <c r="K3" s="28" t="s">
        <v>25</v>
      </c>
      <c r="L3" s="29"/>
      <c r="M3" s="30"/>
      <c r="N3" s="41"/>
      <c r="O3" s="42"/>
      <c r="P3" s="43"/>
      <c r="Q3" s="28" t="s">
        <v>39</v>
      </c>
      <c r="R3" s="29"/>
      <c r="S3" s="30"/>
      <c r="T3" s="28" t="s">
        <v>25</v>
      </c>
      <c r="U3" s="29"/>
      <c r="V3" s="30"/>
    </row>
    <row r="4" spans="1:22" ht="14" x14ac:dyDescent="0.2">
      <c r="A4" s="1" t="s">
        <v>4</v>
      </c>
      <c r="B4" s="41"/>
      <c r="C4" s="42"/>
      <c r="D4" s="43"/>
      <c r="E4" s="28" t="s">
        <v>40</v>
      </c>
      <c r="F4" s="29"/>
      <c r="G4" s="30"/>
      <c r="H4" s="28" t="s">
        <v>2</v>
      </c>
      <c r="I4" s="29"/>
      <c r="J4" s="30"/>
      <c r="K4" s="28" t="s">
        <v>2</v>
      </c>
      <c r="L4" s="29"/>
      <c r="M4" s="30"/>
      <c r="N4" s="41"/>
      <c r="O4" s="42"/>
      <c r="P4" s="43"/>
      <c r="Q4" s="28" t="s">
        <v>2</v>
      </c>
      <c r="R4" s="29"/>
      <c r="S4" s="30"/>
      <c r="T4" s="28" t="s">
        <v>2</v>
      </c>
      <c r="U4" s="29"/>
      <c r="V4" s="30"/>
    </row>
    <row r="5" spans="1:22" ht="14" x14ac:dyDescent="0.2">
      <c r="A5" s="1" t="s">
        <v>5</v>
      </c>
      <c r="B5" s="41"/>
      <c r="C5" s="42"/>
      <c r="D5" s="43"/>
      <c r="E5" s="28" t="s">
        <v>41</v>
      </c>
      <c r="F5" s="29"/>
      <c r="G5" s="30"/>
      <c r="H5" s="28" t="s">
        <v>2</v>
      </c>
      <c r="I5" s="29"/>
      <c r="J5" s="30"/>
      <c r="K5" s="28" t="s">
        <v>2</v>
      </c>
      <c r="L5" s="29"/>
      <c r="M5" s="30"/>
      <c r="N5" s="41"/>
      <c r="O5" s="42"/>
      <c r="P5" s="43"/>
      <c r="Q5" s="28" t="s">
        <v>2</v>
      </c>
      <c r="R5" s="29"/>
      <c r="S5" s="30"/>
      <c r="T5" s="28" t="s">
        <v>2</v>
      </c>
      <c r="U5" s="29"/>
      <c r="V5" s="30"/>
    </row>
    <row r="6" spans="1:22" ht="14" x14ac:dyDescent="0.2">
      <c r="A6" s="1" t="s">
        <v>7</v>
      </c>
      <c r="B6" s="41"/>
      <c r="C6" s="42"/>
      <c r="D6" s="43"/>
      <c r="E6" s="28" t="s">
        <v>38</v>
      </c>
      <c r="F6" s="29"/>
      <c r="G6" s="30"/>
      <c r="H6" s="28" t="s">
        <v>1</v>
      </c>
      <c r="I6" s="29"/>
      <c r="J6" s="30"/>
      <c r="K6" s="28" t="s">
        <v>1</v>
      </c>
      <c r="L6" s="29"/>
      <c r="M6" s="30"/>
      <c r="N6" s="41"/>
      <c r="O6" s="42"/>
      <c r="P6" s="43"/>
      <c r="Q6" s="28" t="s">
        <v>1</v>
      </c>
      <c r="R6" s="29"/>
      <c r="S6" s="30"/>
      <c r="T6" s="28" t="s">
        <v>1</v>
      </c>
      <c r="U6" s="29"/>
      <c r="V6" s="30"/>
    </row>
    <row r="7" spans="1:22" ht="14" x14ac:dyDescent="0.2">
      <c r="A7" s="1" t="s">
        <v>8</v>
      </c>
      <c r="B7" s="41"/>
      <c r="C7" s="42"/>
      <c r="D7" s="43"/>
      <c r="E7" s="28" t="s">
        <v>42</v>
      </c>
      <c r="F7" s="29"/>
      <c r="G7" s="30"/>
      <c r="H7" s="28" t="s">
        <v>1</v>
      </c>
      <c r="I7" s="29"/>
      <c r="J7" s="30"/>
      <c r="K7" s="28" t="s">
        <v>1</v>
      </c>
      <c r="L7" s="29"/>
      <c r="M7" s="30"/>
      <c r="N7" s="41"/>
      <c r="O7" s="42"/>
      <c r="P7" s="43"/>
      <c r="Q7" s="28" t="s">
        <v>1</v>
      </c>
      <c r="R7" s="29"/>
      <c r="S7" s="30"/>
      <c r="T7" s="28" t="s">
        <v>1</v>
      </c>
      <c r="U7" s="29"/>
      <c r="V7" s="30"/>
    </row>
    <row r="8" spans="1:22" ht="14" x14ac:dyDescent="0.2">
      <c r="A8" s="1" t="s">
        <v>9</v>
      </c>
      <c r="B8" s="44"/>
      <c r="C8" s="45"/>
      <c r="D8" s="46"/>
      <c r="E8" s="28" t="s">
        <v>41</v>
      </c>
      <c r="F8" s="29"/>
      <c r="G8" s="30"/>
      <c r="H8" s="28" t="s">
        <v>1</v>
      </c>
      <c r="I8" s="29"/>
      <c r="J8" s="30"/>
      <c r="K8" s="28" t="s">
        <v>1</v>
      </c>
      <c r="L8" s="29"/>
      <c r="M8" s="30"/>
      <c r="N8" s="44"/>
      <c r="O8" s="45"/>
      <c r="P8" s="46"/>
      <c r="Q8" s="28" t="s">
        <v>1</v>
      </c>
      <c r="R8" s="29"/>
      <c r="S8" s="30"/>
      <c r="T8" s="28" t="s">
        <v>1</v>
      </c>
      <c r="U8" s="29"/>
      <c r="V8" s="30"/>
    </row>
    <row r="9" spans="1:22" ht="48" customHeight="1" x14ac:dyDescent="0.2">
      <c r="A9" s="1" t="s">
        <v>10</v>
      </c>
      <c r="B9" s="4" t="s">
        <v>11</v>
      </c>
      <c r="C9" s="23" t="s">
        <v>43</v>
      </c>
      <c r="D9" s="15" t="s">
        <v>44</v>
      </c>
      <c r="E9" s="4" t="s">
        <v>11</v>
      </c>
      <c r="F9" s="23" t="s">
        <v>43</v>
      </c>
      <c r="G9" s="15" t="s">
        <v>44</v>
      </c>
      <c r="H9" s="4" t="s">
        <v>11</v>
      </c>
      <c r="I9" s="23" t="s">
        <v>43</v>
      </c>
      <c r="J9" s="15" t="s">
        <v>44</v>
      </c>
      <c r="K9" s="4" t="s">
        <v>11</v>
      </c>
      <c r="L9" s="23" t="s">
        <v>43</v>
      </c>
      <c r="M9" s="15" t="s">
        <v>44</v>
      </c>
      <c r="N9" s="4" t="s">
        <v>11</v>
      </c>
      <c r="O9" s="23" t="s">
        <v>43</v>
      </c>
      <c r="P9" s="15" t="s">
        <v>44</v>
      </c>
      <c r="Q9" s="4" t="s">
        <v>11</v>
      </c>
      <c r="R9" s="23" t="s">
        <v>43</v>
      </c>
      <c r="S9" s="15" t="s">
        <v>44</v>
      </c>
      <c r="T9" s="4" t="s">
        <v>11</v>
      </c>
      <c r="U9" s="23" t="s">
        <v>43</v>
      </c>
      <c r="V9" s="15" t="s">
        <v>44</v>
      </c>
    </row>
    <row r="10" spans="1:22" x14ac:dyDescent="0.2">
      <c r="A10" s="37" t="s">
        <v>13</v>
      </c>
      <c r="B10" s="2">
        <v>0.305591</v>
      </c>
      <c r="C10" s="2">
        <v>0.280422</v>
      </c>
      <c r="D10" s="2">
        <v>0.309674</v>
      </c>
      <c r="E10" s="2">
        <v>190.94726600000001</v>
      </c>
      <c r="F10" s="2">
        <v>188.30281099999999</v>
      </c>
      <c r="G10" s="2">
        <v>199.18720999999999</v>
      </c>
      <c r="H10" s="2">
        <v>438.66787699999998</v>
      </c>
      <c r="I10" s="2">
        <v>821.77002000000005</v>
      </c>
      <c r="J10" s="2">
        <v>1221.1363530000001</v>
      </c>
      <c r="K10" s="2">
        <v>680.56366000000003</v>
      </c>
      <c r="L10" s="2">
        <v>1849.221802</v>
      </c>
      <c r="M10" s="2">
        <v>2189.7780760000001</v>
      </c>
      <c r="N10" s="2">
        <v>0.23308400000000001</v>
      </c>
      <c r="O10" s="2">
        <v>0.24107600000000001</v>
      </c>
      <c r="P10" s="2">
        <v>0.22178200000000001</v>
      </c>
      <c r="Q10" s="2">
        <v>4.5014919999999998</v>
      </c>
      <c r="R10" s="2">
        <v>4.9278029999999999</v>
      </c>
      <c r="S10" s="2">
        <v>8.1997060000000008</v>
      </c>
      <c r="T10" s="2">
        <v>5.9717320000000003</v>
      </c>
      <c r="U10" s="2">
        <v>17.877369000000002</v>
      </c>
      <c r="V10" s="2">
        <v>15.639538</v>
      </c>
    </row>
    <row r="11" spans="1:22" x14ac:dyDescent="0.2">
      <c r="A11" s="37"/>
      <c r="B11" s="2">
        <v>0.249086</v>
      </c>
      <c r="C11" s="2">
        <v>0.27760600000000002</v>
      </c>
      <c r="D11" s="2">
        <v>0.32983200000000001</v>
      </c>
      <c r="E11" s="2">
        <v>184.83120700000001</v>
      </c>
      <c r="F11" s="2">
        <v>178.12760900000001</v>
      </c>
      <c r="G11" s="2">
        <v>203.276321</v>
      </c>
      <c r="H11" s="2">
        <v>408.32449300000002</v>
      </c>
      <c r="I11" s="2">
        <v>906.52417000000003</v>
      </c>
      <c r="J11" s="2">
        <v>1350.27124</v>
      </c>
      <c r="K11" s="2">
        <v>762.63543700000002</v>
      </c>
      <c r="L11" s="2">
        <v>2006.6636960000001</v>
      </c>
      <c r="M11" s="2">
        <v>2268.8107909999999</v>
      </c>
      <c r="N11" s="2">
        <v>0.27023900000000001</v>
      </c>
      <c r="O11" s="2">
        <v>0.218473</v>
      </c>
      <c r="P11" s="2">
        <v>0.24138299999999999</v>
      </c>
      <c r="Q11" s="2">
        <v>3.137813</v>
      </c>
      <c r="R11" s="2">
        <v>6.0748179999999996</v>
      </c>
      <c r="S11" s="2">
        <v>8.2827110000000008</v>
      </c>
      <c r="T11" s="2">
        <v>5.4446180000000002</v>
      </c>
      <c r="U11" s="2">
        <v>15.702703</v>
      </c>
      <c r="V11" s="2">
        <v>16.681711</v>
      </c>
    </row>
    <row r="12" spans="1:22" x14ac:dyDescent="0.2">
      <c r="A12" s="37"/>
      <c r="B12" s="2">
        <v>0.29889900000000003</v>
      </c>
      <c r="C12" s="2">
        <v>0.32242399999999999</v>
      </c>
      <c r="D12" s="2">
        <v>0.25996999999999998</v>
      </c>
      <c r="E12" s="2">
        <v>187.96818500000001</v>
      </c>
      <c r="F12" s="2">
        <v>173.25436400000001</v>
      </c>
      <c r="G12" s="2">
        <v>208.272156</v>
      </c>
      <c r="H12" s="2">
        <v>460.76538099999999</v>
      </c>
      <c r="I12" s="2">
        <v>997.91137700000002</v>
      </c>
      <c r="J12" s="2">
        <v>1435.477783</v>
      </c>
      <c r="K12" s="2">
        <v>743.35150099999998</v>
      </c>
      <c r="L12" s="2">
        <v>1842.0329589999999</v>
      </c>
      <c r="M12" s="2">
        <v>2096.6057129999999</v>
      </c>
      <c r="N12" s="2">
        <v>0.31072899999999998</v>
      </c>
      <c r="O12" s="2">
        <v>0.19586799999999999</v>
      </c>
      <c r="P12" s="2">
        <v>0.19015399999999999</v>
      </c>
      <c r="Q12" s="2">
        <v>2.8697530000000002</v>
      </c>
      <c r="R12" s="2">
        <v>6.207878</v>
      </c>
      <c r="S12" s="2">
        <v>8.6725370000000002</v>
      </c>
      <c r="T12" s="2">
        <v>5.7032619999999996</v>
      </c>
      <c r="U12" s="2">
        <v>22.158836000000001</v>
      </c>
      <c r="V12" s="2">
        <v>22.985368999999999</v>
      </c>
    </row>
    <row r="13" spans="1:22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6" customHeight="1" x14ac:dyDescent="0.2">
      <c r="A14" s="17" t="s">
        <v>14</v>
      </c>
      <c r="B14" s="26">
        <f>AVERAGE(B10:B12)</f>
        <v>0.28452533333333335</v>
      </c>
      <c r="C14" s="26">
        <f>AVERAGE(C10:C12)</f>
        <v>0.29348400000000002</v>
      </c>
      <c r="D14" s="26">
        <f t="shared" ref="D14:N14" si="0">AVERAGE(D10:D12)</f>
        <v>0.29982533333333333</v>
      </c>
      <c r="E14" s="26">
        <f t="shared" si="0"/>
        <v>187.91555266666668</v>
      </c>
      <c r="F14" s="26">
        <f t="shared" si="0"/>
        <v>179.89492800000002</v>
      </c>
      <c r="G14" s="26">
        <f t="shared" si="0"/>
        <v>203.57856233333334</v>
      </c>
      <c r="H14" s="26">
        <f t="shared" si="0"/>
        <v>435.91925033333331</v>
      </c>
      <c r="I14" s="26">
        <f t="shared" si="0"/>
        <v>908.73518899999999</v>
      </c>
      <c r="J14" s="26">
        <f t="shared" si="0"/>
        <v>1335.6284586666668</v>
      </c>
      <c r="K14" s="26">
        <f t="shared" si="0"/>
        <v>728.85019933333342</v>
      </c>
      <c r="L14" s="26">
        <f t="shared" si="0"/>
        <v>1899.3061523333333</v>
      </c>
      <c r="M14" s="26">
        <f t="shared" si="0"/>
        <v>2185.06486</v>
      </c>
      <c r="N14" s="26">
        <f t="shared" si="0"/>
        <v>0.27135066666666668</v>
      </c>
      <c r="O14" s="26">
        <f>AVERAGE(O10:O12)</f>
        <v>0.2184723333333333</v>
      </c>
      <c r="P14" s="26">
        <f t="shared" ref="P14:V14" si="1">AVERAGE(P10:P12)</f>
        <v>0.21777299999999999</v>
      </c>
      <c r="Q14" s="26">
        <f t="shared" si="1"/>
        <v>3.503019333333333</v>
      </c>
      <c r="R14" s="26">
        <f t="shared" si="1"/>
        <v>5.7368329999999998</v>
      </c>
      <c r="S14" s="26">
        <f t="shared" si="1"/>
        <v>8.3849846666666679</v>
      </c>
      <c r="T14" s="26">
        <f t="shared" si="1"/>
        <v>5.7065373333333334</v>
      </c>
      <c r="U14" s="26">
        <f t="shared" si="1"/>
        <v>18.579636000000001</v>
      </c>
      <c r="V14" s="26">
        <f t="shared" si="1"/>
        <v>18.435539333333335</v>
      </c>
    </row>
    <row r="15" spans="1:22" ht="16" customHeight="1" x14ac:dyDescent="0.2">
      <c r="A15" s="17" t="s">
        <v>15</v>
      </c>
      <c r="B15" s="26">
        <f>STDEV(B10:B12)/SQRT(COUNT(B10:B12))</f>
        <v>1.7824659663261772E-2</v>
      </c>
      <c r="C15" s="26">
        <f t="shared" ref="C15:V15" si="2">STDEV(C10:C12)/SQRT(COUNT(C10:C12))</f>
        <v>1.4492816197459108E-2</v>
      </c>
      <c r="D15" s="26">
        <f t="shared" si="2"/>
        <v>2.0759912791510265E-2</v>
      </c>
      <c r="E15" s="26">
        <f t="shared" si="2"/>
        <v>1.7657502696922118</v>
      </c>
      <c r="F15" s="26">
        <f t="shared" si="2"/>
        <v>4.4330764943311038</v>
      </c>
      <c r="G15" s="26">
        <f t="shared" si="2"/>
        <v>2.6269483768186452</v>
      </c>
      <c r="H15" s="26">
        <f t="shared" si="2"/>
        <v>15.200634800030214</v>
      </c>
      <c r="I15" s="26">
        <f t="shared" si="2"/>
        <v>50.859646299773296</v>
      </c>
      <c r="J15" s="26">
        <f t="shared" si="2"/>
        <v>62.306688879801335</v>
      </c>
      <c r="K15" s="26">
        <f t="shared" si="2"/>
        <v>24.776736114785738</v>
      </c>
      <c r="L15" s="26">
        <f t="shared" si="2"/>
        <v>53.718871614250105</v>
      </c>
      <c r="M15" s="26">
        <f t="shared" si="2"/>
        <v>49.767151234669882</v>
      </c>
      <c r="N15" s="26">
        <f t="shared" si="2"/>
        <v>2.2421071624206208E-2</v>
      </c>
      <c r="O15" s="26">
        <f t="shared" si="2"/>
        <v>1.3050425489019302E-2</v>
      </c>
      <c r="P15" s="26">
        <f t="shared" si="2"/>
        <v>1.4923769307160084E-2</v>
      </c>
      <c r="Q15" s="26">
        <f t="shared" si="2"/>
        <v>0.50519791186568141</v>
      </c>
      <c r="R15" s="26">
        <f t="shared" si="2"/>
        <v>0.40633458978818593</v>
      </c>
      <c r="S15" s="26">
        <f t="shared" si="2"/>
        <v>0.14575918016867542</v>
      </c>
      <c r="T15" s="26">
        <f t="shared" si="2"/>
        <v>0.15217351730325632</v>
      </c>
      <c r="U15" s="26">
        <f t="shared" si="2"/>
        <v>1.8965141297381174</v>
      </c>
      <c r="V15" s="26">
        <f t="shared" si="2"/>
        <v>2.2947217432797373</v>
      </c>
    </row>
    <row r="16" spans="1:22" x14ac:dyDescent="0.2">
      <c r="A16" s="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2" customHeight="1" x14ac:dyDescent="0.2">
      <c r="A17" s="19" t="s">
        <v>18</v>
      </c>
      <c r="B17" s="9">
        <f>B14*$B$22</f>
        <v>194.25559621924666</v>
      </c>
      <c r="C17" s="9">
        <f t="shared" ref="C17:V17" si="3">C14*$B$22</f>
        <v>200.37199757541001</v>
      </c>
      <c r="D17" s="9">
        <f t="shared" si="3"/>
        <v>204.70145208499665</v>
      </c>
      <c r="E17" s="9">
        <f t="shared" si="3"/>
        <v>128296.65216266359</v>
      </c>
      <c r="F17" s="9">
        <f t="shared" si="3"/>
        <v>122820.68554689373</v>
      </c>
      <c r="G17" s="9">
        <f t="shared" si="3"/>
        <v>138990.3476791243</v>
      </c>
      <c r="H17" s="9">
        <f t="shared" si="3"/>
        <v>297617.62471162039</v>
      </c>
      <c r="I17" s="9">
        <f t="shared" si="3"/>
        <v>620425.93493000546</v>
      </c>
      <c r="J17" s="9">
        <f t="shared" si="3"/>
        <v>911881.20061606739</v>
      </c>
      <c r="K17" s="9">
        <f t="shared" si="3"/>
        <v>497612.03463785339</v>
      </c>
      <c r="L17" s="9">
        <f t="shared" si="3"/>
        <v>1296724.0726932164</v>
      </c>
      <c r="M17" s="9">
        <f t="shared" si="3"/>
        <v>1491821.7375735424</v>
      </c>
      <c r="N17" s="9">
        <f t="shared" si="3"/>
        <v>185.26078124674333</v>
      </c>
      <c r="O17" s="9">
        <f t="shared" si="3"/>
        <v>149.15885651333912</v>
      </c>
      <c r="P17" s="9">
        <f t="shared" si="3"/>
        <v>148.68139669620749</v>
      </c>
      <c r="Q17" s="9">
        <f t="shared" si="3"/>
        <v>2391.6362778389312</v>
      </c>
      <c r="R17" s="9">
        <f t="shared" si="3"/>
        <v>3916.740564959357</v>
      </c>
      <c r="S17" s="9">
        <f t="shared" si="3"/>
        <v>5724.7281872237791</v>
      </c>
      <c r="T17" s="9">
        <f t="shared" si="3"/>
        <v>3896.0566324523766</v>
      </c>
      <c r="U17" s="9">
        <f t="shared" si="3"/>
        <v>12684.980372163389</v>
      </c>
      <c r="V17" s="9">
        <f t="shared" si="3"/>
        <v>12586.600436821233</v>
      </c>
    </row>
    <row r="18" spans="1:22" ht="32" customHeight="1" x14ac:dyDescent="0.2">
      <c r="A18" s="19" t="s">
        <v>19</v>
      </c>
      <c r="B18" s="9">
        <f>B17*SQRT((B15/B14)^2+($B$24/$B$22)^2)</f>
        <v>12.401625469199777</v>
      </c>
      <c r="C18" s="9">
        <f t="shared" ref="C18:V18" si="4">C17*SQRT((C15/C14)^2+($B$24/$B$22)^2)</f>
        <v>10.196760865860011</v>
      </c>
      <c r="D18" s="9">
        <f t="shared" si="4"/>
        <v>14.395196559267198</v>
      </c>
      <c r="E18" s="9">
        <f t="shared" si="4"/>
        <v>1985.1674186735095</v>
      </c>
      <c r="F18" s="9">
        <f t="shared" si="4"/>
        <v>3382.3320349373698</v>
      </c>
      <c r="G18" s="9">
        <f t="shared" si="4"/>
        <v>2477.1373771620733</v>
      </c>
      <c r="H18" s="9">
        <f t="shared" si="4"/>
        <v>11004.067709126777</v>
      </c>
      <c r="I18" s="9">
        <f t="shared" si="4"/>
        <v>35551.486742572706</v>
      </c>
      <c r="J18" s="9">
        <f t="shared" si="4"/>
        <v>43991.283411800548</v>
      </c>
      <c r="K18" s="9">
        <f t="shared" si="4"/>
        <v>17988.095497798724</v>
      </c>
      <c r="L18" s="9">
        <f t="shared" si="4"/>
        <v>39990.414605229875</v>
      </c>
      <c r="M18" s="9">
        <f t="shared" si="4"/>
        <v>38611.272689328376</v>
      </c>
      <c r="N18" s="9">
        <f t="shared" si="4"/>
        <v>15.476160722191594</v>
      </c>
      <c r="O18" s="9">
        <f t="shared" si="4"/>
        <v>9.0967179865460697</v>
      </c>
      <c r="P18" s="9">
        <f t="shared" si="4"/>
        <v>10.351635508819298</v>
      </c>
      <c r="Q18" s="9">
        <f t="shared" si="4"/>
        <v>346.16748073776671</v>
      </c>
      <c r="R18" s="9">
        <f t="shared" si="4"/>
        <v>281.56667479602049</v>
      </c>
      <c r="S18" s="9">
        <f t="shared" si="4"/>
        <v>121.88542824699871</v>
      </c>
      <c r="T18" s="9">
        <f t="shared" si="4"/>
        <v>114.40290510907171</v>
      </c>
      <c r="U18" s="9">
        <f t="shared" si="4"/>
        <v>1304.1744524081851</v>
      </c>
      <c r="V18" s="9">
        <f t="shared" si="4"/>
        <v>1574.3108123076845</v>
      </c>
    </row>
    <row r="19" spans="1:22" x14ac:dyDescent="0.2">
      <c r="A19" s="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">
      <c r="A20" s="14" t="s">
        <v>20</v>
      </c>
      <c r="B20" s="21">
        <f>B17/$B$17</f>
        <v>1</v>
      </c>
      <c r="C20" s="21">
        <f t="shared" ref="C20:D20" si="5">C17/$B$17</f>
        <v>1.0314863585667826</v>
      </c>
      <c r="D20" s="21">
        <f t="shared" si="5"/>
        <v>1.0537737705839902</v>
      </c>
      <c r="E20" s="21">
        <f>E17/$E$17</f>
        <v>1</v>
      </c>
      <c r="F20" s="21">
        <f t="shared" ref="F20:G20" si="6">F17/$E$17</f>
        <v>0.9573179305658962</v>
      </c>
      <c r="G20" s="21">
        <f t="shared" si="6"/>
        <v>1.083351321614398</v>
      </c>
      <c r="H20" s="21">
        <f>H17/$H$17</f>
        <v>1</v>
      </c>
      <c r="I20" s="21">
        <f t="shared" ref="I20:J20" si="7">I17/$H$17</f>
        <v>2.0846411079692388</v>
      </c>
      <c r="J20" s="21">
        <f t="shared" si="7"/>
        <v>3.0639354826504106</v>
      </c>
      <c r="K20" s="21">
        <f>K17/$K$17</f>
        <v>1</v>
      </c>
      <c r="L20" s="21">
        <f t="shared" ref="L20:M20" si="8">L17/$K$17</f>
        <v>2.6058937132357176</v>
      </c>
      <c r="M20" s="21">
        <f t="shared" si="8"/>
        <v>2.9979615317367556</v>
      </c>
      <c r="N20" s="21">
        <f>N17/$N$17</f>
        <v>1</v>
      </c>
      <c r="O20" s="21">
        <f t="shared" ref="O20:P20" si="9">O17/$N$17</f>
        <v>0.805129156368389</v>
      </c>
      <c r="P20" s="21">
        <f t="shared" si="9"/>
        <v>0.80255192542982501</v>
      </c>
      <c r="Q20" s="21">
        <f>Q17/$Q$17</f>
        <v>1</v>
      </c>
      <c r="R20" s="21">
        <f t="shared" ref="R20:S20" si="10">R17/$Q$17</f>
        <v>1.6376823688669337</v>
      </c>
      <c r="S20" s="21">
        <f t="shared" si="10"/>
        <v>2.39364498701977</v>
      </c>
      <c r="T20" s="21">
        <f>T17/$T$17</f>
        <v>1</v>
      </c>
      <c r="U20" s="21">
        <f t="shared" ref="U20:V20" si="11">U17/$T$17</f>
        <v>3.2558511255979399</v>
      </c>
      <c r="V20" s="22">
        <f t="shared" si="11"/>
        <v>3.2305999692049099</v>
      </c>
    </row>
    <row r="21" spans="1:22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x14ac:dyDescent="0.2">
      <c r="A22" s="35" t="s">
        <v>23</v>
      </c>
      <c r="B22" s="36">
        <v>682.73567749999995</v>
      </c>
    </row>
    <row r="23" spans="1:22" x14ac:dyDescent="0.2">
      <c r="A23" s="35"/>
      <c r="B23" s="36"/>
    </row>
    <row r="24" spans="1:22" x14ac:dyDescent="0.2">
      <c r="A24" s="35" t="s">
        <v>24</v>
      </c>
      <c r="B24" s="36">
        <v>8.3931342329999996</v>
      </c>
    </row>
    <row r="25" spans="1:22" x14ac:dyDescent="0.2">
      <c r="A25" s="35"/>
      <c r="B25" s="36"/>
    </row>
    <row r="32" spans="1:22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3"/>
    </row>
    <row r="33" spans="2:11" x14ac:dyDescent="0.2"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2:11" x14ac:dyDescent="0.2"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2:11" x14ac:dyDescent="0.2">
      <c r="B35" s="10"/>
      <c r="C35" s="10"/>
      <c r="D35" s="10"/>
      <c r="E35" s="10"/>
      <c r="F35" s="10"/>
      <c r="G35" s="10"/>
      <c r="H35" s="10"/>
      <c r="I35" s="10"/>
      <c r="J35" s="10"/>
      <c r="K35" s="10"/>
    </row>
  </sheetData>
  <mergeCells count="46">
    <mergeCell ref="A24:A25"/>
    <mergeCell ref="B24:B25"/>
    <mergeCell ref="A10:A12"/>
    <mergeCell ref="Q8:S8"/>
    <mergeCell ref="T8:V8"/>
    <mergeCell ref="B2:D8"/>
    <mergeCell ref="E3:G3"/>
    <mergeCell ref="K6:M6"/>
    <mergeCell ref="K7:M7"/>
    <mergeCell ref="K8:M8"/>
    <mergeCell ref="H3:J3"/>
    <mergeCell ref="H4:J4"/>
    <mergeCell ref="H5:J5"/>
    <mergeCell ref="H6:J6"/>
    <mergeCell ref="H7:J7"/>
    <mergeCell ref="B1:D1"/>
    <mergeCell ref="E1:G1"/>
    <mergeCell ref="H1:J1"/>
    <mergeCell ref="K1:M1"/>
    <mergeCell ref="A22:A23"/>
    <mergeCell ref="B22:B23"/>
    <mergeCell ref="E2:M2"/>
    <mergeCell ref="E4:G4"/>
    <mergeCell ref="E5:G5"/>
    <mergeCell ref="E6:G6"/>
    <mergeCell ref="E7:G7"/>
    <mergeCell ref="E8:G8"/>
    <mergeCell ref="H8:J8"/>
    <mergeCell ref="K3:M3"/>
    <mergeCell ref="K4:M4"/>
    <mergeCell ref="K5:M5"/>
    <mergeCell ref="N1:P1"/>
    <mergeCell ref="Q1:S1"/>
    <mergeCell ref="T1:V1"/>
    <mergeCell ref="Q2:V2"/>
    <mergeCell ref="N2:P8"/>
    <mergeCell ref="Q3:S3"/>
    <mergeCell ref="T3:V3"/>
    <mergeCell ref="Q7:S7"/>
    <mergeCell ref="T7:V7"/>
    <mergeCell ref="Q4:S4"/>
    <mergeCell ref="T4:V4"/>
    <mergeCell ref="Q5:S5"/>
    <mergeCell ref="T5:V5"/>
    <mergeCell ref="Q6:S6"/>
    <mergeCell ref="T6:V6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9108-06C5-3A4B-821A-4CF3F7FABC8E}">
  <dimension ref="A1:AB35"/>
  <sheetViews>
    <sheetView zoomScale="92" workbookViewId="0">
      <selection activeCell="B18" sqref="B18"/>
    </sheetView>
  </sheetViews>
  <sheetFormatPr baseColWidth="10" defaultColWidth="9.1640625" defaultRowHeight="13" x14ac:dyDescent="0.2"/>
  <cols>
    <col min="1" max="1" width="33.5" style="3" customWidth="1"/>
    <col min="2" max="16384" width="9.1640625" style="3"/>
  </cols>
  <sheetData>
    <row r="1" spans="1:28" ht="14" x14ac:dyDescent="0.2">
      <c r="A1" s="1" t="s">
        <v>29</v>
      </c>
      <c r="B1" s="27" t="s">
        <v>33</v>
      </c>
      <c r="C1" s="27"/>
      <c r="D1" s="27"/>
      <c r="E1" s="27"/>
      <c r="F1" s="27"/>
      <c r="G1" s="27"/>
      <c r="H1" s="27"/>
      <c r="I1" s="27"/>
      <c r="J1" s="27"/>
      <c r="K1" s="27" t="s">
        <v>33</v>
      </c>
      <c r="L1" s="27"/>
      <c r="M1" s="27"/>
      <c r="N1" s="27"/>
      <c r="O1" s="27"/>
      <c r="P1" s="27"/>
      <c r="Q1" s="27"/>
      <c r="R1" s="27"/>
      <c r="S1" s="27"/>
      <c r="T1" s="27" t="s">
        <v>45</v>
      </c>
      <c r="U1" s="27"/>
      <c r="V1" s="27"/>
      <c r="W1" s="27"/>
      <c r="X1" s="27"/>
      <c r="Y1" s="27"/>
      <c r="Z1" s="27"/>
      <c r="AA1" s="27"/>
      <c r="AB1" s="27"/>
    </row>
    <row r="2" spans="1:28" ht="14" x14ac:dyDescent="0.2">
      <c r="A2" s="1" t="s">
        <v>35</v>
      </c>
      <c r="B2" s="27" t="s">
        <v>46</v>
      </c>
      <c r="C2" s="27"/>
      <c r="D2" s="27"/>
      <c r="E2" s="27"/>
      <c r="F2" s="27"/>
      <c r="G2" s="27"/>
      <c r="H2" s="27"/>
      <c r="I2" s="27"/>
      <c r="J2" s="27"/>
      <c r="K2" s="27" t="s">
        <v>47</v>
      </c>
      <c r="L2" s="27"/>
      <c r="M2" s="27"/>
      <c r="N2" s="27"/>
      <c r="O2" s="27"/>
      <c r="P2" s="27"/>
      <c r="Q2" s="27"/>
      <c r="R2" s="27"/>
      <c r="S2" s="27"/>
      <c r="T2" s="27" t="s">
        <v>47</v>
      </c>
      <c r="U2" s="27"/>
      <c r="V2" s="27"/>
      <c r="W2" s="27"/>
      <c r="X2" s="27"/>
      <c r="Y2" s="27"/>
      <c r="Z2" s="27"/>
      <c r="AA2" s="27"/>
      <c r="AB2" s="27"/>
    </row>
    <row r="3" spans="1:28" ht="14" x14ac:dyDescent="0.2">
      <c r="A3" s="1" t="s">
        <v>0</v>
      </c>
      <c r="B3" s="27" t="s">
        <v>25</v>
      </c>
      <c r="C3" s="27"/>
      <c r="D3" s="27"/>
      <c r="E3" s="27"/>
      <c r="F3" s="27"/>
      <c r="G3" s="27"/>
      <c r="H3" s="27"/>
      <c r="I3" s="27"/>
      <c r="J3" s="27"/>
      <c r="K3" s="27" t="s">
        <v>25</v>
      </c>
      <c r="L3" s="27"/>
      <c r="M3" s="27"/>
      <c r="N3" s="27"/>
      <c r="O3" s="27"/>
      <c r="P3" s="27"/>
      <c r="Q3" s="27"/>
      <c r="R3" s="27"/>
      <c r="S3" s="27"/>
      <c r="T3" s="27" t="s">
        <v>25</v>
      </c>
      <c r="U3" s="27"/>
      <c r="V3" s="27"/>
      <c r="W3" s="27"/>
      <c r="X3" s="27"/>
      <c r="Y3" s="27"/>
      <c r="Z3" s="27"/>
      <c r="AA3" s="27"/>
      <c r="AB3" s="27"/>
    </row>
    <row r="4" spans="1:28" ht="14" x14ac:dyDescent="0.2">
      <c r="A4" s="1" t="s">
        <v>4</v>
      </c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 t="s">
        <v>2</v>
      </c>
      <c r="L4" s="27"/>
      <c r="M4" s="27"/>
      <c r="N4" s="27"/>
      <c r="O4" s="27"/>
      <c r="P4" s="27"/>
      <c r="Q4" s="27"/>
      <c r="R4" s="27"/>
      <c r="S4" s="27"/>
      <c r="T4" s="27" t="s">
        <v>2</v>
      </c>
      <c r="U4" s="27"/>
      <c r="V4" s="27"/>
      <c r="W4" s="27"/>
      <c r="X4" s="27"/>
      <c r="Y4" s="27"/>
      <c r="Z4" s="27"/>
      <c r="AA4" s="27"/>
      <c r="AB4" s="27"/>
    </row>
    <row r="5" spans="1:28" ht="14" x14ac:dyDescent="0.2">
      <c r="A5" s="1" t="s">
        <v>5</v>
      </c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 t="s">
        <v>2</v>
      </c>
      <c r="L5" s="27"/>
      <c r="M5" s="27"/>
      <c r="N5" s="27"/>
      <c r="O5" s="27"/>
      <c r="P5" s="27"/>
      <c r="Q5" s="27"/>
      <c r="R5" s="27"/>
      <c r="S5" s="27"/>
      <c r="T5" s="27" t="s">
        <v>2</v>
      </c>
      <c r="U5" s="27"/>
      <c r="V5" s="27"/>
      <c r="W5" s="27"/>
      <c r="X5" s="27"/>
      <c r="Y5" s="27"/>
      <c r="Z5" s="27"/>
      <c r="AA5" s="27"/>
      <c r="AB5" s="27"/>
    </row>
    <row r="6" spans="1:28" ht="14" x14ac:dyDescent="0.2">
      <c r="A6" s="1" t="s">
        <v>7</v>
      </c>
      <c r="B6" s="27" t="s">
        <v>1</v>
      </c>
      <c r="C6" s="27"/>
      <c r="D6" s="27"/>
      <c r="E6" s="27"/>
      <c r="F6" s="27"/>
      <c r="G6" s="27"/>
      <c r="H6" s="27"/>
      <c r="I6" s="27"/>
      <c r="J6" s="27"/>
      <c r="K6" s="27" t="s">
        <v>1</v>
      </c>
      <c r="L6" s="27"/>
      <c r="M6" s="27"/>
      <c r="N6" s="27"/>
      <c r="O6" s="27"/>
      <c r="P6" s="27"/>
      <c r="Q6" s="27"/>
      <c r="R6" s="27"/>
      <c r="S6" s="27"/>
      <c r="T6" s="27" t="s">
        <v>1</v>
      </c>
      <c r="U6" s="27"/>
      <c r="V6" s="27"/>
      <c r="W6" s="27"/>
      <c r="X6" s="27"/>
      <c r="Y6" s="27"/>
      <c r="Z6" s="27"/>
      <c r="AA6" s="27"/>
      <c r="AB6" s="27"/>
    </row>
    <row r="7" spans="1:28" ht="14" x14ac:dyDescent="0.2">
      <c r="A7" s="1" t="s">
        <v>8</v>
      </c>
      <c r="B7" s="27" t="s">
        <v>1</v>
      </c>
      <c r="C7" s="27"/>
      <c r="D7" s="27"/>
      <c r="E7" s="27"/>
      <c r="F7" s="27"/>
      <c r="G7" s="27"/>
      <c r="H7" s="27"/>
      <c r="I7" s="27"/>
      <c r="J7" s="27"/>
      <c r="K7" s="27" t="s">
        <v>1</v>
      </c>
      <c r="L7" s="27"/>
      <c r="M7" s="27"/>
      <c r="N7" s="27"/>
      <c r="O7" s="27"/>
      <c r="P7" s="27"/>
      <c r="Q7" s="27"/>
      <c r="R7" s="27"/>
      <c r="S7" s="27"/>
      <c r="T7" s="27" t="s">
        <v>1</v>
      </c>
      <c r="U7" s="27"/>
      <c r="V7" s="27"/>
      <c r="W7" s="27"/>
      <c r="X7" s="27"/>
      <c r="Y7" s="27"/>
      <c r="Z7" s="27"/>
      <c r="AA7" s="27"/>
      <c r="AB7" s="27"/>
    </row>
    <row r="8" spans="1:28" ht="14" x14ac:dyDescent="0.2">
      <c r="A8" s="1" t="s">
        <v>9</v>
      </c>
      <c r="B8" s="27" t="s">
        <v>1</v>
      </c>
      <c r="C8" s="27"/>
      <c r="D8" s="27"/>
      <c r="E8" s="27"/>
      <c r="F8" s="27"/>
      <c r="G8" s="27"/>
      <c r="H8" s="27"/>
      <c r="I8" s="27"/>
      <c r="J8" s="27"/>
      <c r="K8" s="27" t="s">
        <v>1</v>
      </c>
      <c r="L8" s="27"/>
      <c r="M8" s="27"/>
      <c r="N8" s="27"/>
      <c r="O8" s="27"/>
      <c r="P8" s="27"/>
      <c r="Q8" s="27"/>
      <c r="R8" s="27"/>
      <c r="S8" s="27"/>
      <c r="T8" s="27" t="s">
        <v>1</v>
      </c>
      <c r="U8" s="27"/>
      <c r="V8" s="27"/>
      <c r="W8" s="27"/>
      <c r="X8" s="27"/>
      <c r="Y8" s="27"/>
      <c r="Z8" s="27"/>
      <c r="AA8" s="27"/>
      <c r="AB8" s="27"/>
    </row>
    <row r="9" spans="1:28" ht="48" customHeight="1" x14ac:dyDescent="0.2">
      <c r="A9" s="1" t="s">
        <v>10</v>
      </c>
      <c r="B9" s="4" t="s">
        <v>11</v>
      </c>
      <c r="C9" s="15" t="s">
        <v>48</v>
      </c>
      <c r="D9" s="20" t="s">
        <v>49</v>
      </c>
      <c r="E9" s="15" t="s">
        <v>50</v>
      </c>
      <c r="F9" s="20" t="s">
        <v>51</v>
      </c>
      <c r="G9" s="15" t="s">
        <v>52</v>
      </c>
      <c r="H9" s="20" t="s">
        <v>53</v>
      </c>
      <c r="I9" s="15" t="s">
        <v>54</v>
      </c>
      <c r="J9" s="20" t="s">
        <v>55</v>
      </c>
      <c r="K9" s="4" t="s">
        <v>11</v>
      </c>
      <c r="L9" s="15" t="s">
        <v>48</v>
      </c>
      <c r="M9" s="20" t="s">
        <v>49</v>
      </c>
      <c r="N9" s="15" t="s">
        <v>50</v>
      </c>
      <c r="O9" s="20" t="s">
        <v>51</v>
      </c>
      <c r="P9" s="15" t="s">
        <v>52</v>
      </c>
      <c r="Q9" s="20" t="s">
        <v>53</v>
      </c>
      <c r="R9" s="15" t="s">
        <v>54</v>
      </c>
      <c r="S9" s="20" t="s">
        <v>55</v>
      </c>
      <c r="T9" s="4" t="s">
        <v>11</v>
      </c>
      <c r="U9" s="15" t="s">
        <v>48</v>
      </c>
      <c r="V9" s="20" t="s">
        <v>49</v>
      </c>
      <c r="W9" s="15" t="s">
        <v>50</v>
      </c>
      <c r="X9" s="20" t="s">
        <v>51</v>
      </c>
      <c r="Y9" s="15" t="s">
        <v>52</v>
      </c>
      <c r="Z9" s="20" t="s">
        <v>53</v>
      </c>
      <c r="AA9" s="15" t="s">
        <v>54</v>
      </c>
      <c r="AB9" s="20" t="s">
        <v>55</v>
      </c>
    </row>
    <row r="10" spans="1:28" x14ac:dyDescent="0.2">
      <c r="A10" s="37" t="s">
        <v>13</v>
      </c>
      <c r="B10" s="2">
        <v>558.73577899999998</v>
      </c>
      <c r="C10" s="2">
        <v>587.15063499999997</v>
      </c>
      <c r="D10" s="2">
        <v>666.88452099999995</v>
      </c>
      <c r="E10" s="2">
        <v>759.06036400000005</v>
      </c>
      <c r="F10" s="2">
        <v>916.56494099999998</v>
      </c>
      <c r="G10" s="2">
        <v>1173.565918</v>
      </c>
      <c r="H10" s="2">
        <v>1718.0758060000001</v>
      </c>
      <c r="I10" s="2">
        <v>2519.3647460000002</v>
      </c>
      <c r="J10" s="2">
        <v>2182.6674800000001</v>
      </c>
      <c r="K10" s="2">
        <v>349.16726699999998</v>
      </c>
      <c r="L10" s="2">
        <v>392.21304300000003</v>
      </c>
      <c r="M10" s="2">
        <v>397.38775600000002</v>
      </c>
      <c r="N10" s="2">
        <v>491.953461</v>
      </c>
      <c r="O10" s="2">
        <v>580.785889</v>
      </c>
      <c r="P10" s="2">
        <v>749.27301</v>
      </c>
      <c r="Q10" s="2">
        <v>943.53979500000003</v>
      </c>
      <c r="R10" s="2">
        <v>1453.338013</v>
      </c>
      <c r="S10" s="2">
        <v>1229.5555420000001</v>
      </c>
      <c r="T10" s="2">
        <v>2367.1857909999999</v>
      </c>
      <c r="U10" s="2">
        <v>2168.5939939999998</v>
      </c>
      <c r="V10" s="2">
        <v>2242.7797850000002</v>
      </c>
      <c r="W10" s="2">
        <v>2565.2441410000001</v>
      </c>
      <c r="X10" s="2">
        <v>3417.6198730000001</v>
      </c>
      <c r="Y10" s="2">
        <v>3780.413086</v>
      </c>
      <c r="Z10" s="2">
        <v>5638.794922</v>
      </c>
      <c r="AA10" s="2">
        <v>7250.1708980000003</v>
      </c>
      <c r="AB10" s="2">
        <v>7220.7651370000003</v>
      </c>
    </row>
    <row r="11" spans="1:28" x14ac:dyDescent="0.2">
      <c r="A11" s="37"/>
      <c r="B11" s="2">
        <v>559.64099099999999</v>
      </c>
      <c r="C11" s="2">
        <v>611.26763900000003</v>
      </c>
      <c r="D11" s="2">
        <v>648.21698000000004</v>
      </c>
      <c r="E11" s="2">
        <v>729.78649900000005</v>
      </c>
      <c r="F11" s="2">
        <v>915.39855999999997</v>
      </c>
      <c r="G11" s="2">
        <v>1259.456543</v>
      </c>
      <c r="H11" s="2">
        <v>1539.2727050000001</v>
      </c>
      <c r="I11" s="2">
        <v>2394.931885</v>
      </c>
      <c r="J11" s="2">
        <v>2198.8591310000002</v>
      </c>
      <c r="K11" s="2">
        <v>331.09158300000001</v>
      </c>
      <c r="L11" s="2">
        <v>387.21569799999997</v>
      </c>
      <c r="M11" s="2">
        <v>378.26293900000002</v>
      </c>
      <c r="N11" s="2">
        <v>472.19628899999998</v>
      </c>
      <c r="O11" s="2">
        <v>527.16711399999997</v>
      </c>
      <c r="P11" s="2">
        <v>754.89288299999998</v>
      </c>
      <c r="Q11" s="2">
        <v>865.28149399999995</v>
      </c>
      <c r="R11" s="2">
        <v>1264.740967</v>
      </c>
      <c r="S11" s="2">
        <v>1228.040894</v>
      </c>
      <c r="T11" s="2">
        <v>2128.8325199999999</v>
      </c>
      <c r="U11" s="2">
        <v>2283.3540039999998</v>
      </c>
      <c r="V11" s="2">
        <v>2017.7416989999999</v>
      </c>
      <c r="W11" s="2">
        <v>2387.4582519999999</v>
      </c>
      <c r="X11" s="2">
        <v>2792.9396969999998</v>
      </c>
      <c r="Y11" s="2">
        <v>3461.2434079999998</v>
      </c>
      <c r="Z11" s="2">
        <v>4283.8320309999999</v>
      </c>
      <c r="AA11" s="2">
        <v>6794.7734380000002</v>
      </c>
      <c r="AB11" s="2">
        <v>7409.2304690000001</v>
      </c>
    </row>
    <row r="12" spans="1:28" x14ac:dyDescent="0.2">
      <c r="A12" s="37"/>
      <c r="B12" s="2">
        <v>524.60845900000004</v>
      </c>
      <c r="C12" s="2">
        <v>698.07965100000001</v>
      </c>
      <c r="D12" s="2">
        <v>650.80389400000001</v>
      </c>
      <c r="E12" s="2">
        <v>770.20257600000002</v>
      </c>
      <c r="F12" s="2">
        <v>860.97241199999996</v>
      </c>
      <c r="G12" s="2">
        <v>1288.1707759999999</v>
      </c>
      <c r="H12" s="2">
        <v>1587.456177</v>
      </c>
      <c r="I12" s="2">
        <v>2275.28125</v>
      </c>
      <c r="J12" s="2">
        <v>2177.0065920000002</v>
      </c>
      <c r="K12" s="2">
        <v>323.00882000000001</v>
      </c>
      <c r="L12" s="2">
        <v>411.11386099999999</v>
      </c>
      <c r="M12" s="2">
        <v>445.92706299999998</v>
      </c>
      <c r="N12" s="2">
        <v>485.62261999999998</v>
      </c>
      <c r="O12" s="2">
        <v>562.77307099999996</v>
      </c>
      <c r="P12" s="2">
        <v>699.457581</v>
      </c>
      <c r="Q12" s="2">
        <v>994.94097899999997</v>
      </c>
      <c r="R12" s="2">
        <v>1181.062134</v>
      </c>
      <c r="S12" s="2">
        <v>1407.399414</v>
      </c>
      <c r="T12" s="2">
        <v>2124.0844729999999</v>
      </c>
      <c r="U12" s="2">
        <v>2273.695557</v>
      </c>
      <c r="V12" s="2">
        <v>2228.967529</v>
      </c>
      <c r="W12" s="2">
        <v>2560.617432</v>
      </c>
      <c r="X12" s="2">
        <v>2768.1538089999999</v>
      </c>
      <c r="Y12" s="2">
        <v>3645.0786130000001</v>
      </c>
      <c r="Z12" s="2">
        <v>4519.7890619999998</v>
      </c>
      <c r="AA12" s="2">
        <v>6174.8349609999996</v>
      </c>
      <c r="AB12" s="2">
        <v>7366.2470700000003</v>
      </c>
    </row>
    <row r="13" spans="1:28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6" customHeight="1" x14ac:dyDescent="0.2">
      <c r="A14" s="17" t="s">
        <v>14</v>
      </c>
      <c r="B14" s="26">
        <f>AVERAGE(B10:B12)</f>
        <v>547.661743</v>
      </c>
      <c r="C14" s="26">
        <f t="shared" ref="C14:AB14" si="0">AVERAGE(C10:C12)</f>
        <v>632.165975</v>
      </c>
      <c r="D14" s="26">
        <f t="shared" si="0"/>
        <v>655.30179833333341</v>
      </c>
      <c r="E14" s="26">
        <f t="shared" si="0"/>
        <v>753.01647966666678</v>
      </c>
      <c r="F14" s="26">
        <f t="shared" si="0"/>
        <v>897.64530433333323</v>
      </c>
      <c r="G14" s="26">
        <f t="shared" si="0"/>
        <v>1240.3977456666667</v>
      </c>
      <c r="H14" s="26">
        <f t="shared" si="0"/>
        <v>1614.934896</v>
      </c>
      <c r="I14" s="26">
        <f t="shared" si="0"/>
        <v>2396.5259603333334</v>
      </c>
      <c r="J14" s="26">
        <f t="shared" si="0"/>
        <v>2186.1777343333338</v>
      </c>
      <c r="K14" s="26">
        <f t="shared" si="0"/>
        <v>334.42255666666665</v>
      </c>
      <c r="L14" s="26">
        <f t="shared" si="0"/>
        <v>396.847534</v>
      </c>
      <c r="M14" s="26">
        <f t="shared" si="0"/>
        <v>407.19258599999995</v>
      </c>
      <c r="N14" s="26">
        <f t="shared" si="0"/>
        <v>483.25745666666671</v>
      </c>
      <c r="O14" s="26">
        <f t="shared" si="0"/>
        <v>556.90869133333342</v>
      </c>
      <c r="P14" s="26">
        <f t="shared" si="0"/>
        <v>734.541158</v>
      </c>
      <c r="Q14" s="26">
        <f t="shared" si="0"/>
        <v>934.58742266666661</v>
      </c>
      <c r="R14" s="26">
        <f t="shared" si="0"/>
        <v>1299.7137046666667</v>
      </c>
      <c r="S14" s="26">
        <f t="shared" si="0"/>
        <v>1288.33195</v>
      </c>
      <c r="T14" s="26">
        <f t="shared" si="0"/>
        <v>2206.7009279999997</v>
      </c>
      <c r="U14" s="26">
        <f t="shared" si="0"/>
        <v>2241.8811849999997</v>
      </c>
      <c r="V14" s="26">
        <f t="shared" si="0"/>
        <v>2163.1630043333334</v>
      </c>
      <c r="W14" s="26">
        <f t="shared" si="0"/>
        <v>2504.4399416666665</v>
      </c>
      <c r="X14" s="26">
        <f t="shared" si="0"/>
        <v>2992.9044596666663</v>
      </c>
      <c r="Y14" s="26">
        <f t="shared" si="0"/>
        <v>3628.9117023333333</v>
      </c>
      <c r="Z14" s="26">
        <f t="shared" si="0"/>
        <v>4814.1386716666666</v>
      </c>
      <c r="AA14" s="26">
        <f t="shared" si="0"/>
        <v>6739.9264323333337</v>
      </c>
      <c r="AB14" s="26">
        <f t="shared" si="0"/>
        <v>7332.0808920000009</v>
      </c>
    </row>
    <row r="15" spans="1:28" ht="16" customHeight="1" x14ac:dyDescent="0.2">
      <c r="A15" s="17" t="s">
        <v>15</v>
      </c>
      <c r="B15" s="26">
        <f>STDEV(B10:B12)/SQRT(COUNT(B10:B12))</f>
        <v>11.529603629783155</v>
      </c>
      <c r="C15" s="26">
        <f t="shared" ref="C15:AB15" si="1">STDEV(C10:C12)/SQRT(COUNT(C10:C12))</f>
        <v>33.684155441189944</v>
      </c>
      <c r="D15" s="26">
        <f t="shared" si="1"/>
        <v>5.8393101559040756</v>
      </c>
      <c r="E15" s="26">
        <f t="shared" si="1"/>
        <v>12.052126000468631</v>
      </c>
      <c r="F15" s="26">
        <f t="shared" si="1"/>
        <v>18.339537300856176</v>
      </c>
      <c r="G15" s="26">
        <f t="shared" si="1"/>
        <v>34.428654181000852</v>
      </c>
      <c r="H15" s="26">
        <f t="shared" si="1"/>
        <v>53.413316785906396</v>
      </c>
      <c r="I15" s="26">
        <f t="shared" si="1"/>
        <v>70.465343874422373</v>
      </c>
      <c r="J15" s="26">
        <f t="shared" si="1"/>
        <v>6.5478948092788949</v>
      </c>
      <c r="K15" s="26">
        <f t="shared" si="1"/>
        <v>7.7327792877458119</v>
      </c>
      <c r="L15" s="26">
        <f t="shared" si="1"/>
        <v>7.2775780956637153</v>
      </c>
      <c r="M15" s="26">
        <f t="shared" si="1"/>
        <v>20.138763928210007</v>
      </c>
      <c r="N15" s="26">
        <f t="shared" si="1"/>
        <v>5.8247162893542033</v>
      </c>
      <c r="O15" s="26">
        <f t="shared" si="1"/>
        <v>15.753692369105801</v>
      </c>
      <c r="P15" s="26">
        <f t="shared" si="1"/>
        <v>17.616647188291612</v>
      </c>
      <c r="Q15" s="26">
        <f t="shared" si="1"/>
        <v>37.696172398146224</v>
      </c>
      <c r="R15" s="26">
        <f t="shared" si="1"/>
        <v>80.520924519099964</v>
      </c>
      <c r="S15" s="26">
        <f t="shared" si="1"/>
        <v>59.535337621686068</v>
      </c>
      <c r="T15" s="26">
        <f t="shared" si="1"/>
        <v>80.254136812742402</v>
      </c>
      <c r="U15" s="26">
        <f t="shared" si="1"/>
        <v>36.749515521141305</v>
      </c>
      <c r="V15" s="26">
        <f t="shared" si="1"/>
        <v>72.819895719027997</v>
      </c>
      <c r="W15" s="26">
        <f t="shared" si="1"/>
        <v>58.506091981929316</v>
      </c>
      <c r="X15" s="26">
        <f t="shared" si="1"/>
        <v>212.47821206197855</v>
      </c>
      <c r="Y15" s="26">
        <f t="shared" si="1"/>
        <v>92.490265413959364</v>
      </c>
      <c r="Z15" s="26">
        <f t="shared" si="1"/>
        <v>417.91641051369987</v>
      </c>
      <c r="AA15" s="26">
        <f t="shared" si="1"/>
        <v>311.63172168114664</v>
      </c>
      <c r="AB15" s="26">
        <f t="shared" si="1"/>
        <v>57.024237919248876</v>
      </c>
    </row>
    <row r="16" spans="1:28" x14ac:dyDescent="0.2">
      <c r="A16" s="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32" customHeight="1" x14ac:dyDescent="0.2">
      <c r="A17" s="19" t="s">
        <v>18</v>
      </c>
      <c r="B17" s="9">
        <f>B14*$B$22</f>
        <v>751493.329040554</v>
      </c>
      <c r="C17" s="9">
        <f t="shared" ref="C17:AB17" si="2">C14*$B$22</f>
        <v>867448.78409174841</v>
      </c>
      <c r="D17" s="9">
        <f t="shared" si="2"/>
        <v>899195.41806625423</v>
      </c>
      <c r="E17" s="9">
        <f t="shared" si="2"/>
        <v>1033278.0559534209</v>
      </c>
      <c r="F17" s="9">
        <f t="shared" si="2"/>
        <v>1231735.5861957255</v>
      </c>
      <c r="G17" s="9">
        <f t="shared" si="2"/>
        <v>1702055.4076304026</v>
      </c>
      <c r="H17" s="9">
        <f t="shared" si="2"/>
        <v>2215989.735800846</v>
      </c>
      <c r="I17" s="9">
        <f t="shared" si="2"/>
        <v>3288477.4134442462</v>
      </c>
      <c r="J17" s="9">
        <f t="shared" si="2"/>
        <v>2999840.6944567109</v>
      </c>
      <c r="K17" s="9">
        <f t="shared" si="2"/>
        <v>458889.67711897788</v>
      </c>
      <c r="L17" s="9">
        <f t="shared" si="2"/>
        <v>544548.30606488872</v>
      </c>
      <c r="M17" s="9">
        <f t="shared" si="2"/>
        <v>558743.63313665322</v>
      </c>
      <c r="N17" s="9">
        <f t="shared" si="2"/>
        <v>663118.72161226464</v>
      </c>
      <c r="O17" s="9">
        <f t="shared" si="2"/>
        <v>764181.85453152063</v>
      </c>
      <c r="P17" s="9">
        <f t="shared" si="2"/>
        <v>1007926.493311262</v>
      </c>
      <c r="Q17" s="9">
        <f t="shared" si="2"/>
        <v>1282427.0136013583</v>
      </c>
      <c r="R17" s="9">
        <f t="shared" si="2"/>
        <v>1783447.8876856379</v>
      </c>
      <c r="S17" s="9">
        <f t="shared" si="2"/>
        <v>1767830.0125754969</v>
      </c>
      <c r="T17" s="9">
        <f t="shared" si="2"/>
        <v>3028002.3167139497</v>
      </c>
      <c r="U17" s="9">
        <f t="shared" si="2"/>
        <v>3076276.1441034814</v>
      </c>
      <c r="V17" s="9">
        <f t="shared" si="2"/>
        <v>2968260.222959965</v>
      </c>
      <c r="W17" s="9">
        <f t="shared" si="2"/>
        <v>3436555.3796683843</v>
      </c>
      <c r="X17" s="9">
        <f t="shared" si="2"/>
        <v>4106819.1536892205</v>
      </c>
      <c r="Y17" s="9">
        <f t="shared" si="2"/>
        <v>4979538.868357107</v>
      </c>
      <c r="Z17" s="9">
        <f t="shared" si="2"/>
        <v>6605889.7541683018</v>
      </c>
      <c r="AA17" s="9">
        <f t="shared" si="2"/>
        <v>9248427.1849578526</v>
      </c>
      <c r="AB17" s="9">
        <f t="shared" si="2"/>
        <v>10060972.760559825</v>
      </c>
    </row>
    <row r="18" spans="1:28" ht="32" customHeight="1" x14ac:dyDescent="0.2">
      <c r="A18" s="19" t="s">
        <v>19</v>
      </c>
      <c r="B18" s="9">
        <f>B17*SQRT((B15/B14)^2+($B$24/$B$22)^2)</f>
        <v>17138.632517703179</v>
      </c>
      <c r="C18" s="9">
        <f t="shared" ref="C18:D18" si="3">C17*SQRT((C15/C14)^2+($B$24/$B$22)^2)</f>
        <v>46842.787513511954</v>
      </c>
      <c r="D18" s="9">
        <f t="shared" si="3"/>
        <v>11242.373159299239</v>
      </c>
      <c r="E18" s="9">
        <f t="shared" ref="E18:F18" si="4">E17*SQRT((E15/E14)^2+($B$24/$B$22)^2)</f>
        <v>18857.766322801617</v>
      </c>
      <c r="F18" s="9">
        <f t="shared" si="4"/>
        <v>27385.782858875384</v>
      </c>
      <c r="G18" s="9">
        <f t="shared" ref="G18:H18" si="5">G17*SQRT((G15/G14)^2+($B$24/$B$22)^2)</f>
        <v>49544.645709904566</v>
      </c>
      <c r="H18" s="9">
        <f t="shared" si="5"/>
        <v>75825.804974862913</v>
      </c>
      <c r="I18" s="9">
        <f t="shared" ref="I18:J18" si="6">I17*SQRT((I15/I14)^2+($B$24/$B$22)^2)</f>
        <v>100900.9424766087</v>
      </c>
      <c r="J18" s="9">
        <f t="shared" si="6"/>
        <v>27800.73522883849</v>
      </c>
      <c r="K18" s="9">
        <f t="shared" ref="K18" si="7">K17*SQRT((K15/K14)^2+($B$24/$B$22)^2)</f>
        <v>11348.378959245552</v>
      </c>
      <c r="L18" s="9">
        <f t="shared" ref="L18" si="8">L17*SQRT((L15/L14)^2+($B$24/$B$22)^2)</f>
        <v>11069.390237397658</v>
      </c>
      <c r="M18" s="9">
        <f t="shared" ref="M18:N18" si="9">M17*SQRT((M15/M14)^2+($B$24/$B$22)^2)</f>
        <v>28065.215739853909</v>
      </c>
      <c r="N18" s="9">
        <f t="shared" si="9"/>
        <v>9884.4616196906118</v>
      </c>
      <c r="O18" s="9">
        <f t="shared" ref="O18:P18" si="10">O17*SQRT((O15/O14)^2+($B$24/$B$22)^2)</f>
        <v>22632.050355434207</v>
      </c>
      <c r="P18" s="9">
        <f t="shared" si="10"/>
        <v>25738.815776188279</v>
      </c>
      <c r="Q18" s="9">
        <f t="shared" ref="Q18:R18" si="11">Q17*SQRT((Q15/Q14)^2+($B$24/$B$22)^2)</f>
        <v>52934.738949221581</v>
      </c>
      <c r="R18" s="9">
        <f t="shared" si="11"/>
        <v>111591.19666441892</v>
      </c>
      <c r="S18" s="9">
        <f t="shared" ref="S18:T18" si="12">S17*SQRT((S15/S14)^2+($B$24/$B$22)^2)</f>
        <v>83151.68374131633</v>
      </c>
      <c r="T18" s="9">
        <f t="shared" si="12"/>
        <v>113280.19220059109</v>
      </c>
      <c r="U18" s="9">
        <f t="shared" ref="U18:V18" si="13">U17*SQRT((U15/U14)^2+($B$24/$B$22)^2)</f>
        <v>57190.643756787322</v>
      </c>
      <c r="V18" s="9">
        <f t="shared" si="13"/>
        <v>103257.62943578765</v>
      </c>
      <c r="W18" s="9">
        <f t="shared" ref="W18:X18" si="14">W17*SQRT((W15/W14)^2+($B$24/$B$22)^2)</f>
        <v>85752.066434005043</v>
      </c>
      <c r="X18" s="9">
        <f t="shared" si="14"/>
        <v>293775.66821398947</v>
      </c>
      <c r="Y18" s="9">
        <f t="shared" ref="Y18:Z18" si="15">Y17*SQRT((Y15/Y14)^2+($B$24/$B$22)^2)</f>
        <v>134217.17065420497</v>
      </c>
      <c r="Z18" s="9">
        <f t="shared" si="15"/>
        <v>576377.69010814349</v>
      </c>
      <c r="AA18" s="9">
        <f t="shared" ref="AA18:AB18" si="16">AA17*SQRT((AA15/AA14)^2+($B$24/$B$22)^2)</f>
        <v>435240.76553186117</v>
      </c>
      <c r="AB18" s="9">
        <f t="shared" si="16"/>
        <v>117933.00763894197</v>
      </c>
    </row>
    <row r="19" spans="1:28" x14ac:dyDescent="0.2">
      <c r="A19" s="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2">
      <c r="A20" s="14" t="s">
        <v>20</v>
      </c>
      <c r="B20" s="22">
        <f>B17/$B$17</f>
        <v>1</v>
      </c>
      <c r="C20" s="22">
        <f t="shared" ref="C20:H20" si="17">C17/$B$17</f>
        <v>1.1543000457492243</v>
      </c>
      <c r="D20" s="22">
        <f t="shared" si="17"/>
        <v>1.1965447773359137</v>
      </c>
      <c r="E20" s="22">
        <f t="shared" si="17"/>
        <v>1.3749663716544589</v>
      </c>
      <c r="F20" s="22">
        <f t="shared" si="17"/>
        <v>1.6390505924627514</v>
      </c>
      <c r="G20" s="22">
        <f t="shared" si="17"/>
        <v>2.264897560439358</v>
      </c>
      <c r="H20" s="22">
        <f t="shared" si="17"/>
        <v>2.9487816460460703</v>
      </c>
      <c r="I20" s="22">
        <f>I17/$B$17</f>
        <v>4.3759236261520895</v>
      </c>
      <c r="J20" s="22">
        <f>J17/$B$17</f>
        <v>3.9918394196348559</v>
      </c>
      <c r="K20" s="22">
        <f>K17/$K$17</f>
        <v>1</v>
      </c>
      <c r="L20" s="22">
        <f t="shared" ref="L20:S20" si="18">L17/$K$17</f>
        <v>1.1866649724694109</v>
      </c>
      <c r="M20" s="22">
        <f t="shared" si="18"/>
        <v>1.2175990461249488</v>
      </c>
      <c r="N20" s="22">
        <f t="shared" si="18"/>
        <v>1.4450504220872582</v>
      </c>
      <c r="O20" s="22">
        <f t="shared" si="18"/>
        <v>1.6652844738832262</v>
      </c>
      <c r="P20" s="22">
        <f t="shared" si="18"/>
        <v>2.1964462126044588</v>
      </c>
      <c r="Q20" s="22">
        <f t="shared" si="18"/>
        <v>2.7946303382825044</v>
      </c>
      <c r="R20" s="22">
        <f t="shared" si="18"/>
        <v>3.8864415056851178</v>
      </c>
      <c r="S20" s="22">
        <f t="shared" si="18"/>
        <v>3.8524074537356516</v>
      </c>
      <c r="T20" s="22">
        <f>T17/$T$17</f>
        <v>1</v>
      </c>
      <c r="U20" s="22">
        <f t="shared" ref="U20:AB20" si="19">U17/$T$17</f>
        <v>1.0159424671252959</v>
      </c>
      <c r="V20" s="22">
        <f t="shared" si="19"/>
        <v>0.9802701294433559</v>
      </c>
      <c r="W20" s="22">
        <f t="shared" si="19"/>
        <v>1.1349249505851782</v>
      </c>
      <c r="X20" s="22">
        <f t="shared" si="19"/>
        <v>1.3562800566632409</v>
      </c>
      <c r="Y20" s="22">
        <f t="shared" si="19"/>
        <v>1.6444963865684901</v>
      </c>
      <c r="Z20" s="22">
        <f t="shared" si="19"/>
        <v>2.1815999669832316</v>
      </c>
      <c r="AA20" s="22">
        <f t="shared" si="19"/>
        <v>3.0542999039031238</v>
      </c>
      <c r="AB20" s="22">
        <f t="shared" si="19"/>
        <v>3.3226436799685808</v>
      </c>
    </row>
    <row r="21" spans="1:28" x14ac:dyDescent="0.2">
      <c r="A21" s="10"/>
      <c r="B21" s="10"/>
    </row>
    <row r="22" spans="1:28" x14ac:dyDescent="0.2">
      <c r="A22" s="35" t="s">
        <v>23</v>
      </c>
      <c r="B22" s="36">
        <v>1372.1851830000001</v>
      </c>
    </row>
    <row r="23" spans="1:28" x14ac:dyDescent="0.2">
      <c r="A23" s="35"/>
      <c r="B23" s="36"/>
    </row>
    <row r="24" spans="1:28" x14ac:dyDescent="0.2">
      <c r="A24" s="35" t="s">
        <v>24</v>
      </c>
      <c r="B24" s="36">
        <v>12.03414603</v>
      </c>
    </row>
    <row r="25" spans="1:28" x14ac:dyDescent="0.2">
      <c r="A25" s="35"/>
      <c r="B25" s="36"/>
    </row>
    <row r="32" spans="1:28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</sheetData>
  <mergeCells count="29">
    <mergeCell ref="B6:J6"/>
    <mergeCell ref="A10:A12"/>
    <mergeCell ref="A22:A23"/>
    <mergeCell ref="B22:B23"/>
    <mergeCell ref="A24:A25"/>
    <mergeCell ref="B24:B25"/>
    <mergeCell ref="B8:J8"/>
    <mergeCell ref="B7:J7"/>
    <mergeCell ref="B1:J1"/>
    <mergeCell ref="B2:J2"/>
    <mergeCell ref="B3:J3"/>
    <mergeCell ref="B4:J4"/>
    <mergeCell ref="B5:J5"/>
    <mergeCell ref="K7:S7"/>
    <mergeCell ref="K8:S8"/>
    <mergeCell ref="T1:AB1"/>
    <mergeCell ref="T2:AB2"/>
    <mergeCell ref="T3:AB3"/>
    <mergeCell ref="T4:AB4"/>
    <mergeCell ref="T5:AB5"/>
    <mergeCell ref="T6:AB6"/>
    <mergeCell ref="T7:AB7"/>
    <mergeCell ref="T8:AB8"/>
    <mergeCell ref="K1:S1"/>
    <mergeCell ref="K2:S2"/>
    <mergeCell ref="K3:S3"/>
    <mergeCell ref="K4:S4"/>
    <mergeCell ref="K5:S5"/>
    <mergeCell ref="K6:S6"/>
  </mergeCells>
  <phoneticPr fontId="3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9106-B4CB-484A-931A-ADB851C335CF}">
  <dimension ref="A1:AY30"/>
  <sheetViews>
    <sheetView tabSelected="1" zoomScale="92" workbookViewId="0">
      <selection activeCell="B14" sqref="B14"/>
    </sheetView>
  </sheetViews>
  <sheetFormatPr baseColWidth="10" defaultColWidth="9.1640625" defaultRowHeight="13" x14ac:dyDescent="0.2"/>
  <cols>
    <col min="1" max="1" width="33.5" style="3" customWidth="1"/>
    <col min="2" max="16384" width="9.1640625" style="3"/>
  </cols>
  <sheetData>
    <row r="1" spans="1:51" ht="14" x14ac:dyDescent="0.2">
      <c r="A1" s="1" t="s">
        <v>35</v>
      </c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1" t="s">
        <v>47</v>
      </c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</row>
    <row r="2" spans="1:51" ht="14" x14ac:dyDescent="0.2">
      <c r="A2" s="1" t="s">
        <v>0</v>
      </c>
      <c r="B2" s="41" t="s">
        <v>25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1" t="s">
        <v>25</v>
      </c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</row>
    <row r="3" spans="1:51" ht="14" x14ac:dyDescent="0.2">
      <c r="A3" s="1" t="s">
        <v>4</v>
      </c>
      <c r="B3" s="41" t="s">
        <v>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1" t="s">
        <v>2</v>
      </c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</row>
    <row r="4" spans="1:51" ht="14" x14ac:dyDescent="0.2">
      <c r="A4" s="1" t="s">
        <v>5</v>
      </c>
      <c r="B4" s="41" t="s">
        <v>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1" t="s">
        <v>2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</row>
    <row r="5" spans="1:51" ht="14" x14ac:dyDescent="0.2">
      <c r="A5" s="1" t="s">
        <v>7</v>
      </c>
      <c r="B5" s="41" t="s">
        <v>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1" t="s">
        <v>1</v>
      </c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</row>
    <row r="6" spans="1:51" ht="14" x14ac:dyDescent="0.2">
      <c r="A6" s="1" t="s">
        <v>8</v>
      </c>
      <c r="B6" s="41" t="s">
        <v>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1" t="s">
        <v>1</v>
      </c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</row>
    <row r="7" spans="1:51" ht="14" x14ac:dyDescent="0.2">
      <c r="A7" s="1" t="s">
        <v>9</v>
      </c>
      <c r="B7" s="41" t="s">
        <v>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1" t="s">
        <v>1</v>
      </c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</row>
    <row r="8" spans="1:51" ht="14" x14ac:dyDescent="0.2">
      <c r="A8" s="1" t="s">
        <v>10</v>
      </c>
      <c r="B8" s="44" t="s">
        <v>11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4" t="s">
        <v>44</v>
      </c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1:51" ht="48" customHeight="1" x14ac:dyDescent="0.2">
      <c r="A9" s="1" t="s">
        <v>56</v>
      </c>
      <c r="B9" s="4" t="s">
        <v>57</v>
      </c>
      <c r="C9" s="15" t="s">
        <v>58</v>
      </c>
      <c r="D9" s="4" t="s">
        <v>59</v>
      </c>
      <c r="E9" s="15" t="s">
        <v>60</v>
      </c>
      <c r="F9" s="4" t="s">
        <v>61</v>
      </c>
      <c r="G9" s="15" t="s">
        <v>62</v>
      </c>
      <c r="H9" s="4" t="s">
        <v>63</v>
      </c>
      <c r="I9" s="15" t="s">
        <v>64</v>
      </c>
      <c r="J9" s="4" t="s">
        <v>65</v>
      </c>
      <c r="K9" s="15" t="s">
        <v>66</v>
      </c>
      <c r="L9" s="4" t="s">
        <v>67</v>
      </c>
      <c r="M9" s="15" t="s">
        <v>68</v>
      </c>
      <c r="N9" s="4" t="s">
        <v>69</v>
      </c>
      <c r="O9" s="15" t="s">
        <v>70</v>
      </c>
      <c r="P9" s="4" t="s">
        <v>71</v>
      </c>
      <c r="Q9" s="15" t="s">
        <v>72</v>
      </c>
      <c r="R9" s="4" t="s">
        <v>73</v>
      </c>
      <c r="S9" s="15" t="s">
        <v>74</v>
      </c>
      <c r="T9" s="4" t="s">
        <v>75</v>
      </c>
      <c r="U9" s="15" t="s">
        <v>76</v>
      </c>
      <c r="V9" s="4" t="s">
        <v>77</v>
      </c>
      <c r="W9" s="15" t="s">
        <v>78</v>
      </c>
      <c r="X9" s="4" t="s">
        <v>79</v>
      </c>
      <c r="Y9" s="15" t="s">
        <v>80</v>
      </c>
      <c r="Z9" s="4" t="s">
        <v>81</v>
      </c>
      <c r="AA9" s="4" t="s">
        <v>57</v>
      </c>
      <c r="AB9" s="15" t="s">
        <v>58</v>
      </c>
      <c r="AC9" s="4" t="s">
        <v>59</v>
      </c>
      <c r="AD9" s="15" t="s">
        <v>60</v>
      </c>
      <c r="AE9" s="4" t="s">
        <v>61</v>
      </c>
      <c r="AF9" s="15" t="s">
        <v>62</v>
      </c>
      <c r="AG9" s="4" t="s">
        <v>63</v>
      </c>
      <c r="AH9" s="15" t="s">
        <v>64</v>
      </c>
      <c r="AI9" s="4" t="s">
        <v>65</v>
      </c>
      <c r="AJ9" s="15" t="s">
        <v>66</v>
      </c>
      <c r="AK9" s="4" t="s">
        <v>67</v>
      </c>
      <c r="AL9" s="15" t="s">
        <v>68</v>
      </c>
      <c r="AM9" s="4" t="s">
        <v>69</v>
      </c>
      <c r="AN9" s="15" t="s">
        <v>70</v>
      </c>
      <c r="AO9" s="4" t="s">
        <v>71</v>
      </c>
      <c r="AP9" s="15" t="s">
        <v>72</v>
      </c>
      <c r="AQ9" s="4" t="s">
        <v>73</v>
      </c>
      <c r="AR9" s="15" t="s">
        <v>74</v>
      </c>
      <c r="AS9" s="4" t="s">
        <v>75</v>
      </c>
      <c r="AT9" s="15" t="s">
        <v>76</v>
      </c>
      <c r="AU9" s="4" t="s">
        <v>77</v>
      </c>
      <c r="AV9" s="15" t="s">
        <v>78</v>
      </c>
      <c r="AW9" s="4" t="s">
        <v>79</v>
      </c>
      <c r="AX9" s="15" t="s">
        <v>80</v>
      </c>
      <c r="AY9" s="4" t="s">
        <v>81</v>
      </c>
    </row>
    <row r="10" spans="1:51" x14ac:dyDescent="0.2">
      <c r="A10" s="37" t="s">
        <v>82</v>
      </c>
      <c r="B10" s="2">
        <v>8.2261686197916699</v>
      </c>
      <c r="C10" s="2">
        <v>8.3468033854166706</v>
      </c>
      <c r="D10" s="2">
        <v>9.1428190104166696</v>
      </c>
      <c r="E10" s="2">
        <v>9.2525911458333301</v>
      </c>
      <c r="F10" s="2">
        <v>8.8761230468749996</v>
      </c>
      <c r="G10" s="2">
        <v>9.5132161458333293</v>
      </c>
      <c r="H10" s="2">
        <v>9.61350911458333</v>
      </c>
      <c r="I10" s="2">
        <v>9.8514778645833303</v>
      </c>
      <c r="J10" s="2">
        <v>9.4926627604166693</v>
      </c>
      <c r="K10" s="2">
        <v>10.0554264322917</v>
      </c>
      <c r="L10" s="2">
        <v>10.1867154947917</v>
      </c>
      <c r="M10" s="2">
        <v>9.3868554687499994</v>
      </c>
      <c r="N10" s="2">
        <v>9.1647428385416703</v>
      </c>
      <c r="O10" s="2">
        <v>10.0018131510417</v>
      </c>
      <c r="P10" s="2">
        <v>10.2926204427083</v>
      </c>
      <c r="Q10" s="2">
        <v>10.256637369791701</v>
      </c>
      <c r="R10" s="2">
        <v>9.8980794270833297</v>
      </c>
      <c r="S10" s="2">
        <v>9.5471158854166696</v>
      </c>
      <c r="T10" s="2">
        <v>9.8264127604166696</v>
      </c>
      <c r="U10" s="2">
        <v>10.068232421875001</v>
      </c>
      <c r="V10" s="2">
        <v>9.4762890624999994</v>
      </c>
      <c r="W10" s="2">
        <v>9.6169661458333309</v>
      </c>
      <c r="X10" s="2">
        <v>9.9759667968749994</v>
      </c>
      <c r="Y10" s="2">
        <v>9.8227734375000004</v>
      </c>
      <c r="Z10" s="2">
        <v>9.8312532552083294</v>
      </c>
      <c r="AA10" s="2">
        <v>8.9714257812499998</v>
      </c>
      <c r="AB10" s="2">
        <v>9.4666764322916706</v>
      </c>
      <c r="AC10" s="2">
        <v>10.374326171875</v>
      </c>
      <c r="AD10" s="2">
        <v>10.722389322916699</v>
      </c>
      <c r="AE10" s="2">
        <v>11.1309407552083</v>
      </c>
      <c r="AF10" s="2">
        <v>11.811901041666699</v>
      </c>
      <c r="AG10" s="2">
        <v>12.1371354166667</v>
      </c>
      <c r="AH10" s="2">
        <v>13.3007779947917</v>
      </c>
      <c r="AI10" s="2">
        <v>14.4048665364583</v>
      </c>
      <c r="AJ10" s="2">
        <v>15.8937890625</v>
      </c>
      <c r="AK10" s="2">
        <v>17.090875651041699</v>
      </c>
      <c r="AL10" s="2">
        <v>17.594391276041701</v>
      </c>
      <c r="AM10" s="2">
        <v>18.490361328125001</v>
      </c>
      <c r="AN10" s="2">
        <v>21.0319075520833</v>
      </c>
      <c r="AO10" s="2">
        <v>22.5910904947917</v>
      </c>
      <c r="AP10" s="2">
        <v>24.826272786458301</v>
      </c>
      <c r="AQ10" s="2">
        <v>25.094619140624999</v>
      </c>
      <c r="AR10" s="2">
        <v>27.103880208333301</v>
      </c>
      <c r="AS10" s="2">
        <v>29.585052083333299</v>
      </c>
      <c r="AT10" s="2">
        <v>30.1216569010417</v>
      </c>
      <c r="AU10" s="2">
        <v>29.775667317708301</v>
      </c>
      <c r="AV10" s="2">
        <v>34.499625651041697</v>
      </c>
      <c r="AW10" s="2">
        <v>36.1391861979167</v>
      </c>
      <c r="AX10" s="2">
        <v>36.6933463541667</v>
      </c>
      <c r="AY10" s="2">
        <v>39.354254557291704</v>
      </c>
    </row>
    <row r="11" spans="1:51" x14ac:dyDescent="0.2">
      <c r="A11" s="37"/>
      <c r="B11" s="2">
        <v>8.25218098958333</v>
      </c>
      <c r="C11" s="2">
        <v>8.3769466145833302</v>
      </c>
      <c r="D11" s="2">
        <v>9.1894401041666693</v>
      </c>
      <c r="E11" s="2">
        <v>9.40087890625</v>
      </c>
      <c r="F11" s="2">
        <v>8.9362499999999994</v>
      </c>
      <c r="G11" s="2">
        <v>9.5638932291666698</v>
      </c>
      <c r="H11" s="2">
        <v>9.7600911458333304</v>
      </c>
      <c r="I11" s="2">
        <v>9.8514290364583292</v>
      </c>
      <c r="J11" s="2">
        <v>9.8771451822916703</v>
      </c>
      <c r="K11" s="2">
        <v>10.183792317708299</v>
      </c>
      <c r="L11" s="2">
        <v>10.374977213541699</v>
      </c>
      <c r="M11" s="2">
        <v>9.6509472656249997</v>
      </c>
      <c r="N11" s="2">
        <v>9.6852897135416693</v>
      </c>
      <c r="O11" s="2">
        <v>10.207239583333299</v>
      </c>
      <c r="P11" s="2">
        <v>10.489371744791701</v>
      </c>
      <c r="Q11" s="2">
        <v>10.306669921875001</v>
      </c>
      <c r="R11" s="2">
        <v>10.000839843750001</v>
      </c>
      <c r="S11" s="2">
        <v>9.9462044270833303</v>
      </c>
      <c r="T11" s="2">
        <v>10.2731119791667</v>
      </c>
      <c r="U11" s="2">
        <v>10.263955078125001</v>
      </c>
      <c r="V11" s="2">
        <v>9.7729069010416705</v>
      </c>
      <c r="W11" s="2">
        <v>10.2820572916667</v>
      </c>
      <c r="X11" s="2">
        <v>10.1839127604167</v>
      </c>
      <c r="Y11" s="2">
        <v>9.8806835937499997</v>
      </c>
      <c r="Z11" s="2">
        <v>10.218154296874999</v>
      </c>
      <c r="AA11" s="2">
        <v>9.4102636718750006</v>
      </c>
      <c r="AB11" s="2">
        <v>9.9283072916666697</v>
      </c>
      <c r="AC11" s="2">
        <v>10.8627897135417</v>
      </c>
      <c r="AD11" s="2">
        <v>11.327526041666699</v>
      </c>
      <c r="AE11" s="2">
        <v>11.79998046875</v>
      </c>
      <c r="AF11" s="2">
        <v>12.491009114583299</v>
      </c>
      <c r="AG11" s="2">
        <v>12.9305078125</v>
      </c>
      <c r="AH11" s="2">
        <v>14.2424837239583</v>
      </c>
      <c r="AI11" s="2">
        <v>15.2568977864583</v>
      </c>
      <c r="AJ11" s="2">
        <v>16.951142578125001</v>
      </c>
      <c r="AK11" s="2">
        <v>18.3491145833333</v>
      </c>
      <c r="AL11" s="2">
        <v>17.858476562500002</v>
      </c>
      <c r="AM11" s="2">
        <v>20.288040364583299</v>
      </c>
      <c r="AN11" s="2">
        <v>22.364801432291699</v>
      </c>
      <c r="AO11" s="2">
        <v>24.9272200520833</v>
      </c>
      <c r="AP11" s="2">
        <v>27.296376953125002</v>
      </c>
      <c r="AQ11" s="2">
        <v>28.449664713541701</v>
      </c>
      <c r="AR11" s="2">
        <v>30.1883951822917</v>
      </c>
      <c r="AS11" s="2">
        <v>33.064485677083297</v>
      </c>
      <c r="AT11" s="2">
        <v>34.706920572916701</v>
      </c>
      <c r="AU11" s="2">
        <v>35.404501953124999</v>
      </c>
      <c r="AV11" s="2">
        <v>39.280732421875001</v>
      </c>
      <c r="AW11" s="2">
        <v>41.744739583333299</v>
      </c>
      <c r="AX11" s="2">
        <v>41.242727864583301</v>
      </c>
      <c r="AY11" s="2">
        <v>44.730846354166701</v>
      </c>
    </row>
    <row r="12" spans="1:51" x14ac:dyDescent="0.2">
      <c r="A12" s="37"/>
      <c r="B12" s="2">
        <v>8.4860351562500007</v>
      </c>
      <c r="C12" s="2">
        <v>8.6835449218750007</v>
      </c>
      <c r="D12" s="2">
        <v>9.4095052083333304</v>
      </c>
      <c r="E12" s="2">
        <v>9.5831412760416708</v>
      </c>
      <c r="F12" s="2">
        <v>9.1277929687500006</v>
      </c>
      <c r="G12" s="2">
        <v>9.9783333333333299</v>
      </c>
      <c r="H12" s="2">
        <v>9.8081608072916708</v>
      </c>
      <c r="I12" s="2">
        <v>10.355081380208301</v>
      </c>
      <c r="J12" s="2">
        <v>10.3076302083333</v>
      </c>
      <c r="K12" s="2">
        <v>10.613580729166699</v>
      </c>
      <c r="L12" s="2">
        <v>10.737412109375001</v>
      </c>
      <c r="M12" s="2">
        <v>10.0277571614583</v>
      </c>
      <c r="N12" s="2">
        <v>10.051318359374999</v>
      </c>
      <c r="O12" s="2">
        <v>10.554544270833301</v>
      </c>
      <c r="P12" s="2">
        <v>10.8849153645833</v>
      </c>
      <c r="Q12" s="2">
        <v>10.947890624999999</v>
      </c>
      <c r="R12" s="2">
        <v>10.4609309895833</v>
      </c>
      <c r="S12" s="2">
        <v>10.2204654947917</v>
      </c>
      <c r="T12" s="2">
        <v>10.6849772135417</v>
      </c>
      <c r="U12" s="2">
        <v>10.264869791666699</v>
      </c>
      <c r="V12" s="2">
        <v>10.133779296875</v>
      </c>
      <c r="W12" s="2">
        <v>10.1415983072917</v>
      </c>
      <c r="X12" s="2">
        <v>10.301871744791701</v>
      </c>
      <c r="Y12" s="2">
        <v>10.089153645833299</v>
      </c>
      <c r="Z12" s="2">
        <v>10.3842936197917</v>
      </c>
      <c r="AA12" s="2">
        <v>7.9614355468750002</v>
      </c>
      <c r="AB12" s="2">
        <v>8.3007617187499996</v>
      </c>
      <c r="AC12" s="2">
        <v>9.0216048177083294</v>
      </c>
      <c r="AD12" s="2">
        <v>9.1515787760416707</v>
      </c>
      <c r="AE12" s="2">
        <v>9.6258886718749999</v>
      </c>
      <c r="AF12" s="2">
        <v>10.056035156249999</v>
      </c>
      <c r="AG12" s="2">
        <v>10.292451171874999</v>
      </c>
      <c r="AH12" s="2">
        <v>11.438173828125</v>
      </c>
      <c r="AI12" s="2">
        <v>12.10458984375</v>
      </c>
      <c r="AJ12" s="2">
        <v>13.566780598958299</v>
      </c>
      <c r="AK12" s="2">
        <v>14.661018880208299</v>
      </c>
      <c r="AL12" s="2">
        <v>14.4309212239583</v>
      </c>
      <c r="AM12" s="2">
        <v>15.9423079427083</v>
      </c>
      <c r="AN12" s="2">
        <v>17.772275390625001</v>
      </c>
      <c r="AO12" s="2">
        <v>19.706852213541701</v>
      </c>
      <c r="AP12" s="2">
        <v>21.72443359375</v>
      </c>
      <c r="AQ12" s="2">
        <v>22.2798111979167</v>
      </c>
      <c r="AR12" s="2">
        <v>23.796022135416699</v>
      </c>
      <c r="AS12" s="2">
        <v>26.103649088541701</v>
      </c>
      <c r="AT12" s="2">
        <v>27.541256510416702</v>
      </c>
      <c r="AU12" s="2">
        <v>27.470423177083301</v>
      </c>
      <c r="AV12" s="2">
        <v>31.140328776041699</v>
      </c>
      <c r="AW12" s="2">
        <v>32.808948567708299</v>
      </c>
      <c r="AX12" s="2">
        <v>32.593216145833303</v>
      </c>
      <c r="AY12" s="2">
        <v>35.461318359374999</v>
      </c>
    </row>
    <row r="13" spans="1:51" x14ac:dyDescent="0.2">
      <c r="A13" s="5"/>
      <c r="B13" s="6"/>
      <c r="C13" s="25"/>
      <c r="D13" s="6"/>
      <c r="E13" s="25"/>
      <c r="F13" s="6"/>
      <c r="G13" s="25"/>
      <c r="H13" s="6"/>
      <c r="I13" s="25"/>
      <c r="J13" s="6"/>
      <c r="K13" s="25"/>
      <c r="L13" s="6"/>
      <c r="M13" s="25"/>
      <c r="N13" s="6"/>
      <c r="O13" s="25"/>
      <c r="P13" s="6"/>
      <c r="Q13" s="25"/>
      <c r="R13" s="6"/>
      <c r="S13" s="25"/>
      <c r="T13" s="6"/>
      <c r="U13" s="25"/>
      <c r="V13" s="6"/>
      <c r="W13" s="25"/>
      <c r="X13" s="6"/>
      <c r="Y13" s="25"/>
      <c r="Z13" s="6"/>
      <c r="AA13" s="6"/>
      <c r="AB13" s="25"/>
      <c r="AC13" s="6"/>
      <c r="AD13" s="25"/>
      <c r="AE13" s="6"/>
      <c r="AF13" s="25"/>
      <c r="AG13" s="6"/>
      <c r="AH13" s="25"/>
      <c r="AI13" s="6"/>
      <c r="AJ13" s="25"/>
      <c r="AK13" s="6"/>
      <c r="AL13" s="25"/>
      <c r="AM13" s="6"/>
      <c r="AN13" s="25"/>
      <c r="AO13" s="6"/>
      <c r="AP13" s="25"/>
      <c r="AQ13" s="6"/>
      <c r="AR13" s="25"/>
      <c r="AS13" s="6"/>
      <c r="AT13" s="25"/>
      <c r="AU13" s="6"/>
      <c r="AV13" s="25"/>
      <c r="AW13" s="6"/>
      <c r="AX13" s="25"/>
      <c r="AY13" s="6"/>
    </row>
    <row r="14" spans="1:51" ht="16" customHeight="1" x14ac:dyDescent="0.2">
      <c r="A14" s="17" t="s">
        <v>14</v>
      </c>
      <c r="B14" s="26">
        <f>AVERAGE(B10:B12)</f>
        <v>8.3214615885416681</v>
      </c>
      <c r="C14" s="26">
        <f t="shared" ref="C14:D14" si="0">AVERAGE(C10:C12)</f>
        <v>8.4690983072916683</v>
      </c>
      <c r="D14" s="26">
        <f t="shared" si="0"/>
        <v>9.2472547743055546</v>
      </c>
      <c r="E14" s="26">
        <f t="shared" ref="E14:Z14" si="1">AVERAGE(E10:E12)</f>
        <v>9.4122037760416664</v>
      </c>
      <c r="F14" s="26">
        <f t="shared" si="1"/>
        <v>8.9800553385416659</v>
      </c>
      <c r="G14" s="26">
        <f t="shared" si="1"/>
        <v>9.6851475694444442</v>
      </c>
      <c r="H14" s="26">
        <f t="shared" si="1"/>
        <v>9.7272536892361092</v>
      </c>
      <c r="I14" s="26">
        <f t="shared" si="1"/>
        <v>10.019329427083319</v>
      </c>
      <c r="J14" s="26">
        <f t="shared" si="1"/>
        <v>9.8924793836805467</v>
      </c>
      <c r="K14" s="26">
        <f t="shared" si="1"/>
        <v>10.284266493055567</v>
      </c>
      <c r="L14" s="26">
        <f t="shared" si="1"/>
        <v>10.433034939236133</v>
      </c>
      <c r="M14" s="26">
        <f t="shared" si="1"/>
        <v>9.6885199652777665</v>
      </c>
      <c r="N14" s="26">
        <f t="shared" si="1"/>
        <v>9.6337836371527796</v>
      </c>
      <c r="O14" s="26">
        <f t="shared" si="1"/>
        <v>10.254532335069433</v>
      </c>
      <c r="P14" s="26">
        <f t="shared" si="1"/>
        <v>10.555635850694435</v>
      </c>
      <c r="Q14" s="26">
        <f t="shared" si="1"/>
        <v>10.5037326388889</v>
      </c>
      <c r="R14" s="26">
        <f t="shared" si="1"/>
        <v>10.119950086805543</v>
      </c>
      <c r="S14" s="26">
        <f t="shared" si="1"/>
        <v>9.9045952690972339</v>
      </c>
      <c r="T14" s="26">
        <f t="shared" si="1"/>
        <v>10.26150065104169</v>
      </c>
      <c r="U14" s="26">
        <f t="shared" si="1"/>
        <v>10.199019097222234</v>
      </c>
      <c r="V14" s="26">
        <f t="shared" si="1"/>
        <v>9.7943250868055571</v>
      </c>
      <c r="W14" s="26">
        <f t="shared" si="1"/>
        <v>10.013540581597242</v>
      </c>
      <c r="X14" s="26">
        <f t="shared" si="1"/>
        <v>10.153917100694466</v>
      </c>
      <c r="Y14" s="26">
        <f t="shared" si="1"/>
        <v>9.9308702256944326</v>
      </c>
      <c r="Z14" s="26">
        <f t="shared" si="1"/>
        <v>10.144567057291676</v>
      </c>
      <c r="AA14" s="26">
        <f>AVERAGE(AA10:AA12)</f>
        <v>8.7810416666666669</v>
      </c>
      <c r="AB14" s="26">
        <f t="shared" ref="AB14:AY14" si="2">AVERAGE(AB10:AB12)</f>
        <v>9.2319151475694472</v>
      </c>
      <c r="AC14" s="26">
        <f t="shared" si="2"/>
        <v>10.08624023437501</v>
      </c>
      <c r="AD14" s="26">
        <f t="shared" si="2"/>
        <v>10.400498046875024</v>
      </c>
      <c r="AE14" s="26">
        <f t="shared" si="2"/>
        <v>10.852269965277765</v>
      </c>
      <c r="AF14" s="26">
        <f t="shared" si="2"/>
        <v>11.452981770833333</v>
      </c>
      <c r="AG14" s="26">
        <f t="shared" si="2"/>
        <v>11.786698133680567</v>
      </c>
      <c r="AH14" s="26">
        <f t="shared" si="2"/>
        <v>12.993811848958332</v>
      </c>
      <c r="AI14" s="26">
        <f t="shared" si="2"/>
        <v>13.922118055555535</v>
      </c>
      <c r="AJ14" s="26">
        <f t="shared" si="2"/>
        <v>15.470570746527764</v>
      </c>
      <c r="AK14" s="26">
        <f t="shared" si="2"/>
        <v>16.700336371527769</v>
      </c>
      <c r="AL14" s="26">
        <f t="shared" si="2"/>
        <v>16.627929687500004</v>
      </c>
      <c r="AM14" s="26">
        <f t="shared" si="2"/>
        <v>18.240236545138867</v>
      </c>
      <c r="AN14" s="26">
        <f t="shared" si="2"/>
        <v>20.389661458333332</v>
      </c>
      <c r="AO14" s="26">
        <f t="shared" si="2"/>
        <v>22.408387586805571</v>
      </c>
      <c r="AP14" s="26">
        <f t="shared" si="2"/>
        <v>24.615694444444433</v>
      </c>
      <c r="AQ14" s="26">
        <f t="shared" si="2"/>
        <v>25.274698350694468</v>
      </c>
      <c r="AR14" s="26">
        <f t="shared" si="2"/>
        <v>27.029432508680568</v>
      </c>
      <c r="AS14" s="26">
        <f t="shared" si="2"/>
        <v>29.58439561631943</v>
      </c>
      <c r="AT14" s="26">
        <f t="shared" si="2"/>
        <v>30.789944661458367</v>
      </c>
      <c r="AU14" s="26">
        <f t="shared" si="2"/>
        <v>30.883530815972204</v>
      </c>
      <c r="AV14" s="26">
        <f t="shared" si="2"/>
        <v>34.97356228298613</v>
      </c>
      <c r="AW14" s="26">
        <f t="shared" si="2"/>
        <v>36.897624782986099</v>
      </c>
      <c r="AX14" s="26">
        <f t="shared" si="2"/>
        <v>36.843096788194437</v>
      </c>
      <c r="AY14" s="26">
        <f t="shared" si="2"/>
        <v>39.84880642361113</v>
      </c>
    </row>
    <row r="15" spans="1:51" ht="16" customHeight="1" x14ac:dyDescent="0.2">
      <c r="A15" s="17" t="s">
        <v>15</v>
      </c>
      <c r="B15" s="26">
        <f>STDEV(B10:B12)/SQRT(COUNT(B10:B12))</f>
        <v>8.2628698075046692E-2</v>
      </c>
      <c r="C15" s="26">
        <f t="shared" ref="C15:D15" si="3">STDEV(C10:C12)/SQRT(COUNT(C10:C12))</f>
        <v>0.10757581271803628</v>
      </c>
      <c r="D15" s="26">
        <f t="shared" si="3"/>
        <v>8.2233983450198056E-2</v>
      </c>
      <c r="E15" s="26">
        <f t="shared" ref="E15:Z15" si="4">STDEV(E10:E12)/SQRT(COUNT(E10:E12))</f>
        <v>9.5589463596563826E-2</v>
      </c>
      <c r="F15" s="26">
        <f t="shared" si="4"/>
        <v>7.5880647857243161E-2</v>
      </c>
      <c r="G15" s="26">
        <f t="shared" si="4"/>
        <v>0.14732103357874168</v>
      </c>
      <c r="H15" s="26">
        <f t="shared" si="4"/>
        <v>5.8540710294592756E-2</v>
      </c>
      <c r="I15" s="26">
        <f t="shared" si="4"/>
        <v>0.16787597715424307</v>
      </c>
      <c r="J15" s="26">
        <f t="shared" si="4"/>
        <v>0.23538573915321256</v>
      </c>
      <c r="K15" s="26">
        <f t="shared" si="4"/>
        <v>0.16877534349324766</v>
      </c>
      <c r="L15" s="26">
        <f t="shared" si="4"/>
        <v>0.16160106740879382</v>
      </c>
      <c r="M15" s="26">
        <f t="shared" si="4"/>
        <v>0.18596372921306376</v>
      </c>
      <c r="N15" s="26">
        <f t="shared" si="4"/>
        <v>0.25722473666941897</v>
      </c>
      <c r="O15" s="26">
        <f t="shared" si="4"/>
        <v>0.16130238267676109</v>
      </c>
      <c r="P15" s="26">
        <f t="shared" si="4"/>
        <v>0.17416134035049666</v>
      </c>
      <c r="Q15" s="26">
        <f t="shared" si="4"/>
        <v>0.22254816073282693</v>
      </c>
      <c r="R15" s="26">
        <f t="shared" si="4"/>
        <v>0.17305192655455318</v>
      </c>
      <c r="S15" s="26">
        <f t="shared" si="4"/>
        <v>0.19548948448498066</v>
      </c>
      <c r="T15" s="26">
        <f t="shared" si="4"/>
        <v>0.24791419701722783</v>
      </c>
      <c r="U15" s="26">
        <f t="shared" si="4"/>
        <v>6.5393870792051847E-2</v>
      </c>
      <c r="V15" s="26">
        <f t="shared" si="4"/>
        <v>0.19010295989777531</v>
      </c>
      <c r="W15" s="26">
        <f t="shared" si="4"/>
        <v>0.20239041800359797</v>
      </c>
      <c r="X15" s="26">
        <f t="shared" si="4"/>
        <v>9.5268591310350759E-2</v>
      </c>
      <c r="Y15" s="26">
        <f t="shared" si="4"/>
        <v>8.08880447848907E-2</v>
      </c>
      <c r="Z15" s="26">
        <f t="shared" si="4"/>
        <v>0.16383398364070356</v>
      </c>
      <c r="AA15" s="26">
        <f>STDEV(AA10:AA12)/SQRT(COUNT(AA10:AA12))</f>
        <v>0.4289367930367729</v>
      </c>
      <c r="AB15" s="26">
        <f t="shared" ref="AB15:AY15" si="5">STDEV(AB10:AB12)/SQRT(COUNT(AB10:AB12))</f>
        <v>0.48427292359559837</v>
      </c>
      <c r="AC15" s="26">
        <f t="shared" si="5"/>
        <v>0.55067703350819919</v>
      </c>
      <c r="AD15" s="26">
        <f t="shared" si="5"/>
        <v>0.64843327101793691</v>
      </c>
      <c r="AE15" s="26">
        <f t="shared" si="5"/>
        <v>0.64288719647648207</v>
      </c>
      <c r="AF15" s="26">
        <f t="shared" si="5"/>
        <v>0.72546349016152012</v>
      </c>
      <c r="AG15" s="26">
        <f t="shared" si="5"/>
        <v>0.78143893486448956</v>
      </c>
      <c r="AH15" s="26">
        <f t="shared" si="5"/>
        <v>0.82395583598940259</v>
      </c>
      <c r="AI15" s="26">
        <f t="shared" si="5"/>
        <v>0.94146090612336897</v>
      </c>
      <c r="AJ15" s="26">
        <f t="shared" si="5"/>
        <v>0.99963523492956652</v>
      </c>
      <c r="AK15" s="26">
        <f t="shared" si="5"/>
        <v>1.0824206168713897</v>
      </c>
      <c r="AL15" s="26">
        <f t="shared" si="5"/>
        <v>1.101146357406126</v>
      </c>
      <c r="AM15" s="26">
        <f t="shared" si="5"/>
        <v>1.2607232548464369</v>
      </c>
      <c r="AN15" s="26">
        <f t="shared" si="5"/>
        <v>1.3640850284530797</v>
      </c>
      <c r="AO15" s="26">
        <f t="shared" si="5"/>
        <v>1.5097566422948008</v>
      </c>
      <c r="AP15" s="26">
        <f t="shared" si="5"/>
        <v>1.6119238638569728</v>
      </c>
      <c r="AQ15" s="26">
        <f t="shared" si="5"/>
        <v>1.7833577405643148</v>
      </c>
      <c r="AR15" s="26">
        <f t="shared" si="5"/>
        <v>1.8456945519768599</v>
      </c>
      <c r="AS15" s="26">
        <f t="shared" si="5"/>
        <v>2.0094204658977803</v>
      </c>
      <c r="AT15" s="26">
        <f t="shared" si="5"/>
        <v>2.0953632749631623</v>
      </c>
      <c r="AU15" s="26">
        <f t="shared" si="5"/>
        <v>2.3564042277870336</v>
      </c>
      <c r="AV15" s="26">
        <f t="shared" si="5"/>
        <v>2.3618498983916654</v>
      </c>
      <c r="AW15" s="26">
        <f t="shared" si="5"/>
        <v>2.607266262085167</v>
      </c>
      <c r="AX15" s="26">
        <f t="shared" si="5"/>
        <v>2.4980213595008229</v>
      </c>
      <c r="AY15" s="26">
        <f t="shared" si="5"/>
        <v>2.6872832298883069</v>
      </c>
    </row>
    <row r="16" spans="1:51" x14ac:dyDescent="0.2">
      <c r="A16" s="10"/>
      <c r="B16" s="10"/>
      <c r="C16" s="10"/>
      <c r="D16" s="10"/>
    </row>
    <row r="17" spans="1:4" ht="13" customHeight="1" x14ac:dyDescent="0.2">
      <c r="A17" s="10"/>
      <c r="B17" s="10"/>
    </row>
    <row r="18" spans="1:4" x14ac:dyDescent="0.2">
      <c r="A18" s="10"/>
      <c r="B18" s="10"/>
    </row>
    <row r="19" spans="1:4" ht="13" customHeight="1" x14ac:dyDescent="0.2">
      <c r="A19" s="10"/>
      <c r="B19" s="10"/>
    </row>
    <row r="20" spans="1:4" x14ac:dyDescent="0.2">
      <c r="A20" s="10"/>
      <c r="B20" s="10"/>
    </row>
    <row r="27" spans="1:4" x14ac:dyDescent="0.2">
      <c r="B27" s="10"/>
      <c r="C27" s="10"/>
      <c r="D27" s="10"/>
    </row>
    <row r="28" spans="1:4" x14ac:dyDescent="0.2">
      <c r="B28" s="10"/>
      <c r="C28" s="10"/>
      <c r="D28" s="10"/>
    </row>
    <row r="29" spans="1:4" x14ac:dyDescent="0.2">
      <c r="B29" s="10"/>
      <c r="C29" s="10"/>
      <c r="D29" s="10"/>
    </row>
    <row r="30" spans="1:4" x14ac:dyDescent="0.2">
      <c r="B30" s="10"/>
      <c r="C30" s="10"/>
      <c r="D30" s="10"/>
    </row>
  </sheetData>
  <mergeCells count="17">
    <mergeCell ref="A10:A12"/>
    <mergeCell ref="B2:Z2"/>
    <mergeCell ref="AA6:AY6"/>
    <mergeCell ref="AA7:AY7"/>
    <mergeCell ref="AA8:AY8"/>
    <mergeCell ref="AA5:AY5"/>
    <mergeCell ref="B8:Z8"/>
    <mergeCell ref="B7:Z7"/>
    <mergeCell ref="B5:Z5"/>
    <mergeCell ref="B6:Z6"/>
    <mergeCell ref="B1:Z1"/>
    <mergeCell ref="AA1:AY1"/>
    <mergeCell ref="AA2:AY2"/>
    <mergeCell ref="AA3:AY3"/>
    <mergeCell ref="AA4:AY4"/>
    <mergeCell ref="B4:Z4"/>
    <mergeCell ref="B3:Z3"/>
  </mergeCells>
  <phoneticPr fontId="3" type="noConversion"/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2079AF7892B45A46E562B84BF46DD" ma:contentTypeVersion="20" ma:contentTypeDescription="Create a new document." ma:contentTypeScope="" ma:versionID="dcb8169149c43d9cb0adb40448bad029">
  <xsd:schema xmlns:xsd="http://www.w3.org/2001/XMLSchema" xmlns:xs="http://www.w3.org/2001/XMLSchema" xmlns:p="http://schemas.microsoft.com/office/2006/metadata/properties" xmlns:ns2="d57e35a4-3c42-478f-ad3d-6511eadb4c45" xmlns:ns3="2b7ce8ff-9883-444e-8600-f68b944c9dff" xmlns:ns4="efce84db-8738-4c7b-9bdc-65b9500871f6" targetNamespace="http://schemas.microsoft.com/office/2006/metadata/properties" ma:root="true" ma:fieldsID="f9381d3bf17c487e8daa8da5d19ffbab" ns2:_="" ns3:_="" ns4:_="">
    <xsd:import namespace="d57e35a4-3c42-478f-ad3d-6511eadb4c45"/>
    <xsd:import namespace="2b7ce8ff-9883-444e-8600-f68b944c9dff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35a4-3c42-478f-ad3d-6511eadb4c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ce8ff-9883-444e-8600-f68b944c9d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b50c892-3e63-499c-b01d-f163fffd8f03}" ma:internalName="TaxCatchAll" ma:showField="CatchAllData" ma:web="2b7ce8ff-9883-444e-8600-f68b944c9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57e35a4-3c42-478f-ad3d-6511eadb4c45" xsi:nil="true"/>
    <TaxCatchAll xmlns="efce84db-8738-4c7b-9bdc-65b9500871f6" xsi:nil="true"/>
    <lcf76f155ced4ddcb4097134ff3c332f xmlns="d57e35a4-3c42-478f-ad3d-6511eadb4c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141650-2DD9-4127-9DD7-AEF695A628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C442DF-44B9-4A00-8128-2435A61C1CF6}"/>
</file>

<file path=customXml/itemProps3.xml><?xml version="1.0" encoding="utf-8"?>
<ds:datastoreItem xmlns:ds="http://schemas.openxmlformats.org/officeDocument/2006/customXml" ds:itemID="{B92CFBCD-6722-49BC-8B12-533A680E3C85}">
  <ds:schemaRefs>
    <ds:schemaRef ds:uri="http://schemas.microsoft.com/office/2006/metadata/properties"/>
    <ds:schemaRef ds:uri="http://schemas.microsoft.com/office/infopath/2007/PartnerControls"/>
    <ds:schemaRef ds:uri="d57e35a4-3c42-478f-ad3d-6511eadb4c45"/>
    <ds:schemaRef ds:uri="efce84db-8738-4c7b-9bdc-65b9500871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2c,S4b</vt:lpstr>
      <vt:lpstr>2d</vt:lpstr>
      <vt:lpstr>2e</vt:lpstr>
      <vt:lpstr>2f,S4r</vt:lpstr>
      <vt:lpstr>2g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Hailey Edelstein</dc:creator>
  <cp:keywords/>
  <dc:description/>
  <cp:lastModifiedBy>Hailey Edelstein</cp:lastModifiedBy>
  <cp:revision/>
  <dcterms:created xsi:type="dcterms:W3CDTF">2024-03-10T16:54:55Z</dcterms:created>
  <dcterms:modified xsi:type="dcterms:W3CDTF">2025-06-11T02:25:43Z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0x01010080C2079AF7892B45A46E562B84BF46DD</vt:lpwstr>
  </property>
  <property fmtid="{D5CDD505-2E9C-101B-9397-08002B2CF9AE}" pid="3" name="MediaServiceImageTags">
    <vt:lpwstr/>
  </property>
</Properties>
</file>