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ileyedelstein/Desktop/NatE MESA/NatE MESA June 2025/Editable Source/Source Data/Source Data 1/"/>
    </mc:Choice>
  </mc:AlternateContent>
  <xr:revisionPtr revIDLastSave="0" documentId="13_ncr:1_{65A60DCB-2E2C-4744-A268-DDE85625D4B1}" xr6:coauthVersionLast="47" xr6:coauthVersionMax="47" xr10:uidLastSave="{00000000-0000-0000-0000-000000000000}"/>
  <bookViews>
    <workbookView xWindow="940" yWindow="500" windowWidth="19360" windowHeight="16540" activeTab="5" xr2:uid="{17EAAFA8-955E-3441-A582-9361282298E3}"/>
  </bookViews>
  <sheets>
    <sheet name="3a" sheetId="17" r:id="rId1"/>
    <sheet name="3bc" sheetId="16" r:id="rId2"/>
    <sheet name="3d" sheetId="19" r:id="rId3"/>
    <sheet name="3e" sheetId="20" r:id="rId4"/>
    <sheet name="3f" sheetId="21" r:id="rId5"/>
    <sheet name="3g" sheetId="2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1" l="1"/>
  <c r="C18" i="21"/>
  <c r="D18" i="21"/>
  <c r="E18" i="21"/>
  <c r="F18" i="21"/>
  <c r="G18" i="21"/>
  <c r="H18" i="21"/>
  <c r="I18" i="21"/>
  <c r="B17" i="21"/>
  <c r="B18" i="21"/>
  <c r="P20" i="22" l="1"/>
  <c r="I20" i="22"/>
  <c r="H20" i="22"/>
  <c r="P15" i="22"/>
  <c r="O15" i="22"/>
  <c r="N15" i="22"/>
  <c r="M15" i="22"/>
  <c r="L15" i="22"/>
  <c r="K15" i="22"/>
  <c r="P14" i="22"/>
  <c r="P17" i="22" s="1"/>
  <c r="O14" i="22"/>
  <c r="O17" i="22" s="1"/>
  <c r="O20" i="22" s="1"/>
  <c r="N14" i="22"/>
  <c r="N17" i="22" s="1"/>
  <c r="N20" i="22" s="1"/>
  <c r="M14" i="22"/>
  <c r="M17" i="22" s="1"/>
  <c r="L14" i="22"/>
  <c r="L17" i="22" s="1"/>
  <c r="L20" i="22" s="1"/>
  <c r="K14" i="22"/>
  <c r="K17" i="22" s="1"/>
  <c r="M20" i="22" s="1"/>
  <c r="J15" i="22"/>
  <c r="I15" i="22"/>
  <c r="H15" i="22"/>
  <c r="J14" i="22"/>
  <c r="J17" i="22" s="1"/>
  <c r="J20" i="22" s="1"/>
  <c r="I14" i="22"/>
  <c r="I17" i="22" s="1"/>
  <c r="H14" i="22"/>
  <c r="H17" i="22" s="1"/>
  <c r="E14" i="22"/>
  <c r="E17" i="22" s="1"/>
  <c r="E20" i="22" s="1"/>
  <c r="F14" i="22"/>
  <c r="F17" i="22" s="1"/>
  <c r="G14" i="22"/>
  <c r="G17" i="22" s="1"/>
  <c r="E15" i="22"/>
  <c r="F15" i="22"/>
  <c r="G15" i="22"/>
  <c r="D15" i="22"/>
  <c r="C15" i="22"/>
  <c r="B15" i="22"/>
  <c r="D14" i="22"/>
  <c r="D17" i="22" s="1"/>
  <c r="C14" i="22"/>
  <c r="C17" i="22" s="1"/>
  <c r="B14" i="22"/>
  <c r="B17" i="22" s="1"/>
  <c r="D30" i="21"/>
  <c r="C30" i="21"/>
  <c r="D27" i="21"/>
  <c r="C27" i="21"/>
  <c r="K20" i="22" l="1"/>
  <c r="E18" i="22"/>
  <c r="O18" i="22"/>
  <c r="P18" i="22"/>
  <c r="K18" i="22"/>
  <c r="L18" i="22"/>
  <c r="M18" i="22"/>
  <c r="N18" i="22"/>
  <c r="I18" i="22"/>
  <c r="H18" i="22"/>
  <c r="J18" i="22"/>
  <c r="F20" i="22"/>
  <c r="F18" i="22"/>
  <c r="G20" i="22"/>
  <c r="G18" i="22"/>
  <c r="B18" i="22"/>
  <c r="B20" i="22"/>
  <c r="C18" i="22"/>
  <c r="C20" i="22"/>
  <c r="D20" i="22"/>
  <c r="D18" i="22"/>
  <c r="I15" i="21" l="1"/>
  <c r="H15" i="21"/>
  <c r="I14" i="21"/>
  <c r="H14" i="21"/>
  <c r="H17" i="21" s="1"/>
  <c r="G15" i="21"/>
  <c r="F15" i="21"/>
  <c r="G14" i="21"/>
  <c r="G17" i="21" s="1"/>
  <c r="F14" i="21"/>
  <c r="F17" i="21" s="1"/>
  <c r="I17" i="21" l="1"/>
  <c r="I20" i="21" s="1"/>
  <c r="I21" i="21" s="1"/>
  <c r="H20" i="21"/>
  <c r="H21" i="21" s="1"/>
  <c r="G20" i="21"/>
  <c r="G21" i="21" s="1"/>
  <c r="F20" i="21"/>
  <c r="F21" i="21" l="1"/>
  <c r="G23" i="21"/>
  <c r="F23" i="21"/>
  <c r="I23" i="21"/>
  <c r="H23" i="21"/>
  <c r="E15" i="21" l="1"/>
  <c r="D15" i="21"/>
  <c r="C15" i="21"/>
  <c r="B15" i="21"/>
  <c r="E14" i="21"/>
  <c r="D14" i="21"/>
  <c r="C14" i="21"/>
  <c r="B14" i="21"/>
  <c r="U15" i="20"/>
  <c r="T15" i="20"/>
  <c r="S15" i="20"/>
  <c r="R15" i="20"/>
  <c r="Q15" i="20"/>
  <c r="U14" i="20"/>
  <c r="U17" i="20" s="1"/>
  <c r="T14" i="20"/>
  <c r="T17" i="20" s="1"/>
  <c r="S14" i="20"/>
  <c r="S17" i="20" s="1"/>
  <c r="R14" i="20"/>
  <c r="R17" i="20" s="1"/>
  <c r="Q14" i="20"/>
  <c r="Q17" i="20" s="1"/>
  <c r="P15" i="20"/>
  <c r="O15" i="20"/>
  <c r="N15" i="20"/>
  <c r="M15" i="20"/>
  <c r="L15" i="20"/>
  <c r="P14" i="20"/>
  <c r="P17" i="20" s="1"/>
  <c r="O14" i="20"/>
  <c r="O17" i="20" s="1"/>
  <c r="N14" i="20"/>
  <c r="N17" i="20" s="1"/>
  <c r="M14" i="20"/>
  <c r="M17" i="20" s="1"/>
  <c r="L14" i="20"/>
  <c r="L17" i="20" s="1"/>
  <c r="O20" i="20" s="1"/>
  <c r="C15" i="20"/>
  <c r="D15" i="20"/>
  <c r="E15" i="20"/>
  <c r="F15" i="20"/>
  <c r="G15" i="20"/>
  <c r="H15" i="20"/>
  <c r="I15" i="20"/>
  <c r="J15" i="20"/>
  <c r="K15" i="20"/>
  <c r="C14" i="20"/>
  <c r="C17" i="20" s="1"/>
  <c r="D14" i="20"/>
  <c r="D17" i="20" s="1"/>
  <c r="E14" i="20"/>
  <c r="E17" i="20" s="1"/>
  <c r="E18" i="20" s="1"/>
  <c r="F14" i="20"/>
  <c r="F17" i="20" s="1"/>
  <c r="G14" i="20"/>
  <c r="G17" i="20" s="1"/>
  <c r="G18" i="20" s="1"/>
  <c r="H14" i="20"/>
  <c r="H17" i="20" s="1"/>
  <c r="H18" i="20" s="1"/>
  <c r="I14" i="20"/>
  <c r="I17" i="20" s="1"/>
  <c r="I20" i="20" s="1"/>
  <c r="J14" i="20"/>
  <c r="J17" i="20" s="1"/>
  <c r="K14" i="20"/>
  <c r="K17" i="20" s="1"/>
  <c r="B15" i="20"/>
  <c r="B14" i="20"/>
  <c r="B17" i="20" s="1"/>
  <c r="B20" i="20" s="1"/>
  <c r="L13" i="19"/>
  <c r="L12" i="19"/>
  <c r="K13" i="19"/>
  <c r="J13" i="19"/>
  <c r="K12" i="19"/>
  <c r="K15" i="19" s="1"/>
  <c r="J12" i="19"/>
  <c r="J15" i="19" s="1"/>
  <c r="I13" i="19"/>
  <c r="H13" i="19"/>
  <c r="I12" i="19"/>
  <c r="I15" i="19" s="1"/>
  <c r="H12" i="19"/>
  <c r="H15" i="19" s="1"/>
  <c r="G13" i="19"/>
  <c r="G12" i="19"/>
  <c r="F13" i="19"/>
  <c r="F12" i="19"/>
  <c r="E13" i="19"/>
  <c r="E12" i="19"/>
  <c r="D13" i="19"/>
  <c r="D12" i="19"/>
  <c r="C13" i="19"/>
  <c r="B13" i="19"/>
  <c r="C12" i="19"/>
  <c r="B12" i="19"/>
  <c r="B20" i="21" l="1"/>
  <c r="C17" i="21"/>
  <c r="C20" i="21" s="1"/>
  <c r="D20" i="21"/>
  <c r="D23" i="21" s="1"/>
  <c r="D17" i="21"/>
  <c r="E17" i="21"/>
  <c r="E20" i="21" s="1"/>
  <c r="D21" i="21"/>
  <c r="J22" i="20"/>
  <c r="H20" i="20"/>
  <c r="K22" i="20"/>
  <c r="G20" i="20"/>
  <c r="M20" i="20"/>
  <c r="P20" i="20"/>
  <c r="Q18" i="20"/>
  <c r="S20" i="20"/>
  <c r="U20" i="20"/>
  <c r="R20" i="20"/>
  <c r="L20" i="20"/>
  <c r="N20" i="20"/>
  <c r="T20" i="20"/>
  <c r="Q20" i="20"/>
  <c r="K20" i="20"/>
  <c r="J20" i="20"/>
  <c r="T18" i="20"/>
  <c r="U18" i="20"/>
  <c r="R18" i="20"/>
  <c r="S18" i="20"/>
  <c r="L18" i="20"/>
  <c r="N18" i="20"/>
  <c r="O18" i="20"/>
  <c r="P18" i="20"/>
  <c r="M18" i="20"/>
  <c r="J18" i="20"/>
  <c r="I18" i="20"/>
  <c r="C20" i="20"/>
  <c r="C18" i="20"/>
  <c r="F18" i="20"/>
  <c r="F20" i="20"/>
  <c r="D18" i="20"/>
  <c r="D20" i="20"/>
  <c r="E20" i="20"/>
  <c r="B18" i="20"/>
  <c r="K18" i="20"/>
  <c r="E15" i="17"/>
  <c r="D15" i="17"/>
  <c r="C15" i="17"/>
  <c r="B15" i="17"/>
  <c r="E14" i="17"/>
  <c r="E17" i="17" s="1"/>
  <c r="E20" i="17" s="1"/>
  <c r="D14" i="17"/>
  <c r="D17" i="17" s="1"/>
  <c r="D20" i="17" s="1"/>
  <c r="C14" i="17"/>
  <c r="C17" i="17" s="1"/>
  <c r="B14" i="17"/>
  <c r="B17" i="17" s="1"/>
  <c r="E23" i="21" l="1"/>
  <c r="E21" i="21"/>
  <c r="C23" i="21"/>
  <c r="C21" i="21"/>
  <c r="B23" i="21"/>
  <c r="E18" i="17"/>
  <c r="B18" i="17"/>
  <c r="D18" i="17"/>
  <c r="C18" i="17"/>
  <c r="C20" i="17"/>
  <c r="B20" i="17"/>
  <c r="AE15" i="16" l="1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AE14" i="16"/>
  <c r="AE17" i="16" s="1"/>
  <c r="AD14" i="16"/>
  <c r="AD17" i="16" s="1"/>
  <c r="AC14" i="16"/>
  <c r="AC17" i="16" s="1"/>
  <c r="AB14" i="16"/>
  <c r="AB17" i="16" s="1"/>
  <c r="AA14" i="16"/>
  <c r="AA17" i="16" s="1"/>
  <c r="Z14" i="16"/>
  <c r="Z17" i="16" s="1"/>
  <c r="Y14" i="16"/>
  <c r="Y17" i="16" s="1"/>
  <c r="X14" i="16"/>
  <c r="X17" i="16" s="1"/>
  <c r="W14" i="16"/>
  <c r="W17" i="16" s="1"/>
  <c r="W20" i="16" s="1"/>
  <c r="V14" i="16"/>
  <c r="V17" i="16" s="1"/>
  <c r="U14" i="16"/>
  <c r="U17" i="16" s="1"/>
  <c r="T14" i="16"/>
  <c r="T17" i="16" s="1"/>
  <c r="S14" i="16"/>
  <c r="S17" i="16" s="1"/>
  <c r="R14" i="16"/>
  <c r="R17" i="16" s="1"/>
  <c r="Q14" i="16"/>
  <c r="Q17" i="16" s="1"/>
  <c r="Q20" i="16" s="1"/>
  <c r="C14" i="16"/>
  <c r="C17" i="16" s="1"/>
  <c r="D14" i="16"/>
  <c r="D17" i="16" s="1"/>
  <c r="E14" i="16"/>
  <c r="E17" i="16" s="1"/>
  <c r="E18" i="16" s="1"/>
  <c r="F14" i="16"/>
  <c r="F17" i="16" s="1"/>
  <c r="G14" i="16"/>
  <c r="G17" i="16" s="1"/>
  <c r="H14" i="16"/>
  <c r="H17" i="16" s="1"/>
  <c r="C15" i="16"/>
  <c r="D15" i="16"/>
  <c r="E15" i="16"/>
  <c r="F15" i="16"/>
  <c r="G15" i="16"/>
  <c r="H15" i="16"/>
  <c r="P15" i="16"/>
  <c r="O15" i="16"/>
  <c r="N15" i="16"/>
  <c r="M15" i="16"/>
  <c r="L15" i="16"/>
  <c r="K15" i="16"/>
  <c r="J15" i="16"/>
  <c r="I15" i="16"/>
  <c r="B15" i="16"/>
  <c r="P14" i="16"/>
  <c r="P17" i="16" s="1"/>
  <c r="O14" i="16"/>
  <c r="O17" i="16" s="1"/>
  <c r="N14" i="16"/>
  <c r="N17" i="16" s="1"/>
  <c r="N20" i="16" s="1"/>
  <c r="M14" i="16"/>
  <c r="M17" i="16" s="1"/>
  <c r="L14" i="16"/>
  <c r="L17" i="16" s="1"/>
  <c r="K14" i="16"/>
  <c r="K17" i="16" s="1"/>
  <c r="J14" i="16"/>
  <c r="J17" i="16" s="1"/>
  <c r="I14" i="16"/>
  <c r="I17" i="16" s="1"/>
  <c r="B14" i="16"/>
  <c r="B17" i="16" s="1"/>
  <c r="P20" i="16" l="1"/>
  <c r="Y20" i="16"/>
  <c r="I18" i="16"/>
  <c r="I20" i="16"/>
  <c r="K20" i="16"/>
  <c r="R20" i="16"/>
  <c r="R21" i="16" s="1"/>
  <c r="Z20" i="16"/>
  <c r="L20" i="16"/>
  <c r="D20" i="16"/>
  <c r="S20" i="16"/>
  <c r="AA20" i="16"/>
  <c r="J20" i="16"/>
  <c r="M20" i="16"/>
  <c r="M21" i="16" s="1"/>
  <c r="U20" i="16"/>
  <c r="U21" i="16" s="1"/>
  <c r="AC20" i="16"/>
  <c r="O20" i="16"/>
  <c r="V20" i="16"/>
  <c r="AD20" i="16"/>
  <c r="H20" i="16"/>
  <c r="AE20" i="16"/>
  <c r="AE21" i="16" s="1"/>
  <c r="AB20" i="16"/>
  <c r="AB21" i="16" s="1"/>
  <c r="G20" i="16"/>
  <c r="X20" i="16"/>
  <c r="F20" i="16"/>
  <c r="T20" i="16"/>
  <c r="E20" i="16"/>
  <c r="E21" i="16" s="1"/>
  <c r="R18" i="16"/>
  <c r="Z18" i="16"/>
  <c r="S18" i="16"/>
  <c r="T18" i="16"/>
  <c r="AB18" i="16"/>
  <c r="U18" i="16"/>
  <c r="AC18" i="16"/>
  <c r="AD18" i="16"/>
  <c r="V18" i="16"/>
  <c r="Y18" i="16"/>
  <c r="AA18" i="16"/>
  <c r="X18" i="16"/>
  <c r="Q18" i="16"/>
  <c r="Q21" i="16" s="1"/>
  <c r="W18" i="16"/>
  <c r="W21" i="16" s="1"/>
  <c r="AE18" i="16"/>
  <c r="C20" i="16"/>
  <c r="C18" i="16"/>
  <c r="D18" i="16"/>
  <c r="F18" i="16"/>
  <c r="G18" i="16"/>
  <c r="H18" i="16"/>
  <c r="O18" i="16"/>
  <c r="P18" i="16"/>
  <c r="N18" i="16"/>
  <c r="N21" i="16" s="1"/>
  <c r="B20" i="16"/>
  <c r="B18" i="16"/>
  <c r="J18" i="16"/>
  <c r="K18" i="16"/>
  <c r="L18" i="16"/>
  <c r="M18" i="16"/>
  <c r="G21" i="16" l="1"/>
  <c r="J21" i="16"/>
  <c r="I21" i="16"/>
  <c r="AA21" i="16"/>
  <c r="AD21" i="16"/>
  <c r="S21" i="16"/>
  <c r="Y21" i="16"/>
  <c r="K21" i="16"/>
  <c r="B21" i="16"/>
  <c r="H21" i="16"/>
  <c r="V21" i="16"/>
  <c r="P21" i="16"/>
  <c r="C21" i="16"/>
  <c r="T21" i="16"/>
  <c r="F21" i="16"/>
  <c r="O21" i="16"/>
  <c r="L21" i="16"/>
  <c r="D21" i="16"/>
  <c r="X21" i="16"/>
  <c r="AC21" i="16"/>
  <c r="Z21" i="16"/>
</calcChain>
</file>

<file path=xl/sharedStrings.xml><?xml version="1.0" encoding="utf-8"?>
<sst xmlns="http://schemas.openxmlformats.org/spreadsheetml/2006/main" count="333" uniqueCount="80">
  <si>
    <t>None</t>
  </si>
  <si>
    <t>Treatment</t>
  </si>
  <si>
    <t>Average</t>
  </si>
  <si>
    <t>Mean</t>
  </si>
  <si>
    <t>Filler DNA</t>
  </si>
  <si>
    <t>Co-expressed IL-10</t>
  </si>
  <si>
    <t>No ligand</t>
  </si>
  <si>
    <t>NTEVp ECD</t>
  </si>
  <si>
    <t>NTEVp TMD</t>
  </si>
  <si>
    <t>CTEVp ECD</t>
  </si>
  <si>
    <t>CTEVp TMD</t>
  </si>
  <si>
    <t>NTEVp SS</t>
  </si>
  <si>
    <t>CTEVp SS</t>
  </si>
  <si>
    <t>Raw Mean Fluorescence Intensity (MFI), PE-TexasRed</t>
  </si>
  <si>
    <t>Fold induction</t>
  </si>
  <si>
    <t>Coefficient for conversion of MFI into MEPTRs</t>
  </si>
  <si>
    <t>Error in coefficient for conversion of MFI into MEPTRs</t>
  </si>
  <si>
    <t>IL-10Ra</t>
  </si>
  <si>
    <t>IL-10Rb</t>
  </si>
  <si>
    <t>Standard Error</t>
  </si>
  <si>
    <t>Autofluorescence background subtracted data (average)</t>
  </si>
  <si>
    <t>Autofluorescence background subtracted data (standard error)</t>
  </si>
  <si>
    <t>Converted into Molecules of Equivalent PE-TexasRed (MEPTRs, average)</t>
  </si>
  <si>
    <t>Converted into Molecules of Equivalent PE-TexasRed (MEPTRs, standard error)</t>
  </si>
  <si>
    <t>hCD8a</t>
  </si>
  <si>
    <t>Cell line</t>
  </si>
  <si>
    <t>hCD8a SS receptors</t>
  </si>
  <si>
    <t>Transposon type</t>
  </si>
  <si>
    <t>n/a</t>
  </si>
  <si>
    <t>100 ng/mL IL-10</t>
  </si>
  <si>
    <t>250 ng/mL IL-10</t>
  </si>
  <si>
    <t>PiggyBac</t>
  </si>
  <si>
    <t>0.0625 ng/mL 
IL-10</t>
  </si>
  <si>
    <t>0.125 ng/mL 
IL-10</t>
  </si>
  <si>
    <t>0.25 ng/mL 
IL-10</t>
  </si>
  <si>
    <t>1 ng/mL 
IL-10</t>
  </si>
  <si>
    <t>2 ng/mL 
IL-10</t>
  </si>
  <si>
    <t>4 ng/mL 
IL-10</t>
  </si>
  <si>
    <t>8 ng/mL 
IL-10</t>
  </si>
  <si>
    <t>16 ng/mL 
IL-10</t>
  </si>
  <si>
    <t>32 ng/mL 
IL-10</t>
  </si>
  <si>
    <t>64 ng/mL 
IL-10</t>
  </si>
  <si>
    <t>128 ng/mL IL-10</t>
  </si>
  <si>
    <t>256 ng/mL 
IL-10</t>
  </si>
  <si>
    <t>512 ng/mL 
IL-10</t>
  </si>
  <si>
    <t>hCD8a SS receptors, sorted</t>
  </si>
  <si>
    <t>250 ng/mL 
IL-10</t>
  </si>
  <si>
    <t>0.5 ng/mL 
IL-10</t>
  </si>
  <si>
    <t>Fold induction standard error</t>
  </si>
  <si>
    <t>Jurkats</t>
  </si>
  <si>
    <t>Unmodified HEK293FTs</t>
  </si>
  <si>
    <t>Unmodified, unstained HEK293FTs</t>
  </si>
  <si>
    <t>Co-expressed 
IL-10 only</t>
  </si>
  <si>
    <t>mNeonGreen only</t>
  </si>
  <si>
    <t>mTagBFP2 only</t>
  </si>
  <si>
    <t>mNeonGreen and mTagBFP2</t>
  </si>
  <si>
    <t>Constitutive CAR expression</t>
  </si>
  <si>
    <t>Circuit +/- co-expressed IL-10</t>
  </si>
  <si>
    <t>Circuit +/- recombinant IL-10</t>
  </si>
  <si>
    <t>SKOV3</t>
  </si>
  <si>
    <t>SKOV3 + 250 ng/mL IL-10</t>
  </si>
  <si>
    <t>SKOV3 secreting IL-10</t>
  </si>
  <si>
    <t>Synergy</t>
  </si>
  <si>
    <t>IL-10-driven CAR circuit</t>
  </si>
  <si>
    <t>NFAT reporter only</t>
  </si>
  <si>
    <t>Natural TF</t>
  </si>
  <si>
    <t>Reporter</t>
  </si>
  <si>
    <t>cJun</t>
  </si>
  <si>
    <t>AP-1 binding sites</t>
  </si>
  <si>
    <t>cJun dimer binding sites</t>
  </si>
  <si>
    <t>Tbet</t>
  </si>
  <si>
    <t>Tbet palindromic sites</t>
  </si>
  <si>
    <t>BATF</t>
  </si>
  <si>
    <t>BATF binding sites</t>
  </si>
  <si>
    <t>Control samples for autofluorescence background subtraction, no ligand</t>
  </si>
  <si>
    <t>Control samples for autofluorescence background subtraction, co-expressed IL-10</t>
  </si>
  <si>
    <t>cJun circuit 1</t>
  </si>
  <si>
    <t>cJun circuit 2</t>
  </si>
  <si>
    <t>Tbet circuit</t>
  </si>
  <si>
    <t>BATF circuit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</si>
</sst>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E674-AF1B-C54E-8D40-1ACEDA2A00C6}">
  <dimension ref="A1:E35"/>
  <sheetViews>
    <sheetView zoomScale="67" workbookViewId="0">
      <selection activeCell="B18" sqref="B18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5" ht="14" x14ac:dyDescent="0.2">
      <c r="A1" s="1" t="s">
        <v>25</v>
      </c>
      <c r="B1" s="26" t="s">
        <v>49</v>
      </c>
      <c r="C1" s="26"/>
      <c r="D1" s="27" t="s">
        <v>26</v>
      </c>
      <c r="E1" s="28"/>
    </row>
    <row r="2" spans="1:5" ht="14" x14ac:dyDescent="0.2">
      <c r="A2" s="1" t="s">
        <v>27</v>
      </c>
      <c r="B2" s="31" t="s">
        <v>28</v>
      </c>
      <c r="C2" s="32"/>
      <c r="D2" s="27" t="s">
        <v>31</v>
      </c>
      <c r="E2" s="28"/>
    </row>
    <row r="3" spans="1:5" ht="14" x14ac:dyDescent="0.2">
      <c r="A3" s="1" t="s">
        <v>11</v>
      </c>
      <c r="B3" s="33"/>
      <c r="C3" s="34"/>
      <c r="D3" s="27" t="s">
        <v>24</v>
      </c>
      <c r="E3" s="28"/>
    </row>
    <row r="4" spans="1:5" ht="14" x14ac:dyDescent="0.2">
      <c r="A4" s="1" t="s">
        <v>7</v>
      </c>
      <c r="B4" s="33"/>
      <c r="C4" s="34"/>
      <c r="D4" s="27" t="s">
        <v>18</v>
      </c>
      <c r="E4" s="28"/>
    </row>
    <row r="5" spans="1:5" ht="14" x14ac:dyDescent="0.2">
      <c r="A5" s="1" t="s">
        <v>8</v>
      </c>
      <c r="B5" s="33"/>
      <c r="C5" s="34"/>
      <c r="D5" s="27" t="s">
        <v>18</v>
      </c>
      <c r="E5" s="28"/>
    </row>
    <row r="6" spans="1:5" ht="14" x14ac:dyDescent="0.2">
      <c r="A6" s="1" t="s">
        <v>12</v>
      </c>
      <c r="B6" s="33"/>
      <c r="C6" s="34"/>
      <c r="D6" s="27" t="s">
        <v>17</v>
      </c>
      <c r="E6" s="28"/>
    </row>
    <row r="7" spans="1:5" ht="14" x14ac:dyDescent="0.2">
      <c r="A7" s="1" t="s">
        <v>9</v>
      </c>
      <c r="B7" s="33"/>
      <c r="C7" s="34"/>
      <c r="D7" s="27" t="s">
        <v>17</v>
      </c>
      <c r="E7" s="28"/>
    </row>
    <row r="8" spans="1:5" ht="14" x14ac:dyDescent="0.2">
      <c r="A8" s="1" t="s">
        <v>10</v>
      </c>
      <c r="B8" s="35"/>
      <c r="C8" s="36"/>
      <c r="D8" s="27" t="s">
        <v>17</v>
      </c>
      <c r="E8" s="28"/>
    </row>
    <row r="9" spans="1:5" ht="48" customHeight="1" x14ac:dyDescent="0.2">
      <c r="A9" s="1" t="s">
        <v>1</v>
      </c>
      <c r="B9" s="4" t="s">
        <v>6</v>
      </c>
      <c r="C9" s="13" t="s">
        <v>46</v>
      </c>
      <c r="D9" s="4" t="s">
        <v>6</v>
      </c>
      <c r="E9" s="13" t="s">
        <v>46</v>
      </c>
    </row>
    <row r="10" spans="1:5" x14ac:dyDescent="0.15">
      <c r="A10" s="37" t="s">
        <v>13</v>
      </c>
      <c r="B10" s="22">
        <v>8.5550940000000004</v>
      </c>
      <c r="C10" s="22">
        <v>8.6205610000000004</v>
      </c>
      <c r="D10" s="22">
        <v>163.44482400000001</v>
      </c>
      <c r="E10" s="22">
        <v>335.10922199999999</v>
      </c>
    </row>
    <row r="11" spans="1:5" x14ac:dyDescent="0.15">
      <c r="A11" s="37"/>
      <c r="B11" s="22">
        <v>9.2258770000000005</v>
      </c>
      <c r="C11" s="22">
        <v>8.0287780000000009</v>
      </c>
      <c r="D11" s="22">
        <v>157.531769</v>
      </c>
      <c r="E11" s="22">
        <v>432.60617100000002</v>
      </c>
    </row>
    <row r="12" spans="1:5" x14ac:dyDescent="0.15">
      <c r="A12" s="37"/>
      <c r="B12" s="22">
        <v>8.2514339999999997</v>
      </c>
      <c r="C12" s="22">
        <v>9.1862530000000007</v>
      </c>
      <c r="D12" s="22">
        <v>151.40283199999999</v>
      </c>
      <c r="E12" s="22">
        <v>435.82565299999999</v>
      </c>
    </row>
    <row r="13" spans="1:5" x14ac:dyDescent="0.2">
      <c r="A13" s="5"/>
      <c r="B13" s="6"/>
      <c r="C13" s="6"/>
      <c r="D13" s="6"/>
      <c r="E13" s="6"/>
    </row>
    <row r="14" spans="1:5" ht="16" customHeight="1" x14ac:dyDescent="0.2">
      <c r="A14" s="14" t="s">
        <v>2</v>
      </c>
      <c r="B14" s="21">
        <f>AVERAGE(B10:B12)</f>
        <v>8.6774683333333336</v>
      </c>
      <c r="C14" s="21">
        <f t="shared" ref="C14" si="0">AVERAGE(C10:C12)</f>
        <v>8.6118640000000006</v>
      </c>
      <c r="D14" s="21">
        <f>AVERAGE(D10:D12)</f>
        <v>157.45980833333331</v>
      </c>
      <c r="E14" s="21">
        <f t="shared" ref="E14" si="1">AVERAGE(E10:E12)</f>
        <v>401.18034866666659</v>
      </c>
    </row>
    <row r="15" spans="1:5" ht="16" customHeight="1" x14ac:dyDescent="0.2">
      <c r="A15" s="14" t="s">
        <v>19</v>
      </c>
      <c r="B15" s="21">
        <f>STDEV(B10:B12)/SQRT(COUNT(B10:B12))</f>
        <v>0.28787520337600792</v>
      </c>
      <c r="C15" s="21">
        <f t="shared" ref="C15" si="2">STDEV(C10:C12)/SQRT(COUNT(C10:C12))</f>
        <v>0.33416254640668508</v>
      </c>
      <c r="D15" s="21">
        <f>STDEV(D10:D12)/SQRT(COUNT(D10:D12))</f>
        <v>3.4764098619685448</v>
      </c>
      <c r="E15" s="21">
        <f t="shared" ref="E15" si="3">STDEV(E10:E12)/SQRT(COUNT(E10:E12))</f>
        <v>33.048633861523953</v>
      </c>
    </row>
    <row r="16" spans="1:5" x14ac:dyDescent="0.2">
      <c r="A16" s="5"/>
      <c r="B16" s="7"/>
      <c r="C16" s="7"/>
      <c r="D16" s="7"/>
      <c r="E16" s="7"/>
    </row>
    <row r="17" spans="1:5" ht="32" customHeight="1" x14ac:dyDescent="0.2">
      <c r="A17" s="16" t="s">
        <v>22</v>
      </c>
      <c r="B17" s="8">
        <f>B14*$B$22</f>
        <v>264.59060906348014</v>
      </c>
      <c r="C17" s="8">
        <f>C14*$B$22</f>
        <v>262.59022256282412</v>
      </c>
      <c r="D17" s="8">
        <f>D14*$B$22</f>
        <v>4801.2144774870594</v>
      </c>
      <c r="E17" s="8">
        <f>E14*$B$22</f>
        <v>12232.663804747886</v>
      </c>
    </row>
    <row r="18" spans="1:5" ht="32" customHeight="1" x14ac:dyDescent="0.2">
      <c r="A18" s="16" t="s">
        <v>23</v>
      </c>
      <c r="B18" s="8">
        <f>B17*SQRT((B15/B14)^2+($B$24/$B$22)^2)</f>
        <v>9.3087973945090265</v>
      </c>
      <c r="C18" s="8">
        <f>C17*SQRT((C15/C14)^2+($B$24/$B$22)^2)</f>
        <v>10.643243557500284</v>
      </c>
      <c r="D18" s="8">
        <f>D17*SQRT((D15/D14)^2+($B$24/$B$22)^2)</f>
        <v>119.99432075229024</v>
      </c>
      <c r="E18" s="8">
        <f>E17*SQRT((E15/E14)^2+($B$24/$B$22)^2)</f>
        <v>1017.8428907052727</v>
      </c>
    </row>
    <row r="19" spans="1:5" x14ac:dyDescent="0.2">
      <c r="A19" s="5"/>
      <c r="B19" s="7"/>
      <c r="C19" s="7"/>
      <c r="D19" s="7"/>
      <c r="E19" s="7"/>
    </row>
    <row r="20" spans="1:5" x14ac:dyDescent="0.2">
      <c r="A20" s="12" t="s">
        <v>14</v>
      </c>
      <c r="B20" s="18">
        <f>B17/$B$17</f>
        <v>1</v>
      </c>
      <c r="C20" s="18">
        <f t="shared" ref="C20" si="4">C17/$B$17</f>
        <v>0.99243969199157744</v>
      </c>
      <c r="D20" s="18">
        <f>D17/$D$17</f>
        <v>1</v>
      </c>
      <c r="E20" s="18">
        <f>E17/$D$17</f>
        <v>2.5478269846321102</v>
      </c>
    </row>
    <row r="21" spans="1:5" x14ac:dyDescent="0.2">
      <c r="A21" s="9"/>
      <c r="B21" s="9"/>
    </row>
    <row r="22" spans="1:5" x14ac:dyDescent="0.2">
      <c r="A22" s="29" t="s">
        <v>15</v>
      </c>
      <c r="B22" s="30">
        <v>30.491682470000001</v>
      </c>
    </row>
    <row r="23" spans="1:5" x14ac:dyDescent="0.2">
      <c r="A23" s="29"/>
      <c r="B23" s="30"/>
    </row>
    <row r="24" spans="1:5" x14ac:dyDescent="0.2">
      <c r="A24" s="29" t="s">
        <v>16</v>
      </c>
      <c r="B24" s="30">
        <v>0.35713455599999999</v>
      </c>
    </row>
    <row r="25" spans="1:5" x14ac:dyDescent="0.2">
      <c r="A25" s="29"/>
      <c r="B25" s="30"/>
    </row>
    <row r="32" spans="1:5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</sheetData>
  <mergeCells count="15">
    <mergeCell ref="B1:C1"/>
    <mergeCell ref="D1:E1"/>
    <mergeCell ref="D2:E2"/>
    <mergeCell ref="D3:E3"/>
    <mergeCell ref="A24:A25"/>
    <mergeCell ref="B24:B25"/>
    <mergeCell ref="B2:C8"/>
    <mergeCell ref="D7:E7"/>
    <mergeCell ref="D8:E8"/>
    <mergeCell ref="A10:A12"/>
    <mergeCell ref="A22:A23"/>
    <mergeCell ref="B22:B23"/>
    <mergeCell ref="D4:E4"/>
    <mergeCell ref="D5:E5"/>
    <mergeCell ref="D6:E6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66A5-B3EC-9C43-8FF8-BC80EDE9B134}">
  <dimension ref="A1:AE36"/>
  <sheetViews>
    <sheetView zoomScale="67" workbookViewId="0">
      <selection activeCell="B18" sqref="B18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31" ht="14" x14ac:dyDescent="0.2">
      <c r="A1" s="1" t="s">
        <v>25</v>
      </c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 t="s">
        <v>45</v>
      </c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28"/>
    </row>
    <row r="2" spans="1:31" ht="14" x14ac:dyDescent="0.2">
      <c r="A2" s="1" t="s">
        <v>27</v>
      </c>
      <c r="B2" s="26" t="s">
        <v>31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 t="s">
        <v>31</v>
      </c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28"/>
    </row>
    <row r="3" spans="1:31" ht="14" x14ac:dyDescent="0.2">
      <c r="A3" s="1" t="s">
        <v>11</v>
      </c>
      <c r="B3" s="26" t="s">
        <v>24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 t="s">
        <v>24</v>
      </c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28"/>
    </row>
    <row r="4" spans="1:31" ht="14" x14ac:dyDescent="0.2">
      <c r="A4" s="1" t="s">
        <v>7</v>
      </c>
      <c r="B4" s="26" t="s">
        <v>18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7" t="s">
        <v>18</v>
      </c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28"/>
    </row>
    <row r="5" spans="1:31" ht="14" x14ac:dyDescent="0.2">
      <c r="A5" s="1" t="s">
        <v>8</v>
      </c>
      <c r="B5" s="26" t="s">
        <v>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 t="s">
        <v>18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28"/>
    </row>
    <row r="6" spans="1:31" ht="14" x14ac:dyDescent="0.2">
      <c r="A6" s="1" t="s">
        <v>12</v>
      </c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 t="s">
        <v>17</v>
      </c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28"/>
    </row>
    <row r="7" spans="1:31" ht="14" x14ac:dyDescent="0.2">
      <c r="A7" s="1" t="s">
        <v>9</v>
      </c>
      <c r="B7" s="26" t="s">
        <v>17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 t="s">
        <v>17</v>
      </c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28"/>
    </row>
    <row r="8" spans="1:31" ht="14" x14ac:dyDescent="0.2">
      <c r="A8" s="1" t="s">
        <v>10</v>
      </c>
      <c r="B8" s="26" t="s">
        <v>17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 t="s">
        <v>17</v>
      </c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28"/>
    </row>
    <row r="9" spans="1:31" ht="48" customHeight="1" x14ac:dyDescent="0.2">
      <c r="A9" s="1" t="s">
        <v>1</v>
      </c>
      <c r="B9" s="4" t="s">
        <v>6</v>
      </c>
      <c r="C9" s="13" t="s">
        <v>32</v>
      </c>
      <c r="D9" s="17" t="s">
        <v>33</v>
      </c>
      <c r="E9" s="13" t="s">
        <v>34</v>
      </c>
      <c r="F9" s="17" t="s">
        <v>47</v>
      </c>
      <c r="G9" s="13" t="s">
        <v>35</v>
      </c>
      <c r="H9" s="17" t="s">
        <v>36</v>
      </c>
      <c r="I9" s="13" t="s">
        <v>37</v>
      </c>
      <c r="J9" s="17" t="s">
        <v>38</v>
      </c>
      <c r="K9" s="13" t="s">
        <v>39</v>
      </c>
      <c r="L9" s="17" t="s">
        <v>40</v>
      </c>
      <c r="M9" s="13" t="s">
        <v>41</v>
      </c>
      <c r="N9" s="17" t="s">
        <v>42</v>
      </c>
      <c r="O9" s="13" t="s">
        <v>43</v>
      </c>
      <c r="P9" s="17" t="s">
        <v>44</v>
      </c>
      <c r="Q9" s="4" t="s">
        <v>6</v>
      </c>
      <c r="R9" s="13" t="s">
        <v>32</v>
      </c>
      <c r="S9" s="17" t="s">
        <v>33</v>
      </c>
      <c r="T9" s="13" t="s">
        <v>34</v>
      </c>
      <c r="U9" s="17" t="s">
        <v>47</v>
      </c>
      <c r="V9" s="13" t="s">
        <v>35</v>
      </c>
      <c r="W9" s="17" t="s">
        <v>36</v>
      </c>
      <c r="X9" s="13" t="s">
        <v>37</v>
      </c>
      <c r="Y9" s="17" t="s">
        <v>38</v>
      </c>
      <c r="Z9" s="13" t="s">
        <v>39</v>
      </c>
      <c r="AA9" s="17" t="s">
        <v>40</v>
      </c>
      <c r="AB9" s="13" t="s">
        <v>41</v>
      </c>
      <c r="AC9" s="17" t="s">
        <v>42</v>
      </c>
      <c r="AD9" s="13" t="s">
        <v>43</v>
      </c>
      <c r="AE9" s="17" t="s">
        <v>44</v>
      </c>
    </row>
    <row r="10" spans="1:31" ht="14" x14ac:dyDescent="0.2">
      <c r="A10" s="37" t="s">
        <v>13</v>
      </c>
      <c r="B10" s="2">
        <v>69.698631000000006</v>
      </c>
      <c r="C10" s="23">
        <v>84.136229999999998</v>
      </c>
      <c r="D10" s="23">
        <v>88.396034</v>
      </c>
      <c r="E10" s="23">
        <v>96.554419999999993</v>
      </c>
      <c r="F10" s="23">
        <v>82.156165999999999</v>
      </c>
      <c r="G10" s="23">
        <v>91.817222999999998</v>
      </c>
      <c r="H10" s="23">
        <v>92.245391999999995</v>
      </c>
      <c r="I10" s="23">
        <v>80.969718999999998</v>
      </c>
      <c r="J10" s="23">
        <v>102.756523</v>
      </c>
      <c r="K10" s="23">
        <v>106.5411</v>
      </c>
      <c r="L10" s="23">
        <v>161.26121499999999</v>
      </c>
      <c r="M10" s="23">
        <v>123.18662999999999</v>
      </c>
      <c r="N10" s="23">
        <v>128.68554700000001</v>
      </c>
      <c r="O10" s="23">
        <v>164.03851299999999</v>
      </c>
      <c r="P10" s="23">
        <v>188.716385</v>
      </c>
      <c r="Q10" s="22">
        <v>126.676422</v>
      </c>
      <c r="R10" s="22">
        <v>168.07957500000001</v>
      </c>
      <c r="S10" s="22">
        <v>176.18478400000001</v>
      </c>
      <c r="T10" s="22">
        <v>180.337738</v>
      </c>
      <c r="U10" s="22">
        <v>168.789154</v>
      </c>
      <c r="V10" s="22">
        <v>233.537003</v>
      </c>
      <c r="W10" s="22">
        <v>189.789322</v>
      </c>
      <c r="X10" s="22">
        <v>206.40055799999999</v>
      </c>
      <c r="Y10" s="22">
        <v>224.32635500000001</v>
      </c>
      <c r="Z10" s="22">
        <v>334.3125</v>
      </c>
      <c r="AA10" s="22">
        <v>244.24620100000001</v>
      </c>
      <c r="AB10" s="22">
        <v>322.36843900000002</v>
      </c>
      <c r="AC10" s="22">
        <v>315.30783100000002</v>
      </c>
      <c r="AD10" s="22">
        <v>343.824432</v>
      </c>
      <c r="AE10" s="22">
        <v>347.936035</v>
      </c>
    </row>
    <row r="11" spans="1:31" ht="14" x14ac:dyDescent="0.2">
      <c r="A11" s="37"/>
      <c r="B11" s="2">
        <v>63.340026999999999</v>
      </c>
      <c r="C11" s="23">
        <v>83.587256999999994</v>
      </c>
      <c r="D11" s="23">
        <v>91.259063999999995</v>
      </c>
      <c r="E11" s="23">
        <v>68.061995999999994</v>
      </c>
      <c r="F11" s="23">
        <v>97.922920000000005</v>
      </c>
      <c r="G11" s="23">
        <v>96.400261</v>
      </c>
      <c r="H11" s="23">
        <v>81.926795999999996</v>
      </c>
      <c r="I11" s="23">
        <v>70.251480000000001</v>
      </c>
      <c r="J11" s="23">
        <v>91.293593999999999</v>
      </c>
      <c r="K11" s="23">
        <v>114.985901</v>
      </c>
      <c r="L11" s="23">
        <v>126.848389</v>
      </c>
      <c r="M11" s="23">
        <v>186.82302899999999</v>
      </c>
      <c r="N11" s="23">
        <v>163.264465</v>
      </c>
      <c r="O11" s="23">
        <v>148.685654</v>
      </c>
      <c r="P11" s="23">
        <v>169.348251</v>
      </c>
      <c r="Q11" s="22">
        <v>145.318893</v>
      </c>
      <c r="R11" s="22">
        <v>184.163467</v>
      </c>
      <c r="S11" s="22">
        <v>166.15541099999999</v>
      </c>
      <c r="T11" s="22">
        <v>216.26864599999999</v>
      </c>
      <c r="U11" s="22">
        <v>201.821732</v>
      </c>
      <c r="V11" s="22">
        <v>193.90614299999999</v>
      </c>
      <c r="W11" s="22">
        <v>220.69548</v>
      </c>
      <c r="X11" s="22">
        <v>238.10810900000001</v>
      </c>
      <c r="Y11" s="22">
        <v>262.19305400000002</v>
      </c>
      <c r="Z11" s="22">
        <v>257.570221</v>
      </c>
      <c r="AA11" s="22">
        <v>344.82983400000001</v>
      </c>
      <c r="AB11" s="22">
        <v>286.958282</v>
      </c>
      <c r="AC11" s="22">
        <v>356.127655</v>
      </c>
      <c r="AD11" s="22">
        <v>314.39041099999997</v>
      </c>
      <c r="AE11" s="22">
        <v>331.42614700000001</v>
      </c>
    </row>
    <row r="12" spans="1:31" ht="14" x14ac:dyDescent="0.2">
      <c r="A12" s="37"/>
      <c r="B12" s="2">
        <v>61.465983999999999</v>
      </c>
      <c r="C12" s="23">
        <v>102.000092</v>
      </c>
      <c r="D12" s="23">
        <v>78.889786000000001</v>
      </c>
      <c r="E12" s="23">
        <v>85.69265</v>
      </c>
      <c r="F12" s="23">
        <v>88.368790000000004</v>
      </c>
      <c r="G12" s="23">
        <v>96.480911000000006</v>
      </c>
      <c r="H12" s="23">
        <v>77.663452000000007</v>
      </c>
      <c r="I12" s="23">
        <v>84.933006000000006</v>
      </c>
      <c r="J12" s="23">
        <v>140.390717</v>
      </c>
      <c r="K12" s="23">
        <v>88.593299999999999</v>
      </c>
      <c r="L12" s="23">
        <v>151.254974</v>
      </c>
      <c r="M12" s="23">
        <v>120.419212</v>
      </c>
      <c r="N12" s="23">
        <v>180.133194</v>
      </c>
      <c r="O12" s="23">
        <v>146.04600500000001</v>
      </c>
      <c r="P12" s="23">
        <v>131.91838100000001</v>
      </c>
      <c r="Q12" s="22">
        <v>154.789627</v>
      </c>
      <c r="R12" s="22">
        <v>161.50303600000001</v>
      </c>
      <c r="S12" s="22">
        <v>196.37876900000001</v>
      </c>
      <c r="T12" s="22">
        <v>199.08225999999999</v>
      </c>
      <c r="U12" s="22">
        <v>204.450714</v>
      </c>
      <c r="V12" s="22">
        <v>177.184845</v>
      </c>
      <c r="W12" s="22">
        <v>261.64978000000002</v>
      </c>
      <c r="X12" s="22">
        <v>241.60217299999999</v>
      </c>
      <c r="Y12" s="22">
        <v>257.29641700000002</v>
      </c>
      <c r="Z12" s="22">
        <v>282.66909800000002</v>
      </c>
      <c r="AA12" s="22">
        <v>287.79235799999998</v>
      </c>
      <c r="AB12" s="22">
        <v>292.88403299999999</v>
      </c>
      <c r="AC12" s="22">
        <v>351.57549999999998</v>
      </c>
      <c r="AD12" s="22">
        <v>357.771637</v>
      </c>
      <c r="AE12" s="22">
        <v>370.10562099999999</v>
      </c>
    </row>
    <row r="13" spans="1:3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6" customHeight="1" x14ac:dyDescent="0.2">
      <c r="A14" s="14" t="s">
        <v>2</v>
      </c>
      <c r="B14" s="21">
        <f>AVERAGE(B10:B12)</f>
        <v>64.834880666666663</v>
      </c>
      <c r="C14" s="21">
        <f t="shared" ref="C14:H14" si="0">AVERAGE(C10:C12)</f>
        <v>89.907859666666653</v>
      </c>
      <c r="D14" s="21">
        <f t="shared" si="0"/>
        <v>86.181628000000003</v>
      </c>
      <c r="E14" s="21">
        <f t="shared" si="0"/>
        <v>83.436355333333324</v>
      </c>
      <c r="F14" s="21">
        <f t="shared" si="0"/>
        <v>89.482625333333331</v>
      </c>
      <c r="G14" s="21">
        <f t="shared" si="0"/>
        <v>94.899465000000006</v>
      </c>
      <c r="H14" s="21">
        <f t="shared" si="0"/>
        <v>83.945213333333342</v>
      </c>
      <c r="I14" s="21">
        <f t="shared" ref="I14:P14" si="1">AVERAGE(I10:I12)</f>
        <v>78.718068333333335</v>
      </c>
      <c r="J14" s="21">
        <f t="shared" si="1"/>
        <v>111.480278</v>
      </c>
      <c r="K14" s="21">
        <f t="shared" si="1"/>
        <v>103.37343366666666</v>
      </c>
      <c r="L14" s="21">
        <f t="shared" si="1"/>
        <v>146.45485933333333</v>
      </c>
      <c r="M14" s="21">
        <f t="shared" si="1"/>
        <v>143.47629033333334</v>
      </c>
      <c r="N14" s="21">
        <f t="shared" si="1"/>
        <v>157.36106866666668</v>
      </c>
      <c r="O14" s="21">
        <f t="shared" si="1"/>
        <v>152.92339066666668</v>
      </c>
      <c r="P14" s="21">
        <f t="shared" si="1"/>
        <v>163.32767233333334</v>
      </c>
      <c r="Q14" s="21">
        <f>AVERAGE(Q10:Q12)</f>
        <v>142.26164733333334</v>
      </c>
      <c r="R14" s="21">
        <f t="shared" ref="R14:AE14" si="2">AVERAGE(R10:R12)</f>
        <v>171.24869266666667</v>
      </c>
      <c r="S14" s="21">
        <f t="shared" si="2"/>
        <v>179.57298800000001</v>
      </c>
      <c r="T14" s="21">
        <f t="shared" si="2"/>
        <v>198.56288133333331</v>
      </c>
      <c r="U14" s="21">
        <f t="shared" si="2"/>
        <v>191.68719999999999</v>
      </c>
      <c r="V14" s="21">
        <f t="shared" si="2"/>
        <v>201.54266366666664</v>
      </c>
      <c r="W14" s="21">
        <f t="shared" si="2"/>
        <v>224.04486066666666</v>
      </c>
      <c r="X14" s="21">
        <f t="shared" si="2"/>
        <v>228.70361333333335</v>
      </c>
      <c r="Y14" s="21">
        <f t="shared" si="2"/>
        <v>247.93860866666668</v>
      </c>
      <c r="Z14" s="21">
        <f t="shared" si="2"/>
        <v>291.51727299999999</v>
      </c>
      <c r="AA14" s="21">
        <f t="shared" si="2"/>
        <v>292.28946433333334</v>
      </c>
      <c r="AB14" s="21">
        <f t="shared" si="2"/>
        <v>300.736918</v>
      </c>
      <c r="AC14" s="21">
        <f t="shared" si="2"/>
        <v>341.00366200000002</v>
      </c>
      <c r="AD14" s="21">
        <f t="shared" si="2"/>
        <v>338.66216000000003</v>
      </c>
      <c r="AE14" s="21">
        <f t="shared" si="2"/>
        <v>349.82260100000002</v>
      </c>
    </row>
    <row r="15" spans="1:31" ht="16" customHeight="1" x14ac:dyDescent="0.2">
      <c r="A15" s="14" t="s">
        <v>19</v>
      </c>
      <c r="B15" s="21">
        <f>STDEV(B10:B12)/SQRT(COUNT(B10:B12))</f>
        <v>2.4913222573707299</v>
      </c>
      <c r="C15" s="21">
        <f t="shared" ref="C15:H15" si="3">STDEV(C10:C12)/SQRT(COUNT(C10:C12))</f>
        <v>6.0481927036420373</v>
      </c>
      <c r="D15" s="21">
        <f t="shared" si="3"/>
        <v>3.7384245795052928</v>
      </c>
      <c r="E15" s="21">
        <f t="shared" si="3"/>
        <v>8.3020621046032321</v>
      </c>
      <c r="F15" s="21">
        <f t="shared" si="3"/>
        <v>4.5854154586931157</v>
      </c>
      <c r="G15" s="21">
        <f t="shared" si="3"/>
        <v>1.5412968474143256</v>
      </c>
      <c r="H15" s="21">
        <f t="shared" si="3"/>
        <v>4.328731528578369</v>
      </c>
      <c r="I15" s="21">
        <f t="shared" ref="I15:P15" si="4">STDEV(I10:I12)/SQRT(COUNT(I10:I12))</f>
        <v>4.3851738645004854</v>
      </c>
      <c r="J15" s="21">
        <f t="shared" si="4"/>
        <v>14.829135709747222</v>
      </c>
      <c r="K15" s="21">
        <f t="shared" si="4"/>
        <v>7.781772064378039</v>
      </c>
      <c r="L15" s="21">
        <f t="shared" si="4"/>
        <v>10.219939235573277</v>
      </c>
      <c r="M15" s="21">
        <f t="shared" si="4"/>
        <v>21.688087862341213</v>
      </c>
      <c r="N15" s="21">
        <f t="shared" si="4"/>
        <v>15.142133949793482</v>
      </c>
      <c r="O15" s="21">
        <f t="shared" si="4"/>
        <v>5.6095571742792742</v>
      </c>
      <c r="P15" s="21">
        <f t="shared" si="4"/>
        <v>16.670221356330266</v>
      </c>
      <c r="Q15" s="21">
        <f>STDEV(Q10:Q12)/SQRT(COUNT(Q10:Q12))</f>
        <v>8.2582915332161839</v>
      </c>
      <c r="R15" s="21">
        <f t="shared" ref="R15:AE15" si="5">STDEV(R10:R12)/SQRT(COUNT(R10:R12))</f>
        <v>6.7306825648251607</v>
      </c>
      <c r="S15" s="21">
        <f t="shared" si="5"/>
        <v>8.8876841182663782</v>
      </c>
      <c r="T15" s="21">
        <f t="shared" si="5"/>
        <v>10.375610071632048</v>
      </c>
      <c r="U15" s="21">
        <f t="shared" si="5"/>
        <v>11.474148763672597</v>
      </c>
      <c r="V15" s="21">
        <f t="shared" si="5"/>
        <v>16.70956576070089</v>
      </c>
      <c r="W15" s="21">
        <f t="shared" si="5"/>
        <v>20.811816508337529</v>
      </c>
      <c r="X15" s="21">
        <f t="shared" si="5"/>
        <v>11.197050634137554</v>
      </c>
      <c r="Y15" s="21">
        <f t="shared" si="5"/>
        <v>11.890446527804055</v>
      </c>
      <c r="Z15" s="21">
        <f t="shared" si="5"/>
        <v>22.591015892395912</v>
      </c>
      <c r="AA15" s="21">
        <f t="shared" si="5"/>
        <v>29.122927857043429</v>
      </c>
      <c r="AB15" s="21">
        <f t="shared" si="5"/>
        <v>10.950200254007255</v>
      </c>
      <c r="AC15" s="21">
        <f t="shared" si="5"/>
        <v>12.914943887753008</v>
      </c>
      <c r="AD15" s="21">
        <f t="shared" si="5"/>
        <v>12.786314056668269</v>
      </c>
      <c r="AE15" s="21">
        <f t="shared" si="5"/>
        <v>11.205575631256604</v>
      </c>
    </row>
    <row r="16" spans="1:31" x14ac:dyDescent="0.2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32" customHeight="1" x14ac:dyDescent="0.2">
      <c r="A17" s="16" t="s">
        <v>22</v>
      </c>
      <c r="B17" s="8">
        <f>B14*$B$23</f>
        <v>1612.6318398269639</v>
      </c>
      <c r="C17" s="8">
        <f t="shared" ref="C17:I17" si="6">C14*$B$23</f>
        <v>2236.2696693248249</v>
      </c>
      <c r="D17" s="8">
        <f t="shared" si="6"/>
        <v>2143.5874623638497</v>
      </c>
      <c r="E17" s="8">
        <f t="shared" si="6"/>
        <v>2075.3045556051507</v>
      </c>
      <c r="F17" s="8">
        <f t="shared" si="6"/>
        <v>2225.6928560682923</v>
      </c>
      <c r="G17" s="8">
        <f t="shared" si="6"/>
        <v>2360.4253955267236</v>
      </c>
      <c r="H17" s="8">
        <f t="shared" si="6"/>
        <v>2087.961332394324</v>
      </c>
      <c r="I17" s="8">
        <f t="shared" si="6"/>
        <v>1957.9470503949415</v>
      </c>
      <c r="J17" s="8">
        <f t="shared" ref="J17:Q17" si="7">J14*$B$23</f>
        <v>2772.8383852488428</v>
      </c>
      <c r="K17" s="8">
        <f t="shared" si="7"/>
        <v>2571.1976147557539</v>
      </c>
      <c r="L17" s="8">
        <f t="shared" si="7"/>
        <v>3642.7578308127868</v>
      </c>
      <c r="M17" s="8">
        <f t="shared" si="7"/>
        <v>3568.6721664739139</v>
      </c>
      <c r="N17" s="8">
        <f t="shared" si="7"/>
        <v>3914.0269415430803</v>
      </c>
      <c r="O17" s="8">
        <f t="shared" si="7"/>
        <v>3803.6489973853313</v>
      </c>
      <c r="P17" s="8">
        <f t="shared" si="7"/>
        <v>4062.4337088503862</v>
      </c>
      <c r="Q17" s="8">
        <f t="shared" si="7"/>
        <v>3538.4604662952165</v>
      </c>
      <c r="R17" s="8">
        <f t="shared" ref="R17:AE17" si="8">R14*$B$23</f>
        <v>4259.4524966094486</v>
      </c>
      <c r="S17" s="8">
        <f t="shared" si="8"/>
        <v>4466.5019052090083</v>
      </c>
      <c r="T17" s="8">
        <f t="shared" si="8"/>
        <v>4938.8357216572203</v>
      </c>
      <c r="U17" s="8">
        <f t="shared" si="8"/>
        <v>4767.817551736568</v>
      </c>
      <c r="V17" s="8">
        <f t="shared" si="8"/>
        <v>5012.9515651210577</v>
      </c>
      <c r="W17" s="8">
        <f t="shared" si="8"/>
        <v>5572.6465776687601</v>
      </c>
      <c r="X17" s="8">
        <f t="shared" si="8"/>
        <v>5688.5232910504201</v>
      </c>
      <c r="Y17" s="8">
        <f t="shared" si="8"/>
        <v>6166.9535063065132</v>
      </c>
      <c r="Z17" s="8">
        <f t="shared" si="8"/>
        <v>7250.8814925763472</v>
      </c>
      <c r="AA17" s="8">
        <f t="shared" si="8"/>
        <v>7270.0881343988867</v>
      </c>
      <c r="AB17" s="8">
        <f t="shared" si="8"/>
        <v>7480.200848546805</v>
      </c>
      <c r="AC17" s="8">
        <f t="shared" si="8"/>
        <v>8481.7517543688064</v>
      </c>
      <c r="AD17" s="8">
        <f t="shared" si="8"/>
        <v>8423.5117971206109</v>
      </c>
      <c r="AE17" s="8">
        <f t="shared" si="8"/>
        <v>8701.1043879921999</v>
      </c>
    </row>
    <row r="18" spans="1:31" ht="32" customHeight="1" x14ac:dyDescent="0.2">
      <c r="A18" s="16" t="s">
        <v>23</v>
      </c>
      <c r="B18" s="8">
        <f>B17*SQRT((B15/B14)^2+($B$25/$B$23)^2)</f>
        <v>67.72780821397312</v>
      </c>
      <c r="C18" s="8">
        <f t="shared" ref="C18:I18" si="9">C17*SQRT((C15/C14)^2+($B$25/$B$23)^2)</f>
        <v>155.1384023524551</v>
      </c>
      <c r="D18" s="8">
        <f t="shared" si="9"/>
        <v>99.832659277235749</v>
      </c>
      <c r="E18" s="8">
        <f t="shared" si="9"/>
        <v>209.47136382274454</v>
      </c>
      <c r="F18" s="8">
        <f t="shared" si="9"/>
        <v>120.13048364015741</v>
      </c>
      <c r="G18" s="8">
        <f t="shared" si="9"/>
        <v>55.4126849551837</v>
      </c>
      <c r="H18" s="8">
        <f t="shared" si="9"/>
        <v>113.33602180249268</v>
      </c>
      <c r="I18" s="8">
        <f t="shared" si="9"/>
        <v>114.00960642407092</v>
      </c>
      <c r="J18" s="8">
        <f t="shared" ref="J18:Q18" si="10">J17*SQRT((J15/J14)^2+($B$25/$B$23)^2)</f>
        <v>371.8263311916001</v>
      </c>
      <c r="K18" s="8">
        <f t="shared" si="10"/>
        <v>198.4015734060246</v>
      </c>
      <c r="L18" s="8">
        <f t="shared" si="10"/>
        <v>261.59161172186771</v>
      </c>
      <c r="M18" s="8">
        <f t="shared" si="10"/>
        <v>542.82682046207935</v>
      </c>
      <c r="N18" s="8">
        <f t="shared" si="10"/>
        <v>382.42782822602908</v>
      </c>
      <c r="O18" s="8">
        <f t="shared" si="10"/>
        <v>153.70257330183415</v>
      </c>
      <c r="P18" s="8">
        <f t="shared" si="10"/>
        <v>420.31604323362023</v>
      </c>
      <c r="Q18" s="8">
        <f t="shared" si="10"/>
        <v>213.98566787427268</v>
      </c>
      <c r="R18" s="8">
        <f t="shared" ref="R18" si="11">R17*SQRT((R15/R14)^2+($B$25/$B$23)^2)</f>
        <v>182.3173539830579</v>
      </c>
      <c r="S18" s="8">
        <f t="shared" ref="S18" si="12">S17*SQRT((S15/S14)^2+($B$25/$B$23)^2)</f>
        <v>233.6679679934264</v>
      </c>
      <c r="T18" s="8">
        <f t="shared" ref="T18" si="13">T17*SQRT((T15/T14)^2+($B$25/$B$23)^2)</f>
        <v>271.31062102082569</v>
      </c>
      <c r="U18" s="8">
        <f t="shared" ref="U18" si="14">U17*SQRT((U15/U14)^2+($B$25/$B$23)^2)</f>
        <v>296.61775902730875</v>
      </c>
      <c r="V18" s="8">
        <f t="shared" ref="V18" si="15">V17*SQRT((V15/V14)^2+($B$25/$B$23)^2)</f>
        <v>424.21297321422003</v>
      </c>
      <c r="W18" s="8">
        <f t="shared" ref="W18" si="16">W17*SQRT((W15/W14)^2+($B$25/$B$23)^2)</f>
        <v>526.19830184087471</v>
      </c>
      <c r="X18" s="8">
        <f t="shared" ref="X18:AE18" si="17">X17*SQRT((X15/X14)^2+($B$25/$B$23)^2)</f>
        <v>294.7231513033658</v>
      </c>
      <c r="Y18" s="8">
        <f t="shared" si="17"/>
        <v>313.68052926963776</v>
      </c>
      <c r="Z18" s="8">
        <f t="shared" si="17"/>
        <v>575.18922914822542</v>
      </c>
      <c r="AA18" s="8">
        <f t="shared" si="17"/>
        <v>734.77955695402238</v>
      </c>
      <c r="AB18" s="8">
        <f t="shared" si="17"/>
        <v>300.4308804852904</v>
      </c>
      <c r="AC18" s="8">
        <f t="shared" si="17"/>
        <v>351.93817840139701</v>
      </c>
      <c r="AD18" s="8">
        <f t="shared" si="17"/>
        <v>348.61486916048642</v>
      </c>
      <c r="AE18" s="8">
        <f t="shared" si="17"/>
        <v>315.33396999600836</v>
      </c>
    </row>
    <row r="19" spans="1:31" x14ac:dyDescent="0.2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">
      <c r="A20" s="12" t="s">
        <v>14</v>
      </c>
      <c r="B20" s="18">
        <f>B17/$B$17</f>
        <v>1</v>
      </c>
      <c r="C20" s="18">
        <f t="shared" ref="C20:P20" si="18">C17/$B$17</f>
        <v>1.3867205236160893</v>
      </c>
      <c r="D20" s="18">
        <f t="shared" si="18"/>
        <v>1.3292478849939224</v>
      </c>
      <c r="E20" s="18">
        <f t="shared" si="18"/>
        <v>1.2869053582793155</v>
      </c>
      <c r="F20" s="18">
        <f t="shared" si="18"/>
        <v>1.3801617958300452</v>
      </c>
      <c r="G20" s="18">
        <f t="shared" si="18"/>
        <v>1.4637100280619526</v>
      </c>
      <c r="H20" s="18">
        <f t="shared" si="18"/>
        <v>1.294753880475511</v>
      </c>
      <c r="I20" s="18">
        <f t="shared" si="18"/>
        <v>1.2141314601633006</v>
      </c>
      <c r="J20" s="18">
        <f t="shared" si="18"/>
        <v>1.7194491121708038</v>
      </c>
      <c r="K20" s="18">
        <f t="shared" si="18"/>
        <v>1.5944107956045594</v>
      </c>
      <c r="L20" s="18">
        <f t="shared" si="18"/>
        <v>2.2588899343595101</v>
      </c>
      <c r="M20" s="18">
        <f t="shared" si="18"/>
        <v>2.2129490924951809</v>
      </c>
      <c r="N20" s="18">
        <f t="shared" si="18"/>
        <v>2.4271050867773125</v>
      </c>
      <c r="O20" s="18">
        <f t="shared" si="18"/>
        <v>2.3586592447495422</v>
      </c>
      <c r="P20" s="18">
        <f t="shared" si="18"/>
        <v>2.5191327670215711</v>
      </c>
      <c r="Q20" s="18">
        <f>Q17/$Q$17</f>
        <v>1</v>
      </c>
      <c r="R20" s="18">
        <f t="shared" ref="R20:AE20" si="19">R17/$Q$17</f>
        <v>1.2037586790023158</v>
      </c>
      <c r="S20" s="18">
        <f t="shared" si="19"/>
        <v>1.2622726600321341</v>
      </c>
      <c r="T20" s="18">
        <f t="shared" si="19"/>
        <v>1.3957583442576096</v>
      </c>
      <c r="U20" s="18">
        <f t="shared" si="19"/>
        <v>1.347427107678977</v>
      </c>
      <c r="V20" s="18">
        <f t="shared" si="19"/>
        <v>1.416704132452733</v>
      </c>
      <c r="W20" s="18">
        <f t="shared" si="19"/>
        <v>1.5748788578393658</v>
      </c>
      <c r="X20" s="18">
        <f t="shared" si="19"/>
        <v>1.6076266345873094</v>
      </c>
      <c r="Y20" s="18">
        <f t="shared" si="19"/>
        <v>1.7428352146500989</v>
      </c>
      <c r="Z20" s="18">
        <f t="shared" si="19"/>
        <v>2.049162781849037</v>
      </c>
      <c r="AA20" s="18">
        <f t="shared" si="19"/>
        <v>2.0545907474870564</v>
      </c>
      <c r="AB20" s="18">
        <f t="shared" si="19"/>
        <v>2.1139704455645956</v>
      </c>
      <c r="AC20" s="18">
        <f t="shared" si="19"/>
        <v>2.3970175264524678</v>
      </c>
      <c r="AD20" s="18">
        <f t="shared" si="19"/>
        <v>2.3805584031125449</v>
      </c>
      <c r="AE20" s="18">
        <f t="shared" si="19"/>
        <v>2.4590085069121299</v>
      </c>
    </row>
    <row r="21" spans="1:31" x14ac:dyDescent="0.2">
      <c r="A21" s="12" t="s">
        <v>48</v>
      </c>
      <c r="B21" s="18">
        <f>B20*SQRT((B18/B17)^2+($B$18/$B$17)^2)</f>
        <v>5.9394576344394941E-2</v>
      </c>
      <c r="C21" s="18">
        <f t="shared" ref="C21:P21" si="20">C20*SQRT((C18/C17)^2+($B$18/$B$17)^2)</f>
        <v>0.11245760013126664</v>
      </c>
      <c r="D21" s="18">
        <f t="shared" si="20"/>
        <v>8.3360635284150844E-2</v>
      </c>
      <c r="E21" s="18">
        <f t="shared" si="20"/>
        <v>0.14068989794309855</v>
      </c>
      <c r="F21" s="18">
        <f t="shared" si="20"/>
        <v>9.4388295443212852E-2</v>
      </c>
      <c r="G21" s="18">
        <f t="shared" si="20"/>
        <v>7.0425100489329748E-2</v>
      </c>
      <c r="H21" s="18">
        <f t="shared" si="20"/>
        <v>8.8860622149063928E-2</v>
      </c>
      <c r="I21" s="18">
        <f t="shared" si="20"/>
        <v>8.7168319277195414E-2</v>
      </c>
      <c r="J21" s="18">
        <f t="shared" si="20"/>
        <v>0.24161518343336061</v>
      </c>
      <c r="K21" s="18">
        <f t="shared" si="20"/>
        <v>0.14007242795394548</v>
      </c>
      <c r="L21" s="18">
        <f t="shared" si="20"/>
        <v>0.18791924978478847</v>
      </c>
      <c r="M21" s="18">
        <f t="shared" si="20"/>
        <v>0.34920432916724259</v>
      </c>
      <c r="N21" s="18">
        <f t="shared" si="20"/>
        <v>0.25812482931928965</v>
      </c>
      <c r="O21" s="18">
        <f t="shared" si="20"/>
        <v>0.13746683529759976</v>
      </c>
      <c r="P21" s="18">
        <f t="shared" si="20"/>
        <v>0.28129450931652078</v>
      </c>
      <c r="Q21" s="18">
        <f>Q20*SQRT((Q18/Q17)^2+($Q$18/$Q$17)^2)</f>
        <v>8.5523474557314211E-2</v>
      </c>
      <c r="R21" s="18">
        <f t="shared" ref="R21:AE21" si="21">R20*SQRT((R18/R17)^2+($Q$18/$Q$17)^2)</f>
        <v>8.9185678197554227E-2</v>
      </c>
      <c r="S21" s="18">
        <f t="shared" si="21"/>
        <v>0.10093494003032447</v>
      </c>
      <c r="T21" s="18">
        <f t="shared" si="21"/>
        <v>0.11403346088698459</v>
      </c>
      <c r="U21" s="18">
        <f t="shared" si="21"/>
        <v>0.1169045428095077</v>
      </c>
      <c r="V21" s="18">
        <f t="shared" si="21"/>
        <v>0.14735256131592905</v>
      </c>
      <c r="W21" s="18">
        <f t="shared" si="21"/>
        <v>0.17659197395506848</v>
      </c>
      <c r="X21" s="18">
        <f t="shared" si="21"/>
        <v>0.12802020848279044</v>
      </c>
      <c r="Y21" s="18">
        <f t="shared" si="21"/>
        <v>0.13772098275826788</v>
      </c>
      <c r="Z21" s="18">
        <f t="shared" si="21"/>
        <v>0.20440204737630269</v>
      </c>
      <c r="AA21" s="18">
        <f t="shared" si="21"/>
        <v>0.24198899561356108</v>
      </c>
      <c r="AB21" s="18">
        <f t="shared" si="21"/>
        <v>0.15346664410806454</v>
      </c>
      <c r="AC21" s="18">
        <f t="shared" si="21"/>
        <v>0.17579878975077956</v>
      </c>
      <c r="AD21" s="18">
        <f t="shared" si="21"/>
        <v>0.17444681865239797</v>
      </c>
      <c r="AE21" s="18">
        <f t="shared" si="21"/>
        <v>0.17336479949828476</v>
      </c>
    </row>
    <row r="22" spans="1:31" x14ac:dyDescent="0.2">
      <c r="A22" s="9"/>
      <c r="B22" s="9"/>
      <c r="C22" s="9"/>
      <c r="D22" s="9"/>
      <c r="E22" s="9"/>
      <c r="F22" s="9"/>
      <c r="G22" s="9"/>
      <c r="H22" s="9"/>
    </row>
    <row r="23" spans="1:31" x14ac:dyDescent="0.2">
      <c r="A23" s="29" t="s">
        <v>15</v>
      </c>
      <c r="B23" s="30">
        <v>24.872905190000001</v>
      </c>
    </row>
    <row r="24" spans="1:31" x14ac:dyDescent="0.2">
      <c r="A24" s="29"/>
      <c r="B24" s="30"/>
    </row>
    <row r="25" spans="1:31" x14ac:dyDescent="0.2">
      <c r="A25" s="29" t="s">
        <v>16</v>
      </c>
      <c r="B25" s="30">
        <v>0.42161407000000001</v>
      </c>
    </row>
    <row r="26" spans="1:31" x14ac:dyDescent="0.2">
      <c r="A26" s="29"/>
      <c r="B26" s="30"/>
    </row>
    <row r="33" spans="2:8" x14ac:dyDescent="0.2">
      <c r="B33" s="9"/>
      <c r="C33" s="9"/>
      <c r="D33" s="9"/>
      <c r="E33" s="9"/>
      <c r="F33" s="9"/>
      <c r="G33" s="9"/>
      <c r="H33" s="9"/>
    </row>
    <row r="34" spans="2:8" x14ac:dyDescent="0.2">
      <c r="B34" s="9"/>
      <c r="C34" s="9"/>
      <c r="D34" s="9"/>
      <c r="E34" s="9"/>
      <c r="F34" s="9"/>
      <c r="G34" s="9"/>
      <c r="H34" s="9"/>
    </row>
    <row r="35" spans="2:8" x14ac:dyDescent="0.2">
      <c r="B35" s="9"/>
      <c r="C35" s="9"/>
      <c r="D35" s="9"/>
      <c r="E35" s="9"/>
      <c r="F35" s="9"/>
      <c r="G35" s="9"/>
      <c r="H35" s="9"/>
    </row>
    <row r="36" spans="2:8" x14ac:dyDescent="0.2">
      <c r="B36" s="9"/>
      <c r="C36" s="9"/>
      <c r="D36" s="9"/>
      <c r="E36" s="9"/>
      <c r="F36" s="9"/>
      <c r="G36" s="9"/>
      <c r="H36" s="9"/>
    </row>
  </sheetData>
  <mergeCells count="21">
    <mergeCell ref="A10:A12"/>
    <mergeCell ref="A23:A24"/>
    <mergeCell ref="B23:B24"/>
    <mergeCell ref="A25:A26"/>
    <mergeCell ref="B25:B26"/>
    <mergeCell ref="Q1:AE1"/>
    <mergeCell ref="Q2:AE2"/>
    <mergeCell ref="Q3:AE3"/>
    <mergeCell ref="Q4:AE4"/>
    <mergeCell ref="Q5:AE5"/>
    <mergeCell ref="B8:P8"/>
    <mergeCell ref="Q7:AE7"/>
    <mergeCell ref="Q8:AE8"/>
    <mergeCell ref="B5:P5"/>
    <mergeCell ref="B6:P6"/>
    <mergeCell ref="Q6:AE6"/>
    <mergeCell ref="B3:P3"/>
    <mergeCell ref="B4:P4"/>
    <mergeCell ref="B1:P1"/>
    <mergeCell ref="B2:P2"/>
    <mergeCell ref="B7:P7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6312-2ACD-2A4B-94ED-568F2A48B463}">
  <dimension ref="A1:L30"/>
  <sheetViews>
    <sheetView zoomScale="67" workbookViewId="0">
      <selection activeCell="H2" sqref="H2:I2"/>
    </sheetView>
  </sheetViews>
  <sheetFormatPr baseColWidth="10" defaultColWidth="9.1640625" defaultRowHeight="13" x14ac:dyDescent="0.2"/>
  <cols>
    <col min="1" max="1" width="33.5" style="3" customWidth="1"/>
    <col min="2" max="12" width="12.83203125" style="3" customWidth="1"/>
    <col min="13" max="16384" width="9.1640625" style="3"/>
  </cols>
  <sheetData>
    <row r="1" spans="1:12" ht="44" customHeight="1" x14ac:dyDescent="0.2">
      <c r="A1" s="1" t="s">
        <v>25</v>
      </c>
      <c r="B1" s="1" t="s">
        <v>51</v>
      </c>
      <c r="C1" s="24" t="s">
        <v>50</v>
      </c>
      <c r="D1" s="24" t="s">
        <v>52</v>
      </c>
      <c r="E1" s="24" t="s">
        <v>53</v>
      </c>
      <c r="F1" s="24" t="s">
        <v>54</v>
      </c>
      <c r="G1" s="24" t="s">
        <v>55</v>
      </c>
      <c r="H1" s="39" t="s">
        <v>57</v>
      </c>
      <c r="I1" s="40"/>
      <c r="J1" s="39" t="s">
        <v>58</v>
      </c>
      <c r="K1" s="40"/>
      <c r="L1" s="1" t="s">
        <v>56</v>
      </c>
    </row>
    <row r="2" spans="1:12" ht="14" x14ac:dyDescent="0.2">
      <c r="A2" s="1" t="s">
        <v>11</v>
      </c>
      <c r="B2" s="33"/>
      <c r="C2" s="33"/>
      <c r="D2" s="33"/>
      <c r="E2" s="33"/>
      <c r="F2" s="33"/>
      <c r="G2" s="33"/>
      <c r="H2" s="27" t="s">
        <v>24</v>
      </c>
      <c r="I2" s="28"/>
      <c r="J2" s="27" t="s">
        <v>24</v>
      </c>
      <c r="K2" s="28"/>
      <c r="L2" s="26"/>
    </row>
    <row r="3" spans="1:12" ht="14" x14ac:dyDescent="0.2">
      <c r="A3" s="1" t="s">
        <v>7</v>
      </c>
      <c r="B3" s="33"/>
      <c r="C3" s="33"/>
      <c r="D3" s="33"/>
      <c r="E3" s="33"/>
      <c r="F3" s="33"/>
      <c r="G3" s="33"/>
      <c r="H3" s="27" t="s">
        <v>18</v>
      </c>
      <c r="I3" s="28"/>
      <c r="J3" s="27" t="s">
        <v>18</v>
      </c>
      <c r="K3" s="28"/>
      <c r="L3" s="26"/>
    </row>
    <row r="4" spans="1:12" ht="14" x14ac:dyDescent="0.2">
      <c r="A4" s="1" t="s">
        <v>8</v>
      </c>
      <c r="B4" s="33"/>
      <c r="C4" s="33"/>
      <c r="D4" s="33"/>
      <c r="E4" s="33"/>
      <c r="F4" s="33"/>
      <c r="G4" s="33"/>
      <c r="H4" s="27" t="s">
        <v>18</v>
      </c>
      <c r="I4" s="28"/>
      <c r="J4" s="27" t="s">
        <v>18</v>
      </c>
      <c r="K4" s="28"/>
      <c r="L4" s="26"/>
    </row>
    <row r="5" spans="1:12" ht="14" x14ac:dyDescent="0.2">
      <c r="A5" s="1" t="s">
        <v>12</v>
      </c>
      <c r="B5" s="33"/>
      <c r="C5" s="33"/>
      <c r="D5" s="33"/>
      <c r="E5" s="33"/>
      <c r="F5" s="33"/>
      <c r="G5" s="33"/>
      <c r="H5" s="27" t="s">
        <v>17</v>
      </c>
      <c r="I5" s="28"/>
      <c r="J5" s="27" t="s">
        <v>17</v>
      </c>
      <c r="K5" s="28"/>
      <c r="L5" s="26"/>
    </row>
    <row r="6" spans="1:12" ht="14" x14ac:dyDescent="0.2">
      <c r="A6" s="1" t="s">
        <v>9</v>
      </c>
      <c r="B6" s="33"/>
      <c r="C6" s="33"/>
      <c r="D6" s="33"/>
      <c r="E6" s="33"/>
      <c r="F6" s="33"/>
      <c r="G6" s="33"/>
      <c r="H6" s="27" t="s">
        <v>17</v>
      </c>
      <c r="I6" s="28"/>
      <c r="J6" s="27" t="s">
        <v>17</v>
      </c>
      <c r="K6" s="28"/>
      <c r="L6" s="26"/>
    </row>
    <row r="7" spans="1:12" ht="14" x14ac:dyDescent="0.2">
      <c r="A7" s="1" t="s">
        <v>10</v>
      </c>
      <c r="B7" s="35"/>
      <c r="C7" s="35"/>
      <c r="D7" s="35"/>
      <c r="E7" s="35"/>
      <c r="F7" s="35"/>
      <c r="G7" s="35"/>
      <c r="H7" s="27" t="s">
        <v>17</v>
      </c>
      <c r="I7" s="28"/>
      <c r="J7" s="27" t="s">
        <v>17</v>
      </c>
      <c r="K7" s="28"/>
      <c r="L7" s="26"/>
    </row>
    <row r="8" spans="1:12" ht="48" customHeight="1" x14ac:dyDescent="0.2">
      <c r="A8" s="1" t="s">
        <v>1</v>
      </c>
      <c r="B8" s="4" t="s">
        <v>0</v>
      </c>
      <c r="C8" s="4" t="s">
        <v>0</v>
      </c>
      <c r="D8" s="4" t="s">
        <v>0</v>
      </c>
      <c r="E8" s="4" t="s">
        <v>0</v>
      </c>
      <c r="F8" s="4" t="s">
        <v>0</v>
      </c>
      <c r="G8" s="4" t="s">
        <v>0</v>
      </c>
      <c r="H8" s="4" t="s">
        <v>4</v>
      </c>
      <c r="I8" s="13" t="s">
        <v>5</v>
      </c>
      <c r="J8" s="4" t="s">
        <v>6</v>
      </c>
      <c r="K8" s="13" t="s">
        <v>46</v>
      </c>
      <c r="L8" s="4" t="s">
        <v>0</v>
      </c>
    </row>
    <row r="9" spans="1:12" x14ac:dyDescent="0.15">
      <c r="A9" s="37" t="s">
        <v>13</v>
      </c>
      <c r="B9" s="22">
        <v>10.025365000000001</v>
      </c>
      <c r="C9" s="22">
        <v>151.490219</v>
      </c>
      <c r="D9" s="22">
        <v>45.521576000000003</v>
      </c>
      <c r="E9" s="22">
        <v>237.46026599999999</v>
      </c>
      <c r="F9" s="22">
        <v>165.44236799999999</v>
      </c>
      <c r="G9" s="22">
        <v>216.79611199999999</v>
      </c>
      <c r="H9" s="22">
        <v>1938.4351810000001</v>
      </c>
      <c r="I9" s="22">
        <v>4154.8652339999999</v>
      </c>
      <c r="J9" s="22">
        <v>1621.896606</v>
      </c>
      <c r="K9" s="22">
        <v>5042.0805659999996</v>
      </c>
      <c r="L9" s="22">
        <v>15455.675781</v>
      </c>
    </row>
    <row r="10" spans="1:12" x14ac:dyDescent="0.15">
      <c r="A10" s="37"/>
      <c r="B10" s="22">
        <v>10.332758999999999</v>
      </c>
      <c r="C10" s="22">
        <v>114.02995300000001</v>
      </c>
      <c r="D10" s="22">
        <v>125.140564</v>
      </c>
      <c r="E10" s="22">
        <v>208.08660900000001</v>
      </c>
      <c r="F10" s="22">
        <v>182.81405599999999</v>
      </c>
      <c r="G10" s="22">
        <v>242.706085</v>
      </c>
      <c r="H10" s="22">
        <v>1436.862427</v>
      </c>
      <c r="I10" s="22">
        <v>3298.0603030000002</v>
      </c>
      <c r="J10" s="22">
        <v>1114.583374</v>
      </c>
      <c r="K10" s="22">
        <v>3555.911865</v>
      </c>
      <c r="L10" s="22">
        <v>12061.152344</v>
      </c>
    </row>
    <row r="11" spans="1:12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6" customHeight="1" x14ac:dyDescent="0.2">
      <c r="A12" s="14" t="s">
        <v>2</v>
      </c>
      <c r="B12" s="21">
        <f t="shared" ref="B12:L12" si="0">AVERAGE(B9:B10)</f>
        <v>10.179062</v>
      </c>
      <c r="C12" s="21">
        <f t="shared" si="0"/>
        <v>132.760086</v>
      </c>
      <c r="D12" s="21">
        <f t="shared" si="0"/>
        <v>85.331069999999997</v>
      </c>
      <c r="E12" s="21">
        <f t="shared" si="0"/>
        <v>222.7734375</v>
      </c>
      <c r="F12" s="21">
        <f t="shared" si="0"/>
        <v>174.12821199999999</v>
      </c>
      <c r="G12" s="21">
        <f t="shared" si="0"/>
        <v>229.75109850000001</v>
      </c>
      <c r="H12" s="21">
        <f t="shared" si="0"/>
        <v>1687.6488039999999</v>
      </c>
      <c r="I12" s="21">
        <f t="shared" si="0"/>
        <v>3726.4627685</v>
      </c>
      <c r="J12" s="21">
        <f t="shared" si="0"/>
        <v>1368.23999</v>
      </c>
      <c r="K12" s="21">
        <f t="shared" si="0"/>
        <v>4298.9962154999994</v>
      </c>
      <c r="L12" s="21">
        <f t="shared" si="0"/>
        <v>13758.4140625</v>
      </c>
    </row>
    <row r="13" spans="1:12" ht="16" customHeight="1" x14ac:dyDescent="0.2">
      <c r="A13" s="14" t="s">
        <v>19</v>
      </c>
      <c r="B13" s="21">
        <f t="shared" ref="B13:L13" si="1">STDEV(B9:B10)/SQRT(COUNT(B9:B10))</f>
        <v>0.15369699999999931</v>
      </c>
      <c r="C13" s="21">
        <f t="shared" si="1"/>
        <v>18.730133000000045</v>
      </c>
      <c r="D13" s="21">
        <f t="shared" si="1"/>
        <v>39.809493999999994</v>
      </c>
      <c r="E13" s="21">
        <f t="shared" si="1"/>
        <v>14.68682849999999</v>
      </c>
      <c r="F13" s="21">
        <f t="shared" si="1"/>
        <v>8.685844000000003</v>
      </c>
      <c r="G13" s="21">
        <f t="shared" si="1"/>
        <v>12.954986500000002</v>
      </c>
      <c r="H13" s="21">
        <f t="shared" si="1"/>
        <v>250.78637700000095</v>
      </c>
      <c r="I13" s="21">
        <f t="shared" si="1"/>
        <v>428.40246550000148</v>
      </c>
      <c r="J13" s="21">
        <f t="shared" si="1"/>
        <v>253.65661599999973</v>
      </c>
      <c r="K13" s="21">
        <f t="shared" si="1"/>
        <v>743.0843505000023</v>
      </c>
      <c r="L13" s="21">
        <f t="shared" si="1"/>
        <v>1697.2617185000026</v>
      </c>
    </row>
    <row r="14" spans="1:12" x14ac:dyDescent="0.2">
      <c r="A14" s="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12" t="s">
        <v>14</v>
      </c>
      <c r="B15" s="18" t="s">
        <v>28</v>
      </c>
      <c r="C15" s="18" t="s">
        <v>28</v>
      </c>
      <c r="D15" s="18" t="s">
        <v>28</v>
      </c>
      <c r="E15" s="18" t="s">
        <v>28</v>
      </c>
      <c r="F15" s="18" t="s">
        <v>28</v>
      </c>
      <c r="G15" s="18" t="s">
        <v>28</v>
      </c>
      <c r="H15" s="18">
        <f>H12/$H$12</f>
        <v>1</v>
      </c>
      <c r="I15" s="18">
        <f>I12/$H$12</f>
        <v>2.2080795244056004</v>
      </c>
      <c r="J15" s="18">
        <f>J12/$J$12</f>
        <v>1</v>
      </c>
      <c r="K15" s="18">
        <f>K12/$J$12</f>
        <v>3.1419898898730474</v>
      </c>
      <c r="L15" s="18" t="s">
        <v>28</v>
      </c>
    </row>
    <row r="16" spans="1:12" x14ac:dyDescent="0.2">
      <c r="A16" s="9"/>
      <c r="B16" s="9"/>
    </row>
    <row r="17" spans="2:2" ht="13" customHeight="1" x14ac:dyDescent="0.2"/>
    <row r="19" spans="2:2" ht="13" customHeight="1" x14ac:dyDescent="0.2"/>
    <row r="27" spans="2:2" x14ac:dyDescent="0.2">
      <c r="B27" s="9"/>
    </row>
    <row r="28" spans="2:2" x14ac:dyDescent="0.2">
      <c r="B28" s="9"/>
    </row>
    <row r="29" spans="2:2" x14ac:dyDescent="0.2">
      <c r="B29" s="9"/>
    </row>
    <row r="30" spans="2:2" x14ac:dyDescent="0.2">
      <c r="B30" s="9"/>
    </row>
  </sheetData>
  <mergeCells count="22">
    <mergeCell ref="L2:L7"/>
    <mergeCell ref="C2:C7"/>
    <mergeCell ref="D2:D7"/>
    <mergeCell ref="E2:E7"/>
    <mergeCell ref="F2:F7"/>
    <mergeCell ref="G2:G7"/>
    <mergeCell ref="J6:K6"/>
    <mergeCell ref="J7:K7"/>
    <mergeCell ref="H6:I6"/>
    <mergeCell ref="H7:I7"/>
    <mergeCell ref="J1:K1"/>
    <mergeCell ref="J2:K2"/>
    <mergeCell ref="J3:K3"/>
    <mergeCell ref="J4:K4"/>
    <mergeCell ref="J5:K5"/>
    <mergeCell ref="A9:A10"/>
    <mergeCell ref="B2:B7"/>
    <mergeCell ref="H1:I1"/>
    <mergeCell ref="H2:I2"/>
    <mergeCell ref="H3:I3"/>
    <mergeCell ref="H4:I4"/>
    <mergeCell ref="H5:I5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B4F40-F1C2-CE4A-8B8B-E367528AB00C}">
  <dimension ref="A1:U38"/>
  <sheetViews>
    <sheetView zoomScale="67" workbookViewId="0">
      <selection activeCell="L38" sqref="L38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21" ht="14" x14ac:dyDescent="0.2">
      <c r="A1" s="1" t="s">
        <v>25</v>
      </c>
      <c r="B1" s="26" t="s">
        <v>49</v>
      </c>
      <c r="C1" s="26"/>
      <c r="D1" s="26"/>
      <c r="E1" s="26"/>
      <c r="F1" s="26"/>
      <c r="G1" s="27" t="s">
        <v>63</v>
      </c>
      <c r="H1" s="38"/>
      <c r="I1" s="38"/>
      <c r="J1" s="38"/>
      <c r="K1" s="28"/>
      <c r="L1" s="26" t="s">
        <v>56</v>
      </c>
      <c r="M1" s="26"/>
      <c r="N1" s="26"/>
      <c r="O1" s="26"/>
      <c r="P1" s="26"/>
      <c r="Q1" s="26" t="s">
        <v>64</v>
      </c>
      <c r="R1" s="26"/>
      <c r="S1" s="26"/>
      <c r="T1" s="26"/>
      <c r="U1" s="26"/>
    </row>
    <row r="2" spans="1:21" ht="14" x14ac:dyDescent="0.2">
      <c r="A2" s="1" t="s">
        <v>27</v>
      </c>
      <c r="B2" s="31" t="s">
        <v>28</v>
      </c>
      <c r="C2" s="41"/>
      <c r="D2" s="41"/>
      <c r="E2" s="41"/>
      <c r="F2" s="32"/>
      <c r="G2" s="27" t="s">
        <v>31</v>
      </c>
      <c r="H2" s="38"/>
      <c r="I2" s="38"/>
      <c r="J2" s="38"/>
      <c r="K2" s="28"/>
      <c r="L2" s="31" t="s">
        <v>28</v>
      </c>
      <c r="M2" s="41"/>
      <c r="N2" s="41"/>
      <c r="O2" s="41"/>
      <c r="P2" s="32"/>
      <c r="Q2" s="31" t="s">
        <v>28</v>
      </c>
      <c r="R2" s="41"/>
      <c r="S2" s="41"/>
      <c r="T2" s="41"/>
      <c r="U2" s="32"/>
    </row>
    <row r="3" spans="1:21" ht="14" x14ac:dyDescent="0.2">
      <c r="A3" s="1" t="s">
        <v>11</v>
      </c>
      <c r="B3" s="33"/>
      <c r="C3" s="42"/>
      <c r="D3" s="42"/>
      <c r="E3" s="42"/>
      <c r="F3" s="34"/>
      <c r="G3" s="27" t="s">
        <v>24</v>
      </c>
      <c r="H3" s="38"/>
      <c r="I3" s="38"/>
      <c r="J3" s="38"/>
      <c r="K3" s="28"/>
      <c r="L3" s="33"/>
      <c r="M3" s="42"/>
      <c r="N3" s="42"/>
      <c r="O3" s="42"/>
      <c r="P3" s="34"/>
      <c r="Q3" s="33"/>
      <c r="R3" s="42"/>
      <c r="S3" s="42"/>
      <c r="T3" s="42"/>
      <c r="U3" s="34"/>
    </row>
    <row r="4" spans="1:21" ht="14" x14ac:dyDescent="0.2">
      <c r="A4" s="1" t="s">
        <v>7</v>
      </c>
      <c r="B4" s="33"/>
      <c r="C4" s="42"/>
      <c r="D4" s="42"/>
      <c r="E4" s="42"/>
      <c r="F4" s="34"/>
      <c r="G4" s="27" t="s">
        <v>18</v>
      </c>
      <c r="H4" s="38"/>
      <c r="I4" s="38"/>
      <c r="J4" s="38"/>
      <c r="K4" s="28"/>
      <c r="L4" s="33"/>
      <c r="M4" s="42"/>
      <c r="N4" s="42"/>
      <c r="O4" s="42"/>
      <c r="P4" s="34"/>
      <c r="Q4" s="33"/>
      <c r="R4" s="42"/>
      <c r="S4" s="42"/>
      <c r="T4" s="42"/>
      <c r="U4" s="34"/>
    </row>
    <row r="5" spans="1:21" ht="14" x14ac:dyDescent="0.2">
      <c r="A5" s="1" t="s">
        <v>8</v>
      </c>
      <c r="B5" s="33"/>
      <c r="C5" s="42"/>
      <c r="D5" s="42"/>
      <c r="E5" s="42"/>
      <c r="F5" s="34"/>
      <c r="G5" s="27" t="s">
        <v>18</v>
      </c>
      <c r="H5" s="38"/>
      <c r="I5" s="38"/>
      <c r="J5" s="38"/>
      <c r="K5" s="28"/>
      <c r="L5" s="33"/>
      <c r="M5" s="42"/>
      <c r="N5" s="42"/>
      <c r="O5" s="42"/>
      <c r="P5" s="34"/>
      <c r="Q5" s="33"/>
      <c r="R5" s="42"/>
      <c r="S5" s="42"/>
      <c r="T5" s="42"/>
      <c r="U5" s="34"/>
    </row>
    <row r="6" spans="1:21" ht="14" x14ac:dyDescent="0.2">
      <c r="A6" s="1" t="s">
        <v>12</v>
      </c>
      <c r="B6" s="33"/>
      <c r="C6" s="42"/>
      <c r="D6" s="42"/>
      <c r="E6" s="42"/>
      <c r="F6" s="34"/>
      <c r="G6" s="27" t="s">
        <v>17</v>
      </c>
      <c r="H6" s="38"/>
      <c r="I6" s="38"/>
      <c r="J6" s="38"/>
      <c r="K6" s="28"/>
      <c r="L6" s="33"/>
      <c r="M6" s="42"/>
      <c r="N6" s="42"/>
      <c r="O6" s="42"/>
      <c r="P6" s="34"/>
      <c r="Q6" s="33"/>
      <c r="R6" s="42"/>
      <c r="S6" s="42"/>
      <c r="T6" s="42"/>
      <c r="U6" s="34"/>
    </row>
    <row r="7" spans="1:21" ht="14" x14ac:dyDescent="0.2">
      <c r="A7" s="1" t="s">
        <v>9</v>
      </c>
      <c r="B7" s="33"/>
      <c r="C7" s="42"/>
      <c r="D7" s="42"/>
      <c r="E7" s="42"/>
      <c r="F7" s="34"/>
      <c r="G7" s="27" t="s">
        <v>17</v>
      </c>
      <c r="H7" s="38"/>
      <c r="I7" s="38"/>
      <c r="J7" s="38"/>
      <c r="K7" s="28"/>
      <c r="L7" s="33"/>
      <c r="M7" s="42"/>
      <c r="N7" s="42"/>
      <c r="O7" s="42"/>
      <c r="P7" s="34"/>
      <c r="Q7" s="33"/>
      <c r="R7" s="42"/>
      <c r="S7" s="42"/>
      <c r="T7" s="42"/>
      <c r="U7" s="34"/>
    </row>
    <row r="8" spans="1:21" ht="14" x14ac:dyDescent="0.2">
      <c r="A8" s="1" t="s">
        <v>10</v>
      </c>
      <c r="B8" s="35"/>
      <c r="C8" s="43"/>
      <c r="D8" s="43"/>
      <c r="E8" s="43"/>
      <c r="F8" s="36"/>
      <c r="G8" s="27" t="s">
        <v>17</v>
      </c>
      <c r="H8" s="38"/>
      <c r="I8" s="38"/>
      <c r="J8" s="38"/>
      <c r="K8" s="28"/>
      <c r="L8" s="35"/>
      <c r="M8" s="43"/>
      <c r="N8" s="43"/>
      <c r="O8" s="43"/>
      <c r="P8" s="36"/>
      <c r="Q8" s="35"/>
      <c r="R8" s="43"/>
      <c r="S8" s="43"/>
      <c r="T8" s="43"/>
      <c r="U8" s="36"/>
    </row>
    <row r="9" spans="1:21" ht="48" customHeight="1" x14ac:dyDescent="0.2">
      <c r="A9" s="1" t="s">
        <v>1</v>
      </c>
      <c r="B9" s="17" t="s">
        <v>6</v>
      </c>
      <c r="C9" s="13" t="s">
        <v>30</v>
      </c>
      <c r="D9" s="17" t="s">
        <v>59</v>
      </c>
      <c r="E9" s="13" t="s">
        <v>60</v>
      </c>
      <c r="F9" s="17" t="s">
        <v>61</v>
      </c>
      <c r="G9" s="17" t="s">
        <v>6</v>
      </c>
      <c r="H9" s="13" t="s">
        <v>30</v>
      </c>
      <c r="I9" s="17" t="s">
        <v>59</v>
      </c>
      <c r="J9" s="13" t="s">
        <v>60</v>
      </c>
      <c r="K9" s="17" t="s">
        <v>61</v>
      </c>
      <c r="L9" s="17" t="s">
        <v>6</v>
      </c>
      <c r="M9" s="13" t="s">
        <v>30</v>
      </c>
      <c r="N9" s="17" t="s">
        <v>59</v>
      </c>
      <c r="O9" s="13" t="s">
        <v>60</v>
      </c>
      <c r="P9" s="17" t="s">
        <v>61</v>
      </c>
      <c r="Q9" s="17" t="s">
        <v>6</v>
      </c>
      <c r="R9" s="13" t="s">
        <v>30</v>
      </c>
      <c r="S9" s="17" t="s">
        <v>59</v>
      </c>
      <c r="T9" s="13" t="s">
        <v>60</v>
      </c>
      <c r="U9" s="17" t="s">
        <v>61</v>
      </c>
    </row>
    <row r="10" spans="1:21" x14ac:dyDescent="0.15">
      <c r="A10" s="37" t="s">
        <v>13</v>
      </c>
      <c r="B10" s="22">
        <v>31.919594</v>
      </c>
      <c r="C10" s="22">
        <v>31.277228999999998</v>
      </c>
      <c r="D10" s="22">
        <v>34.200085000000001</v>
      </c>
      <c r="E10" s="22">
        <v>32.146099</v>
      </c>
      <c r="F10" s="22">
        <v>34.752369000000002</v>
      </c>
      <c r="G10" s="22">
        <v>65.285499999999999</v>
      </c>
      <c r="H10" s="22">
        <v>51.004027999999998</v>
      </c>
      <c r="I10" s="22">
        <v>260.97723400000001</v>
      </c>
      <c r="J10" s="22">
        <v>631.16467299999999</v>
      </c>
      <c r="K10" s="22">
        <v>536.11120600000004</v>
      </c>
      <c r="L10" s="22">
        <v>38.999504000000002</v>
      </c>
      <c r="M10" s="22">
        <v>35.575828999999999</v>
      </c>
      <c r="N10" s="22">
        <v>4286.9301759999998</v>
      </c>
      <c r="O10" s="22">
        <v>4334.0566410000001</v>
      </c>
      <c r="P10" s="22">
        <v>3925.9423830000001</v>
      </c>
      <c r="Q10" s="22">
        <v>50.407485999999999</v>
      </c>
      <c r="R10" s="22">
        <v>53.558807000000002</v>
      </c>
      <c r="S10" s="22">
        <v>62.46949</v>
      </c>
      <c r="T10" s="22">
        <v>75.634726999999998</v>
      </c>
      <c r="U10" s="22">
        <v>71.111953999999997</v>
      </c>
    </row>
    <row r="11" spans="1:21" x14ac:dyDescent="0.15">
      <c r="A11" s="37"/>
      <c r="B11" s="22">
        <v>30.251141000000001</v>
      </c>
      <c r="C11" s="22">
        <v>29.978531</v>
      </c>
      <c r="D11" s="22">
        <v>30.662458000000001</v>
      </c>
      <c r="E11" s="22">
        <v>31.732464</v>
      </c>
      <c r="F11" s="22">
        <v>35.560017000000002</v>
      </c>
      <c r="G11" s="22">
        <v>55.573867999999997</v>
      </c>
      <c r="H11" s="22">
        <v>104.957756</v>
      </c>
      <c r="I11" s="22">
        <v>210.058975</v>
      </c>
      <c r="J11" s="22">
        <v>660.35144000000003</v>
      </c>
      <c r="K11" s="22">
        <v>625.69750999999997</v>
      </c>
      <c r="L11" s="22">
        <v>37.698878999999998</v>
      </c>
      <c r="M11" s="22">
        <v>36.471687000000003</v>
      </c>
      <c r="N11" s="22">
        <v>4105.001953</v>
      </c>
      <c r="O11" s="22">
        <v>4105.6450199999999</v>
      </c>
      <c r="P11" s="22">
        <v>4396.6606449999999</v>
      </c>
      <c r="Q11" s="22">
        <v>49.610686999999999</v>
      </c>
      <c r="R11" s="22">
        <v>50.148181999999998</v>
      </c>
      <c r="S11" s="22">
        <v>61.057346000000003</v>
      </c>
      <c r="T11" s="22">
        <v>59.671405999999998</v>
      </c>
      <c r="U11" s="22">
        <v>77.870475999999996</v>
      </c>
    </row>
    <row r="12" spans="1:21" x14ac:dyDescent="0.15">
      <c r="A12" s="37"/>
      <c r="B12" s="22">
        <v>30.055923</v>
      </c>
      <c r="C12" s="22">
        <v>30.409037000000001</v>
      </c>
      <c r="D12" s="22">
        <v>31.234670999999999</v>
      </c>
      <c r="E12" s="22">
        <v>30.913931000000002</v>
      </c>
      <c r="F12" s="22">
        <v>37.004275999999997</v>
      </c>
      <c r="G12" s="22">
        <v>64.371161999999998</v>
      </c>
      <c r="H12" s="22">
        <v>85.046852000000001</v>
      </c>
      <c r="I12" s="22">
        <v>215.246002</v>
      </c>
      <c r="J12" s="22">
        <v>607.94982900000002</v>
      </c>
      <c r="K12" s="22">
        <v>525.00775099999998</v>
      </c>
      <c r="L12" s="22">
        <v>34.195720999999999</v>
      </c>
      <c r="M12" s="22">
        <v>37.846927999999998</v>
      </c>
      <c r="N12" s="22">
        <v>4391.6997069999998</v>
      </c>
      <c r="O12" s="22">
        <v>4511.3964839999999</v>
      </c>
      <c r="P12" s="22">
        <v>4084.5827640000002</v>
      </c>
      <c r="Q12" s="22">
        <v>67.733008999999996</v>
      </c>
      <c r="R12" s="22">
        <v>60.352176999999998</v>
      </c>
      <c r="S12" s="22">
        <v>64.311820999999995</v>
      </c>
      <c r="T12" s="22">
        <v>57.683219999999999</v>
      </c>
      <c r="U12" s="22">
        <v>75.296158000000005</v>
      </c>
    </row>
    <row r="13" spans="1:2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6" customHeight="1" x14ac:dyDescent="0.2">
      <c r="A14" s="14" t="s">
        <v>2</v>
      </c>
      <c r="B14" s="21">
        <f>AVERAGE(B10:B12)</f>
        <v>30.742219333333335</v>
      </c>
      <c r="C14" s="21">
        <f t="shared" ref="C14:K14" si="0">AVERAGE(C10:C12)</f>
        <v>30.55493233333333</v>
      </c>
      <c r="D14" s="21">
        <f t="shared" si="0"/>
        <v>32.032404666666672</v>
      </c>
      <c r="E14" s="21">
        <f t="shared" si="0"/>
        <v>31.597498000000002</v>
      </c>
      <c r="F14" s="21">
        <f t="shared" si="0"/>
        <v>35.772220666666669</v>
      </c>
      <c r="G14" s="21">
        <f t="shared" si="0"/>
        <v>61.743509999999993</v>
      </c>
      <c r="H14" s="21">
        <f t="shared" si="0"/>
        <v>80.336212000000003</v>
      </c>
      <c r="I14" s="21">
        <f t="shared" si="0"/>
        <v>228.76073699999998</v>
      </c>
      <c r="J14" s="21">
        <f t="shared" si="0"/>
        <v>633.15531400000009</v>
      </c>
      <c r="K14" s="21">
        <f t="shared" si="0"/>
        <v>562.27215566666666</v>
      </c>
      <c r="L14" s="21">
        <f>AVERAGE(L10:L12)</f>
        <v>36.964701333333331</v>
      </c>
      <c r="M14" s="21">
        <f t="shared" ref="M14:P14" si="1">AVERAGE(M10:M12)</f>
        <v>36.631481333333333</v>
      </c>
      <c r="N14" s="21">
        <f t="shared" si="1"/>
        <v>4261.2106119999999</v>
      </c>
      <c r="O14" s="21">
        <f t="shared" si="1"/>
        <v>4317.0327150000003</v>
      </c>
      <c r="P14" s="21">
        <f t="shared" si="1"/>
        <v>4135.7285973333337</v>
      </c>
      <c r="Q14" s="21">
        <f>AVERAGE(Q10:Q12)</f>
        <v>55.917060666666657</v>
      </c>
      <c r="R14" s="21">
        <f t="shared" ref="R14:U14" si="2">AVERAGE(R10:R12)</f>
        <v>54.686388666666666</v>
      </c>
      <c r="S14" s="21">
        <f t="shared" si="2"/>
        <v>62.612885666666671</v>
      </c>
      <c r="T14" s="21">
        <f t="shared" si="2"/>
        <v>64.329784333333336</v>
      </c>
      <c r="U14" s="21">
        <f t="shared" si="2"/>
        <v>74.759529333333333</v>
      </c>
    </row>
    <row r="15" spans="1:21" ht="16" customHeight="1" x14ac:dyDescent="0.2">
      <c r="A15" s="14" t="s">
        <v>19</v>
      </c>
      <c r="B15" s="21">
        <f>STDEV(B10:B12)/SQRT(COUNT(B10:B12))</f>
        <v>0.59137857197183286</v>
      </c>
      <c r="C15" s="21">
        <f t="shared" ref="C15:K15" si="3">STDEV(C10:C12)/SQRT(COUNT(C10:C12))</f>
        <v>0.38193289550972687</v>
      </c>
      <c r="D15" s="21">
        <f t="shared" si="3"/>
        <v>1.0963553940187971</v>
      </c>
      <c r="E15" s="21">
        <f t="shared" si="3"/>
        <v>0.36204113989204723</v>
      </c>
      <c r="F15" s="21">
        <f t="shared" si="3"/>
        <v>0.65867141056127221</v>
      </c>
      <c r="G15" s="21">
        <f t="shared" si="3"/>
        <v>3.0960924459003705</v>
      </c>
      <c r="H15" s="21">
        <f t="shared" si="3"/>
        <v>15.752182792465055</v>
      </c>
      <c r="I15" s="21">
        <f t="shared" si="3"/>
        <v>16.17769371169182</v>
      </c>
      <c r="J15" s="21">
        <f t="shared" si="3"/>
        <v>15.1597515100786</v>
      </c>
      <c r="K15" s="21">
        <f t="shared" si="3"/>
        <v>31.874249572687553</v>
      </c>
      <c r="L15" s="21">
        <f>STDEV(L10:L12)/SQRT(COUNT(L10:L12))</f>
        <v>1.4344970561659511</v>
      </c>
      <c r="M15" s="21">
        <f t="shared" ref="M15:P15" si="4">STDEV(M10:M12)/SQRT(COUNT(M10:M12))</f>
        <v>0.66046027856193645</v>
      </c>
      <c r="N15" s="21">
        <f t="shared" si="4"/>
        <v>83.755641633710596</v>
      </c>
      <c r="O15" s="21">
        <f t="shared" si="4"/>
        <v>117.43923702192541</v>
      </c>
      <c r="P15" s="21">
        <f t="shared" si="4"/>
        <v>138.27007719869104</v>
      </c>
      <c r="Q15" s="21">
        <f>STDEV(Q10:Q12)/SQRT(COUNT(Q10:Q12))</f>
        <v>5.912450096296892</v>
      </c>
      <c r="R15" s="21">
        <f t="shared" ref="R15:U15" si="5">STDEV(R10:R12)/SQRT(COUNT(R10:R12))</f>
        <v>2.9991086898865094</v>
      </c>
      <c r="S15" s="21">
        <f t="shared" si="5"/>
        <v>0.94221788338655532</v>
      </c>
      <c r="T15" s="21">
        <f t="shared" si="5"/>
        <v>5.6815349280253082</v>
      </c>
      <c r="U15" s="21">
        <f t="shared" si="5"/>
        <v>1.9693808376016169</v>
      </c>
    </row>
    <row r="16" spans="1:21" x14ac:dyDescent="0.2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32" customHeight="1" x14ac:dyDescent="0.2">
      <c r="A17" s="16" t="s">
        <v>22</v>
      </c>
      <c r="B17" s="8">
        <f>B14*$B$25</f>
        <v>749.50325544005318</v>
      </c>
      <c r="C17" s="8">
        <f t="shared" ref="C17:J17" si="6">C14*$B$25</f>
        <v>744.93714995887206</v>
      </c>
      <c r="D17" s="8">
        <f t="shared" si="6"/>
        <v>780.95830743123599</v>
      </c>
      <c r="E17" s="8">
        <f t="shared" si="6"/>
        <v>770.355170457133</v>
      </c>
      <c r="F17" s="8">
        <f t="shared" si="6"/>
        <v>872.13598840326461</v>
      </c>
      <c r="G17" s="8">
        <f t="shared" si="6"/>
        <v>1505.3227369670751</v>
      </c>
      <c r="H17" s="8">
        <f t="shared" si="6"/>
        <v>1958.6176186842506</v>
      </c>
      <c r="I17" s="8">
        <f t="shared" si="6"/>
        <v>5577.2459118609431</v>
      </c>
      <c r="J17" s="8">
        <f t="shared" si="6"/>
        <v>15436.490251294883</v>
      </c>
      <c r="K17" s="8">
        <f>K14*$B$25</f>
        <v>13708.34052499646</v>
      </c>
      <c r="L17" s="8">
        <f>L14*$B$25</f>
        <v>901.20897536054929</v>
      </c>
      <c r="M17" s="8">
        <f t="shared" ref="M17:P17" si="7">M14*$B$25</f>
        <v>893.08498560985061</v>
      </c>
      <c r="N17" s="8">
        <f t="shared" si="7"/>
        <v>103889.41641395162</v>
      </c>
      <c r="O17" s="8">
        <f t="shared" si="7"/>
        <v>105250.37371733814</v>
      </c>
      <c r="P17" s="8">
        <f t="shared" si="7"/>
        <v>100830.13245425823</v>
      </c>
      <c r="Q17" s="8">
        <f>Q14*$B$25</f>
        <v>1363.2723958501979</v>
      </c>
      <c r="R17" s="8">
        <f t="shared" ref="R17:U17" si="8">R14*$B$25</f>
        <v>1333.2682943122593</v>
      </c>
      <c r="S17" s="8">
        <f t="shared" si="8"/>
        <v>1526.5183404887937</v>
      </c>
      <c r="T17" s="8">
        <f t="shared" si="8"/>
        <v>1568.3767738691083</v>
      </c>
      <c r="U17" s="8">
        <f t="shared" si="8"/>
        <v>1822.6566534753804</v>
      </c>
    </row>
    <row r="18" spans="1:21" ht="32" customHeight="1" x14ac:dyDescent="0.2">
      <c r="A18" s="16" t="s">
        <v>23</v>
      </c>
      <c r="B18" s="8">
        <f>B17*SQRT((B15/B14)^2+($B$27/$B$25)^2)</f>
        <v>15.677487105833293</v>
      </c>
      <c r="C18" s="8">
        <f t="shared" ref="C18:J18" si="9">C17*SQRT((C15/C14)^2+($B$27/$B$25)^2)</f>
        <v>11.142343794093115</v>
      </c>
      <c r="D18" s="8">
        <f t="shared" si="9"/>
        <v>27.488483172927211</v>
      </c>
      <c r="E18" s="8">
        <f t="shared" si="9"/>
        <v>10.860678057374702</v>
      </c>
      <c r="F18" s="8">
        <f t="shared" si="9"/>
        <v>17.58416781812436</v>
      </c>
      <c r="G18" s="8">
        <f t="shared" si="9"/>
        <v>76.48966105355882</v>
      </c>
      <c r="H18" s="8">
        <f t="shared" si="9"/>
        <v>384.37915746058536</v>
      </c>
      <c r="I18" s="8">
        <f t="shared" si="9"/>
        <v>397.06825783420908</v>
      </c>
      <c r="J18" s="8">
        <f t="shared" si="9"/>
        <v>390.74559038955516</v>
      </c>
      <c r="K18" s="8">
        <f>K17*SQRT((K15/K14)^2+($B$27/$B$25)^2)</f>
        <v>785.21877891008808</v>
      </c>
      <c r="L18" s="8">
        <f>L17*SQRT((L15/L14)^2+($B$27/$B$25)^2)</f>
        <v>35.748332055592435</v>
      </c>
      <c r="M18" s="8">
        <f t="shared" ref="M18" si="10">M17*SQRT((M15/M14)^2+($B$27/$B$25)^2)</f>
        <v>17.694657037513597</v>
      </c>
      <c r="N18" s="8">
        <f t="shared" ref="N18" si="11">N17*SQRT((N15/N14)^2+($B$27/$B$25)^2)</f>
        <v>2213.1396955856053</v>
      </c>
      <c r="O18" s="8">
        <f t="shared" ref="O18" si="12">O17*SQRT((O15/O14)^2+($B$27/$B$25)^2)</f>
        <v>2990.8865492273285</v>
      </c>
      <c r="P18" s="8">
        <f t="shared" ref="P18" si="13">P17*SQRT((P15/P14)^2+($B$27/$B$25)^2)</f>
        <v>3471.3216429016165</v>
      </c>
      <c r="Q18" s="8">
        <f>Q17*SQRT((Q15/Q14)^2+($B$27/$B$25)^2)</f>
        <v>144.58140825012129</v>
      </c>
      <c r="R18" s="8">
        <f t="shared" ref="R18" si="14">R17*SQRT((R15/R14)^2+($B$27/$B$25)^2)</f>
        <v>73.934724457952498</v>
      </c>
      <c r="S18" s="8">
        <f t="shared" ref="S18" si="15">S17*SQRT((S15/S14)^2+($B$27/$B$25)^2)</f>
        <v>26.171187610342734</v>
      </c>
      <c r="T18" s="8">
        <f t="shared" ref="T18" si="16">T17*SQRT((T15/T14)^2+($B$27/$B$25)^2)</f>
        <v>139.11513883766688</v>
      </c>
      <c r="U18" s="8">
        <f t="shared" ref="U18" si="17">U17*SQRT((U15/U14)^2+($B$27/$B$25)^2)</f>
        <v>50.294251817927567</v>
      </c>
    </row>
    <row r="19" spans="1:21" x14ac:dyDescent="0.2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x14ac:dyDescent="0.2">
      <c r="A20" s="12" t="s">
        <v>14</v>
      </c>
      <c r="B20" s="18">
        <f>B17/$B$17</f>
        <v>1</v>
      </c>
      <c r="C20" s="18">
        <f t="shared" ref="C20:F20" si="18">C17/$B$17</f>
        <v>0.99390782435160974</v>
      </c>
      <c r="D20" s="18">
        <f t="shared" si="18"/>
        <v>1.0419678657335714</v>
      </c>
      <c r="E20" s="18">
        <f t="shared" si="18"/>
        <v>1.0278209799166744</v>
      </c>
      <c r="F20" s="18">
        <f t="shared" si="18"/>
        <v>1.1636186795362355</v>
      </c>
      <c r="G20" s="25">
        <f>G17/$G$17</f>
        <v>1</v>
      </c>
      <c r="H20" s="25">
        <f t="shared" ref="H20:K20" si="19">H17/$G$17</f>
        <v>1.3011280375864609</v>
      </c>
      <c r="I20" s="25">
        <f t="shared" si="19"/>
        <v>3.7050167215955168</v>
      </c>
      <c r="J20" s="25">
        <f t="shared" si="19"/>
        <v>10.254605123680209</v>
      </c>
      <c r="K20" s="25">
        <f t="shared" si="19"/>
        <v>9.1065790666365878</v>
      </c>
      <c r="L20" s="25">
        <f>L17/$L$17</f>
        <v>1</v>
      </c>
      <c r="M20" s="25">
        <f t="shared" ref="M20:P20" si="20">M17/$L$17</f>
        <v>0.99098545401476001</v>
      </c>
      <c r="N20" s="25">
        <f t="shared" si="20"/>
        <v>115.27783150671384</v>
      </c>
      <c r="O20" s="25">
        <f t="shared" si="20"/>
        <v>116.78797769987845</v>
      </c>
      <c r="P20" s="25">
        <f t="shared" si="20"/>
        <v>111.88318715303387</v>
      </c>
      <c r="Q20" s="25">
        <f>Q17/$Q$17</f>
        <v>1</v>
      </c>
      <c r="R20" s="25">
        <f t="shared" ref="R20:U20" si="21">R17/$Q$17</f>
        <v>0.97799111782115511</v>
      </c>
      <c r="S20" s="25">
        <f t="shared" si="21"/>
        <v>1.1197456540127393</v>
      </c>
      <c r="T20" s="25">
        <f t="shared" si="21"/>
        <v>1.1504500337887338</v>
      </c>
      <c r="U20" s="25">
        <f t="shared" si="21"/>
        <v>1.3369717299518045</v>
      </c>
    </row>
    <row r="21" spans="1:21" x14ac:dyDescent="0.2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">
      <c r="A22" s="12" t="s">
        <v>62</v>
      </c>
      <c r="B22" s="44" t="s">
        <v>28</v>
      </c>
      <c r="C22" s="45"/>
      <c r="D22" s="45"/>
      <c r="E22" s="45"/>
      <c r="F22" s="46"/>
      <c r="G22" s="44" t="s">
        <v>28</v>
      </c>
      <c r="H22" s="45"/>
      <c r="I22" s="46"/>
      <c r="J22" s="18">
        <f>(J17-G17)/((H17-G17)+(I17-G17))</f>
        <v>3.0785626990892285</v>
      </c>
      <c r="K22" s="18">
        <f>(K17-G17)/((H17-G17)+(I17-G17))</f>
        <v>2.6966695605312512</v>
      </c>
      <c r="L22" s="44" t="s">
        <v>28</v>
      </c>
      <c r="M22" s="45"/>
      <c r="N22" s="45"/>
      <c r="O22" s="45"/>
      <c r="P22" s="46"/>
      <c r="Q22" s="44" t="s">
        <v>28</v>
      </c>
      <c r="R22" s="45"/>
      <c r="S22" s="45"/>
      <c r="T22" s="45"/>
      <c r="U22" s="46"/>
    </row>
    <row r="23" spans="1:21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21" x14ac:dyDescent="0.2">
      <c r="A24" s="9"/>
      <c r="B24" s="9"/>
      <c r="C24" s="9"/>
      <c r="D24" s="9"/>
      <c r="E24" s="9"/>
    </row>
    <row r="25" spans="1:21" x14ac:dyDescent="0.2">
      <c r="A25" s="29" t="s">
        <v>15</v>
      </c>
      <c r="B25" s="30">
        <v>24.38025854</v>
      </c>
    </row>
    <row r="26" spans="1:21" x14ac:dyDescent="0.2">
      <c r="A26" s="29"/>
      <c r="B26" s="30"/>
    </row>
    <row r="27" spans="1:21" x14ac:dyDescent="0.2">
      <c r="A27" s="29" t="s">
        <v>16</v>
      </c>
      <c r="B27" s="30">
        <v>0.200271215</v>
      </c>
    </row>
    <row r="28" spans="1:21" x14ac:dyDescent="0.2">
      <c r="A28" s="29"/>
      <c r="B28" s="30"/>
    </row>
    <row r="35" spans="2:5" x14ac:dyDescent="0.2">
      <c r="B35" s="9"/>
      <c r="C35" s="9"/>
      <c r="D35" s="9"/>
      <c r="E35" s="9"/>
    </row>
    <row r="36" spans="2:5" x14ac:dyDescent="0.2">
      <c r="B36" s="9"/>
      <c r="C36" s="9"/>
      <c r="D36" s="9"/>
      <c r="E36" s="9"/>
    </row>
    <row r="37" spans="2:5" x14ac:dyDescent="0.2">
      <c r="B37" s="9"/>
      <c r="C37" s="9"/>
      <c r="D37" s="9"/>
      <c r="E37" s="9"/>
    </row>
    <row r="38" spans="2:5" x14ac:dyDescent="0.2">
      <c r="B38" s="9"/>
      <c r="C38" s="9"/>
      <c r="D38" s="9"/>
      <c r="E38" s="9"/>
    </row>
  </sheetData>
  <mergeCells count="23">
    <mergeCell ref="A27:A28"/>
    <mergeCell ref="B27:B28"/>
    <mergeCell ref="Q1:U1"/>
    <mergeCell ref="Q2:U8"/>
    <mergeCell ref="G22:I22"/>
    <mergeCell ref="B22:F22"/>
    <mergeCell ref="L22:P22"/>
    <mergeCell ref="Q22:U22"/>
    <mergeCell ref="L1:P1"/>
    <mergeCell ref="L2:P8"/>
    <mergeCell ref="B1:F1"/>
    <mergeCell ref="G1:K1"/>
    <mergeCell ref="B2:F8"/>
    <mergeCell ref="G2:K2"/>
    <mergeCell ref="A25:A26"/>
    <mergeCell ref="B25:B26"/>
    <mergeCell ref="G3:K3"/>
    <mergeCell ref="G4:K4"/>
    <mergeCell ref="G7:K7"/>
    <mergeCell ref="G8:K8"/>
    <mergeCell ref="A10:A12"/>
    <mergeCell ref="G5:K5"/>
    <mergeCell ref="G6:K6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947B-4507-1A4A-BB51-9604F60A334B}">
  <dimension ref="A1:I45"/>
  <sheetViews>
    <sheetView zoomScale="67" workbookViewId="0">
      <selection activeCell="G43" sqref="G43"/>
    </sheetView>
  </sheetViews>
  <sheetFormatPr baseColWidth="10" defaultColWidth="9.1640625" defaultRowHeight="13" x14ac:dyDescent="0.2"/>
  <cols>
    <col min="1" max="1" width="36.6640625" style="3" customWidth="1"/>
    <col min="2" max="9" width="10.83203125" style="3" customWidth="1"/>
    <col min="10" max="16384" width="9.1640625" style="3"/>
  </cols>
  <sheetData>
    <row r="1" spans="1:9" ht="14" x14ac:dyDescent="0.2">
      <c r="A1" s="1" t="s">
        <v>65</v>
      </c>
      <c r="B1" s="26" t="s">
        <v>67</v>
      </c>
      <c r="C1" s="26"/>
      <c r="D1" s="27" t="s">
        <v>67</v>
      </c>
      <c r="E1" s="28"/>
      <c r="F1" s="27" t="s">
        <v>70</v>
      </c>
      <c r="G1" s="28"/>
      <c r="H1" s="27" t="s">
        <v>72</v>
      </c>
      <c r="I1" s="28"/>
    </row>
    <row r="2" spans="1:9" ht="14" x14ac:dyDescent="0.2">
      <c r="A2" s="1" t="s">
        <v>66</v>
      </c>
      <c r="B2" s="27" t="s">
        <v>68</v>
      </c>
      <c r="C2" s="28"/>
      <c r="D2" s="27" t="s">
        <v>69</v>
      </c>
      <c r="E2" s="28"/>
      <c r="F2" s="27" t="s">
        <v>71</v>
      </c>
      <c r="G2" s="28"/>
      <c r="H2" s="27" t="s">
        <v>73</v>
      </c>
      <c r="I2" s="28"/>
    </row>
    <row r="3" spans="1:9" ht="14" x14ac:dyDescent="0.2">
      <c r="A3" s="1" t="s">
        <v>11</v>
      </c>
      <c r="B3" s="27" t="s">
        <v>24</v>
      </c>
      <c r="C3" s="28"/>
      <c r="D3" s="27" t="s">
        <v>24</v>
      </c>
      <c r="E3" s="28"/>
      <c r="F3" s="27" t="s">
        <v>24</v>
      </c>
      <c r="G3" s="28"/>
      <c r="H3" s="27" t="s">
        <v>24</v>
      </c>
      <c r="I3" s="28"/>
    </row>
    <row r="4" spans="1:9" ht="14" x14ac:dyDescent="0.2">
      <c r="A4" s="1" t="s">
        <v>7</v>
      </c>
      <c r="B4" s="27" t="s">
        <v>18</v>
      </c>
      <c r="C4" s="28"/>
      <c r="D4" s="27" t="s">
        <v>18</v>
      </c>
      <c r="E4" s="28"/>
      <c r="F4" s="27" t="s">
        <v>18</v>
      </c>
      <c r="G4" s="28"/>
      <c r="H4" s="27" t="s">
        <v>18</v>
      </c>
      <c r="I4" s="28"/>
    </row>
    <row r="5" spans="1:9" ht="14" x14ac:dyDescent="0.2">
      <c r="A5" s="1" t="s">
        <v>8</v>
      </c>
      <c r="B5" s="27" t="s">
        <v>18</v>
      </c>
      <c r="C5" s="28"/>
      <c r="D5" s="27" t="s">
        <v>18</v>
      </c>
      <c r="E5" s="28"/>
      <c r="F5" s="27" t="s">
        <v>18</v>
      </c>
      <c r="G5" s="28"/>
      <c r="H5" s="27" t="s">
        <v>18</v>
      </c>
      <c r="I5" s="28"/>
    </row>
    <row r="6" spans="1:9" ht="14" x14ac:dyDescent="0.2">
      <c r="A6" s="1" t="s">
        <v>12</v>
      </c>
      <c r="B6" s="27" t="s">
        <v>17</v>
      </c>
      <c r="C6" s="28"/>
      <c r="D6" s="27" t="s">
        <v>17</v>
      </c>
      <c r="E6" s="28"/>
      <c r="F6" s="27" t="s">
        <v>17</v>
      </c>
      <c r="G6" s="28"/>
      <c r="H6" s="27" t="s">
        <v>17</v>
      </c>
      <c r="I6" s="28"/>
    </row>
    <row r="7" spans="1:9" ht="14" x14ac:dyDescent="0.2">
      <c r="A7" s="1" t="s">
        <v>9</v>
      </c>
      <c r="B7" s="27" t="s">
        <v>17</v>
      </c>
      <c r="C7" s="28"/>
      <c r="D7" s="27" t="s">
        <v>17</v>
      </c>
      <c r="E7" s="28"/>
      <c r="F7" s="27" t="s">
        <v>17</v>
      </c>
      <c r="G7" s="28"/>
      <c r="H7" s="27" t="s">
        <v>17</v>
      </c>
      <c r="I7" s="28"/>
    </row>
    <row r="8" spans="1:9" ht="14" x14ac:dyDescent="0.2">
      <c r="A8" s="1" t="s">
        <v>10</v>
      </c>
      <c r="B8" s="27" t="s">
        <v>17</v>
      </c>
      <c r="C8" s="28"/>
      <c r="D8" s="27" t="s">
        <v>17</v>
      </c>
      <c r="E8" s="28"/>
      <c r="F8" s="27" t="s">
        <v>17</v>
      </c>
      <c r="G8" s="28"/>
      <c r="H8" s="27" t="s">
        <v>17</v>
      </c>
      <c r="I8" s="28"/>
    </row>
    <row r="9" spans="1:9" ht="48" customHeight="1" x14ac:dyDescent="0.2">
      <c r="A9" s="1" t="s">
        <v>1</v>
      </c>
      <c r="B9" s="4" t="s">
        <v>6</v>
      </c>
      <c r="C9" s="13" t="s">
        <v>5</v>
      </c>
      <c r="D9" s="4" t="s">
        <v>6</v>
      </c>
      <c r="E9" s="13" t="s">
        <v>5</v>
      </c>
      <c r="F9" s="4" t="s">
        <v>6</v>
      </c>
      <c r="G9" s="13" t="s">
        <v>5</v>
      </c>
      <c r="H9" s="4" t="s">
        <v>6</v>
      </c>
      <c r="I9" s="13" t="s">
        <v>5</v>
      </c>
    </row>
    <row r="10" spans="1:9" x14ac:dyDescent="0.15">
      <c r="A10" s="37" t="s">
        <v>13</v>
      </c>
      <c r="B10" s="22">
        <v>379.02920499999999</v>
      </c>
      <c r="C10" s="22">
        <v>190.11695900000001</v>
      </c>
      <c r="D10" s="22">
        <v>29.210070000000002</v>
      </c>
      <c r="E10" s="22">
        <v>41.582199000000003</v>
      </c>
      <c r="F10" s="22">
        <v>4.4911519999999996</v>
      </c>
      <c r="G10" s="22">
        <v>93.723929999999996</v>
      </c>
      <c r="H10" s="22">
        <v>394.35812399999998</v>
      </c>
      <c r="I10" s="22">
        <v>523.05633499999999</v>
      </c>
    </row>
    <row r="11" spans="1:9" x14ac:dyDescent="0.15">
      <c r="A11" s="37"/>
      <c r="B11" s="22">
        <v>368.90905800000002</v>
      </c>
      <c r="C11" s="22">
        <v>260.11990400000002</v>
      </c>
      <c r="D11" s="22">
        <v>34.729080000000003</v>
      </c>
      <c r="E11" s="22">
        <v>43.787125000000003</v>
      </c>
      <c r="F11" s="22">
        <v>7.7710150000000002</v>
      </c>
      <c r="G11" s="22">
        <v>123.214912</v>
      </c>
      <c r="H11" s="22">
        <v>412.36419699999999</v>
      </c>
      <c r="I11" s="22">
        <v>469.13046300000002</v>
      </c>
    </row>
    <row r="12" spans="1:9" x14ac:dyDescent="0.15">
      <c r="A12" s="37"/>
      <c r="B12" s="22">
        <v>344.63543700000002</v>
      </c>
      <c r="C12" s="22">
        <v>236.47879</v>
      </c>
      <c r="D12" s="22">
        <v>34.811019999999999</v>
      </c>
      <c r="E12" s="22">
        <v>39.503281000000001</v>
      </c>
      <c r="F12" s="22">
        <v>4.6808829999999997</v>
      </c>
      <c r="G12" s="22">
        <v>118.299156</v>
      </c>
      <c r="H12" s="22">
        <v>405.59674100000001</v>
      </c>
      <c r="I12" s="22">
        <v>484.42861900000003</v>
      </c>
    </row>
    <row r="13" spans="1:9" x14ac:dyDescent="0.2">
      <c r="A13" s="5"/>
      <c r="B13" s="6"/>
      <c r="C13" s="6"/>
      <c r="D13" s="6"/>
      <c r="E13" s="6"/>
      <c r="F13" s="6"/>
      <c r="G13" s="6"/>
      <c r="H13" s="6"/>
      <c r="I13" s="6"/>
    </row>
    <row r="14" spans="1:9" ht="16" customHeight="1" x14ac:dyDescent="0.2">
      <c r="A14" s="14" t="s">
        <v>2</v>
      </c>
      <c r="B14" s="21">
        <f>AVERAGE(B10:B12)</f>
        <v>364.19123333333329</v>
      </c>
      <c r="C14" s="21">
        <f t="shared" ref="C14" si="0">AVERAGE(C10:C12)</f>
        <v>228.90521766666666</v>
      </c>
      <c r="D14" s="21">
        <f>AVERAGE(D10:D12)</f>
        <v>32.91672333333333</v>
      </c>
      <c r="E14" s="21">
        <f t="shared" ref="E14:G14" si="1">AVERAGE(E10:E12)</f>
        <v>41.624201666666671</v>
      </c>
      <c r="F14" s="21">
        <f>AVERAGE(F10:F12)</f>
        <v>5.6476833333333332</v>
      </c>
      <c r="G14" s="21">
        <f t="shared" si="1"/>
        <v>111.74599933333333</v>
      </c>
      <c r="H14" s="21">
        <f>AVERAGE(H10:H12)</f>
        <v>404.10635400000001</v>
      </c>
      <c r="I14" s="21">
        <f t="shared" ref="I14" si="2">AVERAGE(I10:I12)</f>
        <v>492.20513899999997</v>
      </c>
    </row>
    <row r="15" spans="1:9" ht="16" customHeight="1" x14ac:dyDescent="0.2">
      <c r="A15" s="14" t="s">
        <v>19</v>
      </c>
      <c r="B15" s="21">
        <f>STDEV(B10:B12)/SQRT(COUNT(B10:B12))</f>
        <v>10.205002392593412</v>
      </c>
      <c r="C15" s="21">
        <f t="shared" ref="C15" si="3">STDEV(C10:C12)/SQRT(COUNT(C10:C12))</f>
        <v>20.559850239276532</v>
      </c>
      <c r="D15" s="21">
        <f>STDEV(D10:D12)/SQRT(COUNT(D10:D12))</f>
        <v>1.853477608985636</v>
      </c>
      <c r="E15" s="21">
        <f t="shared" ref="E15:G15" si="4">STDEV(E10:E12)/SQRT(COUNT(E10:E12))</f>
        <v>1.2368175589106827</v>
      </c>
      <c r="F15" s="21">
        <f>STDEV(F10:F12)/SQRT(COUNT(F10:F12))</f>
        <v>1.0630776842251215</v>
      </c>
      <c r="G15" s="21">
        <f t="shared" si="4"/>
        <v>9.1220867779707469</v>
      </c>
      <c r="H15" s="21">
        <f>STDEV(H10:H12)/SQRT(COUNT(H10:H12))</f>
        <v>5.2510508877639337</v>
      </c>
      <c r="I15" s="21">
        <f t="shared" ref="I15" si="5">STDEV(I10:I12)/SQRT(COUNT(I10:I12))</f>
        <v>16.045306844712101</v>
      </c>
    </row>
    <row r="16" spans="1:9" x14ac:dyDescent="0.2">
      <c r="A16" s="5"/>
      <c r="B16" s="7"/>
      <c r="C16" s="7"/>
      <c r="D16" s="7"/>
      <c r="E16" s="7"/>
      <c r="F16" s="7"/>
      <c r="G16" s="7"/>
      <c r="H16" s="7"/>
      <c r="I16" s="7"/>
    </row>
    <row r="17" spans="1:9" ht="32" customHeight="1" x14ac:dyDescent="0.2">
      <c r="A17" s="15" t="s">
        <v>20</v>
      </c>
      <c r="B17" s="8">
        <f>B14-$C$27</f>
        <v>361.24222599999996</v>
      </c>
      <c r="C17" s="8">
        <f>C14-$C$30</f>
        <v>226.00997466666666</v>
      </c>
      <c r="D17" s="8">
        <f>D14-$C$27</f>
        <v>29.967715999999996</v>
      </c>
      <c r="E17" s="8">
        <f>E14-$C$30</f>
        <v>38.728958666666671</v>
      </c>
      <c r="F17" s="8">
        <f>F14-$C$27</f>
        <v>2.6986760000000003</v>
      </c>
      <c r="G17" s="8">
        <f>G14-$C$30</f>
        <v>108.85075633333334</v>
      </c>
      <c r="H17" s="8">
        <f>H14-$C$27</f>
        <v>401.15734666666668</v>
      </c>
      <c r="I17" s="8">
        <f>I14-$C$30</f>
        <v>489.30989599999998</v>
      </c>
    </row>
    <row r="18" spans="1:9" ht="32" customHeight="1" x14ac:dyDescent="0.2">
      <c r="A18" s="15" t="s">
        <v>21</v>
      </c>
      <c r="B18" s="8">
        <f>SQRT((B15)^2+($D$27)^2)</f>
        <v>10.205536098811095</v>
      </c>
      <c r="C18" s="8">
        <f t="shared" ref="C18:I18" si="6">SQRT((C15)^2+($D$27)^2)</f>
        <v>20.560115152712019</v>
      </c>
      <c r="D18" s="8">
        <f t="shared" si="6"/>
        <v>1.8564138758127782</v>
      </c>
      <c r="E18" s="8">
        <f t="shared" si="6"/>
        <v>1.2412134809648545</v>
      </c>
      <c r="F18" s="8">
        <f t="shared" si="6"/>
        <v>1.0681888381726137</v>
      </c>
      <c r="G18" s="8">
        <f t="shared" si="6"/>
        <v>9.1226838384396416</v>
      </c>
      <c r="H18" s="8">
        <f t="shared" si="6"/>
        <v>5.2520880283165008</v>
      </c>
      <c r="I18" s="8">
        <f t="shared" si="6"/>
        <v>16.045646293380152</v>
      </c>
    </row>
    <row r="19" spans="1:9" x14ac:dyDescent="0.2">
      <c r="A19" s="5"/>
      <c r="B19" s="7"/>
      <c r="C19" s="7"/>
      <c r="D19" s="7"/>
      <c r="E19" s="7"/>
      <c r="F19" s="7"/>
      <c r="G19" s="7"/>
      <c r="H19" s="7"/>
      <c r="I19" s="7"/>
    </row>
    <row r="20" spans="1:9" ht="32" customHeight="1" x14ac:dyDescent="0.2">
      <c r="A20" s="16" t="s">
        <v>22</v>
      </c>
      <c r="B20" s="8">
        <f>B17*$B$32</f>
        <v>73529.577063428631</v>
      </c>
      <c r="C20" s="8">
        <f t="shared" ref="C20:I20" si="7">C17*$B$32</f>
        <v>46003.530742710631</v>
      </c>
      <c r="D20" s="8">
        <f t="shared" si="7"/>
        <v>6099.8225690175632</v>
      </c>
      <c r="E20" s="8">
        <f t="shared" si="7"/>
        <v>7883.1425174171345</v>
      </c>
      <c r="F20" s="8">
        <f t="shared" si="7"/>
        <v>549.30595215417975</v>
      </c>
      <c r="G20" s="8">
        <f t="shared" si="7"/>
        <v>22156.186348559171</v>
      </c>
      <c r="H20" s="8">
        <f t="shared" si="7"/>
        <v>81654.158659423236</v>
      </c>
      <c r="I20" s="8">
        <f t="shared" si="7"/>
        <v>99597.298201318947</v>
      </c>
    </row>
    <row r="21" spans="1:9" ht="32" customHeight="1" x14ac:dyDescent="0.2">
      <c r="A21" s="16" t="s">
        <v>23</v>
      </c>
      <c r="B21" s="8">
        <f>B20*SQRT((B18/B17)^2+($B$34/$B$32)^2)</f>
        <v>2161.0607229487164</v>
      </c>
      <c r="C21" s="8">
        <f t="shared" ref="C21:I21" si="8">C20*SQRT((C18/C17)^2+($B$34/$B$32)^2)</f>
        <v>4201.5083986708414</v>
      </c>
      <c r="D21" s="8">
        <f t="shared" si="8"/>
        <v>381.08554633311508</v>
      </c>
      <c r="E21" s="8">
        <f t="shared" si="8"/>
        <v>260.59501092316708</v>
      </c>
      <c r="F21" s="8">
        <f t="shared" si="8"/>
        <v>217.47161551940485</v>
      </c>
      <c r="G21" s="8">
        <f t="shared" si="8"/>
        <v>1865.5491193323403</v>
      </c>
      <c r="H21" s="8">
        <f t="shared" si="8"/>
        <v>1257.2374586995884</v>
      </c>
      <c r="I21" s="8">
        <f t="shared" si="8"/>
        <v>3364.2708100679429</v>
      </c>
    </row>
    <row r="22" spans="1:9" x14ac:dyDescent="0.2">
      <c r="A22" s="5"/>
      <c r="B22" s="7"/>
      <c r="C22" s="7"/>
      <c r="D22" s="7"/>
      <c r="E22" s="7"/>
      <c r="F22" s="7"/>
      <c r="G22" s="7"/>
      <c r="H22" s="7"/>
      <c r="I22" s="7"/>
    </row>
    <row r="23" spans="1:9" x14ac:dyDescent="0.2">
      <c r="A23" s="12" t="s">
        <v>14</v>
      </c>
      <c r="B23" s="18">
        <f>B20/$B$20</f>
        <v>1</v>
      </c>
      <c r="C23" s="18">
        <f t="shared" ref="C23" si="9">C20/$B$20</f>
        <v>0.62564661160809787</v>
      </c>
      <c r="D23" s="18">
        <f>D20/$D$20</f>
        <v>1</v>
      </c>
      <c r="E23" s="18">
        <f>E20/$D$20</f>
        <v>1.2923560362980842</v>
      </c>
      <c r="F23" s="18">
        <f>F20/$F$20</f>
        <v>1</v>
      </c>
      <c r="G23" s="18">
        <f>G20/$F$20</f>
        <v>40.334873965356834</v>
      </c>
      <c r="H23" s="18">
        <f>H20/$H$20</f>
        <v>1</v>
      </c>
      <c r="I23" s="18">
        <f>I20/$H$20</f>
        <v>1.2197455688293348</v>
      </c>
    </row>
    <row r="24" spans="1:9" ht="13" customHeight="1" x14ac:dyDescent="0.2"/>
    <row r="25" spans="1:9" x14ac:dyDescent="0.2">
      <c r="A25" s="47" t="s">
        <v>74</v>
      </c>
      <c r="B25" s="10">
        <v>3.1572019999999998</v>
      </c>
      <c r="C25" s="48" t="s">
        <v>3</v>
      </c>
      <c r="D25" s="47" t="s">
        <v>19</v>
      </c>
    </row>
    <row r="26" spans="1:9" x14ac:dyDescent="0.2">
      <c r="A26" s="47"/>
      <c r="B26" s="10">
        <v>2.831836</v>
      </c>
      <c r="C26" s="48"/>
      <c r="D26" s="47"/>
    </row>
    <row r="27" spans="1:9" ht="14" customHeight="1" x14ac:dyDescent="0.2">
      <c r="A27" s="47"/>
      <c r="B27" s="10">
        <v>2.8579840000000001</v>
      </c>
      <c r="C27" s="11">
        <f>AVERAGE(B25:B27)</f>
        <v>2.9490073333333329</v>
      </c>
      <c r="D27" s="11">
        <f>STDEV(B25:B27)/SQRT(COUNT(B25:B27))</f>
        <v>0.10437064385693469</v>
      </c>
    </row>
    <row r="28" spans="1:9" ht="14" customHeight="1" x14ac:dyDescent="0.2">
      <c r="A28" s="47" t="s">
        <v>75</v>
      </c>
      <c r="B28" s="10">
        <v>2.7881840000000002</v>
      </c>
      <c r="C28" s="48" t="s">
        <v>3</v>
      </c>
      <c r="D28" s="47" t="s">
        <v>19</v>
      </c>
    </row>
    <row r="29" spans="1:9" ht="14" customHeight="1" x14ac:dyDescent="0.2">
      <c r="A29" s="47"/>
      <c r="B29" s="10">
        <v>2.8014350000000001</v>
      </c>
      <c r="C29" s="48"/>
      <c r="D29" s="47"/>
    </row>
    <row r="30" spans="1:9" ht="14" customHeight="1" x14ac:dyDescent="0.2">
      <c r="A30" s="47"/>
      <c r="B30" s="10">
        <v>3.0961099999999999</v>
      </c>
      <c r="C30" s="11">
        <f>AVERAGE(B28:B30)</f>
        <v>2.8952430000000002</v>
      </c>
      <c r="D30" s="11">
        <f>STDEV(B28:B30)/SQRT(COUNT(B28:B30))</f>
        <v>0.10050631989581543</v>
      </c>
    </row>
    <row r="31" spans="1:9" ht="14" customHeight="1" x14ac:dyDescent="0.2"/>
    <row r="32" spans="1:9" x14ac:dyDescent="0.2">
      <c r="A32" s="29" t="s">
        <v>15</v>
      </c>
      <c r="B32" s="30">
        <v>203.54646210000001</v>
      </c>
    </row>
    <row r="33" spans="1:2" x14ac:dyDescent="0.2">
      <c r="A33" s="29"/>
      <c r="B33" s="30"/>
    </row>
    <row r="34" spans="1:2" x14ac:dyDescent="0.2">
      <c r="A34" s="29" t="s">
        <v>16</v>
      </c>
      <c r="B34" s="30">
        <v>1.649372345</v>
      </c>
    </row>
    <row r="35" spans="1:2" x14ac:dyDescent="0.2">
      <c r="A35" s="29"/>
      <c r="B35" s="30"/>
    </row>
    <row r="42" spans="1:2" x14ac:dyDescent="0.2">
      <c r="B42" s="9"/>
    </row>
    <row r="43" spans="1:2" x14ac:dyDescent="0.2">
      <c r="B43" s="9"/>
    </row>
    <row r="44" spans="1:2" x14ac:dyDescent="0.2">
      <c r="B44" s="9"/>
    </row>
    <row r="45" spans="1:2" x14ac:dyDescent="0.2">
      <c r="B45" s="9"/>
    </row>
  </sheetData>
  <mergeCells count="43">
    <mergeCell ref="C28:C29"/>
    <mergeCell ref="D28:D29"/>
    <mergeCell ref="A25:A27"/>
    <mergeCell ref="C25:C26"/>
    <mergeCell ref="D25:D26"/>
    <mergeCell ref="H7:I7"/>
    <mergeCell ref="H8:I8"/>
    <mergeCell ref="H1:I1"/>
    <mergeCell ref="H2:I2"/>
    <mergeCell ref="H3:I3"/>
    <mergeCell ref="H4:I4"/>
    <mergeCell ref="H5:I5"/>
    <mergeCell ref="H6:I6"/>
    <mergeCell ref="B7:C7"/>
    <mergeCell ref="B8:C8"/>
    <mergeCell ref="F1:G1"/>
    <mergeCell ref="F2:G2"/>
    <mergeCell ref="F3:G3"/>
    <mergeCell ref="F4:G4"/>
    <mergeCell ref="F5:G5"/>
    <mergeCell ref="F6:G6"/>
    <mergeCell ref="F7:G7"/>
    <mergeCell ref="F8:G8"/>
    <mergeCell ref="B2:C2"/>
    <mergeCell ref="B3:C3"/>
    <mergeCell ref="B4:C4"/>
    <mergeCell ref="B5:C5"/>
    <mergeCell ref="B6:C6"/>
    <mergeCell ref="B1:C1"/>
    <mergeCell ref="A10:A12"/>
    <mergeCell ref="A32:A33"/>
    <mergeCell ref="B32:B33"/>
    <mergeCell ref="A34:A35"/>
    <mergeCell ref="B34:B35"/>
    <mergeCell ref="A28:A30"/>
    <mergeCell ref="D6:E6"/>
    <mergeCell ref="D7:E7"/>
    <mergeCell ref="D8:E8"/>
    <mergeCell ref="D1:E1"/>
    <mergeCell ref="D2:E2"/>
    <mergeCell ref="D3:E3"/>
    <mergeCell ref="D4:E4"/>
    <mergeCell ref="D5:E5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7F17-B6C8-9646-93FD-63B8B9BD67AD}">
  <dimension ref="A1:P36"/>
  <sheetViews>
    <sheetView tabSelected="1" zoomScale="67" workbookViewId="0">
      <selection activeCell="O43" sqref="O43"/>
    </sheetView>
  </sheetViews>
  <sheetFormatPr baseColWidth="10" defaultColWidth="9.1640625" defaultRowHeight="13" x14ac:dyDescent="0.2"/>
  <cols>
    <col min="1" max="1" width="33.5" style="3" customWidth="1"/>
    <col min="2" max="16384" width="9.1640625" style="3"/>
  </cols>
  <sheetData>
    <row r="1" spans="1:16" ht="14" x14ac:dyDescent="0.2">
      <c r="A1" s="1" t="s">
        <v>25</v>
      </c>
      <c r="B1" s="26" t="s">
        <v>49</v>
      </c>
      <c r="C1" s="26"/>
      <c r="D1" s="26"/>
      <c r="E1" s="27" t="s">
        <v>76</v>
      </c>
      <c r="F1" s="38"/>
      <c r="G1" s="28"/>
      <c r="H1" s="27" t="s">
        <v>77</v>
      </c>
      <c r="I1" s="38"/>
      <c r="J1" s="28"/>
      <c r="K1" s="27" t="s">
        <v>78</v>
      </c>
      <c r="L1" s="38"/>
      <c r="M1" s="28"/>
      <c r="N1" s="27" t="s">
        <v>79</v>
      </c>
      <c r="O1" s="38"/>
      <c r="P1" s="28"/>
    </row>
    <row r="2" spans="1:16" ht="14" x14ac:dyDescent="0.2">
      <c r="A2" s="1" t="s">
        <v>27</v>
      </c>
      <c r="B2" s="31" t="s">
        <v>28</v>
      </c>
      <c r="C2" s="41"/>
      <c r="D2" s="32"/>
      <c r="E2" s="27" t="s">
        <v>31</v>
      </c>
      <c r="F2" s="38"/>
      <c r="G2" s="28"/>
      <c r="H2" s="27" t="s">
        <v>31</v>
      </c>
      <c r="I2" s="38"/>
      <c r="J2" s="28"/>
      <c r="K2" s="27" t="s">
        <v>31</v>
      </c>
      <c r="L2" s="38"/>
      <c r="M2" s="28"/>
      <c r="N2" s="27" t="s">
        <v>31</v>
      </c>
      <c r="O2" s="38"/>
      <c r="P2" s="28"/>
    </row>
    <row r="3" spans="1:16" ht="14" x14ac:dyDescent="0.2">
      <c r="A3" s="1" t="s">
        <v>11</v>
      </c>
      <c r="B3" s="33"/>
      <c r="C3" s="42"/>
      <c r="D3" s="34"/>
      <c r="E3" s="27" t="s">
        <v>24</v>
      </c>
      <c r="F3" s="38"/>
      <c r="G3" s="28"/>
      <c r="H3" s="27" t="s">
        <v>24</v>
      </c>
      <c r="I3" s="38"/>
      <c r="J3" s="28"/>
      <c r="K3" s="27" t="s">
        <v>24</v>
      </c>
      <c r="L3" s="38"/>
      <c r="M3" s="28"/>
      <c r="N3" s="27" t="s">
        <v>24</v>
      </c>
      <c r="O3" s="38"/>
      <c r="P3" s="28"/>
    </row>
    <row r="4" spans="1:16" ht="14" x14ac:dyDescent="0.2">
      <c r="A4" s="1" t="s">
        <v>7</v>
      </c>
      <c r="B4" s="33"/>
      <c r="C4" s="42"/>
      <c r="D4" s="34"/>
      <c r="E4" s="27" t="s">
        <v>18</v>
      </c>
      <c r="F4" s="38"/>
      <c r="G4" s="28"/>
      <c r="H4" s="27" t="s">
        <v>18</v>
      </c>
      <c r="I4" s="38"/>
      <c r="J4" s="28"/>
      <c r="K4" s="27" t="s">
        <v>18</v>
      </c>
      <c r="L4" s="38"/>
      <c r="M4" s="28"/>
      <c r="N4" s="27" t="s">
        <v>18</v>
      </c>
      <c r="O4" s="38"/>
      <c r="P4" s="28"/>
    </row>
    <row r="5" spans="1:16" ht="14" x14ac:dyDescent="0.2">
      <c r="A5" s="1" t="s">
        <v>8</v>
      </c>
      <c r="B5" s="33"/>
      <c r="C5" s="42"/>
      <c r="D5" s="34"/>
      <c r="E5" s="27" t="s">
        <v>18</v>
      </c>
      <c r="F5" s="38"/>
      <c r="G5" s="28"/>
      <c r="H5" s="27" t="s">
        <v>18</v>
      </c>
      <c r="I5" s="38"/>
      <c r="J5" s="28"/>
      <c r="K5" s="27" t="s">
        <v>18</v>
      </c>
      <c r="L5" s="38"/>
      <c r="M5" s="28"/>
      <c r="N5" s="27" t="s">
        <v>18</v>
      </c>
      <c r="O5" s="38"/>
      <c r="P5" s="28"/>
    </row>
    <row r="6" spans="1:16" ht="14" x14ac:dyDescent="0.2">
      <c r="A6" s="1" t="s">
        <v>12</v>
      </c>
      <c r="B6" s="33"/>
      <c r="C6" s="42"/>
      <c r="D6" s="34"/>
      <c r="E6" s="27" t="s">
        <v>17</v>
      </c>
      <c r="F6" s="38"/>
      <c r="G6" s="28"/>
      <c r="H6" s="27" t="s">
        <v>17</v>
      </c>
      <c r="I6" s="38"/>
      <c r="J6" s="28"/>
      <c r="K6" s="27" t="s">
        <v>17</v>
      </c>
      <c r="L6" s="38"/>
      <c r="M6" s="28"/>
      <c r="N6" s="27" t="s">
        <v>17</v>
      </c>
      <c r="O6" s="38"/>
      <c r="P6" s="28"/>
    </row>
    <row r="7" spans="1:16" ht="14" x14ac:dyDescent="0.2">
      <c r="A7" s="1" t="s">
        <v>9</v>
      </c>
      <c r="B7" s="33"/>
      <c r="C7" s="42"/>
      <c r="D7" s="34"/>
      <c r="E7" s="27" t="s">
        <v>17</v>
      </c>
      <c r="F7" s="38"/>
      <c r="G7" s="28"/>
      <c r="H7" s="27" t="s">
        <v>17</v>
      </c>
      <c r="I7" s="38"/>
      <c r="J7" s="28"/>
      <c r="K7" s="27" t="s">
        <v>17</v>
      </c>
      <c r="L7" s="38"/>
      <c r="M7" s="28"/>
      <c r="N7" s="27" t="s">
        <v>17</v>
      </c>
      <c r="O7" s="38"/>
      <c r="P7" s="28"/>
    </row>
    <row r="8" spans="1:16" ht="14" x14ac:dyDescent="0.2">
      <c r="A8" s="1" t="s">
        <v>10</v>
      </c>
      <c r="B8" s="35"/>
      <c r="C8" s="43"/>
      <c r="D8" s="36"/>
      <c r="E8" s="27" t="s">
        <v>17</v>
      </c>
      <c r="F8" s="38"/>
      <c r="G8" s="28"/>
      <c r="H8" s="27" t="s">
        <v>17</v>
      </c>
      <c r="I8" s="38"/>
      <c r="J8" s="28"/>
      <c r="K8" s="27" t="s">
        <v>17</v>
      </c>
      <c r="L8" s="38"/>
      <c r="M8" s="28"/>
      <c r="N8" s="27" t="s">
        <v>17</v>
      </c>
      <c r="O8" s="38"/>
      <c r="P8" s="28"/>
    </row>
    <row r="9" spans="1:16" ht="48" customHeight="1" x14ac:dyDescent="0.2">
      <c r="A9" s="1" t="s">
        <v>1</v>
      </c>
      <c r="B9" s="17" t="s">
        <v>6</v>
      </c>
      <c r="C9" s="19" t="s">
        <v>29</v>
      </c>
      <c r="D9" s="13" t="s">
        <v>30</v>
      </c>
      <c r="E9" s="17" t="s">
        <v>6</v>
      </c>
      <c r="F9" s="19" t="s">
        <v>29</v>
      </c>
      <c r="G9" s="13" t="s">
        <v>30</v>
      </c>
      <c r="H9" s="17" t="s">
        <v>6</v>
      </c>
      <c r="I9" s="19" t="s">
        <v>29</v>
      </c>
      <c r="J9" s="13" t="s">
        <v>30</v>
      </c>
      <c r="K9" s="17" t="s">
        <v>6</v>
      </c>
      <c r="L9" s="19" t="s">
        <v>29</v>
      </c>
      <c r="M9" s="13" t="s">
        <v>30</v>
      </c>
      <c r="N9" s="17" t="s">
        <v>6</v>
      </c>
      <c r="O9" s="19" t="s">
        <v>29</v>
      </c>
      <c r="P9" s="13" t="s">
        <v>30</v>
      </c>
    </row>
    <row r="10" spans="1:16" x14ac:dyDescent="0.15">
      <c r="A10" s="37" t="s">
        <v>13</v>
      </c>
      <c r="B10" s="22">
        <v>23.766895000000002</v>
      </c>
      <c r="C10" s="22">
        <v>20.915095999999998</v>
      </c>
      <c r="D10" s="22">
        <v>24.256647000000001</v>
      </c>
      <c r="E10" s="22">
        <v>37.383923000000003</v>
      </c>
      <c r="F10" s="22">
        <v>66.867378000000002</v>
      </c>
      <c r="G10" s="22">
        <v>59.102665000000002</v>
      </c>
      <c r="H10" s="22">
        <v>28.869803999999998</v>
      </c>
      <c r="I10" s="22">
        <v>38.229472999999999</v>
      </c>
      <c r="J10" s="22">
        <v>31.701134</v>
      </c>
      <c r="K10" s="22">
        <v>25.266978999999999</v>
      </c>
      <c r="L10" s="22">
        <v>24.067769999999999</v>
      </c>
      <c r="M10" s="22">
        <v>24.560133</v>
      </c>
      <c r="N10" s="22">
        <v>75.650879000000003</v>
      </c>
      <c r="O10" s="22">
        <v>114.885651</v>
      </c>
      <c r="P10" s="22">
        <v>95.773987000000005</v>
      </c>
    </row>
    <row r="11" spans="1:16" x14ac:dyDescent="0.15">
      <c r="A11" s="37"/>
      <c r="B11" s="22">
        <v>22.432514000000001</v>
      </c>
      <c r="C11" s="22">
        <v>22.450979</v>
      </c>
      <c r="D11" s="22">
        <v>26.489432999999998</v>
      </c>
      <c r="E11" s="22">
        <v>39.839706</v>
      </c>
      <c r="F11" s="22">
        <v>63.645336</v>
      </c>
      <c r="G11" s="22">
        <v>66.006912</v>
      </c>
      <c r="H11" s="22">
        <v>27.582782999999999</v>
      </c>
      <c r="I11" s="22">
        <v>39.623469999999998</v>
      </c>
      <c r="J11" s="22">
        <v>46.732005999999998</v>
      </c>
      <c r="K11" s="22">
        <v>25.221346</v>
      </c>
      <c r="L11" s="22">
        <v>23.797716000000001</v>
      </c>
      <c r="M11" s="22">
        <v>23.444521000000002</v>
      </c>
      <c r="N11" s="22">
        <v>73.628067000000001</v>
      </c>
      <c r="O11" s="22">
        <v>97.624184</v>
      </c>
      <c r="P11" s="22">
        <v>88.653373999999999</v>
      </c>
    </row>
    <row r="12" spans="1:16" x14ac:dyDescent="0.15">
      <c r="A12" s="37"/>
      <c r="B12" s="22">
        <v>22.866226000000001</v>
      </c>
      <c r="C12" s="22">
        <v>23.616354000000001</v>
      </c>
      <c r="D12" s="22">
        <v>23.375912</v>
      </c>
      <c r="E12" s="22">
        <v>40.652633999999999</v>
      </c>
      <c r="F12" s="22">
        <v>70.148910999999998</v>
      </c>
      <c r="G12" s="22">
        <v>76.723067999999998</v>
      </c>
      <c r="H12" s="22">
        <v>27.175083000000001</v>
      </c>
      <c r="I12" s="22">
        <v>39.856377000000002</v>
      </c>
      <c r="J12" s="22">
        <v>39.635883</v>
      </c>
      <c r="K12" s="22">
        <v>25.414048999999999</v>
      </c>
      <c r="L12" s="22">
        <v>8.4546500000000009</v>
      </c>
      <c r="M12" s="22">
        <v>23.311720000000001</v>
      </c>
      <c r="N12" s="22">
        <v>73.788291999999998</v>
      </c>
      <c r="O12" s="22">
        <v>108.825363</v>
      </c>
      <c r="P12" s="22">
        <v>97.244101999999998</v>
      </c>
    </row>
    <row r="13" spans="1:16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6" customHeight="1" x14ac:dyDescent="0.2">
      <c r="A14" s="14" t="s">
        <v>2</v>
      </c>
      <c r="B14" s="21">
        <f>AVERAGE(B10:B12)</f>
        <v>23.021878333333333</v>
      </c>
      <c r="C14" s="21">
        <f t="shared" ref="C14:G14" si="0">AVERAGE(C10:C12)</f>
        <v>22.327476333333333</v>
      </c>
      <c r="D14" s="21">
        <f t="shared" si="0"/>
        <v>24.707330666666667</v>
      </c>
      <c r="E14" s="21">
        <f t="shared" si="0"/>
        <v>39.292087666666667</v>
      </c>
      <c r="F14" s="21">
        <f t="shared" si="0"/>
        <v>66.887208333333334</v>
      </c>
      <c r="G14" s="21">
        <f t="shared" si="0"/>
        <v>67.277548333333343</v>
      </c>
      <c r="H14" s="21">
        <f t="shared" ref="H14:M14" si="1">AVERAGE(H10:H12)</f>
        <v>27.875889999999998</v>
      </c>
      <c r="I14" s="21">
        <f t="shared" si="1"/>
        <v>39.236439999999995</v>
      </c>
      <c r="J14" s="21">
        <f t="shared" si="1"/>
        <v>39.356340999999993</v>
      </c>
      <c r="K14" s="21">
        <f t="shared" si="1"/>
        <v>25.300791333333336</v>
      </c>
      <c r="L14" s="21">
        <f t="shared" si="1"/>
        <v>18.77337866666667</v>
      </c>
      <c r="M14" s="21">
        <f t="shared" si="1"/>
        <v>23.772124666666667</v>
      </c>
      <c r="N14" s="21">
        <f t="shared" ref="N14:P14" si="2">AVERAGE(N10:N12)</f>
        <v>74.355746000000011</v>
      </c>
      <c r="O14" s="21">
        <f t="shared" si="2"/>
        <v>107.11173266666667</v>
      </c>
      <c r="P14" s="21">
        <f t="shared" si="2"/>
        <v>93.890487666666672</v>
      </c>
    </row>
    <row r="15" spans="1:16" ht="16" customHeight="1" x14ac:dyDescent="0.2">
      <c r="A15" s="14" t="s">
        <v>19</v>
      </c>
      <c r="B15" s="21">
        <f>STDEV(B10:B12)/SQRT(COUNT(B10:B12))</f>
        <v>0.3929859624059252</v>
      </c>
      <c r="C15" s="21">
        <f t="shared" ref="C15:G15" si="3">STDEV(C10:C12)/SQRT(COUNT(C10:C12))</f>
        <v>0.78222724258924858</v>
      </c>
      <c r="D15" s="21">
        <f t="shared" si="3"/>
        <v>0.92661392174416968</v>
      </c>
      <c r="E15" s="21">
        <f t="shared" si="3"/>
        <v>0.98251925844269106</v>
      </c>
      <c r="F15" s="21">
        <f t="shared" si="3"/>
        <v>1.8774465706331325</v>
      </c>
      <c r="G15" s="21">
        <f t="shared" si="3"/>
        <v>5.1260946144633621</v>
      </c>
      <c r="H15" s="21">
        <f t="shared" ref="H15:M15" si="4">STDEV(H10:H12)/SQRT(COUNT(H10:H12))</f>
        <v>0.51070330657731156</v>
      </c>
      <c r="I15" s="21">
        <f t="shared" si="4"/>
        <v>0.50795285935442258</v>
      </c>
      <c r="J15" s="21">
        <f t="shared" si="4"/>
        <v>4.3412895959388074</v>
      </c>
      <c r="K15" s="21">
        <f t="shared" si="4"/>
        <v>5.8140826064344717E-2</v>
      </c>
      <c r="L15" s="21">
        <f t="shared" si="4"/>
        <v>5.1599532705553735</v>
      </c>
      <c r="M15" s="21">
        <f t="shared" si="4"/>
        <v>0.39586482392029254</v>
      </c>
      <c r="N15" s="21">
        <f t="shared" ref="N15:P15" si="5">STDEV(N10:N12)/SQRT(COUNT(N10:N12))</f>
        <v>0.64921622705716064</v>
      </c>
      <c r="O15" s="21">
        <f t="shared" si="5"/>
        <v>5.0560840393039461</v>
      </c>
      <c r="P15" s="21">
        <f t="shared" si="5"/>
        <v>2.6527237069658764</v>
      </c>
    </row>
    <row r="16" spans="1:16" x14ac:dyDescent="0.2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32" customHeight="1" x14ac:dyDescent="0.2">
      <c r="A17" s="16" t="s">
        <v>22</v>
      </c>
      <c r="B17" s="8">
        <f t="shared" ref="B17:G17" si="6">B14*$B$23</f>
        <v>392.78760428986038</v>
      </c>
      <c r="C17" s="8">
        <f t="shared" si="6"/>
        <v>380.94006978181937</v>
      </c>
      <c r="D17" s="8">
        <f t="shared" si="6"/>
        <v>421.54393661728</v>
      </c>
      <c r="E17" s="8">
        <f t="shared" si="6"/>
        <v>670.38165864125494</v>
      </c>
      <c r="F17" s="8">
        <f t="shared" si="6"/>
        <v>1141.195602656232</v>
      </c>
      <c r="G17" s="8">
        <f t="shared" si="6"/>
        <v>1147.8553856347787</v>
      </c>
      <c r="H17" s="8">
        <f t="shared" ref="H17:I17" si="7">H14*$B$23</f>
        <v>475.60428788706605</v>
      </c>
      <c r="I17" s="8">
        <f t="shared" si="7"/>
        <v>669.43222639433543</v>
      </c>
      <c r="J17" s="8">
        <f>J14*$B$23</f>
        <v>671.47791640537889</v>
      </c>
      <c r="K17" s="8">
        <f t="shared" ref="K17:L17" si="8">K14*$B$23</f>
        <v>431.66926132472378</v>
      </c>
      <c r="L17" s="8">
        <f t="shared" si="8"/>
        <v>320.3018591332596</v>
      </c>
      <c r="M17" s="8">
        <f>M14*$B$23</f>
        <v>405.58792647167706</v>
      </c>
      <c r="N17" s="8">
        <f t="shared" ref="N17:O17" si="9">N14*$B$23</f>
        <v>1268.6200019673477</v>
      </c>
      <c r="O17" s="8">
        <f t="shared" si="9"/>
        <v>1827.4860224832209</v>
      </c>
      <c r="P17" s="8">
        <f>P14*$B$23</f>
        <v>1601.9118502072711</v>
      </c>
    </row>
    <row r="18" spans="1:16" ht="32" customHeight="1" x14ac:dyDescent="0.2">
      <c r="A18" s="16" t="s">
        <v>23</v>
      </c>
      <c r="B18" s="8">
        <f t="shared" ref="B18:G18" si="10">B17*SQRT((B15/B14)^2+($B$25/$B$23)^2)</f>
        <v>9.7474181782802809</v>
      </c>
      <c r="C18" s="8">
        <f t="shared" si="10"/>
        <v>15.006557264377259</v>
      </c>
      <c r="D18" s="8">
        <f t="shared" si="10"/>
        <v>17.538282753631343</v>
      </c>
      <c r="E18" s="8">
        <f t="shared" si="10"/>
        <v>20.659522887932091</v>
      </c>
      <c r="F18" s="8">
        <f t="shared" si="10"/>
        <v>38.060290663813554</v>
      </c>
      <c r="G18" s="8">
        <f t="shared" si="10"/>
        <v>89.869495195933752</v>
      </c>
      <c r="H18" s="8">
        <f t="shared" ref="H18" si="11">H17*SQRT((H15/H14)^2+($B$25/$B$23)^2)</f>
        <v>12.219329569800186</v>
      </c>
      <c r="I18" s="8">
        <f t="shared" ref="I18" si="12">I17*SQRT((I15/I14)^2+($B$25/$B$23)^2)</f>
        <v>14.849372592538945</v>
      </c>
      <c r="J18" s="8">
        <f>J17*SQRT((J15/J14)^2+($B$25/$B$23)^2)</f>
        <v>75.049888288495978</v>
      </c>
      <c r="K18" s="8">
        <f t="shared" ref="K18" si="13">K17*SQRT((K15/K14)^2+($B$25/$B$23)^2)</f>
        <v>7.8384066765092886</v>
      </c>
      <c r="L18" s="8">
        <f t="shared" ref="L18" si="14">L17*SQRT((L15/L14)^2+($B$25/$B$23)^2)</f>
        <v>88.225347534165138</v>
      </c>
      <c r="M18" s="8">
        <f>M17*SQRT((M15/M14)^2+($B$25/$B$23)^2)</f>
        <v>9.949316175743995</v>
      </c>
      <c r="N18" s="8">
        <f t="shared" ref="N18" si="15">N17*SQRT((N15/N14)^2+($B$25/$B$23)^2)</f>
        <v>25.393942922023907</v>
      </c>
      <c r="O18" s="8">
        <f t="shared" ref="O18" si="16">O17*SQRT((O15/O14)^2+($B$25/$B$23)^2)</f>
        <v>92.33140433123647</v>
      </c>
      <c r="P18" s="8">
        <f>P17*SQRT((P15/P14)^2+($B$25/$B$23)^2)</f>
        <v>53.674778832164982</v>
      </c>
    </row>
    <row r="19" spans="1:16" x14ac:dyDescent="0.2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">
      <c r="A20" s="12" t="s">
        <v>14</v>
      </c>
      <c r="B20" s="18">
        <f>B17/$B$17</f>
        <v>1</v>
      </c>
      <c r="C20" s="18">
        <f t="shared" ref="C20:D20" si="17">C17/$B$17</f>
        <v>0.96983730041720451</v>
      </c>
      <c r="D20" s="18">
        <f t="shared" si="17"/>
        <v>1.0732108956936397</v>
      </c>
      <c r="E20" s="18">
        <f>E17/$E$17</f>
        <v>1</v>
      </c>
      <c r="F20" s="18">
        <f t="shared" ref="F20:G20" si="18">F17/$E$17</f>
        <v>1.7023073169532019</v>
      </c>
      <c r="G20" s="18">
        <f t="shared" si="18"/>
        <v>1.7122416325668555</v>
      </c>
      <c r="H20" s="18">
        <f>H17/$H$17</f>
        <v>1</v>
      </c>
      <c r="I20" s="18">
        <f t="shared" ref="I20:J20" si="19">I17/$H$17</f>
        <v>1.4075403511780249</v>
      </c>
      <c r="J20" s="18">
        <f t="shared" si="19"/>
        <v>1.411841595012751</v>
      </c>
      <c r="K20" s="18">
        <f>K17/$K$17</f>
        <v>1</v>
      </c>
      <c r="L20" s="18">
        <f t="shared" ref="L20:M20" si="20">L17/$K$17</f>
        <v>0.74200756882782093</v>
      </c>
      <c r="M20" s="18">
        <f t="shared" si="20"/>
        <v>0.93958028242963776</v>
      </c>
      <c r="N20" s="18">
        <f>N17/$N$17</f>
        <v>1</v>
      </c>
      <c r="O20" s="18">
        <f>O17/$N$17</f>
        <v>1.4405306708464287</v>
      </c>
      <c r="P20" s="18">
        <f>P17/$N$17</f>
        <v>1.2627200010429143</v>
      </c>
    </row>
    <row r="21" spans="1:16" x14ac:dyDescent="0.2">
      <c r="B21" s="20"/>
      <c r="C21" s="20"/>
      <c r="D21" s="20"/>
      <c r="E21" s="20"/>
      <c r="F21" s="20"/>
      <c r="G21" s="20"/>
    </row>
    <row r="22" spans="1:16" x14ac:dyDescent="0.2">
      <c r="A22" s="9"/>
      <c r="B22" s="9"/>
      <c r="C22" s="9"/>
    </row>
    <row r="23" spans="1:16" x14ac:dyDescent="0.2">
      <c r="A23" s="29" t="s">
        <v>15</v>
      </c>
      <c r="B23" s="30">
        <v>17.061492489999999</v>
      </c>
    </row>
    <row r="24" spans="1:16" x14ac:dyDescent="0.2">
      <c r="A24" s="29"/>
      <c r="B24" s="30"/>
    </row>
    <row r="25" spans="1:16" x14ac:dyDescent="0.2">
      <c r="A25" s="29" t="s">
        <v>16</v>
      </c>
      <c r="B25" s="30">
        <v>0.30731786900000002</v>
      </c>
    </row>
    <row r="26" spans="1:16" x14ac:dyDescent="0.2">
      <c r="A26" s="29"/>
      <c r="B26" s="30"/>
    </row>
    <row r="33" spans="2:3" x14ac:dyDescent="0.2">
      <c r="B33" s="9"/>
      <c r="C33" s="9"/>
    </row>
    <row r="34" spans="2:3" x14ac:dyDescent="0.2">
      <c r="B34" s="9"/>
      <c r="C34" s="9"/>
    </row>
    <row r="35" spans="2:3" x14ac:dyDescent="0.2">
      <c r="B35" s="9"/>
      <c r="C35" s="9"/>
    </row>
    <row r="36" spans="2:3" x14ac:dyDescent="0.2">
      <c r="B36" s="9"/>
      <c r="C36" s="9"/>
    </row>
  </sheetData>
  <mergeCells count="39">
    <mergeCell ref="K8:M8"/>
    <mergeCell ref="N8:P8"/>
    <mergeCell ref="K5:M5"/>
    <mergeCell ref="N5:P5"/>
    <mergeCell ref="K6:M6"/>
    <mergeCell ref="N6:P6"/>
    <mergeCell ref="K7:M7"/>
    <mergeCell ref="N7:P7"/>
    <mergeCell ref="K4:M4"/>
    <mergeCell ref="N4:P4"/>
    <mergeCell ref="H1:J1"/>
    <mergeCell ref="H2:J2"/>
    <mergeCell ref="H3:J3"/>
    <mergeCell ref="H4:J4"/>
    <mergeCell ref="K1:M1"/>
    <mergeCell ref="N1:P1"/>
    <mergeCell ref="K2:M2"/>
    <mergeCell ref="N2:P2"/>
    <mergeCell ref="K3:M3"/>
    <mergeCell ref="N3:P3"/>
    <mergeCell ref="E1:G1"/>
    <mergeCell ref="A23:A24"/>
    <mergeCell ref="B23:B24"/>
    <mergeCell ref="B1:D1"/>
    <mergeCell ref="H7:J7"/>
    <mergeCell ref="H8:J8"/>
    <mergeCell ref="H5:J5"/>
    <mergeCell ref="H6:J6"/>
    <mergeCell ref="A25:A26"/>
    <mergeCell ref="B25:B26"/>
    <mergeCell ref="E5:G5"/>
    <mergeCell ref="E6:G6"/>
    <mergeCell ref="E7:G7"/>
    <mergeCell ref="E8:G8"/>
    <mergeCell ref="A10:A12"/>
    <mergeCell ref="B2:D8"/>
    <mergeCell ref="E4:G4"/>
    <mergeCell ref="E3:G3"/>
    <mergeCell ref="E2:G2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7e35a4-3c42-478f-ad3d-6511eadb4c45" xsi:nil="true"/>
    <TaxCatchAll xmlns="efce84db-8738-4c7b-9bdc-65b9500871f6" xsi:nil="true"/>
    <lcf76f155ced4ddcb4097134ff3c332f xmlns="d57e35a4-3c42-478f-ad3d-6511eadb4c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2079AF7892B45A46E562B84BF46DD" ma:contentTypeVersion="20" ma:contentTypeDescription="Create a new document." ma:contentTypeScope="" ma:versionID="dcb8169149c43d9cb0adb40448bad029">
  <xsd:schema xmlns:xsd="http://www.w3.org/2001/XMLSchema" xmlns:xs="http://www.w3.org/2001/XMLSchema" xmlns:p="http://schemas.microsoft.com/office/2006/metadata/properties" xmlns:ns2="d57e35a4-3c42-478f-ad3d-6511eadb4c45" xmlns:ns3="2b7ce8ff-9883-444e-8600-f68b944c9dff" xmlns:ns4="efce84db-8738-4c7b-9bdc-65b9500871f6" targetNamespace="http://schemas.microsoft.com/office/2006/metadata/properties" ma:root="true" ma:fieldsID="f9381d3bf17c487e8daa8da5d19ffbab" ns2:_="" ns3:_="" ns4:_="">
    <xsd:import namespace="d57e35a4-3c42-478f-ad3d-6511eadb4c45"/>
    <xsd:import namespace="2b7ce8ff-9883-444e-8600-f68b944c9dff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35a4-3c42-478f-ad3d-6511eadb4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ce8ff-9883-444e-8600-f68b944c9d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b50c892-3e63-499c-b01d-f163fffd8f03}" ma:internalName="TaxCatchAll" ma:showField="CatchAllData" ma:web="2b7ce8ff-9883-444e-8600-f68b944c9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8C86E7-005A-4A23-9750-1B0374294312}">
  <ds:schemaRefs>
    <ds:schemaRef ds:uri="http://schemas.microsoft.com/office/2006/metadata/properties"/>
    <ds:schemaRef ds:uri="http://schemas.microsoft.com/office/infopath/2007/PartnerControls"/>
    <ds:schemaRef ds:uri="d57e35a4-3c42-478f-ad3d-6511eadb4c45"/>
    <ds:schemaRef ds:uri="efce84db-8738-4c7b-9bdc-65b9500871f6"/>
  </ds:schemaRefs>
</ds:datastoreItem>
</file>

<file path=customXml/itemProps2.xml><?xml version="1.0" encoding="utf-8"?>
<ds:datastoreItem xmlns:ds="http://schemas.openxmlformats.org/officeDocument/2006/customXml" ds:itemID="{6AE5EB6A-1917-49E0-AEAE-F547B5C7DC90}"/>
</file>

<file path=customXml/itemProps3.xml><?xml version="1.0" encoding="utf-8"?>
<ds:datastoreItem xmlns:ds="http://schemas.openxmlformats.org/officeDocument/2006/customXml" ds:itemID="{21D36201-C2AA-459A-AB01-DED98B87C5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3a</vt:lpstr>
      <vt:lpstr>3bc</vt:lpstr>
      <vt:lpstr>3d</vt:lpstr>
      <vt:lpstr>3e</vt:lpstr>
      <vt:lpstr>3f</vt:lpstr>
      <vt:lpstr>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Hailey Edelstein</dc:creator>
  <cp:lastModifiedBy>Hailey Edelstein</cp:lastModifiedBy>
  <dcterms:created xsi:type="dcterms:W3CDTF">2024-03-10T16:54:55Z</dcterms:created>
  <dcterms:modified xsi:type="dcterms:W3CDTF">2025-06-11T02:27:13Z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0x01010080C2079AF7892B45A46E562B84BF46DD</vt:lpwstr>
  </property>
  <property fmtid="{D5CDD505-2E9C-101B-9397-08002B2CF9AE}" pid="3" name="MediaServiceImageTags">
    <vt:lpwstr/>
  </property>
</Properties>
</file>