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6"/>
  <workbookPr/>
  <mc:AlternateContent xmlns:mc="http://schemas.openxmlformats.org/markup-compatibility/2006">
    <mc:Choice Requires="x15">
      <x15ac:absPath xmlns:x15ac="http://schemas.microsoft.com/office/spreadsheetml/2010/11/ac" url="/Users/haileyedelstein/Desktop/NatE MESA/NatE MESA June 2025/Editable Source/Source Data/Source Data 1/"/>
    </mc:Choice>
  </mc:AlternateContent>
  <xr:revisionPtr revIDLastSave="0" documentId="13_ncr:1_{1E8D626B-2E79-0844-898F-5EE6DF98E46C}" xr6:coauthVersionLast="47" xr6:coauthVersionMax="47" xr10:uidLastSave="{00000000-0000-0000-0000-000000000000}"/>
  <bookViews>
    <workbookView xWindow="3100" yWindow="500" windowWidth="19560" windowHeight="16620" activeTab="5" xr2:uid="{17EAAFA8-955E-3441-A582-9361282298E3}"/>
  </bookViews>
  <sheets>
    <sheet name="1c,S3b" sheetId="1" r:id="rId1"/>
    <sheet name="1d" sheetId="18" r:id="rId2"/>
    <sheet name="1e,S3f co-expressed ligand" sheetId="19" r:id="rId3"/>
    <sheet name="1e recombinant ligand" sheetId="20" r:id="rId4"/>
    <sheet name="1f all in one" sheetId="21" r:id="rId5"/>
    <sheet name="1f LP reporter" sheetId="22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22" l="1"/>
  <c r="F15" i="22"/>
  <c r="E15" i="22"/>
  <c r="D15" i="22"/>
  <c r="C15" i="22"/>
  <c r="B15" i="22"/>
  <c r="G14" i="22"/>
  <c r="G17" i="22" s="1"/>
  <c r="F14" i="22"/>
  <c r="F17" i="22" s="1"/>
  <c r="F18" i="22" s="1"/>
  <c r="E14" i="22"/>
  <c r="E17" i="22" s="1"/>
  <c r="D14" i="22"/>
  <c r="D17" i="22" s="1"/>
  <c r="C14" i="22"/>
  <c r="C17" i="22" s="1"/>
  <c r="B14" i="22"/>
  <c r="B17" i="22" s="1"/>
  <c r="B18" i="22" s="1"/>
  <c r="G15" i="21"/>
  <c r="F15" i="21"/>
  <c r="G14" i="21"/>
  <c r="G17" i="21" s="1"/>
  <c r="F14" i="21"/>
  <c r="F17" i="21" s="1"/>
  <c r="D18" i="22" l="1"/>
  <c r="B20" i="22"/>
  <c r="C18" i="22"/>
  <c r="F20" i="22"/>
  <c r="G18" i="22"/>
  <c r="D20" i="22"/>
  <c r="E18" i="22"/>
  <c r="F18" i="21"/>
  <c r="F20" i="21"/>
  <c r="G18" i="21"/>
  <c r="E15" i="21" l="1"/>
  <c r="D15" i="21"/>
  <c r="C15" i="21"/>
  <c r="B15" i="21"/>
  <c r="E14" i="21"/>
  <c r="E17" i="21" s="1"/>
  <c r="D14" i="21"/>
  <c r="D17" i="21" s="1"/>
  <c r="C14" i="21"/>
  <c r="C17" i="21" s="1"/>
  <c r="B14" i="21"/>
  <c r="B17" i="21" s="1"/>
  <c r="B18" i="21" s="1"/>
  <c r="G15" i="20"/>
  <c r="F15" i="20"/>
  <c r="E15" i="20"/>
  <c r="D15" i="20"/>
  <c r="C15" i="20"/>
  <c r="B15" i="20"/>
  <c r="G14" i="20"/>
  <c r="G17" i="20" s="1"/>
  <c r="F14" i="20"/>
  <c r="F17" i="20" s="1"/>
  <c r="E14" i="20"/>
  <c r="E17" i="20" s="1"/>
  <c r="D14" i="20"/>
  <c r="D17" i="20" s="1"/>
  <c r="C14" i="20"/>
  <c r="C17" i="20" s="1"/>
  <c r="B14" i="20"/>
  <c r="B17" i="20" s="1"/>
  <c r="D18" i="21" l="1"/>
  <c r="B20" i="21"/>
  <c r="C18" i="21"/>
  <c r="D20" i="21"/>
  <c r="E18" i="21"/>
  <c r="F18" i="20"/>
  <c r="B18" i="20"/>
  <c r="D18" i="20"/>
  <c r="C18" i="20"/>
  <c r="B20" i="20"/>
  <c r="F20" i="20"/>
  <c r="G18" i="20"/>
  <c r="D20" i="20"/>
  <c r="E18" i="20"/>
  <c r="U15" i="19" l="1"/>
  <c r="T15" i="19"/>
  <c r="S15" i="19"/>
  <c r="R15" i="19"/>
  <c r="Q15" i="19"/>
  <c r="P15" i="19"/>
  <c r="O15" i="19"/>
  <c r="N15" i="19"/>
  <c r="M15" i="19"/>
  <c r="L15" i="19"/>
  <c r="K15" i="19"/>
  <c r="J15" i="19"/>
  <c r="I15" i="19"/>
  <c r="H15" i="19"/>
  <c r="G15" i="19"/>
  <c r="F15" i="19"/>
  <c r="E15" i="19"/>
  <c r="D15" i="19"/>
  <c r="C15" i="19"/>
  <c r="B15" i="19"/>
  <c r="U14" i="19"/>
  <c r="U17" i="19" s="1"/>
  <c r="T14" i="19"/>
  <c r="T17" i="19" s="1"/>
  <c r="S14" i="19"/>
  <c r="S17" i="19" s="1"/>
  <c r="R14" i="19"/>
  <c r="R17" i="19" s="1"/>
  <c r="Q14" i="19"/>
  <c r="Q17" i="19" s="1"/>
  <c r="P14" i="19"/>
  <c r="P17" i="19" s="1"/>
  <c r="O14" i="19"/>
  <c r="O17" i="19" s="1"/>
  <c r="N14" i="19"/>
  <c r="N17" i="19" s="1"/>
  <c r="M14" i="19"/>
  <c r="M17" i="19" s="1"/>
  <c r="L14" i="19"/>
  <c r="L17" i="19" s="1"/>
  <c r="K14" i="19"/>
  <c r="K17" i="19" s="1"/>
  <c r="J14" i="19"/>
  <c r="J17" i="19" s="1"/>
  <c r="I14" i="19"/>
  <c r="I17" i="19" s="1"/>
  <c r="H14" i="19"/>
  <c r="H17" i="19" s="1"/>
  <c r="G14" i="19"/>
  <c r="G17" i="19" s="1"/>
  <c r="F14" i="19"/>
  <c r="F17" i="19" s="1"/>
  <c r="E14" i="19"/>
  <c r="E17" i="19" s="1"/>
  <c r="D14" i="19"/>
  <c r="D17" i="19" s="1"/>
  <c r="C14" i="19"/>
  <c r="C17" i="19" s="1"/>
  <c r="B14" i="19"/>
  <c r="B17" i="19" s="1"/>
  <c r="I13" i="18"/>
  <c r="H13" i="18"/>
  <c r="I12" i="18"/>
  <c r="I15" i="18" s="1"/>
  <c r="H12" i="18"/>
  <c r="H15" i="18" s="1"/>
  <c r="T18" i="19" l="1"/>
  <c r="T20" i="19"/>
  <c r="R18" i="19"/>
  <c r="R20" i="19"/>
  <c r="P18" i="19"/>
  <c r="P20" i="19"/>
  <c r="N18" i="19"/>
  <c r="N20" i="19"/>
  <c r="L18" i="19"/>
  <c r="L20" i="19"/>
  <c r="J18" i="19"/>
  <c r="J20" i="19"/>
  <c r="H18" i="19"/>
  <c r="H20" i="19"/>
  <c r="F18" i="19"/>
  <c r="F20" i="19"/>
  <c r="D18" i="19"/>
  <c r="D20" i="19"/>
  <c r="B18" i="19"/>
  <c r="B20" i="19"/>
  <c r="U18" i="19"/>
  <c r="E18" i="19"/>
  <c r="M18" i="19"/>
  <c r="O18" i="19"/>
  <c r="K18" i="19"/>
  <c r="S18" i="19"/>
  <c r="G18" i="19"/>
  <c r="C18" i="19"/>
  <c r="I18" i="19"/>
  <c r="Q18" i="19"/>
  <c r="I18" i="18"/>
  <c r="I16" i="18"/>
  <c r="H16" i="18"/>
  <c r="H18" i="18"/>
  <c r="G13" i="18" l="1"/>
  <c r="F13" i="18"/>
  <c r="E13" i="18"/>
  <c r="D13" i="18"/>
  <c r="C13" i="18"/>
  <c r="B13" i="18"/>
  <c r="G12" i="18"/>
  <c r="G15" i="18" s="1"/>
  <c r="F12" i="18"/>
  <c r="F15" i="18" s="1"/>
  <c r="E12" i="18"/>
  <c r="E15" i="18" s="1"/>
  <c r="D12" i="18"/>
  <c r="D15" i="18" s="1"/>
  <c r="D16" i="18" s="1"/>
  <c r="C12" i="18"/>
  <c r="C15" i="18" s="1"/>
  <c r="B12" i="18"/>
  <c r="B15" i="18" s="1"/>
  <c r="D18" i="18" l="1"/>
  <c r="C18" i="18"/>
  <c r="E18" i="18"/>
  <c r="F18" i="18"/>
  <c r="G18" i="18"/>
  <c r="B16" i="18"/>
  <c r="F16" i="18"/>
  <c r="C16" i="18"/>
  <c r="G16" i="18"/>
  <c r="E16" i="18"/>
  <c r="AX12" i="1" l="1"/>
  <c r="AX15" i="1" s="1"/>
  <c r="AX16" i="1" s="1"/>
  <c r="AY12" i="1"/>
  <c r="AY15" i="1" s="1"/>
  <c r="AY16" i="1" s="1"/>
  <c r="AZ12" i="1"/>
  <c r="AZ15" i="1" s="1"/>
  <c r="AZ16" i="1" s="1"/>
  <c r="BA12" i="1"/>
  <c r="BA15" i="1" s="1"/>
  <c r="BA16" i="1" s="1"/>
  <c r="BB12" i="1"/>
  <c r="BB15" i="1" s="1"/>
  <c r="BB16" i="1" s="1"/>
  <c r="BC12" i="1"/>
  <c r="BC15" i="1" s="1"/>
  <c r="BC16" i="1" s="1"/>
  <c r="BD12" i="1"/>
  <c r="BD15" i="1" s="1"/>
  <c r="BD16" i="1" s="1"/>
  <c r="BE12" i="1"/>
  <c r="BE15" i="1" s="1"/>
  <c r="BE16" i="1" s="1"/>
  <c r="AX13" i="1"/>
  <c r="AY13" i="1"/>
  <c r="AZ13" i="1"/>
  <c r="BA13" i="1"/>
  <c r="BB13" i="1"/>
  <c r="BC13" i="1"/>
  <c r="BD13" i="1"/>
  <c r="BE13" i="1"/>
  <c r="AW13" i="1"/>
  <c r="AV13" i="1"/>
  <c r="AU13" i="1"/>
  <c r="AT13" i="1"/>
  <c r="AS13" i="1"/>
  <c r="AR13" i="1"/>
  <c r="AQ13" i="1"/>
  <c r="AP13" i="1"/>
  <c r="AO13" i="1"/>
  <c r="AN13" i="1"/>
  <c r="AM13" i="1"/>
  <c r="AL13" i="1"/>
  <c r="AW12" i="1"/>
  <c r="AW15" i="1" s="1"/>
  <c r="AV12" i="1"/>
  <c r="AV15" i="1" s="1"/>
  <c r="AU12" i="1"/>
  <c r="AU15" i="1" s="1"/>
  <c r="AU16" i="1" s="1"/>
  <c r="AT12" i="1"/>
  <c r="AT15" i="1" s="1"/>
  <c r="AS12" i="1"/>
  <c r="AS15" i="1" s="1"/>
  <c r="AR12" i="1"/>
  <c r="AR15" i="1" s="1"/>
  <c r="AR16" i="1" s="1"/>
  <c r="AQ12" i="1"/>
  <c r="AQ15" i="1" s="1"/>
  <c r="AP12" i="1"/>
  <c r="AP15" i="1" s="1"/>
  <c r="AO12" i="1"/>
  <c r="AO15" i="1" s="1"/>
  <c r="AO16" i="1" s="1"/>
  <c r="AN12" i="1"/>
  <c r="AN15" i="1" s="1"/>
  <c r="AM12" i="1"/>
  <c r="AM15" i="1" s="1"/>
  <c r="AL12" i="1"/>
  <c r="AL15" i="1" s="1"/>
  <c r="AL16" i="1" s="1"/>
  <c r="AK13" i="1"/>
  <c r="AJ13" i="1"/>
  <c r="AI13" i="1"/>
  <c r="AH13" i="1"/>
  <c r="AG13" i="1"/>
  <c r="AF13" i="1"/>
  <c r="AE13" i="1"/>
  <c r="AD13" i="1"/>
  <c r="AC13" i="1"/>
  <c r="AB13" i="1"/>
  <c r="AA13" i="1"/>
  <c r="Z13" i="1"/>
  <c r="AK12" i="1"/>
  <c r="AK15" i="1" s="1"/>
  <c r="AJ12" i="1"/>
  <c r="AJ15" i="1" s="1"/>
  <c r="AI12" i="1"/>
  <c r="AI15" i="1" s="1"/>
  <c r="AH12" i="1"/>
  <c r="AH15" i="1" s="1"/>
  <c r="AG12" i="1"/>
  <c r="AG15" i="1" s="1"/>
  <c r="AF12" i="1"/>
  <c r="AF15" i="1" s="1"/>
  <c r="AF16" i="1" s="1"/>
  <c r="AE12" i="1"/>
  <c r="AE15" i="1" s="1"/>
  <c r="AD12" i="1"/>
  <c r="AD15" i="1" s="1"/>
  <c r="AC12" i="1"/>
  <c r="AC15" i="1" s="1"/>
  <c r="AB12" i="1"/>
  <c r="AB15" i="1" s="1"/>
  <c r="AA12" i="1"/>
  <c r="AA15" i="1" s="1"/>
  <c r="Z12" i="1"/>
  <c r="Z15" i="1" s="1"/>
  <c r="Y13" i="1"/>
  <c r="X13" i="1"/>
  <c r="W13" i="1"/>
  <c r="V13" i="1"/>
  <c r="U13" i="1"/>
  <c r="T13" i="1"/>
  <c r="S13" i="1"/>
  <c r="R13" i="1"/>
  <c r="Q13" i="1"/>
  <c r="P13" i="1"/>
  <c r="O13" i="1"/>
  <c r="N13" i="1"/>
  <c r="Y12" i="1"/>
  <c r="Y15" i="1" s="1"/>
  <c r="X12" i="1"/>
  <c r="X15" i="1" s="1"/>
  <c r="W12" i="1"/>
  <c r="W15" i="1" s="1"/>
  <c r="W16" i="1" s="1"/>
  <c r="V12" i="1"/>
  <c r="V15" i="1" s="1"/>
  <c r="U12" i="1"/>
  <c r="U15" i="1" s="1"/>
  <c r="T12" i="1"/>
  <c r="T15" i="1" s="1"/>
  <c r="T16" i="1" s="1"/>
  <c r="S12" i="1"/>
  <c r="S15" i="1" s="1"/>
  <c r="R12" i="1"/>
  <c r="R15" i="1" s="1"/>
  <c r="Q12" i="1"/>
  <c r="Q15" i="1" s="1"/>
  <c r="Q16" i="1" s="1"/>
  <c r="P12" i="1"/>
  <c r="P15" i="1" s="1"/>
  <c r="O12" i="1"/>
  <c r="O15" i="1" s="1"/>
  <c r="N12" i="1"/>
  <c r="N15" i="1" s="1"/>
  <c r="N16" i="1" s="1"/>
  <c r="M13" i="1"/>
  <c r="L13" i="1"/>
  <c r="K13" i="1"/>
  <c r="M12" i="1"/>
  <c r="M15" i="1" s="1"/>
  <c r="L12" i="1"/>
  <c r="L15" i="1" s="1"/>
  <c r="K12" i="1"/>
  <c r="K15" i="1" s="1"/>
  <c r="J13" i="1"/>
  <c r="I13" i="1"/>
  <c r="H13" i="1"/>
  <c r="J12" i="1"/>
  <c r="J15" i="1" s="1"/>
  <c r="I12" i="1"/>
  <c r="I15" i="1" s="1"/>
  <c r="H12" i="1"/>
  <c r="H15" i="1" s="1"/>
  <c r="G13" i="1"/>
  <c r="F13" i="1"/>
  <c r="E13" i="1"/>
  <c r="G12" i="1"/>
  <c r="G15" i="1" s="1"/>
  <c r="F12" i="1"/>
  <c r="F15" i="1" s="1"/>
  <c r="E12" i="1"/>
  <c r="E15" i="1" s="1"/>
  <c r="D13" i="1"/>
  <c r="D12" i="1"/>
  <c r="D15" i="1" s="1"/>
  <c r="X18" i="1" l="1"/>
  <c r="Y18" i="1"/>
  <c r="AQ18" i="1"/>
  <c r="AQ16" i="1"/>
  <c r="AP18" i="1"/>
  <c r="AP16" i="1"/>
  <c r="AN16" i="1"/>
  <c r="AN18" i="1"/>
  <c r="AV18" i="1"/>
  <c r="AV16" i="1"/>
  <c r="AT16" i="1"/>
  <c r="AT18" i="1"/>
  <c r="AM18" i="1"/>
  <c r="AM16" i="1"/>
  <c r="AS16" i="1"/>
  <c r="AS18" i="1"/>
  <c r="AW18" i="1"/>
  <c r="AW16" i="1"/>
  <c r="AI16" i="1"/>
  <c r="AC16" i="1"/>
  <c r="Z16" i="1"/>
  <c r="AD18" i="1"/>
  <c r="AD16" i="1"/>
  <c r="AB16" i="1"/>
  <c r="AB18" i="1"/>
  <c r="AJ18" i="1"/>
  <c r="AJ16" i="1"/>
  <c r="AH16" i="1"/>
  <c r="AH18" i="1"/>
  <c r="AA18" i="1"/>
  <c r="AA16" i="1"/>
  <c r="AE18" i="1"/>
  <c r="AE16" i="1"/>
  <c r="AG16" i="1"/>
  <c r="AG18" i="1"/>
  <c r="AK18" i="1"/>
  <c r="AK16" i="1"/>
  <c r="R18" i="1"/>
  <c r="R16" i="1"/>
  <c r="V18" i="1"/>
  <c r="V16" i="1"/>
  <c r="O18" i="1"/>
  <c r="O16" i="1"/>
  <c r="S18" i="1"/>
  <c r="S16" i="1"/>
  <c r="P16" i="1"/>
  <c r="P18" i="1"/>
  <c r="X16" i="1"/>
  <c r="U16" i="1"/>
  <c r="U18" i="1"/>
  <c r="Y16" i="1"/>
  <c r="I16" i="1"/>
  <c r="E16" i="1"/>
  <c r="J16" i="1"/>
  <c r="K16" i="1"/>
  <c r="F16" i="1"/>
  <c r="L16" i="1"/>
  <c r="D16" i="1"/>
  <c r="G16" i="1"/>
  <c r="H16" i="1"/>
  <c r="M16" i="1"/>
  <c r="C13" i="1" l="1"/>
  <c r="B13" i="1"/>
  <c r="C12" i="1"/>
  <c r="C15" i="1" s="1"/>
  <c r="B12" i="1"/>
  <c r="B15" i="1" s="1"/>
  <c r="B16" i="1" l="1"/>
  <c r="C16" i="1"/>
  <c r="G18" i="1" l="1"/>
  <c r="I18" i="1"/>
  <c r="L18" i="1"/>
  <c r="M18" i="1"/>
  <c r="J18" i="1"/>
  <c r="F18" i="1"/>
  <c r="D18" i="1"/>
  <c r="C18" i="1" l="1"/>
</calcChain>
</file>

<file path=xl/sharedStrings.xml><?xml version="1.0" encoding="utf-8"?>
<sst xmlns="http://schemas.openxmlformats.org/spreadsheetml/2006/main" count="350" uniqueCount="47">
  <si>
    <t>NTEVp SS</t>
  </si>
  <si>
    <t>n/a</t>
  </si>
  <si>
    <t>NTEVp ECD</t>
  </si>
  <si>
    <t>NTEVp TMD</t>
  </si>
  <si>
    <t>mCD28</t>
  </si>
  <si>
    <t>CTEVp SS</t>
  </si>
  <si>
    <t>CTEVp ECD</t>
  </si>
  <si>
    <t>CTEVp TMD</t>
  </si>
  <si>
    <t>Treatment</t>
  </si>
  <si>
    <t>No ligand</t>
  </si>
  <si>
    <t>Raw Mean Fluorescence Intensity (MFI), PE-TexasRed</t>
  </si>
  <si>
    <t>Average</t>
  </si>
  <si>
    <t>Standard Error</t>
  </si>
  <si>
    <t>Converted into Molecules of Equivalent PE-TexasRed (MEPTRs, average)</t>
  </si>
  <si>
    <t>Converted into Molecules of Equivalent PE-TexasRed (MEPTRs, standard error)</t>
  </si>
  <si>
    <t>Fold induction</t>
  </si>
  <si>
    <t>Coefficient for conversion of MFI into MEPTRs</t>
  </si>
  <si>
    <t>Error in coefficient for conversion of MFI into MEPTRs</t>
  </si>
  <si>
    <t>Cell line</t>
  </si>
  <si>
    <t>HEK293FT</t>
  </si>
  <si>
    <t>Transposon type</t>
  </si>
  <si>
    <t>All-in-one</t>
  </si>
  <si>
    <t>Receptors only</t>
  </si>
  <si>
    <t>VEGFR1</t>
  </si>
  <si>
    <t>Co-expressed VEGFA165</t>
  </si>
  <si>
    <t>Co-expressed VEGFA121</t>
  </si>
  <si>
    <t>VEGFR2</t>
  </si>
  <si>
    <t>1.78 ng VEGFA165 plasmid</t>
  </si>
  <si>
    <t>3.16 ng VEGFA165 plasmid</t>
  </si>
  <si>
    <t>5.62 ng VEGFA165 plasmid</t>
  </si>
  <si>
    <t>10 ng VEGFA165 plasmid</t>
  </si>
  <si>
    <t>17.78 ng VEGFA165 plasmid</t>
  </si>
  <si>
    <t>31.62 ng VEGFA165 plasmid</t>
  </si>
  <si>
    <t>56.23 ng VEGFA165 plasmid</t>
  </si>
  <si>
    <t>NTEVp mutation</t>
  </si>
  <si>
    <t>CTEVp mutation</t>
  </si>
  <si>
    <t>Full TEVp</t>
  </si>
  <si>
    <t>WT</t>
  </si>
  <si>
    <t>75S</t>
  </si>
  <si>
    <t>75E</t>
  </si>
  <si>
    <t>Target chain</t>
  </si>
  <si>
    <t>158P</t>
  </si>
  <si>
    <t>190K</t>
  </si>
  <si>
    <t>100 ng/mL VEGFA165</t>
  </si>
  <si>
    <t>WT NTEVp</t>
  </si>
  <si>
    <t>75S NTEVp</t>
  </si>
  <si>
    <t>HIE156, reporter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</si>
</sst>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E+00"/>
  </numFmts>
  <fonts count="4" x14ac:knownFonts="1">
    <font>
      <sz val="12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8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165" fontId="1" fillId="6" borderId="1" xfId="0" applyNumberFormat="1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2" fontId="1" fillId="0" borderId="1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1" fontId="1" fillId="5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8F5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DB136-5D3A-B643-ACE8-0BD52B674D99}">
  <dimension ref="A1:BG33"/>
  <sheetViews>
    <sheetView zoomScale="80" zoomScaleNormal="80" workbookViewId="0">
      <selection activeCell="A45" sqref="A45"/>
    </sheetView>
  </sheetViews>
  <sheetFormatPr baseColWidth="10" defaultColWidth="9" defaultRowHeight="13" x14ac:dyDescent="0.2"/>
  <cols>
    <col min="1" max="1" width="33.5" style="3" customWidth="1"/>
    <col min="2" max="49" width="10.5" style="3" customWidth="1"/>
    <col min="50" max="16384" width="9" style="3"/>
  </cols>
  <sheetData>
    <row r="1" spans="1:59" ht="14" x14ac:dyDescent="0.2">
      <c r="A1" s="1" t="s">
        <v>0</v>
      </c>
      <c r="B1" s="21" t="s">
        <v>23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3"/>
      <c r="N1" s="21" t="s">
        <v>26</v>
      </c>
      <c r="O1" s="22"/>
      <c r="P1" s="22"/>
      <c r="Q1" s="22"/>
      <c r="R1" s="22"/>
      <c r="S1" s="22"/>
      <c r="T1" s="22"/>
      <c r="U1" s="22"/>
      <c r="V1" s="22"/>
      <c r="W1" s="22"/>
      <c r="X1" s="22"/>
      <c r="Y1" s="23"/>
      <c r="Z1" s="21" t="s">
        <v>23</v>
      </c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3"/>
      <c r="AL1" s="21" t="s">
        <v>26</v>
      </c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3"/>
      <c r="AX1" s="13" t="s">
        <v>23</v>
      </c>
      <c r="AY1" s="13" t="s">
        <v>26</v>
      </c>
      <c r="AZ1" s="13" t="s">
        <v>23</v>
      </c>
      <c r="BA1" s="13" t="s">
        <v>26</v>
      </c>
      <c r="BB1" s="24" t="s">
        <v>1</v>
      </c>
      <c r="BC1" s="24"/>
      <c r="BD1" s="24"/>
      <c r="BE1" s="24"/>
    </row>
    <row r="2" spans="1:59" ht="14" x14ac:dyDescent="0.2">
      <c r="A2" s="1" t="s">
        <v>2</v>
      </c>
      <c r="B2" s="21" t="s">
        <v>23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3"/>
      <c r="N2" s="21" t="s">
        <v>26</v>
      </c>
      <c r="O2" s="22"/>
      <c r="P2" s="22"/>
      <c r="Q2" s="22"/>
      <c r="R2" s="22"/>
      <c r="S2" s="22"/>
      <c r="T2" s="22"/>
      <c r="U2" s="22"/>
      <c r="V2" s="22"/>
      <c r="W2" s="22"/>
      <c r="X2" s="22"/>
      <c r="Y2" s="23"/>
      <c r="Z2" s="21" t="s">
        <v>23</v>
      </c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3"/>
      <c r="AL2" s="21" t="s">
        <v>26</v>
      </c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3"/>
      <c r="AX2" s="13" t="s">
        <v>23</v>
      </c>
      <c r="AY2" s="13" t="s">
        <v>26</v>
      </c>
      <c r="AZ2" s="13" t="s">
        <v>23</v>
      </c>
      <c r="BA2" s="13" t="s">
        <v>26</v>
      </c>
      <c r="BB2" s="24"/>
      <c r="BC2" s="24"/>
      <c r="BD2" s="24"/>
      <c r="BE2" s="24"/>
    </row>
    <row r="3" spans="1:59" ht="14" x14ac:dyDescent="0.2">
      <c r="A3" s="1" t="s">
        <v>3</v>
      </c>
      <c r="B3" s="21" t="s">
        <v>23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3"/>
      <c r="N3" s="21" t="s">
        <v>26</v>
      </c>
      <c r="O3" s="22"/>
      <c r="P3" s="22"/>
      <c r="Q3" s="22"/>
      <c r="R3" s="22"/>
      <c r="S3" s="22"/>
      <c r="T3" s="22"/>
      <c r="U3" s="22"/>
      <c r="V3" s="22"/>
      <c r="W3" s="22"/>
      <c r="X3" s="22"/>
      <c r="Y3" s="23"/>
      <c r="Z3" s="21" t="s">
        <v>4</v>
      </c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3"/>
      <c r="AL3" s="21" t="s">
        <v>4</v>
      </c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3"/>
      <c r="AX3" s="13" t="s">
        <v>23</v>
      </c>
      <c r="AY3" s="13" t="s">
        <v>26</v>
      </c>
      <c r="AZ3" s="13" t="s">
        <v>4</v>
      </c>
      <c r="BA3" s="13" t="s">
        <v>4</v>
      </c>
      <c r="BB3" s="24"/>
      <c r="BC3" s="24"/>
      <c r="BD3" s="24"/>
      <c r="BE3" s="24"/>
    </row>
    <row r="4" spans="1:59" ht="14" x14ac:dyDescent="0.2">
      <c r="A4" s="1" t="s">
        <v>5</v>
      </c>
      <c r="B4" s="21" t="s">
        <v>23</v>
      </c>
      <c r="C4" s="22"/>
      <c r="D4" s="23"/>
      <c r="E4" s="21" t="s">
        <v>26</v>
      </c>
      <c r="F4" s="22"/>
      <c r="G4" s="23"/>
      <c r="H4" s="21" t="s">
        <v>23</v>
      </c>
      <c r="I4" s="22"/>
      <c r="J4" s="23"/>
      <c r="K4" s="21" t="s">
        <v>26</v>
      </c>
      <c r="L4" s="22"/>
      <c r="M4" s="23"/>
      <c r="N4" s="21" t="s">
        <v>23</v>
      </c>
      <c r="O4" s="22"/>
      <c r="P4" s="23"/>
      <c r="Q4" s="21" t="s">
        <v>26</v>
      </c>
      <c r="R4" s="22"/>
      <c r="S4" s="23"/>
      <c r="T4" s="21" t="s">
        <v>23</v>
      </c>
      <c r="U4" s="22"/>
      <c r="V4" s="23"/>
      <c r="W4" s="21" t="s">
        <v>26</v>
      </c>
      <c r="X4" s="22"/>
      <c r="Y4" s="23"/>
      <c r="Z4" s="21" t="s">
        <v>23</v>
      </c>
      <c r="AA4" s="22"/>
      <c r="AB4" s="23"/>
      <c r="AC4" s="21" t="s">
        <v>26</v>
      </c>
      <c r="AD4" s="22"/>
      <c r="AE4" s="23"/>
      <c r="AF4" s="21" t="s">
        <v>23</v>
      </c>
      <c r="AG4" s="22"/>
      <c r="AH4" s="23"/>
      <c r="AI4" s="21" t="s">
        <v>26</v>
      </c>
      <c r="AJ4" s="22"/>
      <c r="AK4" s="23"/>
      <c r="AL4" s="21" t="s">
        <v>23</v>
      </c>
      <c r="AM4" s="22"/>
      <c r="AN4" s="23"/>
      <c r="AO4" s="21" t="s">
        <v>26</v>
      </c>
      <c r="AP4" s="22"/>
      <c r="AQ4" s="23"/>
      <c r="AR4" s="21" t="s">
        <v>23</v>
      </c>
      <c r="AS4" s="22"/>
      <c r="AT4" s="23"/>
      <c r="AU4" s="21" t="s">
        <v>26</v>
      </c>
      <c r="AV4" s="22"/>
      <c r="AW4" s="23"/>
      <c r="AX4" s="24" t="s">
        <v>1</v>
      </c>
      <c r="AY4" s="24"/>
      <c r="AZ4" s="24"/>
      <c r="BA4" s="24"/>
      <c r="BB4" s="2" t="s">
        <v>23</v>
      </c>
      <c r="BC4" s="2" t="s">
        <v>26</v>
      </c>
      <c r="BD4" s="2" t="s">
        <v>23</v>
      </c>
      <c r="BE4" s="2" t="s">
        <v>26</v>
      </c>
    </row>
    <row r="5" spans="1:59" ht="14" x14ac:dyDescent="0.2">
      <c r="A5" s="1" t="s">
        <v>6</v>
      </c>
      <c r="B5" s="21" t="s">
        <v>23</v>
      </c>
      <c r="C5" s="22"/>
      <c r="D5" s="23"/>
      <c r="E5" s="21" t="s">
        <v>26</v>
      </c>
      <c r="F5" s="22"/>
      <c r="G5" s="23"/>
      <c r="H5" s="21" t="s">
        <v>23</v>
      </c>
      <c r="I5" s="22"/>
      <c r="J5" s="23"/>
      <c r="K5" s="21" t="s">
        <v>26</v>
      </c>
      <c r="L5" s="22"/>
      <c r="M5" s="23"/>
      <c r="N5" s="21" t="s">
        <v>23</v>
      </c>
      <c r="O5" s="22"/>
      <c r="P5" s="23"/>
      <c r="Q5" s="21" t="s">
        <v>26</v>
      </c>
      <c r="R5" s="22"/>
      <c r="S5" s="23"/>
      <c r="T5" s="21" t="s">
        <v>23</v>
      </c>
      <c r="U5" s="22"/>
      <c r="V5" s="23"/>
      <c r="W5" s="21" t="s">
        <v>26</v>
      </c>
      <c r="X5" s="22"/>
      <c r="Y5" s="23"/>
      <c r="Z5" s="21" t="s">
        <v>23</v>
      </c>
      <c r="AA5" s="22"/>
      <c r="AB5" s="23"/>
      <c r="AC5" s="21" t="s">
        <v>26</v>
      </c>
      <c r="AD5" s="22"/>
      <c r="AE5" s="23"/>
      <c r="AF5" s="21" t="s">
        <v>23</v>
      </c>
      <c r="AG5" s="22"/>
      <c r="AH5" s="23"/>
      <c r="AI5" s="21" t="s">
        <v>26</v>
      </c>
      <c r="AJ5" s="22"/>
      <c r="AK5" s="23"/>
      <c r="AL5" s="21" t="s">
        <v>23</v>
      </c>
      <c r="AM5" s="22"/>
      <c r="AN5" s="23"/>
      <c r="AO5" s="21" t="s">
        <v>26</v>
      </c>
      <c r="AP5" s="22"/>
      <c r="AQ5" s="23"/>
      <c r="AR5" s="21" t="s">
        <v>23</v>
      </c>
      <c r="AS5" s="22"/>
      <c r="AT5" s="23"/>
      <c r="AU5" s="21" t="s">
        <v>26</v>
      </c>
      <c r="AV5" s="22"/>
      <c r="AW5" s="23"/>
      <c r="AX5" s="24"/>
      <c r="AY5" s="24"/>
      <c r="AZ5" s="24"/>
      <c r="BA5" s="24"/>
      <c r="BB5" s="2" t="s">
        <v>23</v>
      </c>
      <c r="BC5" s="2" t="s">
        <v>26</v>
      </c>
      <c r="BD5" s="2" t="s">
        <v>23</v>
      </c>
      <c r="BE5" s="2" t="s">
        <v>26</v>
      </c>
    </row>
    <row r="6" spans="1:59" ht="14" x14ac:dyDescent="0.2">
      <c r="A6" s="1" t="s">
        <v>7</v>
      </c>
      <c r="B6" s="21" t="s">
        <v>23</v>
      </c>
      <c r="C6" s="22"/>
      <c r="D6" s="23"/>
      <c r="E6" s="21" t="s">
        <v>26</v>
      </c>
      <c r="F6" s="22"/>
      <c r="G6" s="23"/>
      <c r="H6" s="21" t="s">
        <v>4</v>
      </c>
      <c r="I6" s="22"/>
      <c r="J6" s="23"/>
      <c r="K6" s="21" t="s">
        <v>4</v>
      </c>
      <c r="L6" s="22"/>
      <c r="M6" s="23"/>
      <c r="N6" s="21" t="s">
        <v>23</v>
      </c>
      <c r="O6" s="22"/>
      <c r="P6" s="23"/>
      <c r="Q6" s="21" t="s">
        <v>26</v>
      </c>
      <c r="R6" s="22"/>
      <c r="S6" s="23"/>
      <c r="T6" s="21" t="s">
        <v>4</v>
      </c>
      <c r="U6" s="22"/>
      <c r="V6" s="23"/>
      <c r="W6" s="21" t="s">
        <v>4</v>
      </c>
      <c r="X6" s="22"/>
      <c r="Y6" s="23"/>
      <c r="Z6" s="21" t="s">
        <v>23</v>
      </c>
      <c r="AA6" s="22"/>
      <c r="AB6" s="23"/>
      <c r="AC6" s="21" t="s">
        <v>26</v>
      </c>
      <c r="AD6" s="22"/>
      <c r="AE6" s="23"/>
      <c r="AF6" s="21" t="s">
        <v>4</v>
      </c>
      <c r="AG6" s="22"/>
      <c r="AH6" s="23"/>
      <c r="AI6" s="21" t="s">
        <v>4</v>
      </c>
      <c r="AJ6" s="22"/>
      <c r="AK6" s="23"/>
      <c r="AL6" s="21" t="s">
        <v>23</v>
      </c>
      <c r="AM6" s="22"/>
      <c r="AN6" s="23"/>
      <c r="AO6" s="21" t="s">
        <v>26</v>
      </c>
      <c r="AP6" s="22"/>
      <c r="AQ6" s="23"/>
      <c r="AR6" s="21" t="s">
        <v>4</v>
      </c>
      <c r="AS6" s="22"/>
      <c r="AT6" s="23"/>
      <c r="AU6" s="21" t="s">
        <v>4</v>
      </c>
      <c r="AV6" s="22"/>
      <c r="AW6" s="23"/>
      <c r="AX6" s="24"/>
      <c r="AY6" s="24"/>
      <c r="AZ6" s="24"/>
      <c r="BA6" s="24"/>
      <c r="BB6" s="2" t="s">
        <v>23</v>
      </c>
      <c r="BC6" s="2" t="s">
        <v>26</v>
      </c>
      <c r="BD6" s="2" t="s">
        <v>4</v>
      </c>
      <c r="BE6" s="2" t="s">
        <v>4</v>
      </c>
      <c r="BF6" s="18"/>
      <c r="BG6" s="18"/>
    </row>
    <row r="7" spans="1:59" ht="48" customHeight="1" x14ac:dyDescent="0.2">
      <c r="A7" s="1" t="s">
        <v>8</v>
      </c>
      <c r="B7" s="4" t="s">
        <v>9</v>
      </c>
      <c r="C7" s="12" t="s">
        <v>24</v>
      </c>
      <c r="D7" s="12" t="s">
        <v>25</v>
      </c>
      <c r="E7" s="4" t="s">
        <v>9</v>
      </c>
      <c r="F7" s="12" t="s">
        <v>24</v>
      </c>
      <c r="G7" s="12" t="s">
        <v>25</v>
      </c>
      <c r="H7" s="4" t="s">
        <v>9</v>
      </c>
      <c r="I7" s="12" t="s">
        <v>24</v>
      </c>
      <c r="J7" s="12" t="s">
        <v>25</v>
      </c>
      <c r="K7" s="4" t="s">
        <v>9</v>
      </c>
      <c r="L7" s="12" t="s">
        <v>24</v>
      </c>
      <c r="M7" s="12" t="s">
        <v>25</v>
      </c>
      <c r="N7" s="4" t="s">
        <v>9</v>
      </c>
      <c r="O7" s="12" t="s">
        <v>24</v>
      </c>
      <c r="P7" s="12" t="s">
        <v>25</v>
      </c>
      <c r="Q7" s="4" t="s">
        <v>9</v>
      </c>
      <c r="R7" s="12" t="s">
        <v>24</v>
      </c>
      <c r="S7" s="12" t="s">
        <v>25</v>
      </c>
      <c r="T7" s="4" t="s">
        <v>9</v>
      </c>
      <c r="U7" s="12" t="s">
        <v>24</v>
      </c>
      <c r="V7" s="12" t="s">
        <v>25</v>
      </c>
      <c r="W7" s="4" t="s">
        <v>9</v>
      </c>
      <c r="X7" s="12" t="s">
        <v>24</v>
      </c>
      <c r="Y7" s="12" t="s">
        <v>25</v>
      </c>
      <c r="Z7" s="4" t="s">
        <v>9</v>
      </c>
      <c r="AA7" s="12" t="s">
        <v>24</v>
      </c>
      <c r="AB7" s="12" t="s">
        <v>25</v>
      </c>
      <c r="AC7" s="4" t="s">
        <v>9</v>
      </c>
      <c r="AD7" s="12" t="s">
        <v>24</v>
      </c>
      <c r="AE7" s="12" t="s">
        <v>25</v>
      </c>
      <c r="AF7" s="4" t="s">
        <v>9</v>
      </c>
      <c r="AG7" s="12" t="s">
        <v>24</v>
      </c>
      <c r="AH7" s="12" t="s">
        <v>25</v>
      </c>
      <c r="AI7" s="4" t="s">
        <v>9</v>
      </c>
      <c r="AJ7" s="12" t="s">
        <v>24</v>
      </c>
      <c r="AK7" s="12" t="s">
        <v>25</v>
      </c>
      <c r="AL7" s="4" t="s">
        <v>9</v>
      </c>
      <c r="AM7" s="12" t="s">
        <v>24</v>
      </c>
      <c r="AN7" s="12" t="s">
        <v>25</v>
      </c>
      <c r="AO7" s="4" t="s">
        <v>9</v>
      </c>
      <c r="AP7" s="12" t="s">
        <v>24</v>
      </c>
      <c r="AQ7" s="12" t="s">
        <v>25</v>
      </c>
      <c r="AR7" s="4" t="s">
        <v>9</v>
      </c>
      <c r="AS7" s="12" t="s">
        <v>24</v>
      </c>
      <c r="AT7" s="12" t="s">
        <v>25</v>
      </c>
      <c r="AU7" s="4" t="s">
        <v>9</v>
      </c>
      <c r="AV7" s="12" t="s">
        <v>24</v>
      </c>
      <c r="AW7" s="12" t="s">
        <v>25</v>
      </c>
      <c r="AX7" s="4" t="s">
        <v>9</v>
      </c>
      <c r="AY7" s="4" t="s">
        <v>9</v>
      </c>
      <c r="AZ7" s="4" t="s">
        <v>9</v>
      </c>
      <c r="BA7" s="4" t="s">
        <v>9</v>
      </c>
      <c r="BB7" s="4" t="s">
        <v>9</v>
      </c>
      <c r="BC7" s="4" t="s">
        <v>9</v>
      </c>
      <c r="BD7" s="4" t="s">
        <v>9</v>
      </c>
      <c r="BE7" s="4" t="s">
        <v>9</v>
      </c>
    </row>
    <row r="8" spans="1:59" x14ac:dyDescent="0.2">
      <c r="A8" s="27" t="s">
        <v>10</v>
      </c>
      <c r="B8" s="2">
        <v>69.099999999999994</v>
      </c>
      <c r="C8" s="2">
        <v>702</v>
      </c>
      <c r="D8" s="2">
        <v>407</v>
      </c>
      <c r="E8" s="2">
        <v>5.72</v>
      </c>
      <c r="F8" s="2">
        <v>42.6</v>
      </c>
      <c r="G8" s="2">
        <v>390</v>
      </c>
      <c r="H8" s="2">
        <v>175</v>
      </c>
      <c r="I8" s="2">
        <v>994</v>
      </c>
      <c r="J8" s="2">
        <v>985</v>
      </c>
      <c r="K8" s="2">
        <v>70.599999999999994</v>
      </c>
      <c r="L8" s="2">
        <v>895</v>
      </c>
      <c r="M8" s="2">
        <v>775</v>
      </c>
      <c r="N8" s="2">
        <v>51.3</v>
      </c>
      <c r="O8" s="2">
        <v>1204</v>
      </c>
      <c r="P8" s="2">
        <v>781</v>
      </c>
      <c r="Q8" s="2">
        <v>25.3</v>
      </c>
      <c r="R8" s="2">
        <v>24.6</v>
      </c>
      <c r="S8" s="2">
        <v>522</v>
      </c>
      <c r="T8" s="2">
        <v>181</v>
      </c>
      <c r="U8" s="2">
        <v>913</v>
      </c>
      <c r="V8" s="2">
        <v>1618</v>
      </c>
      <c r="W8" s="2">
        <v>82.4</v>
      </c>
      <c r="X8" s="2">
        <v>139</v>
      </c>
      <c r="Y8" s="2">
        <v>223</v>
      </c>
      <c r="Z8" s="2">
        <v>62.4</v>
      </c>
      <c r="AA8" s="2">
        <v>532</v>
      </c>
      <c r="AB8" s="2">
        <v>424</v>
      </c>
      <c r="AC8" s="2">
        <v>9.01</v>
      </c>
      <c r="AD8" s="2">
        <v>110</v>
      </c>
      <c r="AE8" s="2">
        <v>675</v>
      </c>
      <c r="AF8" s="2">
        <v>1197</v>
      </c>
      <c r="AG8" s="2">
        <v>857</v>
      </c>
      <c r="AH8" s="2">
        <v>1421</v>
      </c>
      <c r="AI8" s="2">
        <v>861</v>
      </c>
      <c r="AJ8" s="2">
        <v>1232</v>
      </c>
      <c r="AK8" s="2">
        <v>1397</v>
      </c>
      <c r="AL8" s="2">
        <v>38.700000000000003</v>
      </c>
      <c r="AM8" s="2">
        <v>693</v>
      </c>
      <c r="AN8" s="2">
        <v>721</v>
      </c>
      <c r="AO8" s="2">
        <v>2.65</v>
      </c>
      <c r="AP8" s="2">
        <v>4.46</v>
      </c>
      <c r="AQ8" s="2">
        <v>67.599999999999994</v>
      </c>
      <c r="AR8" s="2">
        <v>1041</v>
      </c>
      <c r="AS8" s="2">
        <v>1786</v>
      </c>
      <c r="AT8" s="2">
        <v>1840</v>
      </c>
      <c r="AU8" s="2">
        <v>1063</v>
      </c>
      <c r="AV8" s="2">
        <v>706</v>
      </c>
      <c r="AW8" s="2">
        <v>1074</v>
      </c>
      <c r="AX8" s="2">
        <v>1.21</v>
      </c>
      <c r="AY8" s="2">
        <v>1.35</v>
      </c>
      <c r="AZ8" s="2">
        <v>0.86</v>
      </c>
      <c r="BA8" s="2">
        <v>1.39</v>
      </c>
      <c r="BB8" s="2">
        <v>23.2</v>
      </c>
      <c r="BC8" s="2">
        <v>5.73</v>
      </c>
      <c r="BD8" s="2">
        <v>127</v>
      </c>
      <c r="BE8" s="2">
        <v>64</v>
      </c>
    </row>
    <row r="9" spans="1:59" x14ac:dyDescent="0.2">
      <c r="A9" s="27"/>
      <c r="B9" s="2">
        <v>82.6</v>
      </c>
      <c r="C9" s="2">
        <v>581</v>
      </c>
      <c r="D9" s="2">
        <v>403</v>
      </c>
      <c r="E9" s="2">
        <v>10.3</v>
      </c>
      <c r="F9" s="2">
        <v>28.3</v>
      </c>
      <c r="G9" s="2">
        <v>563</v>
      </c>
      <c r="H9" s="2">
        <v>189</v>
      </c>
      <c r="I9" s="2">
        <v>989</v>
      </c>
      <c r="J9" s="2">
        <v>1045</v>
      </c>
      <c r="K9" s="2">
        <v>64.2</v>
      </c>
      <c r="L9" s="2">
        <v>809</v>
      </c>
      <c r="M9" s="2">
        <v>670</v>
      </c>
      <c r="N9" s="2">
        <v>66.099999999999994</v>
      </c>
      <c r="O9" s="2">
        <v>795</v>
      </c>
      <c r="P9" s="2">
        <v>893</v>
      </c>
      <c r="Q9" s="2">
        <v>20.8</v>
      </c>
      <c r="R9" s="2">
        <v>24.3</v>
      </c>
      <c r="S9" s="2">
        <v>381</v>
      </c>
      <c r="T9" s="2">
        <v>138</v>
      </c>
      <c r="U9" s="2">
        <v>1030</v>
      </c>
      <c r="V9" s="2">
        <v>1442</v>
      </c>
      <c r="W9" s="2">
        <v>87.8</v>
      </c>
      <c r="X9" s="2">
        <v>141</v>
      </c>
      <c r="Y9" s="2">
        <v>103</v>
      </c>
      <c r="Z9" s="2">
        <v>38.1</v>
      </c>
      <c r="AA9" s="2">
        <v>602</v>
      </c>
      <c r="AB9" s="2">
        <v>459</v>
      </c>
      <c r="AC9" s="2">
        <v>4.24</v>
      </c>
      <c r="AD9" s="2">
        <v>110</v>
      </c>
      <c r="AE9" s="2">
        <v>560</v>
      </c>
      <c r="AF9" s="2">
        <v>1325</v>
      </c>
      <c r="AG9" s="2">
        <v>1131</v>
      </c>
      <c r="AH9" s="2">
        <v>1491</v>
      </c>
      <c r="AI9" s="2">
        <v>788</v>
      </c>
      <c r="AJ9" s="2">
        <v>1501</v>
      </c>
      <c r="AK9" s="2">
        <v>1671</v>
      </c>
      <c r="AL9" s="2">
        <v>41.2</v>
      </c>
      <c r="AM9" s="2">
        <v>588</v>
      </c>
      <c r="AN9" s="2">
        <v>672</v>
      </c>
      <c r="AO9" s="2">
        <v>4.13</v>
      </c>
      <c r="AP9" s="2">
        <v>2.78</v>
      </c>
      <c r="AQ9" s="2">
        <v>52.5</v>
      </c>
      <c r="AR9" s="2">
        <v>984</v>
      </c>
      <c r="AS9" s="2">
        <v>1460</v>
      </c>
      <c r="AT9" s="2">
        <v>1818</v>
      </c>
      <c r="AU9" s="2">
        <v>922</v>
      </c>
      <c r="AV9" s="2">
        <v>722</v>
      </c>
      <c r="AW9" s="2">
        <v>1205</v>
      </c>
      <c r="AX9" s="2">
        <v>0.8</v>
      </c>
      <c r="AY9" s="2">
        <v>1.24</v>
      </c>
      <c r="AZ9" s="2">
        <v>0.97</v>
      </c>
      <c r="BA9" s="2">
        <v>1.07</v>
      </c>
      <c r="BB9" s="2">
        <v>33.5</v>
      </c>
      <c r="BC9" s="2">
        <v>7.92</v>
      </c>
      <c r="BD9" s="2">
        <v>166</v>
      </c>
      <c r="BE9" s="2">
        <v>51.7</v>
      </c>
    </row>
    <row r="10" spans="1:59" x14ac:dyDescent="0.2">
      <c r="A10" s="27"/>
      <c r="B10" s="2">
        <v>90</v>
      </c>
      <c r="C10" s="2">
        <v>719</v>
      </c>
      <c r="D10" s="2">
        <v>381</v>
      </c>
      <c r="E10" s="2">
        <v>7.19</v>
      </c>
      <c r="F10" s="2">
        <v>44.6</v>
      </c>
      <c r="G10" s="2">
        <v>781</v>
      </c>
      <c r="H10" s="2">
        <v>139</v>
      </c>
      <c r="I10" s="2">
        <v>956</v>
      </c>
      <c r="J10" s="2">
        <v>1104</v>
      </c>
      <c r="K10" s="2">
        <v>88.1</v>
      </c>
      <c r="L10" s="2">
        <v>764</v>
      </c>
      <c r="M10" s="2">
        <v>723</v>
      </c>
      <c r="N10" s="2">
        <v>87.2</v>
      </c>
      <c r="O10" s="2">
        <v>1060</v>
      </c>
      <c r="P10" s="2">
        <v>702</v>
      </c>
      <c r="Q10" s="2">
        <v>20.8</v>
      </c>
      <c r="R10" s="2">
        <v>27.9</v>
      </c>
      <c r="S10" s="2">
        <v>530</v>
      </c>
      <c r="T10" s="2">
        <v>88</v>
      </c>
      <c r="U10" s="2">
        <v>972</v>
      </c>
      <c r="V10" s="2">
        <v>1575</v>
      </c>
      <c r="W10" s="2">
        <v>87.7</v>
      </c>
      <c r="X10" s="2">
        <v>181</v>
      </c>
      <c r="Y10" s="2">
        <v>129</v>
      </c>
      <c r="Z10" s="2">
        <v>58.9</v>
      </c>
      <c r="AA10" s="2">
        <v>580</v>
      </c>
      <c r="AB10" s="2">
        <v>408</v>
      </c>
      <c r="AC10" s="2">
        <v>4.58</v>
      </c>
      <c r="AD10" s="2">
        <v>90</v>
      </c>
      <c r="AE10" s="2">
        <v>456</v>
      </c>
      <c r="AF10" s="2">
        <v>1232</v>
      </c>
      <c r="AG10" s="2">
        <v>1158</v>
      </c>
      <c r="AH10" s="2">
        <v>1420</v>
      </c>
      <c r="AI10" s="2">
        <v>824</v>
      </c>
      <c r="AJ10" s="2">
        <v>1108</v>
      </c>
      <c r="AK10" s="2">
        <v>1414</v>
      </c>
      <c r="AL10" s="2">
        <v>29.9</v>
      </c>
      <c r="AM10" s="2">
        <v>698</v>
      </c>
      <c r="AN10" s="2">
        <v>543</v>
      </c>
      <c r="AO10" s="2">
        <v>2.8</v>
      </c>
      <c r="AP10" s="2">
        <v>5.55</v>
      </c>
      <c r="AQ10" s="2">
        <v>50</v>
      </c>
      <c r="AR10" s="2">
        <v>971</v>
      </c>
      <c r="AS10" s="2">
        <v>1463</v>
      </c>
      <c r="AT10" s="2">
        <v>1987</v>
      </c>
      <c r="AU10" s="2">
        <v>1177</v>
      </c>
      <c r="AV10" s="2">
        <v>852</v>
      </c>
      <c r="AW10" s="2">
        <v>1214</v>
      </c>
      <c r="AX10" s="2">
        <v>1.25</v>
      </c>
      <c r="AY10" s="2">
        <v>1.27</v>
      </c>
      <c r="AZ10" s="2">
        <v>0.78</v>
      </c>
      <c r="BA10" s="2">
        <v>1.22</v>
      </c>
      <c r="BB10" s="2">
        <v>30.7</v>
      </c>
      <c r="BC10" s="2">
        <v>5.05</v>
      </c>
      <c r="BD10" s="2">
        <v>134</v>
      </c>
      <c r="BE10" s="2">
        <v>68.900000000000006</v>
      </c>
    </row>
    <row r="11" spans="1:59" x14ac:dyDescent="0.2">
      <c r="A11" s="5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</row>
    <row r="12" spans="1:59" ht="16" customHeight="1" x14ac:dyDescent="0.2">
      <c r="A12" s="14" t="s">
        <v>11</v>
      </c>
      <c r="B12" s="19">
        <f t="shared" ref="B12:AW12" si="0">AVERAGE(B8:B10)</f>
        <v>80.566666666666663</v>
      </c>
      <c r="C12" s="19">
        <f t="shared" si="0"/>
        <v>667.33333333333337</v>
      </c>
      <c r="D12" s="19">
        <f t="shared" si="0"/>
        <v>397</v>
      </c>
      <c r="E12" s="19">
        <f t="shared" si="0"/>
        <v>7.7366666666666672</v>
      </c>
      <c r="F12" s="19">
        <f t="shared" si="0"/>
        <v>38.5</v>
      </c>
      <c r="G12" s="19">
        <f t="shared" si="0"/>
        <v>578</v>
      </c>
      <c r="H12" s="19">
        <f t="shared" si="0"/>
        <v>167.66666666666666</v>
      </c>
      <c r="I12" s="19">
        <f t="shared" si="0"/>
        <v>979.66666666666663</v>
      </c>
      <c r="J12" s="19">
        <f t="shared" si="0"/>
        <v>1044.6666666666667</v>
      </c>
      <c r="K12" s="19">
        <f t="shared" si="0"/>
        <v>74.3</v>
      </c>
      <c r="L12" s="19">
        <f t="shared" si="0"/>
        <v>822.66666666666663</v>
      </c>
      <c r="M12" s="19">
        <f t="shared" si="0"/>
        <v>722.66666666666663</v>
      </c>
      <c r="N12" s="19">
        <f t="shared" si="0"/>
        <v>68.2</v>
      </c>
      <c r="O12" s="19">
        <f t="shared" si="0"/>
        <v>1019.6666666666666</v>
      </c>
      <c r="P12" s="19">
        <f t="shared" si="0"/>
        <v>792</v>
      </c>
      <c r="Q12" s="19">
        <f t="shared" si="0"/>
        <v>22.3</v>
      </c>
      <c r="R12" s="19">
        <f t="shared" si="0"/>
        <v>25.600000000000005</v>
      </c>
      <c r="S12" s="19">
        <f t="shared" si="0"/>
        <v>477.66666666666669</v>
      </c>
      <c r="T12" s="19">
        <f t="shared" si="0"/>
        <v>135.66666666666666</v>
      </c>
      <c r="U12" s="19">
        <f t="shared" si="0"/>
        <v>971.66666666666663</v>
      </c>
      <c r="V12" s="19">
        <f t="shared" si="0"/>
        <v>1545</v>
      </c>
      <c r="W12" s="19">
        <f t="shared" si="0"/>
        <v>85.966666666666654</v>
      </c>
      <c r="X12" s="19">
        <f t="shared" si="0"/>
        <v>153.66666666666666</v>
      </c>
      <c r="Y12" s="19">
        <f t="shared" si="0"/>
        <v>151.66666666666666</v>
      </c>
      <c r="Z12" s="19">
        <f t="shared" si="0"/>
        <v>53.133333333333333</v>
      </c>
      <c r="AA12" s="19">
        <f t="shared" si="0"/>
        <v>571.33333333333337</v>
      </c>
      <c r="AB12" s="19">
        <f t="shared" si="0"/>
        <v>430.33333333333331</v>
      </c>
      <c r="AC12" s="19">
        <f t="shared" si="0"/>
        <v>5.9433333333333325</v>
      </c>
      <c r="AD12" s="19">
        <f t="shared" si="0"/>
        <v>103.33333333333333</v>
      </c>
      <c r="AE12" s="19">
        <f t="shared" si="0"/>
        <v>563.66666666666663</v>
      </c>
      <c r="AF12" s="19">
        <f t="shared" si="0"/>
        <v>1251.3333333333333</v>
      </c>
      <c r="AG12" s="19">
        <f t="shared" si="0"/>
        <v>1048.6666666666667</v>
      </c>
      <c r="AH12" s="19">
        <f t="shared" si="0"/>
        <v>1444</v>
      </c>
      <c r="AI12" s="19">
        <f t="shared" si="0"/>
        <v>824.33333333333337</v>
      </c>
      <c r="AJ12" s="19">
        <f t="shared" si="0"/>
        <v>1280.3333333333333</v>
      </c>
      <c r="AK12" s="19">
        <f t="shared" si="0"/>
        <v>1494</v>
      </c>
      <c r="AL12" s="19">
        <f t="shared" si="0"/>
        <v>36.6</v>
      </c>
      <c r="AM12" s="19">
        <f t="shared" si="0"/>
        <v>659.66666666666663</v>
      </c>
      <c r="AN12" s="19">
        <f t="shared" si="0"/>
        <v>645.33333333333337</v>
      </c>
      <c r="AO12" s="19">
        <f t="shared" si="0"/>
        <v>3.1933333333333329</v>
      </c>
      <c r="AP12" s="19">
        <f t="shared" si="0"/>
        <v>4.2633333333333328</v>
      </c>
      <c r="AQ12" s="19">
        <f t="shared" si="0"/>
        <v>56.699999999999996</v>
      </c>
      <c r="AR12" s="19">
        <f t="shared" si="0"/>
        <v>998.66666666666663</v>
      </c>
      <c r="AS12" s="19">
        <f t="shared" si="0"/>
        <v>1569.6666666666667</v>
      </c>
      <c r="AT12" s="19">
        <f t="shared" si="0"/>
        <v>1881.6666666666667</v>
      </c>
      <c r="AU12" s="19">
        <f t="shared" si="0"/>
        <v>1054</v>
      </c>
      <c r="AV12" s="19">
        <f t="shared" si="0"/>
        <v>760</v>
      </c>
      <c r="AW12" s="19">
        <f t="shared" si="0"/>
        <v>1164.3333333333333</v>
      </c>
      <c r="AX12" s="19">
        <f t="shared" ref="AX12:BE12" si="1">AVERAGE(AX8:AX10)</f>
        <v>1.0866666666666667</v>
      </c>
      <c r="AY12" s="19">
        <f t="shared" si="1"/>
        <v>1.2866666666666666</v>
      </c>
      <c r="AZ12" s="19">
        <f t="shared" si="1"/>
        <v>0.87000000000000011</v>
      </c>
      <c r="BA12" s="19">
        <f t="shared" si="1"/>
        <v>1.2266666666666666</v>
      </c>
      <c r="BB12" s="19">
        <f t="shared" si="1"/>
        <v>29.133333333333336</v>
      </c>
      <c r="BC12" s="19">
        <f t="shared" si="1"/>
        <v>6.2333333333333334</v>
      </c>
      <c r="BD12" s="19">
        <f t="shared" si="1"/>
        <v>142.33333333333334</v>
      </c>
      <c r="BE12" s="19">
        <f t="shared" si="1"/>
        <v>61.533333333333339</v>
      </c>
    </row>
    <row r="13" spans="1:59" ht="16" customHeight="1" x14ac:dyDescent="0.2">
      <c r="A13" s="14" t="s">
        <v>12</v>
      </c>
      <c r="B13" s="19">
        <f>STDEV(B8:B10)/SQRT(COUNT(B8:B10))</f>
        <v>6.1183694269343558</v>
      </c>
      <c r="C13" s="19">
        <f t="shared" ref="C13" si="2">STDEV(C8:C10)/SQRT(COUNT(C8:C10))</f>
        <v>43.444728615154737</v>
      </c>
      <c r="D13" s="19">
        <f>STDEV(D8:D10)/SQRT(COUNT(D8:D10))</f>
        <v>8.0829037686547611</v>
      </c>
      <c r="E13" s="19">
        <f>STDEV(E8:E10)/SQRT(COUNT(E8:E10))</f>
        <v>1.3500905319438559</v>
      </c>
      <c r="F13" s="19">
        <f t="shared" ref="F13" si="3">STDEV(F8:F10)/SQRT(COUNT(F8:F10))</f>
        <v>5.1325757016661147</v>
      </c>
      <c r="G13" s="19">
        <f>STDEV(G8:G10)/SQRT(COUNT(G8:G10))</f>
        <v>113.12087929879847</v>
      </c>
      <c r="H13" s="19">
        <f>STDEV(H8:H10)/SQRT(COUNT(H8:H10))</f>
        <v>14.892205269125812</v>
      </c>
      <c r="I13" s="19">
        <f t="shared" ref="I13" si="4">STDEV(I8:I10)/SQRT(COUNT(I8:I10))</f>
        <v>11.921036494831778</v>
      </c>
      <c r="J13" s="19">
        <f>STDEV(J8:J10)/SQRT(COUNT(J8:J10))</f>
        <v>34.352745321314735</v>
      </c>
      <c r="K13" s="19">
        <f>STDEV(K8:K10)/SQRT(COUNT(K8:K10))</f>
        <v>7.1430619018270614</v>
      </c>
      <c r="L13" s="19">
        <f t="shared" ref="L13" si="5">STDEV(L8:L10)/SQRT(COUNT(L8:L10))</f>
        <v>38.428866464908616</v>
      </c>
      <c r="M13" s="19">
        <f>STDEV(M8:M10)/SQRT(COUNT(M8:M10))</f>
        <v>30.311347343491313</v>
      </c>
      <c r="N13" s="19">
        <f>STDEV(N8:N10)/SQRT(COUNT(N8:N10))</f>
        <v>10.416493331891164</v>
      </c>
      <c r="O13" s="19">
        <f t="shared" ref="O13" si="6">STDEV(O8:O10)/SQRT(COUNT(O8:O10))</f>
        <v>119.7780354563296</v>
      </c>
      <c r="P13" s="19">
        <f>STDEV(P8:P10)/SQRT(COUNT(P8:P10))</f>
        <v>55.410588639116021</v>
      </c>
      <c r="Q13" s="19">
        <f>STDEV(Q8:Q10)/SQRT(COUNT(Q8:Q10))</f>
        <v>1.5000000000000002</v>
      </c>
      <c r="R13" s="19">
        <f t="shared" ref="R13" si="7">STDEV(R8:R10)/SQRT(COUNT(R8:R10))</f>
        <v>1.153256259467079</v>
      </c>
      <c r="S13" s="19">
        <f>STDEV(S8:S10)/SQRT(COUNT(S8:S10))</f>
        <v>48.388474293414518</v>
      </c>
      <c r="T13" s="19">
        <f>STDEV(T8:T10)/SQRT(COUNT(T8:T10))</f>
        <v>26.872125169236448</v>
      </c>
      <c r="U13" s="19">
        <f t="shared" ref="U13" si="8">STDEV(U8:U10)/SQRT(COUNT(U8:U10))</f>
        <v>33.775401963230252</v>
      </c>
      <c r="V13" s="19">
        <f>STDEV(V8:V10)/SQRT(COUNT(V8:V10))</f>
        <v>52.974836793833859</v>
      </c>
      <c r="W13" s="19">
        <f>STDEV(W8:W10)/SQRT(COUNT(W8:W10))</f>
        <v>1.7835669628895645</v>
      </c>
      <c r="X13" s="19">
        <f t="shared" ref="X13" si="9">STDEV(X8:X10)/SQRT(COUNT(X8:X10))</f>
        <v>13.678856352455492</v>
      </c>
      <c r="Y13" s="19">
        <f>STDEV(Y8:Y10)/SQRT(COUNT(Y8:Y10))</f>
        <v>36.447831820897733</v>
      </c>
      <c r="Z13" s="19">
        <f>STDEV(Z8:Z10)/SQRT(COUNT(Z8:Z10))</f>
        <v>7.5842673417483883</v>
      </c>
      <c r="AA13" s="19">
        <f t="shared" ref="AA13" si="10">STDEV(AA8:AA10)/SQRT(COUNT(AA8:AA10))</f>
        <v>20.666666666666668</v>
      </c>
      <c r="AB13" s="19">
        <f>STDEV(AB8:AB10)/SQRT(COUNT(AB8:AB10))</f>
        <v>15.059142664102023</v>
      </c>
      <c r="AC13" s="19">
        <f>STDEV(AC8:AC10)/SQRT(COUNT(AC8:AC10))</f>
        <v>1.5364714264978856</v>
      </c>
      <c r="AD13" s="19">
        <f t="shared" ref="AD13" si="11">STDEV(AD8:AD10)/SQRT(COUNT(AD8:AD10))</f>
        <v>6.6666666666666679</v>
      </c>
      <c r="AE13" s="19">
        <f>STDEV(AE8:AE10)/SQRT(COUNT(AE8:AE10))</f>
        <v>63.246431607728709</v>
      </c>
      <c r="AF13" s="19">
        <f>STDEV(AF8:AF10)/SQRT(COUNT(AF8:AF10))</f>
        <v>38.193949491742515</v>
      </c>
      <c r="AG13" s="19">
        <f t="shared" ref="AG13" si="12">STDEV(AG8:AG10)/SQRT(COUNT(AG8:AG10))</f>
        <v>96.149767434860465</v>
      </c>
      <c r="AH13" s="19">
        <f>STDEV(AH8:AH10)/SQRT(COUNT(AH8:AH10))</f>
        <v>23.501772982763097</v>
      </c>
      <c r="AI13" s="19">
        <f>STDEV(AI8:AI10)/SQRT(COUNT(AI8:AI10))</f>
        <v>21.073943890764994</v>
      </c>
      <c r="AJ13" s="19">
        <f t="shared" ref="AJ13" si="13">STDEV(AJ8:AJ10)/SQRT(COUNT(AJ8:AJ10))</f>
        <v>115.99473168113211</v>
      </c>
      <c r="AK13" s="19">
        <f>STDEV(AK8:AK10)/SQRT(COUNT(AK8:AK10))</f>
        <v>88.635959595038699</v>
      </c>
      <c r="AL13" s="19">
        <f>STDEV(AL8:AL10)/SQRT(COUNT(AL8:AL10))</f>
        <v>3.4268547289509175</v>
      </c>
      <c r="AM13" s="19">
        <f t="shared" ref="AM13" si="14">STDEV(AM8:AM10)/SQRT(COUNT(AM8:AM10))</f>
        <v>35.862391318916693</v>
      </c>
      <c r="AN13" s="19">
        <f>STDEV(AN8:AN10)/SQRT(COUNT(AN8:AN10))</f>
        <v>53.085884292447503</v>
      </c>
      <c r="AO13" s="19">
        <f>STDEV(AO8:AO10)/SQRT(COUNT(AO8:AO10))</f>
        <v>0.47033085281651776</v>
      </c>
      <c r="AP13" s="19">
        <f t="shared" ref="AP13" si="15">STDEV(AP8:AP10)/SQRT(COUNT(AP8:AP10))</f>
        <v>0.80565363387610867</v>
      </c>
      <c r="AQ13" s="19">
        <f>STDEV(AQ8:AQ10)/SQRT(COUNT(AQ8:AQ10))</f>
        <v>5.4975752230718102</v>
      </c>
      <c r="AR13" s="19">
        <f>STDEV(AR8:AR10)/SQRT(COUNT(AR8:AR10))</f>
        <v>21.496769783181641</v>
      </c>
      <c r="AS13" s="19">
        <f t="shared" ref="AS13" si="16">STDEV(AS8:AS10)/SQRT(COUNT(AS8:AS10))</f>
        <v>108.17013348322068</v>
      </c>
      <c r="AT13" s="19">
        <f>STDEV(AT8:AT10)/SQRT(COUNT(AT8:AT10))</f>
        <v>53.048196115524142</v>
      </c>
      <c r="AU13" s="19">
        <f>STDEV(AU8:AU10)/SQRT(COUNT(AU8:AU10))</f>
        <v>73.749576269969168</v>
      </c>
      <c r="AV13" s="19">
        <f t="shared" ref="AV13" si="17">STDEV(AV8:AV10)/SQRT(COUNT(AV8:AV10))</f>
        <v>46.23130252689549</v>
      </c>
      <c r="AW13" s="19">
        <f>STDEV(AW8:AW10)/SQRT(COUNT(AW8:AW10))</f>
        <v>45.241328205279046</v>
      </c>
      <c r="AX13" s="19">
        <f t="shared" ref="AX13:BE13" si="18">STDEV(AX8:AX10)/SQRT(COUNT(AX8:AX10))</f>
        <v>0.14379769740082002</v>
      </c>
      <c r="AY13" s="19">
        <f t="shared" si="18"/>
        <v>3.2829526005987049E-2</v>
      </c>
      <c r="AZ13" s="19">
        <f t="shared" si="18"/>
        <v>5.5075705472861017E-2</v>
      </c>
      <c r="BA13" s="19">
        <f t="shared" si="18"/>
        <v>9.2436164159081249E-2</v>
      </c>
      <c r="BB13" s="19">
        <f t="shared" si="18"/>
        <v>3.0748080337550201</v>
      </c>
      <c r="BC13" s="19">
        <f t="shared" si="18"/>
        <v>0.86587784614485064</v>
      </c>
      <c r="BD13" s="19">
        <f t="shared" si="18"/>
        <v>12.004628736912721</v>
      </c>
      <c r="BE13" s="19">
        <f t="shared" si="18"/>
        <v>5.1160966023370014</v>
      </c>
    </row>
    <row r="14" spans="1:59" x14ac:dyDescent="0.2">
      <c r="A14" s="5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</row>
    <row r="15" spans="1:59" ht="32.25" customHeight="1" x14ac:dyDescent="0.2">
      <c r="A15" s="15" t="s">
        <v>13</v>
      </c>
      <c r="B15" s="9">
        <f>B12*$B$20</f>
        <v>18188.751844765648</v>
      </c>
      <c r="C15" s="9">
        <f t="shared" ref="C15:M15" si="19">C12*$B$20</f>
        <v>150657.34875143084</v>
      </c>
      <c r="D15" s="9">
        <f t="shared" si="19"/>
        <v>89626.824357119927</v>
      </c>
      <c r="E15" s="9">
        <f t="shared" si="19"/>
        <v>1746.6319003599947</v>
      </c>
      <c r="F15" s="9">
        <f t="shared" si="19"/>
        <v>8691.770120274854</v>
      </c>
      <c r="G15" s="9">
        <f t="shared" si="19"/>
        <v>130489.43193555497</v>
      </c>
      <c r="H15" s="9">
        <f t="shared" si="19"/>
        <v>37852.4707402446</v>
      </c>
      <c r="I15" s="9">
        <f t="shared" si="19"/>
        <v>221169.80418604153</v>
      </c>
      <c r="J15" s="9">
        <f t="shared" si="19"/>
        <v>235844.22127221987</v>
      </c>
      <c r="K15" s="9">
        <f t="shared" si="19"/>
        <v>16773.987530816146</v>
      </c>
      <c r="L15" s="9">
        <f t="shared" si="19"/>
        <v>185725.44291634928</v>
      </c>
      <c r="M15" s="9">
        <f t="shared" si="19"/>
        <v>163149.41662992106</v>
      </c>
      <c r="N15" s="9">
        <f>N12*$B$20</f>
        <v>15396.849927344028</v>
      </c>
      <c r="O15" s="9">
        <f t="shared" ref="O15:Y15" si="20">O12*$B$20</f>
        <v>230200.21470061282</v>
      </c>
      <c r="P15" s="9">
        <f t="shared" si="20"/>
        <v>178802.1281885113</v>
      </c>
      <c r="Q15" s="9">
        <f t="shared" si="20"/>
        <v>5034.4538618734878</v>
      </c>
      <c r="R15" s="9">
        <f t="shared" si="20"/>
        <v>5779.462729325619</v>
      </c>
      <c r="S15" s="9">
        <f t="shared" si="20"/>
        <v>107838.15222817201</v>
      </c>
      <c r="T15" s="9">
        <f t="shared" si="20"/>
        <v>30628.142328587583</v>
      </c>
      <c r="U15" s="9">
        <f t="shared" si="20"/>
        <v>219363.72208312727</v>
      </c>
      <c r="V15" s="9">
        <f t="shared" si="20"/>
        <v>348799.60612531559</v>
      </c>
      <c r="W15" s="9">
        <f t="shared" si="20"/>
        <v>19407.857264232767</v>
      </c>
      <c r="X15" s="9">
        <f t="shared" si="20"/>
        <v>34691.827060144657</v>
      </c>
      <c r="Y15" s="9">
        <f t="shared" si="20"/>
        <v>34240.306534416093</v>
      </c>
      <c r="Z15" s="9">
        <f>Z12*$B$20</f>
        <v>11995.395300188848</v>
      </c>
      <c r="AA15" s="9">
        <f t="shared" ref="AA15:AK15" si="21">AA12*$B$20</f>
        <v>128984.36351645975</v>
      </c>
      <c r="AB15" s="9">
        <f t="shared" si="21"/>
        <v>97152.166452595993</v>
      </c>
      <c r="AC15" s="9">
        <f t="shared" si="21"/>
        <v>1341.7684956233823</v>
      </c>
      <c r="AD15" s="9">
        <f t="shared" si="21"/>
        <v>23328.560495975798</v>
      </c>
      <c r="AE15" s="9">
        <f t="shared" si="21"/>
        <v>127253.53483450024</v>
      </c>
      <c r="AF15" s="9">
        <f t="shared" si="21"/>
        <v>282501.34226417146</v>
      </c>
      <c r="AG15" s="9">
        <f t="shared" si="21"/>
        <v>236747.26232367702</v>
      </c>
      <c r="AH15" s="9">
        <f t="shared" si="21"/>
        <v>325997.81957602315</v>
      </c>
      <c r="AI15" s="9">
        <f t="shared" si="21"/>
        <v>186101.71002112309</v>
      </c>
      <c r="AJ15" s="9">
        <f t="shared" si="21"/>
        <v>289048.38988723565</v>
      </c>
      <c r="AK15" s="9">
        <f t="shared" si="21"/>
        <v>337285.83271923719</v>
      </c>
      <c r="AL15" s="9">
        <f>AL12*$B$20</f>
        <v>8262.8256208327202</v>
      </c>
      <c r="AM15" s="9">
        <f t="shared" ref="AM15:AW15" si="22">AM12*$B$20</f>
        <v>148926.5200694713</v>
      </c>
      <c r="AN15" s="9">
        <f t="shared" si="22"/>
        <v>145690.62296841663</v>
      </c>
      <c r="AO15" s="9">
        <f t="shared" si="22"/>
        <v>720.92777274660693</v>
      </c>
      <c r="AP15" s="9">
        <f t="shared" si="22"/>
        <v>962.49125401138849</v>
      </c>
      <c r="AQ15" s="9">
        <f t="shared" si="22"/>
        <v>12800.606904404785</v>
      </c>
      <c r="AR15" s="9">
        <f t="shared" si="22"/>
        <v>225459.24918046288</v>
      </c>
      <c r="AS15" s="9">
        <f t="shared" si="22"/>
        <v>354368.35927596793</v>
      </c>
      <c r="AT15" s="9">
        <f t="shared" si="22"/>
        <v>424805.56128962385</v>
      </c>
      <c r="AU15" s="9">
        <f t="shared" si="22"/>
        <v>237951.31705895317</v>
      </c>
      <c r="AV15" s="9">
        <f t="shared" si="22"/>
        <v>171577.79977685428</v>
      </c>
      <c r="AW15" s="9">
        <f t="shared" si="22"/>
        <v>262860.19939497893</v>
      </c>
      <c r="AX15" s="9">
        <f t="shared" ref="AX15:BE15" si="23">AX12*$B$20</f>
        <v>245.3261523125197</v>
      </c>
      <c r="AY15" s="9">
        <f t="shared" si="23"/>
        <v>290.4782048853761</v>
      </c>
      <c r="AZ15" s="9">
        <f t="shared" si="23"/>
        <v>196.41142869192532</v>
      </c>
      <c r="BA15" s="9">
        <f t="shared" si="23"/>
        <v>276.93258911351916</v>
      </c>
      <c r="BB15" s="9">
        <f t="shared" si="23"/>
        <v>6577.1489914460808</v>
      </c>
      <c r="BC15" s="9">
        <f t="shared" si="23"/>
        <v>1407.2389718540242</v>
      </c>
      <c r="BD15" s="9">
        <f t="shared" si="23"/>
        <v>32133.210747682799</v>
      </c>
      <c r="BE15" s="9">
        <f t="shared" si="23"/>
        <v>13891.781508248816</v>
      </c>
    </row>
    <row r="16" spans="1:59" ht="32.25" customHeight="1" x14ac:dyDescent="0.2">
      <c r="A16" s="15" t="s">
        <v>14</v>
      </c>
      <c r="B16" s="9">
        <f>B15*SQRT((B13/B12)^2+($B$22/$B$20)^2)</f>
        <v>1389.0363942598092</v>
      </c>
      <c r="C16" s="9">
        <f t="shared" ref="C16:M16" si="24">C15*SQRT((C13/C12)^2+($B$22/$B$20)^2)</f>
        <v>9882.9161870820608</v>
      </c>
      <c r="D16" s="9">
        <f t="shared" si="24"/>
        <v>1962.4783555562221</v>
      </c>
      <c r="E16" s="9">
        <f t="shared" si="24"/>
        <v>305.12147121382776</v>
      </c>
      <c r="F16" s="9">
        <f t="shared" si="24"/>
        <v>1160.8457569526772</v>
      </c>
      <c r="G16" s="9">
        <f t="shared" si="24"/>
        <v>25559.830019161265</v>
      </c>
      <c r="H16" s="9">
        <f t="shared" si="24"/>
        <v>3375.8714736803427</v>
      </c>
      <c r="I16" s="9">
        <f t="shared" si="24"/>
        <v>3227.7377783064685</v>
      </c>
      <c r="J16" s="9">
        <f t="shared" si="24"/>
        <v>7984.8658841315064</v>
      </c>
      <c r="K16" s="9">
        <f t="shared" si="24"/>
        <v>1618.2724377143422</v>
      </c>
      <c r="L16" s="9">
        <f t="shared" si="24"/>
        <v>8803.8067852381937</v>
      </c>
      <c r="M16" s="9">
        <f t="shared" si="24"/>
        <v>6968.19797924047</v>
      </c>
      <c r="N16" s="9">
        <f>N15*SQRT((N13/N12)^2+($B$22/$B$20)^2)</f>
        <v>2354.8997958759646</v>
      </c>
      <c r="O16" s="9">
        <f t="shared" ref="O16" si="25">O15*SQRT((O13/O12)^2+($B$22/$B$20)^2)</f>
        <v>27104.649242696698</v>
      </c>
      <c r="P16" s="9">
        <f t="shared" ref="P16" si="26">P15*SQRT((P13/P12)^2+($B$22/$B$20)^2)</f>
        <v>12592.182092484161</v>
      </c>
      <c r="Q16" s="9">
        <f t="shared" ref="Q16" si="27">Q15*SQRT((Q13/Q12)^2+($B$22/$B$20)^2)</f>
        <v>341.06091123574851</v>
      </c>
      <c r="R16" s="9">
        <f t="shared" ref="R16" si="28">R15*SQRT((R13/R12)^2+($B$22/$B$20)^2)</f>
        <v>264.4904942711035</v>
      </c>
      <c r="S16" s="9">
        <f t="shared" ref="S16" si="29">S15*SQRT((S13/S12)^2+($B$22/$B$20)^2)</f>
        <v>10958.69012503146</v>
      </c>
      <c r="T16" s="9">
        <f t="shared" ref="T16" si="30">T15*SQRT((T13/T12)^2+($B$22/$B$20)^2)</f>
        <v>6071.6745761509937</v>
      </c>
      <c r="U16" s="9">
        <f t="shared" ref="U16" si="31">U15*SQRT((U13/U12)^2+($B$22/$B$20)^2)</f>
        <v>7827.2846106033821</v>
      </c>
      <c r="V16" s="9">
        <f t="shared" ref="V16" si="32">V15*SQRT((V13/V12)^2+($B$22/$B$20)^2)</f>
        <v>12285.338868279319</v>
      </c>
      <c r="W16" s="9">
        <f t="shared" ref="W16" si="33">W15*SQRT((W13/W12)^2+($B$22/$B$20)^2)</f>
        <v>431.95344887685599</v>
      </c>
      <c r="X16" s="9">
        <f t="shared" ref="X16" si="34">X15*SQRT((X13/X12)^2+($B$22/$B$20)^2)</f>
        <v>3100.7651848666296</v>
      </c>
      <c r="Y16" s="9">
        <f t="shared" ref="Y16" si="35">Y15*SQRT((Y13/Y12)^2+($B$22/$B$20)^2)</f>
        <v>8233.0951109790403</v>
      </c>
      <c r="Z16" s="9">
        <f>Z15*SQRT((Z13/Z12)^2+($B$22/$B$20)^2)</f>
        <v>1714.9514867768194</v>
      </c>
      <c r="AA16" s="9">
        <f t="shared" ref="AA16" si="36">AA15*SQRT((AA13/AA12)^2+($B$22/$B$20)^2)</f>
        <v>4780.0417835652725</v>
      </c>
      <c r="AB16" s="9">
        <f t="shared" ref="AB16" si="37">AB15*SQRT((AB13/AB12)^2+($B$22/$B$20)^2)</f>
        <v>3488.6975665947207</v>
      </c>
      <c r="AC16" s="9">
        <f t="shared" ref="AC16" si="38">AC15*SQRT((AC13/AC12)^2+($B$22/$B$20)^2)</f>
        <v>347.04260367455521</v>
      </c>
      <c r="AD16" s="9">
        <f t="shared" ref="AD16" si="39">AD15*SQRT((AD13/AD12)^2+($B$22/$B$20)^2)</f>
        <v>1516.7587756476364</v>
      </c>
      <c r="AE16" s="9">
        <f t="shared" ref="AE16" si="40">AE15*SQRT((AE13/AE12)^2+($B$22/$B$20)^2)</f>
        <v>14315.292165987114</v>
      </c>
      <c r="AF16" s="9">
        <f t="shared" ref="AF16" si="41">AF15*SQRT((AF13/AF12)^2+($B$22/$B$20)^2)</f>
        <v>8918.0117529305062</v>
      </c>
      <c r="AG16" s="9">
        <f t="shared" ref="AG16" si="42">AG15*SQRT((AG13/AG12)^2+($B$22/$B$20)^2)</f>
        <v>21790.439801950764</v>
      </c>
      <c r="AH16" s="9">
        <f t="shared" ref="AH16" si="43">AH15*SQRT((AH13/AH12)^2+($B$22/$B$20)^2)</f>
        <v>5920.2700592292513</v>
      </c>
      <c r="AI16" s="9">
        <f t="shared" ref="AI16" si="44">AI15*SQRT((AI13/AI12)^2+($B$22/$B$20)^2)</f>
        <v>4988.3318258009958</v>
      </c>
      <c r="AJ16" s="9">
        <f t="shared" ref="AJ16" si="45">AJ15*SQRT((AJ13/AJ12)^2+($B$22/$B$20)^2)</f>
        <v>26290.346416004275</v>
      </c>
      <c r="AK16" s="9">
        <f t="shared" ref="AK16" si="46">AK15*SQRT((AK13/AK12)^2+($B$22/$B$20)^2)</f>
        <v>20194.148992675084</v>
      </c>
      <c r="AL16" s="9">
        <f>AL15*SQRT((AL13/AL12)^2+($B$22/$B$20)^2)</f>
        <v>776.50655609933858</v>
      </c>
      <c r="AM16" s="9">
        <f t="shared" ref="AM16" si="47">AM15*SQRT((AM13/AM12)^2+($B$22/$B$20)^2)</f>
        <v>8184.7296361845119</v>
      </c>
      <c r="AN16" s="9">
        <f t="shared" ref="AN16" si="48">AN15*SQRT((AN13/AN12)^2+($B$22/$B$20)^2)</f>
        <v>12042.027508868956</v>
      </c>
      <c r="AO16" s="9">
        <f t="shared" ref="AO16" si="49">AO15*SQRT((AO13/AO12)^2+($B$22/$B$20)^2)</f>
        <v>106.3407617720902</v>
      </c>
      <c r="AP16" s="9">
        <f t="shared" ref="AP16" si="50">AP15*SQRT((AP13/AP12)^2+($B$22/$B$20)^2)</f>
        <v>182.04980733799232</v>
      </c>
      <c r="AQ16" s="9">
        <f t="shared" ref="AQ16" si="51">AQ15*SQRT((AQ13/AQ12)^2+($B$22/$B$20)^2)</f>
        <v>1245.4114899534516</v>
      </c>
      <c r="AR16" s="9">
        <f t="shared" ref="AR16" si="52">AR15*SQRT((AR13/AR12)^2+($B$22/$B$20)^2)</f>
        <v>5181.9215343415317</v>
      </c>
      <c r="AS16" s="9">
        <f t="shared" ref="AS16" si="53">AS15*SQRT((AS13/AS12)^2+($B$22/$B$20)^2)</f>
        <v>24586.847552123534</v>
      </c>
      <c r="AT16" s="9">
        <f t="shared" ref="AT16" si="54">AT15*SQRT((AT13/AT12)^2+($B$22/$B$20)^2)</f>
        <v>12455.628067357062</v>
      </c>
      <c r="AU16" s="9">
        <f t="shared" ref="AU16" si="55">AU15*SQRT((AU13/AU12)^2+($B$22/$B$20)^2)</f>
        <v>16759.732749866158</v>
      </c>
      <c r="AV16" s="9">
        <f t="shared" ref="AV16" si="56">AV15*SQRT((AV13/AV12)^2+($B$22/$B$20)^2)</f>
        <v>10528.337067454819</v>
      </c>
      <c r="AW16" s="9">
        <f t="shared" ref="AW16" si="57">AW15*SQRT((AW13/AW12)^2+($B$22/$B$20)^2)</f>
        <v>10430.946178941635</v>
      </c>
      <c r="AX16" s="9">
        <f t="shared" ref="AX16" si="58">AX15*SQRT((AX13/AX12)^2+($B$22/$B$20)^2)</f>
        <v>32.523920272558783</v>
      </c>
      <c r="AY16" s="9">
        <f t="shared" ref="AY16" si="59">AY15*SQRT((AY13/AY12)^2+($B$22/$B$20)^2)</f>
        <v>7.7723178259627135</v>
      </c>
      <c r="AZ16" s="9">
        <f t="shared" ref="AZ16" si="60">AZ15*SQRT((AZ13/AZ12)^2+($B$22/$B$20)^2)</f>
        <v>12.53419847221584</v>
      </c>
      <c r="BA16" s="9">
        <f t="shared" ref="BA16" si="61">BA15*SQRT((BA13/BA12)^2+($B$22/$B$20)^2)</f>
        <v>20.987349007306815</v>
      </c>
      <c r="BB16" s="9">
        <f t="shared" ref="BB16" si="62">BB15*SQRT((BB13/BB12)^2+($B$22/$B$20)^2)</f>
        <v>696.18909173295913</v>
      </c>
      <c r="BC16" s="9">
        <f t="shared" ref="BC16" si="63">BC15*SQRT((BC13/BC12)^2+($B$22/$B$20)^2)</f>
        <v>195.80932750039804</v>
      </c>
      <c r="BD16" s="9">
        <f t="shared" ref="BD16" si="64">BD15*SQRT((BD13/BD12)^2+($B$22/$B$20)^2)</f>
        <v>2722.5053260935447</v>
      </c>
      <c r="BE16" s="9">
        <f t="shared" ref="BE16" si="65">BE15*SQRT((BE13/BE12)^2+($B$22/$B$20)^2)</f>
        <v>1160.421412887938</v>
      </c>
    </row>
    <row r="17" spans="1:57" x14ac:dyDescent="0.2">
      <c r="A17" s="5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</row>
    <row r="18" spans="1:57" ht="16" customHeight="1" x14ac:dyDescent="0.2">
      <c r="A18" s="11" t="s">
        <v>15</v>
      </c>
      <c r="B18" s="20"/>
      <c r="C18" s="20">
        <f>C15/B15</f>
        <v>8.2829954489036002</v>
      </c>
      <c r="D18" s="20">
        <f>D15/B15</f>
        <v>4.9275961936284647</v>
      </c>
      <c r="E18" s="20"/>
      <c r="F18" s="20">
        <f>F15/E15</f>
        <v>4.9763033175355442</v>
      </c>
      <c r="G18" s="20">
        <f>G15/E15</f>
        <v>74.709177078845329</v>
      </c>
      <c r="H18" s="20"/>
      <c r="I18" s="20">
        <f>I15/H15</f>
        <v>5.8429423459244534</v>
      </c>
      <c r="J18" s="20">
        <f>J15/H15</f>
        <v>6.2306163021868795</v>
      </c>
      <c r="K18" s="20"/>
      <c r="L18" s="20">
        <f>L15/K15</f>
        <v>11.072229699416781</v>
      </c>
      <c r="M18" s="20">
        <f>M15/K15</f>
        <v>9.7263346792283532</v>
      </c>
      <c r="N18" s="20"/>
      <c r="O18" s="20">
        <f>O15/N15</f>
        <v>14.951124144672532</v>
      </c>
      <c r="P18" s="20">
        <f>P15/N15</f>
        <v>11.612903225806452</v>
      </c>
      <c r="Q18" s="20"/>
      <c r="R18" s="20">
        <f>R15/Q15</f>
        <v>1.1479820627802693</v>
      </c>
      <c r="S18" s="20">
        <f>S15/Q15</f>
        <v>21.420029895366216</v>
      </c>
      <c r="T18" s="20"/>
      <c r="U18" s="20">
        <f>U15/T15</f>
        <v>7.1621621621621623</v>
      </c>
      <c r="V18" s="20">
        <f>V15/T15</f>
        <v>11.388206388206388</v>
      </c>
      <c r="W18" s="20"/>
      <c r="X18" s="20">
        <f>X15/W15</f>
        <v>1.7875145405195816</v>
      </c>
      <c r="Y18" s="7">
        <f>Y15/W15</f>
        <v>1.7642497091896086</v>
      </c>
      <c r="Z18" s="20"/>
      <c r="AA18" s="20">
        <f>AA15/Z15</f>
        <v>10.752823086574654</v>
      </c>
      <c r="AB18" s="20">
        <f>AB15/Z15</f>
        <v>8.0991217063989964</v>
      </c>
      <c r="AC18" s="20"/>
      <c r="AD18" s="20">
        <f>AD15/AC15</f>
        <v>17.386427369601794</v>
      </c>
      <c r="AE18" s="20">
        <f>AE15/AC15</f>
        <v>94.84015703869882</v>
      </c>
      <c r="AF18" s="20"/>
      <c r="AG18" s="20">
        <f>AG15/AF15</f>
        <v>0.83803942461374548</v>
      </c>
      <c r="AH18" s="20">
        <f>AH15/AF15</f>
        <v>1.1539690996270646</v>
      </c>
      <c r="AI18" s="20"/>
      <c r="AJ18" s="20">
        <f>AJ15/AI15</f>
        <v>1.5531742822482815</v>
      </c>
      <c r="AK18" s="7">
        <f>AK15/AI15</f>
        <v>1.8123736352608166</v>
      </c>
      <c r="AL18" s="20"/>
      <c r="AM18" s="20">
        <f>AM15/AL15</f>
        <v>18.023679417122036</v>
      </c>
      <c r="AN18" s="20">
        <f>AN15/AL15</f>
        <v>17.632058287795992</v>
      </c>
      <c r="AO18" s="20"/>
      <c r="AP18" s="20">
        <f>AP15/AO15</f>
        <v>1.3350730688935279</v>
      </c>
      <c r="AQ18" s="20">
        <f>AQ15/AO15</f>
        <v>17.755741127348642</v>
      </c>
      <c r="AR18" s="20"/>
      <c r="AS18" s="20">
        <f>AS15/AR15</f>
        <v>1.5717623497997333</v>
      </c>
      <c r="AT18" s="20">
        <f>AT15/AR15</f>
        <v>1.8841789052069426</v>
      </c>
      <c r="AU18" s="20"/>
      <c r="AV18" s="20">
        <f>AV15/AU15</f>
        <v>0.72106261859582543</v>
      </c>
      <c r="AW18" s="7">
        <f>AW15/AU15</f>
        <v>1.1046805819101835</v>
      </c>
    </row>
    <row r="19" spans="1:57" x14ac:dyDescent="0.2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</row>
    <row r="20" spans="1:57" x14ac:dyDescent="0.2">
      <c r="A20" s="25" t="s">
        <v>16</v>
      </c>
      <c r="B20" s="26">
        <v>225.76026286428194</v>
      </c>
    </row>
    <row r="21" spans="1:57" x14ac:dyDescent="0.2">
      <c r="A21" s="25"/>
      <c r="B21" s="26"/>
    </row>
    <row r="22" spans="1:57" x14ac:dyDescent="0.2">
      <c r="A22" s="25" t="s">
        <v>17</v>
      </c>
      <c r="B22" s="26">
        <v>1.8188976093189124</v>
      </c>
    </row>
    <row r="23" spans="1:57" x14ac:dyDescent="0.2">
      <c r="A23" s="25"/>
      <c r="B23" s="26"/>
    </row>
    <row r="30" spans="1:57" x14ac:dyDescent="0.2"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</row>
    <row r="31" spans="1:57" x14ac:dyDescent="0.2"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</row>
    <row r="32" spans="1:57" x14ac:dyDescent="0.2"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</row>
    <row r="33" spans="2:13" x14ac:dyDescent="0.2"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</row>
  </sheetData>
  <mergeCells count="67">
    <mergeCell ref="A20:A21"/>
    <mergeCell ref="B20:B21"/>
    <mergeCell ref="A22:A23"/>
    <mergeCell ref="B22:B23"/>
    <mergeCell ref="A8:A10"/>
    <mergeCell ref="B6:D6"/>
    <mergeCell ref="E6:G6"/>
    <mergeCell ref="H6:J6"/>
    <mergeCell ref="K6:M6"/>
    <mergeCell ref="N4:P4"/>
    <mergeCell ref="K4:M4"/>
    <mergeCell ref="N5:P5"/>
    <mergeCell ref="B5:D5"/>
    <mergeCell ref="E5:G5"/>
    <mergeCell ref="H5:J5"/>
    <mergeCell ref="K5:M5"/>
    <mergeCell ref="AF6:AH6"/>
    <mergeCell ref="AI6:AK6"/>
    <mergeCell ref="AC5:AE5"/>
    <mergeCell ref="AC6:AE6"/>
    <mergeCell ref="Z5:AB5"/>
    <mergeCell ref="Z6:AB6"/>
    <mergeCell ref="W5:Y5"/>
    <mergeCell ref="BB1:BE3"/>
    <mergeCell ref="B1:M1"/>
    <mergeCell ref="B2:M2"/>
    <mergeCell ref="B3:M3"/>
    <mergeCell ref="N1:Y1"/>
    <mergeCell ref="N2:Y2"/>
    <mergeCell ref="N3:Y3"/>
    <mergeCell ref="AL1:AW1"/>
    <mergeCell ref="AL2:AW2"/>
    <mergeCell ref="AL3:AW3"/>
    <mergeCell ref="AF5:AH5"/>
    <mergeCell ref="AI5:AK5"/>
    <mergeCell ref="B4:D4"/>
    <mergeCell ref="E4:G4"/>
    <mergeCell ref="H4:J4"/>
    <mergeCell ref="N6:P6"/>
    <mergeCell ref="Q6:S6"/>
    <mergeCell ref="T6:V6"/>
    <mergeCell ref="W6:Y6"/>
    <mergeCell ref="Z1:AK1"/>
    <mergeCell ref="Z2:AK2"/>
    <mergeCell ref="Z3:AK3"/>
    <mergeCell ref="Z4:AB4"/>
    <mergeCell ref="AC4:AE4"/>
    <mergeCell ref="AF4:AH4"/>
    <mergeCell ref="AI4:AK4"/>
    <mergeCell ref="Q4:S4"/>
    <mergeCell ref="T4:V4"/>
    <mergeCell ref="W4:Y4"/>
    <mergeCell ref="Q5:S5"/>
    <mergeCell ref="T5:V5"/>
    <mergeCell ref="AL4:AN4"/>
    <mergeCell ref="AO4:AQ4"/>
    <mergeCell ref="AR4:AT4"/>
    <mergeCell ref="AU4:AW4"/>
    <mergeCell ref="AX4:BA6"/>
    <mergeCell ref="AL5:AN5"/>
    <mergeCell ref="AO5:AQ5"/>
    <mergeCell ref="AR5:AT5"/>
    <mergeCell ref="AU5:AW5"/>
    <mergeCell ref="AL6:AN6"/>
    <mergeCell ref="AO6:AQ6"/>
    <mergeCell ref="AR6:AT6"/>
    <mergeCell ref="AU6:AW6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22D9F-1029-48F5-8AB8-3E913234E898}">
  <dimension ref="A1:I33"/>
  <sheetViews>
    <sheetView zoomScale="80" zoomScaleNormal="80" workbookViewId="0">
      <selection activeCell="B12" sqref="B12"/>
    </sheetView>
  </sheetViews>
  <sheetFormatPr baseColWidth="10" defaultColWidth="9" defaultRowHeight="13" x14ac:dyDescent="0.2"/>
  <cols>
    <col min="1" max="1" width="33.5" style="3" customWidth="1"/>
    <col min="2" max="9" width="10.5" style="3" customWidth="1"/>
    <col min="10" max="16384" width="9" style="3"/>
  </cols>
  <sheetData>
    <row r="1" spans="1:9" ht="14" x14ac:dyDescent="0.2">
      <c r="A1" s="1" t="s">
        <v>0</v>
      </c>
      <c r="B1" s="21" t="s">
        <v>26</v>
      </c>
      <c r="C1" s="22"/>
      <c r="D1" s="22"/>
      <c r="E1" s="22"/>
      <c r="F1" s="22"/>
      <c r="G1" s="22"/>
      <c r="H1" s="22"/>
      <c r="I1" s="23"/>
    </row>
    <row r="2" spans="1:9" ht="14" x14ac:dyDescent="0.2">
      <c r="A2" s="1" t="s">
        <v>2</v>
      </c>
      <c r="B2" s="21" t="s">
        <v>26</v>
      </c>
      <c r="C2" s="22"/>
      <c r="D2" s="22"/>
      <c r="E2" s="22"/>
      <c r="F2" s="22"/>
      <c r="G2" s="22"/>
      <c r="H2" s="22"/>
      <c r="I2" s="23"/>
    </row>
    <row r="3" spans="1:9" ht="14" x14ac:dyDescent="0.2">
      <c r="A3" s="1" t="s">
        <v>3</v>
      </c>
      <c r="B3" s="21" t="s">
        <v>26</v>
      </c>
      <c r="C3" s="22"/>
      <c r="D3" s="22"/>
      <c r="E3" s="22"/>
      <c r="F3" s="22"/>
      <c r="G3" s="22"/>
      <c r="H3" s="22"/>
      <c r="I3" s="23"/>
    </row>
    <row r="4" spans="1:9" ht="14" x14ac:dyDescent="0.2">
      <c r="A4" s="1" t="s">
        <v>5</v>
      </c>
      <c r="B4" s="21" t="s">
        <v>23</v>
      </c>
      <c r="C4" s="22"/>
      <c r="D4" s="22"/>
      <c r="E4" s="22"/>
      <c r="F4" s="22"/>
      <c r="G4" s="22"/>
      <c r="H4" s="22"/>
      <c r="I4" s="23"/>
    </row>
    <row r="5" spans="1:9" ht="14" x14ac:dyDescent="0.2">
      <c r="A5" s="1" t="s">
        <v>6</v>
      </c>
      <c r="B5" s="21" t="s">
        <v>23</v>
      </c>
      <c r="C5" s="22"/>
      <c r="D5" s="22"/>
      <c r="E5" s="22"/>
      <c r="F5" s="22"/>
      <c r="G5" s="22"/>
      <c r="H5" s="22"/>
      <c r="I5" s="23"/>
    </row>
    <row r="6" spans="1:9" ht="14" x14ac:dyDescent="0.2">
      <c r="A6" s="1" t="s">
        <v>7</v>
      </c>
      <c r="B6" s="21" t="s">
        <v>23</v>
      </c>
      <c r="C6" s="22"/>
      <c r="D6" s="22"/>
      <c r="E6" s="22"/>
      <c r="F6" s="22"/>
      <c r="G6" s="22"/>
      <c r="H6" s="22"/>
      <c r="I6" s="23"/>
    </row>
    <row r="7" spans="1:9" ht="48" customHeight="1" x14ac:dyDescent="0.2">
      <c r="A7" s="1" t="s">
        <v>8</v>
      </c>
      <c r="B7" s="4" t="s">
        <v>9</v>
      </c>
      <c r="C7" s="12" t="s">
        <v>27</v>
      </c>
      <c r="D7" s="16" t="s">
        <v>28</v>
      </c>
      <c r="E7" s="12" t="s">
        <v>29</v>
      </c>
      <c r="F7" s="16" t="s">
        <v>30</v>
      </c>
      <c r="G7" s="12" t="s">
        <v>31</v>
      </c>
      <c r="H7" s="16" t="s">
        <v>32</v>
      </c>
      <c r="I7" s="12" t="s">
        <v>33</v>
      </c>
    </row>
    <row r="8" spans="1:9" x14ac:dyDescent="0.2">
      <c r="A8" s="27" t="s">
        <v>10</v>
      </c>
      <c r="B8" s="2">
        <v>66.5</v>
      </c>
      <c r="C8" s="2">
        <v>152</v>
      </c>
      <c r="D8" s="2">
        <v>277</v>
      </c>
      <c r="E8" s="2">
        <v>386</v>
      </c>
      <c r="F8" s="2">
        <v>477</v>
      </c>
      <c r="G8" s="2">
        <v>484</v>
      </c>
      <c r="H8" s="2">
        <v>346</v>
      </c>
      <c r="I8" s="2">
        <v>295</v>
      </c>
    </row>
    <row r="9" spans="1:9" x14ac:dyDescent="0.2">
      <c r="A9" s="27"/>
      <c r="B9" s="2">
        <v>61.9</v>
      </c>
      <c r="C9" s="2">
        <v>170</v>
      </c>
      <c r="D9" s="2">
        <v>328</v>
      </c>
      <c r="E9" s="2">
        <v>409</v>
      </c>
      <c r="F9" s="2">
        <v>469</v>
      </c>
      <c r="G9" s="2">
        <v>473</v>
      </c>
      <c r="H9" s="2">
        <v>357</v>
      </c>
      <c r="I9" s="2">
        <v>302</v>
      </c>
    </row>
    <row r="10" spans="1:9" x14ac:dyDescent="0.2">
      <c r="A10" s="27"/>
      <c r="B10" s="2">
        <v>60.2</v>
      </c>
      <c r="C10" s="2">
        <v>152</v>
      </c>
      <c r="D10" s="2">
        <v>289</v>
      </c>
      <c r="E10" s="2">
        <v>453</v>
      </c>
      <c r="F10" s="2">
        <v>475</v>
      </c>
      <c r="G10" s="2">
        <v>514</v>
      </c>
      <c r="H10" s="2">
        <v>395</v>
      </c>
      <c r="I10" s="2">
        <v>285</v>
      </c>
    </row>
    <row r="11" spans="1:9" x14ac:dyDescent="0.2">
      <c r="A11" s="5"/>
      <c r="B11" s="6"/>
      <c r="C11" s="6"/>
      <c r="D11" s="6"/>
      <c r="E11" s="6"/>
      <c r="F11" s="6"/>
      <c r="G11" s="6"/>
      <c r="H11" s="6"/>
      <c r="I11" s="6"/>
    </row>
    <row r="12" spans="1:9" ht="16" customHeight="1" x14ac:dyDescent="0.2">
      <c r="A12" s="14" t="s">
        <v>11</v>
      </c>
      <c r="B12" s="19">
        <f t="shared" ref="B12:I12" si="0">AVERAGE(B8:B10)</f>
        <v>62.866666666666674</v>
      </c>
      <c r="C12" s="19">
        <f t="shared" si="0"/>
        <v>158</v>
      </c>
      <c r="D12" s="19">
        <f t="shared" si="0"/>
        <v>298</v>
      </c>
      <c r="E12" s="19">
        <f t="shared" si="0"/>
        <v>416</v>
      </c>
      <c r="F12" s="19">
        <f t="shared" si="0"/>
        <v>473.66666666666669</v>
      </c>
      <c r="G12" s="19">
        <f t="shared" si="0"/>
        <v>490.33333333333331</v>
      </c>
      <c r="H12" s="19">
        <f t="shared" si="0"/>
        <v>366</v>
      </c>
      <c r="I12" s="19">
        <f t="shared" si="0"/>
        <v>294</v>
      </c>
    </row>
    <row r="13" spans="1:9" ht="16" customHeight="1" x14ac:dyDescent="0.2">
      <c r="A13" s="14" t="s">
        <v>12</v>
      </c>
      <c r="B13" s="19">
        <f>STDEV(B8:B10)/SQRT(COUNT(B8:B10))</f>
        <v>1.8817840235029921</v>
      </c>
      <c r="C13" s="19">
        <f t="shared" ref="C13" si="1">STDEV(C8:C10)/SQRT(COUNT(C8:C10))</f>
        <v>6.0000000000000009</v>
      </c>
      <c r="D13" s="19">
        <f>STDEV(D8:D10)/SQRT(COUNT(D8:D10))</f>
        <v>15.394804318340652</v>
      </c>
      <c r="E13" s="19">
        <f t="shared" ref="E13" si="2">STDEV(E8:E10)/SQRT(COUNT(E8:E10))</f>
        <v>19.655363983740759</v>
      </c>
      <c r="F13" s="19">
        <f>STDEV(F8:F10)/SQRT(COUNT(F8:F10))</f>
        <v>2.4037008503093267</v>
      </c>
      <c r="G13" s="19">
        <f t="shared" ref="G13:I13" si="3">STDEV(G8:G10)/SQRT(COUNT(G8:G10))</f>
        <v>12.251983966326071</v>
      </c>
      <c r="H13" s="19">
        <f>STDEV(H8:H10)/SQRT(COUNT(H8:H10))</f>
        <v>14.84362938547488</v>
      </c>
      <c r="I13" s="19">
        <f t="shared" si="3"/>
        <v>4.9328828623162471</v>
      </c>
    </row>
    <row r="14" spans="1:9" x14ac:dyDescent="0.2">
      <c r="A14" s="5"/>
      <c r="B14" s="8"/>
      <c r="C14" s="8"/>
      <c r="D14" s="8"/>
      <c r="E14" s="8"/>
      <c r="F14" s="8"/>
      <c r="G14" s="8"/>
      <c r="H14" s="8"/>
      <c r="I14" s="8"/>
    </row>
    <row r="15" spans="1:9" ht="32.25" customHeight="1" x14ac:dyDescent="0.2">
      <c r="A15" s="15" t="s">
        <v>13</v>
      </c>
      <c r="B15" s="9">
        <f>B12*$B$20</f>
        <v>55773.888961162025</v>
      </c>
      <c r="C15" s="9">
        <f t="shared" ref="C15:G15" si="4">C12*$B$20</f>
        <v>140174.0369437476</v>
      </c>
      <c r="D15" s="9">
        <f t="shared" si="4"/>
        <v>264378.87980529608</v>
      </c>
      <c r="E15" s="9">
        <f t="shared" si="4"/>
        <v>369065.81878860126</v>
      </c>
      <c r="F15" s="9">
        <f t="shared" si="4"/>
        <v>420226.38501490577</v>
      </c>
      <c r="G15" s="9">
        <f t="shared" si="4"/>
        <v>435012.67583175679</v>
      </c>
      <c r="H15" s="9">
        <f t="shared" ref="H15:I15" si="5">H12*$B$20</f>
        <v>324706.9463380482</v>
      </c>
      <c r="I15" s="9">
        <f t="shared" si="5"/>
        <v>260830.17000925186</v>
      </c>
    </row>
    <row r="16" spans="1:9" ht="32.25" customHeight="1" x14ac:dyDescent="0.2">
      <c r="A16" s="15" t="s">
        <v>14</v>
      </c>
      <c r="B16" s="9">
        <f>B15*SQRT((B13/B12)^2+($B$22/$B$20)^2)</f>
        <v>1849.6826894195788</v>
      </c>
      <c r="C16" s="9">
        <f t="shared" ref="C16:G16" si="6">C15*SQRT((C13/C12)^2+($B$22/$B$20)^2)</f>
        <v>5686.8931070618401</v>
      </c>
      <c r="D16" s="9">
        <f t="shared" si="6"/>
        <v>14169.982336548568</v>
      </c>
      <c r="E16" s="9">
        <f t="shared" si="6"/>
        <v>18216.623378284774</v>
      </c>
      <c r="F16" s="9">
        <f t="shared" si="6"/>
        <v>6367.7725321579219</v>
      </c>
      <c r="G16" s="9">
        <f t="shared" si="6"/>
        <v>12519.146309705215</v>
      </c>
      <c r="H16" s="9">
        <f t="shared" ref="H16" si="7">H15*SQRT((H13/H12)^2+($B$22/$B$20)^2)</f>
        <v>13961.212244517112</v>
      </c>
      <c r="I16" s="9">
        <f t="shared" ref="I16" si="8">I15*SQRT((I13/I12)^2+($B$22/$B$20)^2)</f>
        <v>5746.47155450643</v>
      </c>
    </row>
    <row r="17" spans="1:9" x14ac:dyDescent="0.2">
      <c r="A17" s="5"/>
      <c r="B17" s="8"/>
      <c r="C17" s="8"/>
      <c r="D17" s="8"/>
      <c r="E17" s="8"/>
      <c r="F17" s="8"/>
      <c r="G17" s="8"/>
      <c r="H17" s="8"/>
      <c r="I17" s="8"/>
    </row>
    <row r="18" spans="1:9" ht="16" customHeight="1" x14ac:dyDescent="0.2">
      <c r="A18" s="11" t="s">
        <v>15</v>
      </c>
      <c r="B18" s="17"/>
      <c r="C18" s="20">
        <f>C15/$B$15</f>
        <v>2.5132555673382817</v>
      </c>
      <c r="D18" s="20">
        <f t="shared" ref="D18:G18" si="9">D15/$B$15</f>
        <v>4.7401908801696706</v>
      </c>
      <c r="E18" s="20">
        <f t="shared" si="9"/>
        <v>6.6171792152704123</v>
      </c>
      <c r="F18" s="20">
        <f t="shared" si="9"/>
        <v>7.5344644750795329</v>
      </c>
      <c r="G18" s="20">
        <f t="shared" si="9"/>
        <v>7.7995758218451741</v>
      </c>
      <c r="H18" s="20">
        <f t="shared" ref="H18:I18" si="10">H15/$B$15</f>
        <v>5.8218451749734879</v>
      </c>
      <c r="I18" s="7">
        <f t="shared" si="10"/>
        <v>4.6765641569459167</v>
      </c>
    </row>
    <row r="19" spans="1:9" x14ac:dyDescent="0.2">
      <c r="A19" s="10"/>
      <c r="B19" s="10"/>
      <c r="C19" s="10"/>
      <c r="D19" s="10"/>
      <c r="E19" s="10"/>
      <c r="F19" s="10"/>
      <c r="G19" s="10"/>
    </row>
    <row r="20" spans="1:9" x14ac:dyDescent="0.2">
      <c r="A20" s="25" t="s">
        <v>16</v>
      </c>
      <c r="B20" s="26">
        <v>887.17744901106073</v>
      </c>
    </row>
    <row r="21" spans="1:9" x14ac:dyDescent="0.2">
      <c r="A21" s="25"/>
      <c r="B21" s="26"/>
    </row>
    <row r="22" spans="1:9" x14ac:dyDescent="0.2">
      <c r="A22" s="25" t="s">
        <v>17</v>
      </c>
      <c r="B22" s="26">
        <v>12.667299714280796</v>
      </c>
    </row>
    <row r="23" spans="1:9" x14ac:dyDescent="0.2">
      <c r="A23" s="25"/>
      <c r="B23" s="26"/>
    </row>
    <row r="30" spans="1:9" x14ac:dyDescent="0.2">
      <c r="B30" s="10"/>
      <c r="C30" s="10"/>
      <c r="D30" s="10"/>
      <c r="E30" s="10"/>
      <c r="F30" s="10"/>
      <c r="G30" s="10"/>
    </row>
    <row r="31" spans="1:9" x14ac:dyDescent="0.2">
      <c r="B31" s="10"/>
      <c r="C31" s="10"/>
      <c r="D31" s="10"/>
      <c r="E31" s="10"/>
      <c r="F31" s="10"/>
      <c r="G31" s="10"/>
    </row>
    <row r="32" spans="1:9" x14ac:dyDescent="0.2">
      <c r="B32" s="10"/>
      <c r="C32" s="10"/>
      <c r="D32" s="10"/>
      <c r="E32" s="10"/>
      <c r="F32" s="10"/>
      <c r="G32" s="10"/>
    </row>
    <row r="33" spans="2:7" x14ac:dyDescent="0.2">
      <c r="B33" s="10"/>
      <c r="C33" s="10"/>
      <c r="D33" s="10"/>
      <c r="E33" s="10"/>
      <c r="F33" s="10"/>
      <c r="G33" s="10"/>
    </row>
  </sheetData>
  <mergeCells count="11">
    <mergeCell ref="B1:I1"/>
    <mergeCell ref="B5:I5"/>
    <mergeCell ref="A8:A10"/>
    <mergeCell ref="B4:I4"/>
    <mergeCell ref="B3:I3"/>
    <mergeCell ref="B2:I2"/>
    <mergeCell ref="A20:A21"/>
    <mergeCell ref="B20:B21"/>
    <mergeCell ref="A22:A23"/>
    <mergeCell ref="B22:B23"/>
    <mergeCell ref="B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371CE-80CF-45DA-BC94-79569F6E6D71}">
  <dimension ref="A1:U35"/>
  <sheetViews>
    <sheetView zoomScale="80" zoomScaleNormal="80" workbookViewId="0">
      <selection activeCell="W12" sqref="W12"/>
    </sheetView>
  </sheetViews>
  <sheetFormatPr baseColWidth="10" defaultColWidth="9" defaultRowHeight="13" x14ac:dyDescent="0.2"/>
  <cols>
    <col min="1" max="1" width="33.5" style="3" customWidth="1"/>
    <col min="2" max="21" width="10.5" style="3" customWidth="1"/>
    <col min="22" max="16384" width="9" style="3"/>
  </cols>
  <sheetData>
    <row r="1" spans="1:21" ht="14" x14ac:dyDescent="0.2">
      <c r="A1" s="1" t="s">
        <v>0</v>
      </c>
      <c r="B1" s="24" t="s">
        <v>26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</row>
    <row r="2" spans="1:21" ht="14" x14ac:dyDescent="0.2">
      <c r="A2" s="1" t="s">
        <v>2</v>
      </c>
      <c r="B2" s="24" t="s">
        <v>26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</row>
    <row r="3" spans="1:21" ht="14" x14ac:dyDescent="0.2">
      <c r="A3" s="1" t="s">
        <v>3</v>
      </c>
      <c r="B3" s="24" t="s">
        <v>26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</row>
    <row r="4" spans="1:21" ht="14" x14ac:dyDescent="0.2">
      <c r="A4" s="1" t="s">
        <v>34</v>
      </c>
      <c r="B4" s="24" t="s">
        <v>36</v>
      </c>
      <c r="C4" s="24"/>
      <c r="D4" s="24" t="s">
        <v>37</v>
      </c>
      <c r="E4" s="24"/>
      <c r="F4" s="24" t="s">
        <v>38</v>
      </c>
      <c r="G4" s="24"/>
      <c r="H4" s="24" t="s">
        <v>39</v>
      </c>
      <c r="I4" s="24"/>
      <c r="J4" s="24" t="s">
        <v>37</v>
      </c>
      <c r="K4" s="24"/>
      <c r="L4" s="24" t="s">
        <v>38</v>
      </c>
      <c r="M4" s="24"/>
      <c r="N4" s="24" t="s">
        <v>37</v>
      </c>
      <c r="O4" s="24"/>
      <c r="P4" s="24" t="s">
        <v>39</v>
      </c>
      <c r="Q4" s="24"/>
      <c r="R4" s="24" t="s">
        <v>38</v>
      </c>
      <c r="S4" s="24"/>
      <c r="T4" s="24" t="s">
        <v>39</v>
      </c>
      <c r="U4" s="24"/>
    </row>
    <row r="5" spans="1:21" ht="14" x14ac:dyDescent="0.2">
      <c r="A5" s="1" t="s">
        <v>5</v>
      </c>
      <c r="B5" s="24" t="s">
        <v>23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</row>
    <row r="6" spans="1:21" ht="14" x14ac:dyDescent="0.2">
      <c r="A6" s="1" t="s">
        <v>6</v>
      </c>
      <c r="B6" s="24" t="s">
        <v>23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</row>
    <row r="7" spans="1:21" ht="14" x14ac:dyDescent="0.2">
      <c r="A7" s="1" t="s">
        <v>7</v>
      </c>
      <c r="B7" s="24" t="s">
        <v>23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</row>
    <row r="8" spans="1:21" ht="14" x14ac:dyDescent="0.2">
      <c r="A8" s="1" t="s">
        <v>35</v>
      </c>
      <c r="B8" s="24" t="s">
        <v>40</v>
      </c>
      <c r="C8" s="24"/>
      <c r="D8" s="24" t="s">
        <v>37</v>
      </c>
      <c r="E8" s="24"/>
      <c r="F8" s="24" t="s">
        <v>37</v>
      </c>
      <c r="G8" s="24"/>
      <c r="H8" s="24" t="s">
        <v>37</v>
      </c>
      <c r="I8" s="24"/>
      <c r="J8" s="24" t="s">
        <v>41</v>
      </c>
      <c r="K8" s="24"/>
      <c r="L8" s="24" t="s">
        <v>41</v>
      </c>
      <c r="M8" s="24"/>
      <c r="N8" s="24" t="s">
        <v>42</v>
      </c>
      <c r="O8" s="24"/>
      <c r="P8" s="24" t="s">
        <v>41</v>
      </c>
      <c r="Q8" s="24"/>
      <c r="R8" s="24" t="s">
        <v>42</v>
      </c>
      <c r="S8" s="24"/>
      <c r="T8" s="24" t="s">
        <v>42</v>
      </c>
      <c r="U8" s="24"/>
    </row>
    <row r="9" spans="1:21" ht="48" customHeight="1" x14ac:dyDescent="0.2">
      <c r="A9" s="1" t="s">
        <v>8</v>
      </c>
      <c r="B9" s="4" t="s">
        <v>9</v>
      </c>
      <c r="C9" s="12" t="s">
        <v>24</v>
      </c>
      <c r="D9" s="4" t="s">
        <v>9</v>
      </c>
      <c r="E9" s="12" t="s">
        <v>24</v>
      </c>
      <c r="F9" s="4" t="s">
        <v>9</v>
      </c>
      <c r="G9" s="12" t="s">
        <v>24</v>
      </c>
      <c r="H9" s="4" t="s">
        <v>9</v>
      </c>
      <c r="I9" s="12" t="s">
        <v>24</v>
      </c>
      <c r="J9" s="4" t="s">
        <v>9</v>
      </c>
      <c r="K9" s="12" t="s">
        <v>24</v>
      </c>
      <c r="L9" s="4" t="s">
        <v>9</v>
      </c>
      <c r="M9" s="12" t="s">
        <v>24</v>
      </c>
      <c r="N9" s="4" t="s">
        <v>9</v>
      </c>
      <c r="O9" s="12" t="s">
        <v>24</v>
      </c>
      <c r="P9" s="4" t="s">
        <v>9</v>
      </c>
      <c r="Q9" s="12" t="s">
        <v>24</v>
      </c>
      <c r="R9" s="4" t="s">
        <v>9</v>
      </c>
      <c r="S9" s="12" t="s">
        <v>24</v>
      </c>
      <c r="T9" s="4" t="s">
        <v>9</v>
      </c>
      <c r="U9" s="12" t="s">
        <v>24</v>
      </c>
    </row>
    <row r="10" spans="1:21" x14ac:dyDescent="0.2">
      <c r="A10" s="27" t="s">
        <v>10</v>
      </c>
      <c r="B10" s="2">
        <v>3524</v>
      </c>
      <c r="C10" s="2">
        <v>4191</v>
      </c>
      <c r="D10" s="2">
        <v>1719</v>
      </c>
      <c r="E10" s="2">
        <v>1858</v>
      </c>
      <c r="F10" s="2">
        <v>1605</v>
      </c>
      <c r="G10" s="2">
        <v>1852</v>
      </c>
      <c r="H10" s="2">
        <v>1121</v>
      </c>
      <c r="I10" s="2">
        <v>1726</v>
      </c>
      <c r="J10" s="2">
        <v>2426</v>
      </c>
      <c r="K10" s="2">
        <v>2436</v>
      </c>
      <c r="L10" s="2">
        <v>1976</v>
      </c>
      <c r="M10" s="2">
        <v>2113</v>
      </c>
      <c r="N10" s="2">
        <v>192</v>
      </c>
      <c r="O10" s="2">
        <v>1323</v>
      </c>
      <c r="P10" s="2">
        <v>1478</v>
      </c>
      <c r="Q10" s="2">
        <v>1750</v>
      </c>
      <c r="R10" s="2">
        <v>48.4</v>
      </c>
      <c r="S10" s="2">
        <v>842</v>
      </c>
      <c r="T10" s="2">
        <v>21</v>
      </c>
      <c r="U10" s="2">
        <v>133</v>
      </c>
    </row>
    <row r="11" spans="1:21" x14ac:dyDescent="0.2">
      <c r="A11" s="27"/>
      <c r="B11" s="2">
        <v>4019</v>
      </c>
      <c r="C11" s="2">
        <v>4192</v>
      </c>
      <c r="D11" s="2">
        <v>1924</v>
      </c>
      <c r="E11" s="2">
        <v>1754</v>
      </c>
      <c r="F11" s="2">
        <v>1649</v>
      </c>
      <c r="G11" s="2">
        <v>2225</v>
      </c>
      <c r="H11" s="2">
        <v>1179</v>
      </c>
      <c r="I11" s="2">
        <v>1442</v>
      </c>
      <c r="J11" s="2">
        <v>2840</v>
      </c>
      <c r="K11" s="2">
        <v>2667</v>
      </c>
      <c r="L11" s="2">
        <v>1986</v>
      </c>
      <c r="M11" s="2">
        <v>2179</v>
      </c>
      <c r="N11" s="2">
        <v>202</v>
      </c>
      <c r="O11" s="2">
        <v>1602</v>
      </c>
      <c r="P11" s="2">
        <v>1393</v>
      </c>
      <c r="Q11" s="2">
        <v>1844</v>
      </c>
      <c r="R11" s="2">
        <v>67</v>
      </c>
      <c r="S11" s="2">
        <v>831</v>
      </c>
      <c r="T11" s="2">
        <v>27.2</v>
      </c>
      <c r="U11" s="2">
        <v>119</v>
      </c>
    </row>
    <row r="12" spans="1:21" x14ac:dyDescent="0.2">
      <c r="A12" s="27"/>
      <c r="B12" s="2">
        <v>3926</v>
      </c>
      <c r="C12" s="2">
        <v>4081</v>
      </c>
      <c r="D12" s="2">
        <v>1641</v>
      </c>
      <c r="E12" s="2">
        <v>1773</v>
      </c>
      <c r="F12" s="2">
        <v>1782</v>
      </c>
      <c r="G12" s="2">
        <v>1933</v>
      </c>
      <c r="H12" s="2">
        <v>1471</v>
      </c>
      <c r="I12" s="2">
        <v>1718</v>
      </c>
      <c r="J12" s="2">
        <v>2812</v>
      </c>
      <c r="K12" s="2">
        <v>2120</v>
      </c>
      <c r="L12" s="2">
        <v>2021</v>
      </c>
      <c r="M12" s="2">
        <v>2165</v>
      </c>
      <c r="N12" s="2">
        <v>180</v>
      </c>
      <c r="O12" s="2">
        <v>1585</v>
      </c>
      <c r="P12" s="2">
        <v>1437</v>
      </c>
      <c r="Q12" s="2">
        <v>1429</v>
      </c>
      <c r="R12" s="2">
        <v>68.5</v>
      </c>
      <c r="S12" s="2">
        <v>992</v>
      </c>
      <c r="T12" s="2">
        <v>18.399999999999999</v>
      </c>
      <c r="U12" s="2">
        <v>134</v>
      </c>
    </row>
    <row r="13" spans="1:21" x14ac:dyDescent="0.2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21" ht="16" customHeight="1" x14ac:dyDescent="0.2">
      <c r="A14" s="14" t="s">
        <v>11</v>
      </c>
      <c r="B14" s="19">
        <f t="shared" ref="B14:U14" si="0">AVERAGE(B10:B12)</f>
        <v>3823</v>
      </c>
      <c r="C14" s="19">
        <f t="shared" si="0"/>
        <v>4154.666666666667</v>
      </c>
      <c r="D14" s="19">
        <f t="shared" si="0"/>
        <v>1761.3333333333333</v>
      </c>
      <c r="E14" s="19">
        <f t="shared" si="0"/>
        <v>1795</v>
      </c>
      <c r="F14" s="19">
        <f t="shared" si="0"/>
        <v>1678.6666666666667</v>
      </c>
      <c r="G14" s="19">
        <f t="shared" si="0"/>
        <v>2003.3333333333333</v>
      </c>
      <c r="H14" s="19">
        <f t="shared" si="0"/>
        <v>1257</v>
      </c>
      <c r="I14" s="19">
        <f t="shared" si="0"/>
        <v>1628.6666666666667</v>
      </c>
      <c r="J14" s="19">
        <f t="shared" si="0"/>
        <v>2692.6666666666665</v>
      </c>
      <c r="K14" s="19">
        <f t="shared" si="0"/>
        <v>2407.6666666666665</v>
      </c>
      <c r="L14" s="19">
        <f t="shared" si="0"/>
        <v>1994.3333333333333</v>
      </c>
      <c r="M14" s="19">
        <f t="shared" si="0"/>
        <v>2152.3333333333335</v>
      </c>
      <c r="N14" s="19">
        <f t="shared" si="0"/>
        <v>191.33333333333334</v>
      </c>
      <c r="O14" s="19">
        <f t="shared" si="0"/>
        <v>1503.3333333333333</v>
      </c>
      <c r="P14" s="19">
        <f t="shared" si="0"/>
        <v>1436</v>
      </c>
      <c r="Q14" s="19">
        <f t="shared" si="0"/>
        <v>1674.3333333333333</v>
      </c>
      <c r="R14" s="19">
        <f t="shared" si="0"/>
        <v>61.300000000000004</v>
      </c>
      <c r="S14" s="19">
        <f t="shared" si="0"/>
        <v>888.33333333333337</v>
      </c>
      <c r="T14" s="19">
        <f t="shared" si="0"/>
        <v>22.2</v>
      </c>
      <c r="U14" s="19">
        <f t="shared" si="0"/>
        <v>128.66666666666666</v>
      </c>
    </row>
    <row r="15" spans="1:21" ht="16" customHeight="1" x14ac:dyDescent="0.2">
      <c r="A15" s="14" t="s">
        <v>12</v>
      </c>
      <c r="B15" s="19">
        <f>STDEV(B10:B12)/SQRT(COUNT(B10:B12))</f>
        <v>151.89140857862898</v>
      </c>
      <c r="C15" s="19">
        <f t="shared" ref="C15" si="1">STDEV(C10:C12)/SQRT(COUNT(C10:C12))</f>
        <v>36.834464537682337</v>
      </c>
      <c r="D15" s="19">
        <f>STDEV(D10:D12)/SQRT(COUNT(D10:D12))</f>
        <v>84.392601044825682</v>
      </c>
      <c r="E15" s="19">
        <f t="shared" ref="E15" si="2">STDEV(E10:E12)/SQRT(COUNT(E10:E12))</f>
        <v>31.973947728319903</v>
      </c>
      <c r="F15" s="19">
        <f>STDEV(F10:F12)/SQRT(COUNT(F10:F12))</f>
        <v>53.205054062351806</v>
      </c>
      <c r="G15" s="19">
        <f t="shared" ref="G15" si="3">STDEV(G10:G12)/SQRT(COUNT(G10:G12))</f>
        <v>113.27302316870413</v>
      </c>
      <c r="H15" s="19">
        <f>STDEV(H10:H12)/SQRT(COUNT(H10:H12))</f>
        <v>108.30204676428481</v>
      </c>
      <c r="I15" s="19">
        <f t="shared" ref="I15" si="4">STDEV(I10:I12)/SQRT(COUNT(I10:I12))</f>
        <v>93.361900390065145</v>
      </c>
      <c r="J15" s="19">
        <f>STDEV(J10:J12)/SQRT(COUNT(J10:J12))</f>
        <v>133.57810865224553</v>
      </c>
      <c r="K15" s="19">
        <f t="shared" ref="K15" si="5">STDEV(K10:K12)/SQRT(COUNT(K10:K12))</f>
        <v>158.53951487808263</v>
      </c>
      <c r="L15" s="19">
        <f>STDEV(L10:L12)/SQRT(COUNT(L10:L12))</f>
        <v>13.642254619787417</v>
      </c>
      <c r="M15" s="19">
        <f t="shared" ref="M15" si="6">STDEV(M10:M12)/SQRT(COUNT(M10:M12))</f>
        <v>20.077627128500801</v>
      </c>
      <c r="N15" s="19">
        <f>STDEV(N10:N12)/SQRT(COUNT(N10:N12))</f>
        <v>6.3595946761129714</v>
      </c>
      <c r="O15" s="19">
        <f t="shared" ref="O15" si="7">STDEV(O10:O12)/SQRT(COUNT(O10:O12))</f>
        <v>90.300116894227287</v>
      </c>
      <c r="P15" s="19">
        <f>STDEV(P10:P12)/SQRT(COUNT(P10:P12))</f>
        <v>24.542480178933289</v>
      </c>
      <c r="Q15" s="19">
        <f t="shared" ref="Q15" si="8">STDEV(Q10:Q12)/SQRT(COUNT(Q10:Q12))</f>
        <v>125.63217917573644</v>
      </c>
      <c r="R15" s="19">
        <f>STDEV(R10:R12)/SQRT(COUNT(R10:R12))</f>
        <v>6.4645185435575918</v>
      </c>
      <c r="S15" s="19">
        <f t="shared" ref="S15" si="9">STDEV(S10:S12)/SQRT(COUNT(S10:S12))</f>
        <v>51.930509123036508</v>
      </c>
      <c r="T15" s="19">
        <f>STDEV(T10:T12)/SQRT(COUNT(T10:T12))</f>
        <v>2.610236260060256</v>
      </c>
      <c r="U15" s="19">
        <f t="shared" ref="U15" si="10">STDEV(U10:U12)/SQRT(COUNT(U10:U12))</f>
        <v>4.8419463487779835</v>
      </c>
    </row>
    <row r="16" spans="1:21" x14ac:dyDescent="0.2">
      <c r="A16" s="5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</row>
    <row r="17" spans="1:21" ht="32.25" customHeight="1" x14ac:dyDescent="0.2">
      <c r="A17" s="15" t="s">
        <v>13</v>
      </c>
      <c r="B17" s="9">
        <f t="shared" ref="B17:U17" si="11">B14*$B$22</f>
        <v>765700.79534097505</v>
      </c>
      <c r="C17" s="9">
        <f t="shared" si="11"/>
        <v>832129.62883685704</v>
      </c>
      <c r="D17" s="9">
        <f t="shared" si="11"/>
        <v>352773.8253188344</v>
      </c>
      <c r="E17" s="9">
        <f t="shared" si="11"/>
        <v>359516.85263851692</v>
      </c>
      <c r="F17" s="9">
        <f t="shared" si="11"/>
        <v>336216.68892991106</v>
      </c>
      <c r="G17" s="9">
        <f t="shared" si="11"/>
        <v>401243.5068444729</v>
      </c>
      <c r="H17" s="9">
        <f t="shared" si="11"/>
        <v>251761.94081705614</v>
      </c>
      <c r="I17" s="9">
        <f t="shared" si="11"/>
        <v>326202.29192048166</v>
      </c>
      <c r="J17" s="9">
        <f t="shared" si="11"/>
        <v>539308.66028114012</v>
      </c>
      <c r="K17" s="9">
        <f t="shared" si="11"/>
        <v>482226.59732739226</v>
      </c>
      <c r="L17" s="9">
        <f t="shared" si="11"/>
        <v>399440.91538277559</v>
      </c>
      <c r="M17" s="9">
        <f t="shared" si="11"/>
        <v>431086.40993257269</v>
      </c>
      <c r="N17" s="9">
        <f t="shared" si="11"/>
        <v>38321.759222749992</v>
      </c>
      <c r="O17" s="9">
        <f t="shared" si="11"/>
        <v>301099.53675017849</v>
      </c>
      <c r="P17" s="9">
        <f t="shared" si="11"/>
        <v>287613.48211081355</v>
      </c>
      <c r="Q17" s="9">
        <f t="shared" si="11"/>
        <v>335348.77452242718</v>
      </c>
      <c r="R17" s="9">
        <f t="shared" si="11"/>
        <v>12277.650733560495</v>
      </c>
      <c r="S17" s="9">
        <f t="shared" si="11"/>
        <v>177922.45353419639</v>
      </c>
      <c r="T17" s="9">
        <f t="shared" si="11"/>
        <v>4446.3922721866711</v>
      </c>
      <c r="U17" s="9">
        <f t="shared" si="11"/>
        <v>25770.381637598424</v>
      </c>
    </row>
    <row r="18" spans="1:21" ht="32.25" customHeight="1" x14ac:dyDescent="0.2">
      <c r="A18" s="15" t="s">
        <v>14</v>
      </c>
      <c r="B18" s="9">
        <f t="shared" ref="B18:U18" si="12">B17*SQRT((B15/B14)^2+($B$24/$B$22)^2)</f>
        <v>34274.833066048435</v>
      </c>
      <c r="C18" s="9">
        <f t="shared" si="12"/>
        <v>18676.694382547943</v>
      </c>
      <c r="D18" s="9">
        <f t="shared" si="12"/>
        <v>18401.497314126093</v>
      </c>
      <c r="E18" s="9">
        <f t="shared" si="12"/>
        <v>9796.0673900917554</v>
      </c>
      <c r="F18" s="9">
        <f t="shared" si="12"/>
        <v>12712.873646880937</v>
      </c>
      <c r="G18" s="9">
        <f t="shared" si="12"/>
        <v>24148.658954945651</v>
      </c>
      <c r="H18" s="9">
        <f t="shared" si="12"/>
        <v>22304.10378271823</v>
      </c>
      <c r="I18" s="9">
        <f t="shared" si="12"/>
        <v>19872.137872972853</v>
      </c>
      <c r="J18" s="9">
        <f t="shared" si="12"/>
        <v>28973.053220425307</v>
      </c>
      <c r="K18" s="9">
        <f t="shared" si="12"/>
        <v>33273.920519323336</v>
      </c>
      <c r="L18" s="9">
        <f t="shared" si="12"/>
        <v>8677.5588660842313</v>
      </c>
      <c r="M18" s="9">
        <f t="shared" si="12"/>
        <v>9755.974960012205</v>
      </c>
      <c r="N18" s="9">
        <f t="shared" si="12"/>
        <v>1498.9322533783302</v>
      </c>
      <c r="O18" s="9">
        <f t="shared" si="12"/>
        <v>19121.947132949499</v>
      </c>
      <c r="P18" s="9">
        <f t="shared" si="12"/>
        <v>7702.7196743955474</v>
      </c>
      <c r="Q18" s="9">
        <f t="shared" si="12"/>
        <v>26095.381395451732</v>
      </c>
      <c r="R18" s="9">
        <f t="shared" si="12"/>
        <v>1319.2817104878739</v>
      </c>
      <c r="S18" s="9">
        <f t="shared" si="12"/>
        <v>11029.083735849534</v>
      </c>
      <c r="T18" s="9">
        <f t="shared" si="12"/>
        <v>530.77682488775326</v>
      </c>
      <c r="U18" s="9">
        <f t="shared" si="12"/>
        <v>1105.8155662624399</v>
      </c>
    </row>
    <row r="19" spans="1:21" x14ac:dyDescent="0.2">
      <c r="A19" s="5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</row>
    <row r="20" spans="1:21" ht="16" customHeight="1" x14ac:dyDescent="0.2">
      <c r="A20" s="11" t="s">
        <v>15</v>
      </c>
      <c r="B20" s="28">
        <f>C17/B17</f>
        <v>1.0867556020577209</v>
      </c>
      <c r="C20" s="29"/>
      <c r="D20" s="28">
        <f t="shared" ref="D20" si="13">E17/D17</f>
        <v>1.0191143073429221</v>
      </c>
      <c r="E20" s="29"/>
      <c r="F20" s="28">
        <f t="shared" ref="F20" si="14">G17/F17</f>
        <v>1.1934074662430501</v>
      </c>
      <c r="G20" s="29"/>
      <c r="H20" s="28">
        <f t="shared" ref="H20" si="15">I17/H17</f>
        <v>1.2956775391142934</v>
      </c>
      <c r="I20" s="29"/>
      <c r="J20" s="28">
        <f t="shared" ref="J20" si="16">K17/J17</f>
        <v>0.89415696954691748</v>
      </c>
      <c r="K20" s="29"/>
      <c r="L20" s="28">
        <f t="shared" ref="L20" si="17">M17/L17</f>
        <v>1.0792244693297679</v>
      </c>
      <c r="M20" s="29"/>
      <c r="N20" s="28">
        <f t="shared" ref="N20" si="18">O17/N17</f>
        <v>7.8571428571428568</v>
      </c>
      <c r="O20" s="29"/>
      <c r="P20" s="28">
        <f t="shared" ref="P20" si="19">Q17/P17</f>
        <v>1.165970287836583</v>
      </c>
      <c r="Q20" s="29"/>
      <c r="R20" s="28">
        <f t="shared" ref="R20" si="20">S17/R17</f>
        <v>14.491571506253397</v>
      </c>
      <c r="S20" s="29"/>
      <c r="T20" s="28">
        <f t="shared" ref="T20" si="21">U17/T17</f>
        <v>5.7957957957957955</v>
      </c>
      <c r="U20" s="29"/>
    </row>
    <row r="21" spans="1:21" x14ac:dyDescent="0.2">
      <c r="A21" s="10"/>
      <c r="B21" s="10"/>
      <c r="C21" s="10"/>
      <c r="D21" s="10"/>
      <c r="E21" s="10"/>
      <c r="F21" s="10"/>
      <c r="G21" s="10"/>
      <c r="H21" s="10"/>
      <c r="I21" s="10"/>
    </row>
    <row r="22" spans="1:21" x14ac:dyDescent="0.2">
      <c r="A22" s="25" t="s">
        <v>16</v>
      </c>
      <c r="B22" s="26">
        <v>200.28794018858881</v>
      </c>
    </row>
    <row r="23" spans="1:21" x14ac:dyDescent="0.2">
      <c r="A23" s="25"/>
      <c r="B23" s="26"/>
    </row>
    <row r="24" spans="1:21" x14ac:dyDescent="0.2">
      <c r="A24" s="25" t="s">
        <v>17</v>
      </c>
      <c r="B24" s="26">
        <v>4.1297749858492727</v>
      </c>
    </row>
    <row r="25" spans="1:21" x14ac:dyDescent="0.2">
      <c r="A25" s="25"/>
      <c r="B25" s="26"/>
    </row>
    <row r="32" spans="1:21" x14ac:dyDescent="0.2">
      <c r="B32" s="10"/>
      <c r="C32" s="10"/>
      <c r="D32" s="10"/>
      <c r="E32" s="10"/>
      <c r="F32" s="10"/>
      <c r="G32" s="10"/>
      <c r="H32" s="10"/>
      <c r="I32" s="10"/>
    </row>
    <row r="33" spans="2:9" x14ac:dyDescent="0.2">
      <c r="B33" s="10"/>
      <c r="C33" s="10"/>
      <c r="D33" s="10"/>
      <c r="E33" s="10"/>
      <c r="F33" s="10"/>
      <c r="G33" s="10"/>
      <c r="H33" s="10"/>
      <c r="I33" s="10"/>
    </row>
    <row r="34" spans="2:9" x14ac:dyDescent="0.2">
      <c r="B34" s="10"/>
      <c r="C34" s="10"/>
      <c r="D34" s="10"/>
      <c r="E34" s="10"/>
      <c r="F34" s="10"/>
      <c r="G34" s="10"/>
      <c r="H34" s="10"/>
      <c r="I34" s="10"/>
    </row>
    <row r="35" spans="2:9" x14ac:dyDescent="0.2">
      <c r="B35" s="10"/>
      <c r="C35" s="10"/>
      <c r="D35" s="10"/>
      <c r="E35" s="10"/>
      <c r="F35" s="10"/>
      <c r="G35" s="10"/>
      <c r="H35" s="10"/>
      <c r="I35" s="10"/>
    </row>
  </sheetData>
  <mergeCells count="41">
    <mergeCell ref="H4:I4"/>
    <mergeCell ref="B8:C8"/>
    <mergeCell ref="A10:A12"/>
    <mergeCell ref="A22:A23"/>
    <mergeCell ref="B22:B23"/>
    <mergeCell ref="D8:E8"/>
    <mergeCell ref="F8:G8"/>
    <mergeCell ref="H8:I8"/>
    <mergeCell ref="A24:A25"/>
    <mergeCell ref="B24:B25"/>
    <mergeCell ref="B4:C4"/>
    <mergeCell ref="D4:E4"/>
    <mergeCell ref="F4:G4"/>
    <mergeCell ref="R4:S4"/>
    <mergeCell ref="T4:U4"/>
    <mergeCell ref="J4:K4"/>
    <mergeCell ref="L4:M4"/>
    <mergeCell ref="N4:O4"/>
    <mergeCell ref="P4:Q4"/>
    <mergeCell ref="T8:U8"/>
    <mergeCell ref="B7:U7"/>
    <mergeCell ref="J8:K8"/>
    <mergeCell ref="L8:M8"/>
    <mergeCell ref="N8:O8"/>
    <mergeCell ref="P8:Q8"/>
    <mergeCell ref="P20:Q20"/>
    <mergeCell ref="R20:S20"/>
    <mergeCell ref="T20:U20"/>
    <mergeCell ref="B1:U1"/>
    <mergeCell ref="B2:U2"/>
    <mergeCell ref="B3:U3"/>
    <mergeCell ref="B5:U5"/>
    <mergeCell ref="B6:U6"/>
    <mergeCell ref="B20:C20"/>
    <mergeCell ref="D20:E20"/>
    <mergeCell ref="F20:G20"/>
    <mergeCell ref="H20:I20"/>
    <mergeCell ref="J20:K20"/>
    <mergeCell ref="L20:M20"/>
    <mergeCell ref="N20:O20"/>
    <mergeCell ref="R8:S8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96147-370B-469D-AFCB-F5D29A5240D4}">
  <dimension ref="A1:G35"/>
  <sheetViews>
    <sheetView zoomScale="80" zoomScaleNormal="80" workbookViewId="0">
      <selection activeCell="A3" sqref="A3"/>
    </sheetView>
  </sheetViews>
  <sheetFormatPr baseColWidth="10" defaultColWidth="9" defaultRowHeight="13" x14ac:dyDescent="0.2"/>
  <cols>
    <col min="1" max="1" width="33.5" style="3" customWidth="1"/>
    <col min="2" max="9" width="10.5" style="3" customWidth="1"/>
    <col min="10" max="16384" width="9" style="3"/>
  </cols>
  <sheetData>
    <row r="1" spans="1:7" ht="14" x14ac:dyDescent="0.2">
      <c r="A1" s="1" t="s">
        <v>0</v>
      </c>
      <c r="B1" s="21" t="s">
        <v>26</v>
      </c>
      <c r="C1" s="22"/>
      <c r="D1" s="22"/>
      <c r="E1" s="22"/>
      <c r="F1" s="22"/>
      <c r="G1" s="23"/>
    </row>
    <row r="2" spans="1:7" ht="14" x14ac:dyDescent="0.2">
      <c r="A2" s="1" t="s">
        <v>2</v>
      </c>
      <c r="B2" s="21" t="s">
        <v>26</v>
      </c>
      <c r="C2" s="22"/>
      <c r="D2" s="22"/>
      <c r="E2" s="22"/>
      <c r="F2" s="22"/>
      <c r="G2" s="23"/>
    </row>
    <row r="3" spans="1:7" ht="14" x14ac:dyDescent="0.2">
      <c r="A3" s="1" t="s">
        <v>3</v>
      </c>
      <c r="B3" s="21" t="s">
        <v>26</v>
      </c>
      <c r="C3" s="22"/>
      <c r="D3" s="22"/>
      <c r="E3" s="22"/>
      <c r="F3" s="22"/>
      <c r="G3" s="23"/>
    </row>
    <row r="4" spans="1:7" ht="14" x14ac:dyDescent="0.2">
      <c r="A4" s="1" t="s">
        <v>34</v>
      </c>
      <c r="B4" s="24" t="s">
        <v>37</v>
      </c>
      <c r="C4" s="24"/>
      <c r="D4" s="24" t="s">
        <v>38</v>
      </c>
      <c r="E4" s="24"/>
      <c r="F4" s="24" t="s">
        <v>39</v>
      </c>
      <c r="G4" s="24"/>
    </row>
    <row r="5" spans="1:7" ht="14" x14ac:dyDescent="0.2">
      <c r="A5" s="1" t="s">
        <v>5</v>
      </c>
      <c r="B5" s="21" t="s">
        <v>23</v>
      </c>
      <c r="C5" s="22"/>
      <c r="D5" s="22"/>
      <c r="E5" s="22"/>
      <c r="F5" s="22"/>
      <c r="G5" s="23"/>
    </row>
    <row r="6" spans="1:7" ht="14" x14ac:dyDescent="0.2">
      <c r="A6" s="1" t="s">
        <v>6</v>
      </c>
      <c r="B6" s="21" t="s">
        <v>23</v>
      </c>
      <c r="C6" s="22"/>
      <c r="D6" s="22"/>
      <c r="E6" s="22"/>
      <c r="F6" s="22"/>
      <c r="G6" s="23"/>
    </row>
    <row r="7" spans="1:7" ht="14" x14ac:dyDescent="0.2">
      <c r="A7" s="1" t="s">
        <v>7</v>
      </c>
      <c r="B7" s="21" t="s">
        <v>23</v>
      </c>
      <c r="C7" s="22"/>
      <c r="D7" s="22"/>
      <c r="E7" s="22"/>
      <c r="F7" s="22"/>
      <c r="G7" s="23"/>
    </row>
    <row r="8" spans="1:7" ht="14" x14ac:dyDescent="0.2">
      <c r="A8" s="1" t="s">
        <v>35</v>
      </c>
      <c r="B8" s="24" t="s">
        <v>42</v>
      </c>
      <c r="C8" s="24"/>
      <c r="D8" s="24"/>
      <c r="E8" s="24"/>
      <c r="F8" s="24"/>
      <c r="G8" s="24"/>
    </row>
    <row r="9" spans="1:7" ht="48" customHeight="1" x14ac:dyDescent="0.2">
      <c r="A9" s="1" t="s">
        <v>8</v>
      </c>
      <c r="B9" s="4" t="s">
        <v>9</v>
      </c>
      <c r="C9" s="12" t="s">
        <v>43</v>
      </c>
      <c r="D9" s="4" t="s">
        <v>9</v>
      </c>
      <c r="E9" s="12" t="s">
        <v>43</v>
      </c>
      <c r="F9" s="4" t="s">
        <v>9</v>
      </c>
      <c r="G9" s="12" t="s">
        <v>43</v>
      </c>
    </row>
    <row r="10" spans="1:7" x14ac:dyDescent="0.2">
      <c r="A10" s="27" t="s">
        <v>10</v>
      </c>
      <c r="B10" s="2">
        <v>230</v>
      </c>
      <c r="C10" s="2">
        <v>375</v>
      </c>
      <c r="D10" s="2">
        <v>53.6</v>
      </c>
      <c r="E10" s="2">
        <v>102</v>
      </c>
      <c r="F10" s="2">
        <v>21.7</v>
      </c>
      <c r="G10" s="2">
        <v>24.3</v>
      </c>
    </row>
    <row r="11" spans="1:7" x14ac:dyDescent="0.2">
      <c r="A11" s="27"/>
      <c r="B11" s="2">
        <v>192</v>
      </c>
      <c r="C11" s="2">
        <v>323</v>
      </c>
      <c r="D11" s="2">
        <v>48.5</v>
      </c>
      <c r="E11" s="2">
        <v>102</v>
      </c>
      <c r="F11" s="2">
        <v>27</v>
      </c>
      <c r="G11" s="2">
        <v>19.100000000000001</v>
      </c>
    </row>
    <row r="12" spans="1:7" x14ac:dyDescent="0.2">
      <c r="A12" s="27"/>
      <c r="B12" s="2">
        <v>204</v>
      </c>
      <c r="C12" s="2">
        <v>348</v>
      </c>
      <c r="D12" s="2">
        <v>71.5</v>
      </c>
      <c r="E12" s="2">
        <v>120</v>
      </c>
      <c r="F12" s="2">
        <v>19.2</v>
      </c>
      <c r="G12" s="2">
        <v>24.4</v>
      </c>
    </row>
    <row r="13" spans="1:7" x14ac:dyDescent="0.2">
      <c r="A13" s="5"/>
      <c r="B13" s="6"/>
      <c r="C13" s="6"/>
      <c r="D13" s="6"/>
      <c r="E13" s="6"/>
      <c r="F13" s="6"/>
      <c r="G13" s="6"/>
    </row>
    <row r="14" spans="1:7" ht="16" customHeight="1" x14ac:dyDescent="0.2">
      <c r="A14" s="14" t="s">
        <v>11</v>
      </c>
      <c r="B14" s="19">
        <f t="shared" ref="B14:G14" si="0">AVERAGE(B10:B12)</f>
        <v>208.66666666666666</v>
      </c>
      <c r="C14" s="19">
        <f t="shared" si="0"/>
        <v>348.66666666666669</v>
      </c>
      <c r="D14" s="19">
        <f t="shared" si="0"/>
        <v>57.866666666666667</v>
      </c>
      <c r="E14" s="19">
        <f t="shared" si="0"/>
        <v>108</v>
      </c>
      <c r="F14" s="19">
        <f t="shared" si="0"/>
        <v>22.633333333333336</v>
      </c>
      <c r="G14" s="19">
        <f t="shared" si="0"/>
        <v>22.600000000000005</v>
      </c>
    </row>
    <row r="15" spans="1:7" ht="16" customHeight="1" x14ac:dyDescent="0.2">
      <c r="A15" s="14" t="s">
        <v>12</v>
      </c>
      <c r="B15" s="19">
        <f>STDEV(B10:B12)/SQRT(COUNT(B10:B12))</f>
        <v>11.215069227507149</v>
      </c>
      <c r="C15" s="19">
        <f t="shared" ref="C15" si="1">STDEV(C10:C12)/SQRT(COUNT(C10:C12))</f>
        <v>15.014807506073613</v>
      </c>
      <c r="D15" s="19">
        <f>STDEV(D10:D12)/SQRT(COUNT(D10:D12))</f>
        <v>6.9738400070867881</v>
      </c>
      <c r="E15" s="19">
        <f t="shared" ref="E15" si="2">STDEV(E10:E12)/SQRT(COUNT(E10:E12))</f>
        <v>6.0000000000000009</v>
      </c>
      <c r="F15" s="19">
        <f>STDEV(F10:F12)/SQRT(COUNT(F10:F12))</f>
        <v>2.2995168574676086</v>
      </c>
      <c r="G15" s="19">
        <f t="shared" ref="G15" si="3">STDEV(G10:G12)/SQRT(COUNT(G10:G12))</f>
        <v>1.7502380790433056</v>
      </c>
    </row>
    <row r="16" spans="1:7" x14ac:dyDescent="0.2">
      <c r="A16" s="5"/>
      <c r="B16" s="8"/>
      <c r="C16" s="8"/>
      <c r="D16" s="8"/>
      <c r="E16" s="8"/>
      <c r="F16" s="8"/>
      <c r="G16" s="8"/>
    </row>
    <row r="17" spans="1:7" ht="32.25" customHeight="1" x14ac:dyDescent="0.2">
      <c r="A17" s="15" t="s">
        <v>13</v>
      </c>
      <c r="B17" s="9">
        <f t="shared" ref="B17:G17" si="4">B14*$B$22</f>
        <v>45715.451901800974</v>
      </c>
      <c r="C17" s="9">
        <f t="shared" si="4"/>
        <v>76387.160845501319</v>
      </c>
      <c r="D17" s="9">
        <f t="shared" si="4"/>
        <v>12677.639696729471</v>
      </c>
      <c r="E17" s="9">
        <f t="shared" si="4"/>
        <v>23661.032613711686</v>
      </c>
      <c r="F17" s="9">
        <f t="shared" si="4"/>
        <v>4958.5929458982218</v>
      </c>
      <c r="G17" s="9">
        <f t="shared" si="4"/>
        <v>4951.290158054484</v>
      </c>
    </row>
    <row r="18" spans="1:7" ht="32.25" customHeight="1" x14ac:dyDescent="0.2">
      <c r="A18" s="15" t="s">
        <v>14</v>
      </c>
      <c r="B18" s="9">
        <f t="shared" ref="B18:G18" si="5">B17*SQRT((B15/B14)^2+($B$24/$B$22)^2)</f>
        <v>2547.9115823295488</v>
      </c>
      <c r="C18" s="9">
        <f t="shared" si="5"/>
        <v>3477.1609361731657</v>
      </c>
      <c r="D18" s="9">
        <f t="shared" si="5"/>
        <v>1539.2582361012669</v>
      </c>
      <c r="E18" s="9">
        <f t="shared" si="5"/>
        <v>1360.0557697699051</v>
      </c>
      <c r="F18" s="9">
        <f t="shared" si="5"/>
        <v>509.06950376185654</v>
      </c>
      <c r="G18" s="9">
        <f t="shared" si="5"/>
        <v>390.34334644984284</v>
      </c>
    </row>
    <row r="19" spans="1:7" x14ac:dyDescent="0.2">
      <c r="A19" s="5"/>
      <c r="B19" s="8"/>
      <c r="C19" s="8"/>
      <c r="D19" s="8"/>
      <c r="E19" s="8"/>
      <c r="F19" s="8"/>
      <c r="G19" s="8"/>
    </row>
    <row r="20" spans="1:7" ht="16" customHeight="1" x14ac:dyDescent="0.2">
      <c r="A20" s="11" t="s">
        <v>15</v>
      </c>
      <c r="B20" s="28">
        <f t="shared" ref="B20" si="6">C17/B17</f>
        <v>1.6709265175718853</v>
      </c>
      <c r="C20" s="29"/>
      <c r="D20" s="28">
        <f t="shared" ref="D20" si="7">E17/D17</f>
        <v>1.8663594470046083</v>
      </c>
      <c r="E20" s="29"/>
      <c r="F20" s="28">
        <f t="shared" ref="F20" si="8">G17/F17</f>
        <v>0.99852724594992648</v>
      </c>
      <c r="G20" s="29"/>
    </row>
    <row r="21" spans="1:7" x14ac:dyDescent="0.2">
      <c r="A21" s="10"/>
      <c r="B21" s="10"/>
      <c r="C21" s="10"/>
    </row>
    <row r="22" spans="1:7" x14ac:dyDescent="0.2">
      <c r="A22" s="25" t="s">
        <v>16</v>
      </c>
      <c r="B22" s="26">
        <v>219.08363531214525</v>
      </c>
    </row>
    <row r="23" spans="1:7" x14ac:dyDescent="0.2">
      <c r="A23" s="25"/>
      <c r="B23" s="26"/>
    </row>
    <row r="24" spans="1:7" x14ac:dyDescent="0.2">
      <c r="A24" s="25" t="s">
        <v>17</v>
      </c>
      <c r="B24" s="26">
        <v>3.2319548027993323</v>
      </c>
    </row>
    <row r="25" spans="1:7" x14ac:dyDescent="0.2">
      <c r="A25" s="25"/>
      <c r="B25" s="26"/>
    </row>
    <row r="32" spans="1:7" x14ac:dyDescent="0.2">
      <c r="B32" s="10"/>
      <c r="C32" s="10"/>
    </row>
    <row r="33" spans="2:3" x14ac:dyDescent="0.2">
      <c r="B33" s="10"/>
      <c r="C33" s="10"/>
    </row>
    <row r="34" spans="2:3" x14ac:dyDescent="0.2">
      <c r="B34" s="10"/>
      <c r="C34" s="10"/>
    </row>
    <row r="35" spans="2:3" x14ac:dyDescent="0.2">
      <c r="B35" s="10"/>
      <c r="C35" s="10"/>
    </row>
  </sheetData>
  <mergeCells count="18">
    <mergeCell ref="A24:A25"/>
    <mergeCell ref="B24:B25"/>
    <mergeCell ref="B20:C20"/>
    <mergeCell ref="B8:G8"/>
    <mergeCell ref="A10:A12"/>
    <mergeCell ref="B1:G1"/>
    <mergeCell ref="D20:E20"/>
    <mergeCell ref="F20:G20"/>
    <mergeCell ref="A22:A23"/>
    <mergeCell ref="B22:B23"/>
    <mergeCell ref="B4:C4"/>
    <mergeCell ref="D4:E4"/>
    <mergeCell ref="F4:G4"/>
    <mergeCell ref="B7:G7"/>
    <mergeCell ref="B6:G6"/>
    <mergeCell ref="B5:G5"/>
    <mergeCell ref="B3:G3"/>
    <mergeCell ref="B2:G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ED1AE-8CED-468A-ABCF-7095B552EA77}">
  <dimension ref="A1:G35"/>
  <sheetViews>
    <sheetView zoomScale="80" zoomScaleNormal="80" workbookViewId="0">
      <selection activeCell="G17" sqref="G17"/>
    </sheetView>
  </sheetViews>
  <sheetFormatPr baseColWidth="10" defaultColWidth="9" defaultRowHeight="13" x14ac:dyDescent="0.2"/>
  <cols>
    <col min="1" max="1" width="33.5" style="3" customWidth="1"/>
    <col min="2" max="7" width="10.5" style="3" customWidth="1"/>
    <col min="8" max="16384" width="9" style="3"/>
  </cols>
  <sheetData>
    <row r="1" spans="1:7" x14ac:dyDescent="0.2">
      <c r="A1" s="2" t="s">
        <v>18</v>
      </c>
      <c r="B1" s="24" t="s">
        <v>44</v>
      </c>
      <c r="C1" s="24"/>
      <c r="D1" s="24" t="s">
        <v>45</v>
      </c>
      <c r="E1" s="24"/>
      <c r="F1" s="24" t="s">
        <v>19</v>
      </c>
      <c r="G1" s="24"/>
    </row>
    <row r="2" spans="1:7" x14ac:dyDescent="0.2">
      <c r="A2" s="2" t="s">
        <v>20</v>
      </c>
      <c r="B2" s="21" t="s">
        <v>21</v>
      </c>
      <c r="C2" s="22"/>
      <c r="D2" s="22"/>
      <c r="E2" s="23"/>
      <c r="F2" s="24" t="s">
        <v>1</v>
      </c>
      <c r="G2" s="24"/>
    </row>
    <row r="3" spans="1:7" ht="14" x14ac:dyDescent="0.2">
      <c r="A3" s="1" t="s">
        <v>0</v>
      </c>
      <c r="B3" s="24" t="s">
        <v>26</v>
      </c>
      <c r="C3" s="24"/>
      <c r="D3" s="24"/>
      <c r="E3" s="24"/>
      <c r="F3" s="24"/>
      <c r="G3" s="24"/>
    </row>
    <row r="4" spans="1:7" ht="14" x14ac:dyDescent="0.2">
      <c r="A4" s="1" t="s">
        <v>2</v>
      </c>
      <c r="B4" s="24" t="s">
        <v>26</v>
      </c>
      <c r="C4" s="24"/>
      <c r="D4" s="24"/>
      <c r="E4" s="24"/>
      <c r="F4" s="24"/>
      <c r="G4" s="24"/>
    </row>
    <row r="5" spans="1:7" ht="14" x14ac:dyDescent="0.2">
      <c r="A5" s="1" t="s">
        <v>3</v>
      </c>
      <c r="B5" s="24" t="s">
        <v>26</v>
      </c>
      <c r="C5" s="24"/>
      <c r="D5" s="24"/>
      <c r="E5" s="24"/>
      <c r="F5" s="24"/>
      <c r="G5" s="24"/>
    </row>
    <row r="6" spans="1:7" ht="14" x14ac:dyDescent="0.2">
      <c r="A6" s="1" t="s">
        <v>5</v>
      </c>
      <c r="B6" s="24" t="s">
        <v>23</v>
      </c>
      <c r="C6" s="24"/>
      <c r="D6" s="24"/>
      <c r="E6" s="24"/>
      <c r="F6" s="24"/>
      <c r="G6" s="24"/>
    </row>
    <row r="7" spans="1:7" ht="14" x14ac:dyDescent="0.2">
      <c r="A7" s="1" t="s">
        <v>6</v>
      </c>
      <c r="B7" s="24" t="s">
        <v>23</v>
      </c>
      <c r="C7" s="24"/>
      <c r="D7" s="24"/>
      <c r="E7" s="24"/>
      <c r="F7" s="24"/>
      <c r="G7" s="24"/>
    </row>
    <row r="8" spans="1:7" ht="14" x14ac:dyDescent="0.2">
      <c r="A8" s="1" t="s">
        <v>7</v>
      </c>
      <c r="B8" s="24" t="s">
        <v>23</v>
      </c>
      <c r="C8" s="24"/>
      <c r="D8" s="24"/>
      <c r="E8" s="24"/>
      <c r="F8" s="24"/>
      <c r="G8" s="24"/>
    </row>
    <row r="9" spans="1:7" ht="48" customHeight="1" x14ac:dyDescent="0.2">
      <c r="A9" s="1" t="s">
        <v>8</v>
      </c>
      <c r="B9" s="4" t="s">
        <v>9</v>
      </c>
      <c r="C9" s="12" t="s">
        <v>43</v>
      </c>
      <c r="D9" s="4" t="s">
        <v>9</v>
      </c>
      <c r="E9" s="12" t="s">
        <v>43</v>
      </c>
      <c r="F9" s="4" t="s">
        <v>9</v>
      </c>
      <c r="G9" s="12" t="s">
        <v>43</v>
      </c>
    </row>
    <row r="10" spans="1:7" x14ac:dyDescent="0.2">
      <c r="A10" s="27" t="s">
        <v>10</v>
      </c>
      <c r="B10" s="2">
        <v>39.700000000000003</v>
      </c>
      <c r="C10" s="2">
        <v>73.599999999999994</v>
      </c>
      <c r="D10" s="2">
        <v>17.2</v>
      </c>
      <c r="E10" s="2">
        <v>3.52</v>
      </c>
      <c r="F10" s="2">
        <v>0.21</v>
      </c>
      <c r="G10" s="2">
        <v>0.38</v>
      </c>
    </row>
    <row r="11" spans="1:7" x14ac:dyDescent="0.2">
      <c r="A11" s="27"/>
      <c r="B11" s="2">
        <v>36.5</v>
      </c>
      <c r="C11" s="2">
        <v>61.6</v>
      </c>
      <c r="D11" s="2">
        <v>2.78</v>
      </c>
      <c r="E11" s="2">
        <v>15</v>
      </c>
      <c r="F11" s="2">
        <v>0.45</v>
      </c>
      <c r="G11" s="2">
        <v>0.47</v>
      </c>
    </row>
    <row r="12" spans="1:7" x14ac:dyDescent="0.2">
      <c r="A12" s="27"/>
      <c r="B12" s="2">
        <v>33.200000000000003</v>
      </c>
      <c r="C12" s="2">
        <v>83.2</v>
      </c>
      <c r="D12" s="2">
        <v>5.78</v>
      </c>
      <c r="E12" s="2">
        <v>13.2</v>
      </c>
      <c r="F12" s="2">
        <v>1.79</v>
      </c>
      <c r="G12" s="2">
        <v>0.32</v>
      </c>
    </row>
    <row r="13" spans="1:7" x14ac:dyDescent="0.2">
      <c r="A13" s="5"/>
      <c r="B13" s="6"/>
      <c r="C13" s="6"/>
      <c r="D13" s="6"/>
      <c r="E13" s="6"/>
      <c r="F13" s="6"/>
      <c r="G13" s="6"/>
    </row>
    <row r="14" spans="1:7" ht="16" customHeight="1" x14ac:dyDescent="0.2">
      <c r="A14" s="14" t="s">
        <v>11</v>
      </c>
      <c r="B14" s="19">
        <f t="shared" ref="B14:G14" si="0">AVERAGE(B10:B12)</f>
        <v>36.466666666666669</v>
      </c>
      <c r="C14" s="19">
        <f t="shared" si="0"/>
        <v>72.8</v>
      </c>
      <c r="D14" s="19">
        <f t="shared" si="0"/>
        <v>8.5866666666666678</v>
      </c>
      <c r="E14" s="19">
        <f t="shared" si="0"/>
        <v>10.573333333333332</v>
      </c>
      <c r="F14" s="19">
        <f t="shared" si="0"/>
        <v>0.81666666666666676</v>
      </c>
      <c r="G14" s="19">
        <f t="shared" si="0"/>
        <v>0.38999999999999996</v>
      </c>
    </row>
    <row r="15" spans="1:7" ht="16" customHeight="1" x14ac:dyDescent="0.2">
      <c r="A15" s="14" t="s">
        <v>12</v>
      </c>
      <c r="B15" s="19">
        <f>STDEV(B10:B12)/SQRT(COUNT(B10:B12))</f>
        <v>1.8764623926716759</v>
      </c>
      <c r="C15" s="19">
        <f t="shared" ref="C15" si="1">STDEV(C10:C12)/SQRT(COUNT(C10:C12))</f>
        <v>6.2481997407253944</v>
      </c>
      <c r="D15" s="19">
        <f>STDEV(D10:D12)/SQRT(COUNT(D10:D12))</f>
        <v>4.392878074540401</v>
      </c>
      <c r="E15" s="19">
        <f t="shared" ref="E15:G15" si="2">STDEV(E10:E12)/SQRT(COUNT(E10:E12))</f>
        <v>3.5647409131348926</v>
      </c>
      <c r="F15" s="19">
        <f>STDEV(F10:F12)/SQRT(COUNT(F10:F12))</f>
        <v>0.49157343748868731</v>
      </c>
      <c r="G15" s="19">
        <f t="shared" si="2"/>
        <v>4.3588989435406775E-2</v>
      </c>
    </row>
    <row r="16" spans="1:7" x14ac:dyDescent="0.2">
      <c r="A16" s="5"/>
      <c r="B16" s="8"/>
      <c r="C16" s="8"/>
      <c r="D16" s="8"/>
      <c r="E16" s="8"/>
      <c r="F16" s="8"/>
      <c r="G16" s="8"/>
    </row>
    <row r="17" spans="1:7" ht="32.25" customHeight="1" x14ac:dyDescent="0.2">
      <c r="A17" s="15" t="s">
        <v>13</v>
      </c>
      <c r="B17" s="9">
        <f t="shared" ref="B17:G17" si="3">B14*$B$22</f>
        <v>19869.473133743366</v>
      </c>
      <c r="C17" s="9">
        <f t="shared" si="3"/>
        <v>39666.297371202476</v>
      </c>
      <c r="D17" s="9">
        <f t="shared" si="3"/>
        <v>4678.5889207059336</v>
      </c>
      <c r="E17" s="9">
        <f t="shared" si="3"/>
        <v>5761.0574753413121</v>
      </c>
      <c r="F17" s="9">
        <f t="shared" si="3"/>
        <v>444.9744897410535</v>
      </c>
      <c r="G17" s="9">
        <f t="shared" si="3"/>
        <v>212.49802163144182</v>
      </c>
    </row>
    <row r="18" spans="1:7" ht="32.25" customHeight="1" x14ac:dyDescent="0.2">
      <c r="A18" s="15" t="s">
        <v>14</v>
      </c>
      <c r="B18" s="9">
        <f t="shared" ref="B18:G18" si="4">B17*SQRT((B15/B14)^2+($B$24/$B$22)^2)</f>
        <v>1091.7946653013432</v>
      </c>
      <c r="C18" s="9">
        <f t="shared" si="4"/>
        <v>3489.2288867806733</v>
      </c>
      <c r="D18" s="9">
        <f t="shared" si="4"/>
        <v>2395.2312114090828</v>
      </c>
      <c r="E18" s="9">
        <f t="shared" si="4"/>
        <v>1945.4802164457631</v>
      </c>
      <c r="F18" s="9">
        <f t="shared" si="4"/>
        <v>267.97929031554958</v>
      </c>
      <c r="G18" s="9">
        <f t="shared" si="4"/>
        <v>24.100767943416738</v>
      </c>
    </row>
    <row r="19" spans="1:7" x14ac:dyDescent="0.2">
      <c r="A19" s="5"/>
      <c r="B19" s="8"/>
      <c r="C19" s="8"/>
      <c r="D19" s="8"/>
      <c r="E19" s="8"/>
      <c r="F19" s="8"/>
      <c r="G19" s="8"/>
    </row>
    <row r="20" spans="1:7" ht="16" customHeight="1" x14ac:dyDescent="0.2">
      <c r="A20" s="11" t="s">
        <v>15</v>
      </c>
      <c r="B20" s="28">
        <f t="shared" ref="B20" si="5">C17/B17</f>
        <v>1.996343692870201</v>
      </c>
      <c r="C20" s="29"/>
      <c r="D20" s="28">
        <f t="shared" ref="D20:F20" si="6">E17/D17</f>
        <v>1.231366459627329</v>
      </c>
      <c r="E20" s="29"/>
      <c r="F20" s="28">
        <f t="shared" si="6"/>
        <v>0.47755102040816311</v>
      </c>
      <c r="G20" s="29"/>
    </row>
    <row r="21" spans="1:7" x14ac:dyDescent="0.2">
      <c r="A21" s="10"/>
      <c r="B21" s="10"/>
      <c r="C21" s="10"/>
    </row>
    <row r="22" spans="1:7" x14ac:dyDescent="0.2">
      <c r="A22" s="25" t="s">
        <v>16</v>
      </c>
      <c r="B22" s="26">
        <v>544.86672213190218</v>
      </c>
    </row>
    <row r="23" spans="1:7" x14ac:dyDescent="0.2">
      <c r="A23" s="25"/>
      <c r="B23" s="26"/>
    </row>
    <row r="24" spans="1:7" x14ac:dyDescent="0.2">
      <c r="A24" s="25" t="s">
        <v>17</v>
      </c>
      <c r="B24" s="26">
        <v>10.502027035037422</v>
      </c>
    </row>
    <row r="25" spans="1:7" x14ac:dyDescent="0.2">
      <c r="A25" s="25"/>
      <c r="B25" s="26"/>
    </row>
    <row r="32" spans="1:7" x14ac:dyDescent="0.2">
      <c r="B32" s="10"/>
      <c r="C32" s="10"/>
    </row>
    <row r="33" spans="2:3" x14ac:dyDescent="0.2">
      <c r="B33" s="10"/>
      <c r="C33" s="10"/>
    </row>
    <row r="34" spans="2:3" x14ac:dyDescent="0.2">
      <c r="B34" s="10"/>
      <c r="C34" s="10"/>
    </row>
    <row r="35" spans="2:3" x14ac:dyDescent="0.2">
      <c r="B35" s="10"/>
      <c r="C35" s="10"/>
    </row>
  </sheetData>
  <mergeCells count="19">
    <mergeCell ref="A24:A25"/>
    <mergeCell ref="B24:B25"/>
    <mergeCell ref="B8:E8"/>
    <mergeCell ref="B7:E7"/>
    <mergeCell ref="A10:A12"/>
    <mergeCell ref="B20:C20"/>
    <mergeCell ref="D20:E20"/>
    <mergeCell ref="D1:E1"/>
    <mergeCell ref="B2:E2"/>
    <mergeCell ref="F1:G1"/>
    <mergeCell ref="F2:G8"/>
    <mergeCell ref="A22:A23"/>
    <mergeCell ref="B22:B23"/>
    <mergeCell ref="F20:G20"/>
    <mergeCell ref="B6:E6"/>
    <mergeCell ref="B5:E5"/>
    <mergeCell ref="B4:E4"/>
    <mergeCell ref="B3:E3"/>
    <mergeCell ref="B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96638-F8B5-40DB-A4EF-8020B6B794FA}">
  <dimension ref="A1:G35"/>
  <sheetViews>
    <sheetView tabSelected="1" zoomScale="80" zoomScaleNormal="80" workbookViewId="0">
      <selection activeCell="A45" sqref="A45"/>
    </sheetView>
  </sheetViews>
  <sheetFormatPr baseColWidth="10" defaultColWidth="9" defaultRowHeight="13" x14ac:dyDescent="0.2"/>
  <cols>
    <col min="1" max="1" width="33.5" style="3" customWidth="1"/>
    <col min="2" max="7" width="10.5" style="3" customWidth="1"/>
    <col min="8" max="16384" width="9" style="3"/>
  </cols>
  <sheetData>
    <row r="1" spans="1:7" x14ac:dyDescent="0.2">
      <c r="A1" s="2" t="s">
        <v>18</v>
      </c>
      <c r="B1" s="24" t="s">
        <v>44</v>
      </c>
      <c r="C1" s="24"/>
      <c r="D1" s="24" t="s">
        <v>45</v>
      </c>
      <c r="E1" s="24"/>
      <c r="F1" s="24" t="s">
        <v>46</v>
      </c>
      <c r="G1" s="24"/>
    </row>
    <row r="2" spans="1:7" x14ac:dyDescent="0.2">
      <c r="A2" s="2" t="s">
        <v>20</v>
      </c>
      <c r="B2" s="21" t="s">
        <v>22</v>
      </c>
      <c r="C2" s="22"/>
      <c r="D2" s="22"/>
      <c r="E2" s="23"/>
      <c r="F2" s="24" t="s">
        <v>1</v>
      </c>
      <c r="G2" s="24"/>
    </row>
    <row r="3" spans="1:7" ht="14" x14ac:dyDescent="0.2">
      <c r="A3" s="1" t="s">
        <v>0</v>
      </c>
      <c r="B3" s="24" t="s">
        <v>26</v>
      </c>
      <c r="C3" s="24"/>
      <c r="D3" s="24"/>
      <c r="E3" s="24"/>
      <c r="F3" s="24"/>
      <c r="G3" s="24"/>
    </row>
    <row r="4" spans="1:7" ht="14" x14ac:dyDescent="0.2">
      <c r="A4" s="1" t="s">
        <v>2</v>
      </c>
      <c r="B4" s="24" t="s">
        <v>26</v>
      </c>
      <c r="C4" s="24"/>
      <c r="D4" s="24"/>
      <c r="E4" s="24"/>
      <c r="F4" s="24"/>
      <c r="G4" s="24"/>
    </row>
    <row r="5" spans="1:7" ht="14" x14ac:dyDescent="0.2">
      <c r="A5" s="1" t="s">
        <v>3</v>
      </c>
      <c r="B5" s="24" t="s">
        <v>26</v>
      </c>
      <c r="C5" s="24"/>
      <c r="D5" s="24"/>
      <c r="E5" s="24"/>
      <c r="F5" s="24"/>
      <c r="G5" s="24"/>
    </row>
    <row r="6" spans="1:7" ht="14" x14ac:dyDescent="0.2">
      <c r="A6" s="1" t="s">
        <v>5</v>
      </c>
      <c r="B6" s="24" t="s">
        <v>23</v>
      </c>
      <c r="C6" s="24"/>
      <c r="D6" s="24"/>
      <c r="E6" s="24"/>
      <c r="F6" s="24"/>
      <c r="G6" s="24"/>
    </row>
    <row r="7" spans="1:7" ht="14" x14ac:dyDescent="0.2">
      <c r="A7" s="1" t="s">
        <v>6</v>
      </c>
      <c r="B7" s="24" t="s">
        <v>23</v>
      </c>
      <c r="C7" s="24"/>
      <c r="D7" s="24"/>
      <c r="E7" s="24"/>
      <c r="F7" s="24"/>
      <c r="G7" s="24"/>
    </row>
    <row r="8" spans="1:7" ht="14" x14ac:dyDescent="0.2">
      <c r="A8" s="1" t="s">
        <v>7</v>
      </c>
      <c r="B8" s="24" t="s">
        <v>23</v>
      </c>
      <c r="C8" s="24"/>
      <c r="D8" s="24"/>
      <c r="E8" s="24"/>
      <c r="F8" s="24"/>
      <c r="G8" s="24"/>
    </row>
    <row r="9" spans="1:7" ht="48" customHeight="1" x14ac:dyDescent="0.2">
      <c r="A9" s="1" t="s">
        <v>8</v>
      </c>
      <c r="B9" s="4" t="s">
        <v>9</v>
      </c>
      <c r="C9" s="12" t="s">
        <v>43</v>
      </c>
      <c r="D9" s="4" t="s">
        <v>9</v>
      </c>
      <c r="E9" s="12" t="s">
        <v>43</v>
      </c>
      <c r="F9" s="4" t="s">
        <v>9</v>
      </c>
      <c r="G9" s="12" t="s">
        <v>43</v>
      </c>
    </row>
    <row r="10" spans="1:7" x14ac:dyDescent="0.2">
      <c r="A10" s="27" t="s">
        <v>10</v>
      </c>
      <c r="B10" s="2">
        <v>0.75</v>
      </c>
      <c r="C10" s="2">
        <v>1.3</v>
      </c>
      <c r="D10" s="2">
        <v>0.81</v>
      </c>
      <c r="E10" s="2">
        <v>0.65</v>
      </c>
      <c r="F10" s="2">
        <v>0.34</v>
      </c>
      <c r="G10" s="2">
        <v>0.38</v>
      </c>
    </row>
    <row r="11" spans="1:7" x14ac:dyDescent="0.2">
      <c r="A11" s="27"/>
      <c r="B11" s="2">
        <v>1.77</v>
      </c>
      <c r="C11" s="2">
        <v>1.24</v>
      </c>
      <c r="D11" s="2">
        <v>1.25</v>
      </c>
      <c r="E11" s="2">
        <v>0.72</v>
      </c>
      <c r="F11" s="2">
        <v>0.46</v>
      </c>
      <c r="G11" s="2">
        <v>0.43</v>
      </c>
    </row>
    <row r="12" spans="1:7" x14ac:dyDescent="0.2">
      <c r="A12" s="27"/>
      <c r="B12" s="2">
        <v>1.26</v>
      </c>
      <c r="C12" s="2">
        <v>2.11</v>
      </c>
      <c r="D12" s="2">
        <v>1.36</v>
      </c>
      <c r="E12" s="2">
        <v>0.78</v>
      </c>
      <c r="F12" s="2">
        <v>0.2</v>
      </c>
      <c r="G12" s="2">
        <v>0.28000000000000003</v>
      </c>
    </row>
    <row r="13" spans="1:7" x14ac:dyDescent="0.2">
      <c r="A13" s="5"/>
      <c r="B13" s="6"/>
      <c r="C13" s="6"/>
      <c r="D13" s="6"/>
      <c r="E13" s="6"/>
      <c r="F13" s="6"/>
      <c r="G13" s="6"/>
    </row>
    <row r="14" spans="1:7" ht="16" customHeight="1" x14ac:dyDescent="0.2">
      <c r="A14" s="14" t="s">
        <v>11</v>
      </c>
      <c r="B14" s="19">
        <f t="shared" ref="B14:G14" si="0">AVERAGE(B10:B12)</f>
        <v>1.26</v>
      </c>
      <c r="C14" s="19">
        <f t="shared" si="0"/>
        <v>1.55</v>
      </c>
      <c r="D14" s="19">
        <f t="shared" si="0"/>
        <v>1.1399999999999999</v>
      </c>
      <c r="E14" s="19">
        <f t="shared" si="0"/>
        <v>0.71666666666666679</v>
      </c>
      <c r="F14" s="19">
        <f t="shared" si="0"/>
        <v>0.33333333333333331</v>
      </c>
      <c r="G14" s="19">
        <f t="shared" si="0"/>
        <v>0.36333333333333334</v>
      </c>
    </row>
    <row r="15" spans="1:7" ht="16" customHeight="1" x14ac:dyDescent="0.2">
      <c r="A15" s="14" t="s">
        <v>12</v>
      </c>
      <c r="B15" s="19">
        <f>STDEV(B10:B12)/SQRT(COUNT(B10:B12))</f>
        <v>0.29444863728670917</v>
      </c>
      <c r="C15" s="19">
        <f t="shared" ref="C15" si="1">STDEV(C10:C12)/SQRT(COUNT(C10:C12))</f>
        <v>0.28053520278211075</v>
      </c>
      <c r="D15" s="19">
        <f>STDEV(D10:D12)/SQRT(COUNT(D10:D12))</f>
        <v>0.1680277754817148</v>
      </c>
      <c r="E15" s="19">
        <f t="shared" ref="E15:G15" si="2">STDEV(E10:E12)/SQRT(COUNT(E10:E12))</f>
        <v>3.7564758898615491E-2</v>
      </c>
      <c r="F15" s="19">
        <f>STDEV(F10:F12)/SQRT(COUNT(F10:F12))</f>
        <v>7.512951779723108E-2</v>
      </c>
      <c r="G15" s="19">
        <f t="shared" si="2"/>
        <v>4.4095855184409727E-2</v>
      </c>
    </row>
    <row r="16" spans="1:7" x14ac:dyDescent="0.2">
      <c r="A16" s="5"/>
      <c r="B16" s="8"/>
      <c r="C16" s="8"/>
      <c r="D16" s="8"/>
      <c r="E16" s="8"/>
      <c r="F16" s="8"/>
      <c r="G16" s="8"/>
    </row>
    <row r="17" spans="1:7" ht="32.25" customHeight="1" x14ac:dyDescent="0.2">
      <c r="A17" s="15" t="s">
        <v>13</v>
      </c>
      <c r="B17" s="9">
        <f t="shared" ref="B17:G17" si="3">B14*$B$22</f>
        <v>993.17381084161639</v>
      </c>
      <c r="C17" s="9">
        <f t="shared" si="3"/>
        <v>1221.7614339718295</v>
      </c>
      <c r="D17" s="9">
        <f t="shared" si="3"/>
        <v>898.58582885670046</v>
      </c>
      <c r="E17" s="9">
        <f t="shared" si="3"/>
        <v>564.90044796546965</v>
      </c>
      <c r="F17" s="9">
        <f t="shared" si="3"/>
        <v>262.744394402544</v>
      </c>
      <c r="G17" s="9">
        <f t="shared" si="3"/>
        <v>286.39138989877296</v>
      </c>
    </row>
    <row r="18" spans="1:7" ht="32.25" customHeight="1" x14ac:dyDescent="0.2">
      <c r="A18" s="15" t="s">
        <v>14</v>
      </c>
      <c r="B18" s="9">
        <f t="shared" ref="B18:G18" si="4">B17*SQRT((B15/B14)^2+($B$24/$B$22)^2)</f>
        <v>233.56693138189317</v>
      </c>
      <c r="C18" s="9">
        <f t="shared" si="4"/>
        <v>223.46148130827703</v>
      </c>
      <c r="D18" s="9">
        <f t="shared" si="4"/>
        <v>134.54771616555254</v>
      </c>
      <c r="E18" s="9">
        <f t="shared" si="4"/>
        <v>33.145220507965099</v>
      </c>
      <c r="F18" s="9">
        <f t="shared" si="4"/>
        <v>59.623447621513513</v>
      </c>
      <c r="G18" s="9">
        <f t="shared" si="4"/>
        <v>35.568680012842258</v>
      </c>
    </row>
    <row r="19" spans="1:7" x14ac:dyDescent="0.2">
      <c r="A19" s="5"/>
      <c r="B19" s="8"/>
      <c r="C19" s="8"/>
      <c r="D19" s="8"/>
      <c r="E19" s="8"/>
      <c r="F19" s="8"/>
      <c r="G19" s="8"/>
    </row>
    <row r="20" spans="1:7" ht="16" customHeight="1" x14ac:dyDescent="0.2">
      <c r="A20" s="11" t="s">
        <v>15</v>
      </c>
      <c r="B20" s="28">
        <f t="shared" ref="B20" si="5">C17/B17</f>
        <v>1.23015873015873</v>
      </c>
      <c r="C20" s="29"/>
      <c r="D20" s="28">
        <f t="shared" ref="D20:F20" si="6">E17/D17</f>
        <v>0.62865497076023402</v>
      </c>
      <c r="E20" s="29"/>
      <c r="F20" s="28">
        <f t="shared" si="6"/>
        <v>1.0900000000000001</v>
      </c>
      <c r="G20" s="29"/>
    </row>
    <row r="21" spans="1:7" x14ac:dyDescent="0.2">
      <c r="A21" s="10"/>
      <c r="B21" s="10"/>
      <c r="C21" s="10"/>
    </row>
    <row r="22" spans="1:7" x14ac:dyDescent="0.2">
      <c r="A22" s="25" t="s">
        <v>16</v>
      </c>
      <c r="B22" s="26">
        <v>788.23318320763201</v>
      </c>
    </row>
    <row r="23" spans="1:7" x14ac:dyDescent="0.2">
      <c r="A23" s="25"/>
      <c r="B23" s="26"/>
    </row>
    <row r="24" spans="1:7" x14ac:dyDescent="0.2">
      <c r="A24" s="25" t="s">
        <v>17</v>
      </c>
      <c r="B24" s="26">
        <v>20.783954390554779</v>
      </c>
    </row>
    <row r="25" spans="1:7" x14ac:dyDescent="0.2">
      <c r="A25" s="25"/>
      <c r="B25" s="26"/>
    </row>
    <row r="32" spans="1:7" x14ac:dyDescent="0.2">
      <c r="B32" s="10"/>
      <c r="C32" s="10"/>
    </row>
    <row r="33" spans="2:3" x14ac:dyDescent="0.2">
      <c r="B33" s="10"/>
      <c r="C33" s="10"/>
    </row>
    <row r="34" spans="2:3" x14ac:dyDescent="0.2">
      <c r="B34" s="10"/>
      <c r="C34" s="10"/>
    </row>
    <row r="35" spans="2:3" x14ac:dyDescent="0.2">
      <c r="B35" s="10"/>
      <c r="C35" s="10"/>
    </row>
  </sheetData>
  <mergeCells count="19">
    <mergeCell ref="F20:G20"/>
    <mergeCell ref="A22:A23"/>
    <mergeCell ref="B22:B23"/>
    <mergeCell ref="B1:C1"/>
    <mergeCell ref="D1:E1"/>
    <mergeCell ref="F1:G1"/>
    <mergeCell ref="B2:E2"/>
    <mergeCell ref="F2:G8"/>
    <mergeCell ref="B3:E3"/>
    <mergeCell ref="B4:E4"/>
    <mergeCell ref="B5:E5"/>
    <mergeCell ref="B6:E6"/>
    <mergeCell ref="B7:E7"/>
    <mergeCell ref="A24:A25"/>
    <mergeCell ref="B24:B25"/>
    <mergeCell ref="B8:E8"/>
    <mergeCell ref="A10:A12"/>
    <mergeCell ref="B20:C20"/>
    <mergeCell ref="D20:E2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d57e35a4-3c42-478f-ad3d-6511eadb4c45" xsi:nil="true"/>
    <TaxCatchAll xmlns="efce84db-8738-4c7b-9bdc-65b9500871f6" xsi:nil="true"/>
    <lcf76f155ced4ddcb4097134ff3c332f xmlns="d57e35a4-3c42-478f-ad3d-6511eadb4c4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C2079AF7892B45A46E562B84BF46DD" ma:contentTypeVersion="20" ma:contentTypeDescription="Create a new document." ma:contentTypeScope="" ma:versionID="dcb8169149c43d9cb0adb40448bad029">
  <xsd:schema xmlns:xsd="http://www.w3.org/2001/XMLSchema" xmlns:xs="http://www.w3.org/2001/XMLSchema" xmlns:p="http://schemas.microsoft.com/office/2006/metadata/properties" xmlns:ns2="d57e35a4-3c42-478f-ad3d-6511eadb4c45" xmlns:ns3="2b7ce8ff-9883-444e-8600-f68b944c9dff" xmlns:ns4="efce84db-8738-4c7b-9bdc-65b9500871f6" targetNamespace="http://schemas.microsoft.com/office/2006/metadata/properties" ma:root="true" ma:fieldsID="f9381d3bf17c487e8daa8da5d19ffbab" ns2:_="" ns3:_="" ns4:_="">
    <xsd:import namespace="d57e35a4-3c42-478f-ad3d-6511eadb4c45"/>
    <xsd:import namespace="2b7ce8ff-9883-444e-8600-f68b944c9dff"/>
    <xsd:import namespace="efce84db-8738-4c7b-9bdc-65b9500871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7e35a4-3c42-478f-ad3d-6511eadb4c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2d55d72-5afa-45f9-90b6-e0708aeee9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_Flow_SignoffStatus" ma:index="24" nillable="true" ma:displayName="Sign-off status" ma:internalName="Sign_x002d_off_x0020_status">
      <xsd:simpleType>
        <xsd:restriction base="dms:Text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7ce8ff-9883-444e-8600-f68b944c9df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ce84db-8738-4c7b-9bdc-65b9500871f6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4b50c892-3e63-499c-b01d-f163fffd8f03}" ma:internalName="TaxCatchAll" ma:showField="CatchAllData" ma:web="2b7ce8ff-9883-444e-8600-f68b944c9d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2CFBCD-6722-49BC-8B12-533A680E3C85}">
  <ds:schemaRefs>
    <ds:schemaRef ds:uri="http://schemas.microsoft.com/office/2006/metadata/properties"/>
    <ds:schemaRef ds:uri="http://schemas.microsoft.com/office/infopath/2007/PartnerControls"/>
    <ds:schemaRef ds:uri="d57e35a4-3c42-478f-ad3d-6511eadb4c45"/>
    <ds:schemaRef ds:uri="efce84db-8738-4c7b-9bdc-65b9500871f6"/>
  </ds:schemaRefs>
</ds:datastoreItem>
</file>

<file path=customXml/itemProps2.xml><?xml version="1.0" encoding="utf-8"?>
<ds:datastoreItem xmlns:ds="http://schemas.openxmlformats.org/officeDocument/2006/customXml" ds:itemID="{3D141650-2DD9-4127-9DD7-AEF695A628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7EBBF32-36FF-4DDB-927A-88A2DE4CC69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1c,S3b</vt:lpstr>
      <vt:lpstr>1d</vt:lpstr>
      <vt:lpstr>1e,S3f co-expressed ligand</vt:lpstr>
      <vt:lpstr>1e recombinant ligand</vt:lpstr>
      <vt:lpstr>1f all in one</vt:lpstr>
      <vt:lpstr>1f LP reporter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Hailey Edelstein</dc:creator>
  <cp:keywords/>
  <dc:description/>
  <cp:lastModifiedBy>Hailey Edelstein</cp:lastModifiedBy>
  <cp:revision/>
  <dcterms:created xsi:type="dcterms:W3CDTF">2024-03-10T16:54:55Z</dcterms:created>
  <dcterms:modified xsi:type="dcterms:W3CDTF">2025-06-11T02:23:11Z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0x01010080C2079AF7892B45A46E562B84BF46DD</vt:lpwstr>
  </property>
  <property fmtid="{D5CDD505-2E9C-101B-9397-08002B2CF9AE}" pid="3" name="MediaServiceImageTags">
    <vt:lpwstr/>
  </property>
</Properties>
</file>