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Source data\"/>
    </mc:Choice>
  </mc:AlternateContent>
  <xr:revisionPtr revIDLastSave="0" documentId="13_ncr:1_{7339CA37-26F8-4AFA-ACF8-1478E386357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Fig. 1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6" l="1"/>
  <c r="R8" i="6"/>
  <c r="S5" i="6"/>
  <c r="Y5" i="6" s="1"/>
  <c r="R5" i="6"/>
  <c r="X5" i="6" s="1"/>
  <c r="Q4" i="6"/>
  <c r="W4" i="6"/>
  <c r="R6" i="6"/>
  <c r="X6" i="6" s="1"/>
  <c r="S6" i="6"/>
  <c r="Y6" i="6" s="1"/>
  <c r="R7" i="6"/>
  <c r="X7" i="6" s="1"/>
  <c r="S7" i="6"/>
  <c r="Y7" i="6" s="1"/>
  <c r="X8" i="6"/>
  <c r="Y8" i="6"/>
  <c r="M4" i="6"/>
  <c r="R4" i="6" s="1"/>
  <c r="X4" i="6" s="1"/>
  <c r="N4" i="6"/>
  <c r="S4" i="6" s="1"/>
  <c r="Y4" i="6" s="1"/>
  <c r="M5" i="6"/>
  <c r="N5" i="6"/>
  <c r="M6" i="6"/>
  <c r="N6" i="6"/>
  <c r="M7" i="6"/>
  <c r="N7" i="6"/>
  <c r="M8" i="6"/>
  <c r="N8" i="6"/>
  <c r="N3" i="6"/>
  <c r="S3" i="6" s="1"/>
  <c r="Y3" i="6" s="1"/>
  <c r="M3" i="6"/>
  <c r="R3" i="6" s="1"/>
  <c r="X3" i="6" s="1"/>
  <c r="L8" i="6"/>
  <c r="Q8" i="6" s="1"/>
  <c r="W8" i="6" s="1"/>
  <c r="Z8" i="6" s="1"/>
  <c r="L7" i="6"/>
  <c r="Q7" i="6" s="1"/>
  <c r="W7" i="6" s="1"/>
  <c r="Z7" i="6" s="1"/>
  <c r="L6" i="6"/>
  <c r="Q6" i="6" s="1"/>
  <c r="W6" i="6" s="1"/>
  <c r="Z6" i="6" s="1"/>
  <c r="L5" i="6"/>
  <c r="Q5" i="6" s="1"/>
  <c r="W5" i="6" s="1"/>
  <c r="Z5" i="6" s="1"/>
  <c r="L4" i="6"/>
  <c r="L3" i="6"/>
  <c r="Q3" i="6" s="1"/>
  <c r="W3" i="6" s="1"/>
  <c r="H3" i="6"/>
  <c r="K3" i="6" s="1"/>
  <c r="P3" i="6" s="1"/>
  <c r="V3" i="6" s="1"/>
  <c r="I8" i="6"/>
  <c r="H8" i="6"/>
  <c r="K8" i="6" s="1"/>
  <c r="P8" i="6" s="1"/>
  <c r="V8" i="6" s="1"/>
  <c r="I7" i="6"/>
  <c r="H7" i="6"/>
  <c r="K7" i="6" s="1"/>
  <c r="P7" i="6" s="1"/>
  <c r="V7" i="6" s="1"/>
  <c r="I6" i="6"/>
  <c r="H6" i="6"/>
  <c r="K6" i="6" s="1"/>
  <c r="P6" i="6" s="1"/>
  <c r="V6" i="6" s="1"/>
  <c r="I5" i="6"/>
  <c r="J5" i="6" s="1"/>
  <c r="H5" i="6"/>
  <c r="K5" i="6" s="1"/>
  <c r="P5" i="6" s="1"/>
  <c r="V5" i="6" s="1"/>
  <c r="I4" i="6"/>
  <c r="H4" i="6"/>
  <c r="K4" i="6" s="1"/>
  <c r="P4" i="6" s="1"/>
  <c r="V4" i="6" s="1"/>
  <c r="I3" i="6"/>
  <c r="J3" i="6" s="1"/>
  <c r="Z4" i="6" l="1"/>
  <c r="Z3" i="6"/>
  <c r="J8" i="6"/>
  <c r="J7" i="6"/>
  <c r="J6" i="6"/>
  <c r="J4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PRM-Quant" description="Connection to the 'PRM-Quant' query in the workbook." type="5" refreshedVersion="0" background="1">
    <dbPr connection="Provider=Microsoft.Mashup.OleDb.1;Data Source=$Workbook$;Location=PRM-Quant;Extended Properties=&quot;&quot;" command="SELECT * FROM [PRM-Quant]"/>
  </connection>
</connections>
</file>

<file path=xl/sharedStrings.xml><?xml version="1.0" encoding="utf-8"?>
<sst xmlns="http://schemas.openxmlformats.org/spreadsheetml/2006/main" count="44" uniqueCount="31">
  <si>
    <t>PRM1</t>
  </si>
  <si>
    <t>PRM2</t>
  </si>
  <si>
    <t>PRM3</t>
  </si>
  <si>
    <t>Average</t>
  </si>
  <si>
    <t>Std</t>
  </si>
  <si>
    <t>Cv</t>
  </si>
  <si>
    <t>Cells</t>
  </si>
  <si>
    <t>Hutu80</t>
  </si>
  <si>
    <t>Mel888</t>
  </si>
  <si>
    <t>MW</t>
  </si>
  <si>
    <t>No. Cells</t>
  </si>
  <si>
    <t>Type</t>
  </si>
  <si>
    <t>Neo</t>
  </si>
  <si>
    <t>WT</t>
  </si>
  <si>
    <t>Allele</t>
  </si>
  <si>
    <t>A2</t>
  </si>
  <si>
    <t>A24</t>
  </si>
  <si>
    <t>Skyline</t>
  </si>
  <si>
    <t>g1</t>
  </si>
  <si>
    <t>g2</t>
  </si>
  <si>
    <t>g3</t>
  </si>
  <si>
    <t>Moles1</t>
  </si>
  <si>
    <t>Moles2</t>
  </si>
  <si>
    <t>Moles3</t>
  </si>
  <si>
    <t>Moles_average</t>
  </si>
  <si>
    <t>g_average</t>
  </si>
  <si>
    <t>Avogadro Number</t>
  </si>
  <si>
    <t>Average No. Molecule per cell</t>
  </si>
  <si>
    <t>Molecules 2</t>
  </si>
  <si>
    <t>Molecules 1</t>
  </si>
  <si>
    <t>Molecules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</si>
</sst>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00E+00"/>
    <numFmt numFmtId="166" formatCode="0.00000E+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1" fontId="2" fillId="0" borderId="0" xfId="0" applyNumberFormat="1" applyFont="1" applyBorder="1"/>
    <xf numFmtId="166" fontId="2" fillId="0" borderId="0" xfId="0" applyNumberFormat="1" applyFont="1" applyBorder="1"/>
    <xf numFmtId="0" fontId="2" fillId="0" borderId="0" xfId="0" applyFont="1" applyBorder="1"/>
    <xf numFmtId="10" fontId="2" fillId="0" borderId="0" xfId="1" applyNumberFormat="1" applyFont="1" applyBorder="1"/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" fontId="2" fillId="0" borderId="0" xfId="0" applyNumberFormat="1" applyFont="1" applyBorder="1"/>
    <xf numFmtId="1" fontId="0" fillId="0" borderId="0" xfId="0" applyNumberFormat="1" applyBorder="1"/>
    <xf numFmtId="1" fontId="0" fillId="0" borderId="6" xfId="0" applyNumberFormat="1" applyBorder="1"/>
    <xf numFmtId="11" fontId="2" fillId="0" borderId="7" xfId="0" applyNumberFormat="1" applyFont="1" applyBorder="1"/>
    <xf numFmtId="166" fontId="2" fillId="0" borderId="7" xfId="0" applyNumberFormat="1" applyFont="1" applyBorder="1"/>
    <xf numFmtId="0" fontId="2" fillId="0" borderId="7" xfId="0" applyFont="1" applyBorder="1"/>
    <xf numFmtId="10" fontId="2" fillId="0" borderId="7" xfId="1" applyNumberFormat="1" applyFont="1" applyBorder="1"/>
    <xf numFmtId="164" fontId="0" fillId="0" borderId="7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" fontId="2" fillId="0" borderId="7" xfId="0" applyNumberFormat="1" applyFont="1" applyBorder="1"/>
    <xf numFmtId="1" fontId="0" fillId="0" borderId="7" xfId="0" applyNumberFormat="1" applyBorder="1"/>
    <xf numFmtId="1" fontId="0" fillId="0" borderId="8" xfId="0" applyNumberFormat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1CF1-C92D-44F8-81AF-C412FE35C500}">
  <dimension ref="B1:Z8"/>
  <sheetViews>
    <sheetView tabSelected="1" zoomScale="98" zoomScaleNormal="98" workbookViewId="0">
      <selection activeCell="G17" sqref="G17"/>
    </sheetView>
  </sheetViews>
  <sheetFormatPr defaultRowHeight="14.5" x14ac:dyDescent="0.35"/>
  <cols>
    <col min="7" max="7" width="11.26953125" bestFit="1" customWidth="1"/>
    <col min="14" max="14" width="9.26953125" bestFit="1" customWidth="1"/>
    <col min="19" max="19" width="15.08984375" bestFit="1" customWidth="1"/>
  </cols>
  <sheetData>
    <row r="1" spans="2:26" x14ac:dyDescent="0.35">
      <c r="B1" s="1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6" x14ac:dyDescent="0.35">
      <c r="B2" s="20" t="s">
        <v>6</v>
      </c>
      <c r="C2" s="20" t="s">
        <v>14</v>
      </c>
      <c r="D2" s="20" t="s">
        <v>11</v>
      </c>
      <c r="E2" s="23" t="s">
        <v>0</v>
      </c>
      <c r="F2" s="23" t="s">
        <v>1</v>
      </c>
      <c r="G2" s="23" t="s">
        <v>2</v>
      </c>
      <c r="H2" s="23" t="s">
        <v>3</v>
      </c>
      <c r="I2" s="23" t="s">
        <v>4</v>
      </c>
      <c r="J2" s="23" t="s">
        <v>5</v>
      </c>
      <c r="K2" s="23" t="s">
        <v>25</v>
      </c>
      <c r="L2" s="23" t="s">
        <v>18</v>
      </c>
      <c r="M2" s="23" t="s">
        <v>19</v>
      </c>
      <c r="N2" s="23" t="s">
        <v>20</v>
      </c>
      <c r="O2" s="23" t="s">
        <v>9</v>
      </c>
      <c r="P2" s="24" t="s">
        <v>24</v>
      </c>
      <c r="Q2" s="24" t="s">
        <v>21</v>
      </c>
      <c r="R2" s="24" t="s">
        <v>22</v>
      </c>
      <c r="S2" s="24" t="s">
        <v>23</v>
      </c>
      <c r="T2" s="24" t="s">
        <v>26</v>
      </c>
      <c r="U2" s="24" t="s">
        <v>10</v>
      </c>
      <c r="V2" s="25" t="s">
        <v>27</v>
      </c>
      <c r="W2" s="24" t="s">
        <v>29</v>
      </c>
      <c r="X2" s="24" t="s">
        <v>28</v>
      </c>
      <c r="Y2" s="24" t="s">
        <v>30</v>
      </c>
      <c r="Z2" s="26" t="s">
        <v>3</v>
      </c>
    </row>
    <row r="3" spans="2:26" x14ac:dyDescent="0.35">
      <c r="B3" s="21" t="s">
        <v>7</v>
      </c>
      <c r="C3" s="21" t="s">
        <v>15</v>
      </c>
      <c r="D3" s="21" t="s">
        <v>12</v>
      </c>
      <c r="E3" s="2">
        <v>9.1345555555555555E-3</v>
      </c>
      <c r="F3" s="2">
        <v>1.0562444444444444E-2</v>
      </c>
      <c r="G3" s="2">
        <v>1.4409999999999997E-2</v>
      </c>
      <c r="H3" s="3">
        <f>AVERAGE(E3:G3)</f>
        <v>1.1368999999999999E-2</v>
      </c>
      <c r="I3" s="4">
        <f>_xlfn.STDEV.P(E3:G3)</f>
        <v>2.2279254056562846E-3</v>
      </c>
      <c r="J3" s="5">
        <f>I3/H3</f>
        <v>0.19596494024595698</v>
      </c>
      <c r="K3" s="2">
        <f>H3/1000000000</f>
        <v>1.1368999999999998E-11</v>
      </c>
      <c r="L3" s="2">
        <f>E3/1000000000</f>
        <v>9.1345555555555547E-12</v>
      </c>
      <c r="M3" s="2">
        <f>F3/1000000000</f>
        <v>1.0562444444444444E-11</v>
      </c>
      <c r="N3" s="2">
        <f>G3/1000000000</f>
        <v>1.4409999999999997E-11</v>
      </c>
      <c r="O3" s="6">
        <v>1079.1776</v>
      </c>
      <c r="P3" s="2">
        <f t="shared" ref="P3:P8" si="0">K3/O3</f>
        <v>1.0534873963284632E-14</v>
      </c>
      <c r="Q3" s="2">
        <f>L3/$O3</f>
        <v>8.4643672696278679E-15</v>
      </c>
      <c r="R3" s="2">
        <f>M3/$O3</f>
        <v>9.7874941478070377E-15</v>
      </c>
      <c r="S3" s="2">
        <f>N3/$O3</f>
        <v>1.3352760472418994E-14</v>
      </c>
      <c r="T3" s="7">
        <v>6.0221407599999999E+23</v>
      </c>
      <c r="U3" s="2">
        <v>400000000</v>
      </c>
      <c r="V3" s="8">
        <f>(P3/U3)*T3</f>
        <v>15.860623473939782</v>
      </c>
      <c r="W3" s="9">
        <f>(Q3/$U3)*$T3</f>
        <v>12.743402785508973</v>
      </c>
      <c r="X3" s="9">
        <f>(R3/$U3)*$T3</f>
        <v>14.735416861442557</v>
      </c>
      <c r="Y3" s="9">
        <f>(S3/$U3)*$T3</f>
        <v>20.103050774867821</v>
      </c>
      <c r="Z3" s="10">
        <f>AVERAGE(W3:Y3)</f>
        <v>15.860623473939782</v>
      </c>
    </row>
    <row r="4" spans="2:26" x14ac:dyDescent="0.35">
      <c r="B4" s="21" t="s">
        <v>8</v>
      </c>
      <c r="C4" s="21" t="s">
        <v>15</v>
      </c>
      <c r="D4" s="21" t="s">
        <v>12</v>
      </c>
      <c r="E4" s="2">
        <v>4.9099038461538465E-2</v>
      </c>
      <c r="F4" s="2">
        <v>4.8407692307692304E-2</v>
      </c>
      <c r="G4" s="2">
        <v>4.9376923076923082E-2</v>
      </c>
      <c r="H4" s="3">
        <f t="shared" ref="H4:H8" si="1">AVERAGE(E4:G4)</f>
        <v>4.896121794871796E-2</v>
      </c>
      <c r="I4" s="4">
        <f t="shared" ref="I4:I8" si="2">_xlfn.STDEV.P(E4:G4)</f>
        <v>4.0751109704440641E-4</v>
      </c>
      <c r="J4" s="5">
        <f t="shared" ref="J4:J8" si="3">I4/H4</f>
        <v>8.3231405205490203E-3</v>
      </c>
      <c r="K4" s="2">
        <f t="shared" ref="K4:K8" si="4">H4/1000000000</f>
        <v>4.8961217948717959E-11</v>
      </c>
      <c r="L4" s="2">
        <f>E4/1000000000</f>
        <v>4.9099038461538468E-11</v>
      </c>
      <c r="M4" s="2">
        <f>F4/1000000000</f>
        <v>4.8407692307692301E-11</v>
      </c>
      <c r="N4" s="2">
        <f t="shared" ref="N4:N8" si="5">G4/1000000000</f>
        <v>4.9376923076923082E-11</v>
      </c>
      <c r="O4" s="6">
        <v>1079.1776</v>
      </c>
      <c r="P4" s="4">
        <f t="shared" si="0"/>
        <v>4.5369008723603935E-14</v>
      </c>
      <c r="Q4" s="2">
        <f>L4/$O4</f>
        <v>4.5496717557460858E-14</v>
      </c>
      <c r="R4" s="2">
        <f>M4/$O4</f>
        <v>4.4856094407159954E-14</v>
      </c>
      <c r="S4" s="2">
        <f>N4/$O4</f>
        <v>4.5754214206190973E-14</v>
      </c>
      <c r="T4" s="7">
        <v>6.0221407599999999E+23</v>
      </c>
      <c r="U4" s="2">
        <v>270000000</v>
      </c>
      <c r="V4" s="8">
        <f t="shared" ref="V4:V8" si="6">(P4/U4)*T4</f>
        <v>101.19205802785586</v>
      </c>
      <c r="W4" s="9">
        <f>(Q4/$U4)*$T4</f>
        <v>101.4769026848121</v>
      </c>
      <c r="X4" s="9">
        <f>(R4/$U4)*$T4</f>
        <v>100.0480423939874</v>
      </c>
      <c r="Y4" s="9">
        <f>(S4/$U4)*$T4</f>
        <v>102.05122900476805</v>
      </c>
      <c r="Z4" s="10">
        <f t="shared" ref="Z4:Z8" si="7">AVERAGE(W4:Y4)</f>
        <v>101.19205802785585</v>
      </c>
    </row>
    <row r="5" spans="2:26" x14ac:dyDescent="0.35">
      <c r="B5" s="21" t="s">
        <v>7</v>
      </c>
      <c r="C5" s="21" t="s">
        <v>16</v>
      </c>
      <c r="D5" s="21" t="s">
        <v>13</v>
      </c>
      <c r="E5" s="2">
        <v>1.7814444444444447E-3</v>
      </c>
      <c r="F5" s="2">
        <v>1.681888888888889E-3</v>
      </c>
      <c r="G5" s="2">
        <v>2.0812222222222222E-3</v>
      </c>
      <c r="H5" s="3">
        <f t="shared" si="1"/>
        <v>1.8481851851851853E-3</v>
      </c>
      <c r="I5" s="4">
        <f t="shared" si="2"/>
        <v>1.6972040268972734E-4</v>
      </c>
      <c r="J5" s="5">
        <f t="shared" si="3"/>
        <v>9.1830842520643635E-2</v>
      </c>
      <c r="K5" s="2">
        <f t="shared" si="4"/>
        <v>1.8481851851851852E-12</v>
      </c>
      <c r="L5" s="2">
        <f>E5/1000000000</f>
        <v>1.7814444444444447E-12</v>
      </c>
      <c r="M5" s="2">
        <f t="shared" ref="M5:M8" si="8">F5/1000000000</f>
        <v>1.6818888888888889E-12</v>
      </c>
      <c r="N5" s="2">
        <f t="shared" si="5"/>
        <v>2.081222222222222E-12</v>
      </c>
      <c r="O5" s="6">
        <v>978.02660000000003</v>
      </c>
      <c r="P5" s="4">
        <f t="shared" si="0"/>
        <v>1.8897085060725191E-15</v>
      </c>
      <c r="Q5" s="2">
        <f>L5/$O5</f>
        <v>1.8214682958975193E-15</v>
      </c>
      <c r="R5" s="2">
        <f>M5/$O5</f>
        <v>1.7196760179006265E-15</v>
      </c>
      <c r="S5" s="2">
        <f>N5/$O5</f>
        <v>2.1279812044194115E-15</v>
      </c>
      <c r="T5" s="7">
        <v>6.0221407599999999E+23</v>
      </c>
      <c r="U5" s="2">
        <v>400000000</v>
      </c>
      <c r="V5" s="8">
        <f t="shared" si="6"/>
        <v>2.8450226547345059</v>
      </c>
      <c r="W5" s="9">
        <f>(Q5/$U5)*$T5</f>
        <v>2.7422846169430479</v>
      </c>
      <c r="X5" s="9">
        <f>(R5/$U5)*$T5</f>
        <v>2.5890327603484629</v>
      </c>
      <c r="Y5" s="9">
        <f>(S5/$U5)*$T5</f>
        <v>3.2037505869120073</v>
      </c>
      <c r="Z5" s="10">
        <f t="shared" si="7"/>
        <v>2.8450226547345054</v>
      </c>
    </row>
    <row r="6" spans="2:26" x14ac:dyDescent="0.35">
      <c r="B6" s="21" t="s">
        <v>7</v>
      </c>
      <c r="C6" s="21" t="s">
        <v>16</v>
      </c>
      <c r="D6" s="21" t="s">
        <v>12</v>
      </c>
      <c r="E6" s="2">
        <v>1.1834444444444446E-2</v>
      </c>
      <c r="F6" s="2">
        <v>1.2233333333333334E-2</v>
      </c>
      <c r="G6" s="2">
        <v>1.712E-2</v>
      </c>
      <c r="H6" s="3">
        <f t="shared" si="1"/>
        <v>1.372925925925926E-2</v>
      </c>
      <c r="I6" s="4">
        <f t="shared" si="2"/>
        <v>2.4031396359220089E-3</v>
      </c>
      <c r="J6" s="5">
        <f t="shared" si="3"/>
        <v>0.1750378218184851</v>
      </c>
      <c r="K6" s="2">
        <f t="shared" si="4"/>
        <v>1.3729259259259261E-11</v>
      </c>
      <c r="L6" s="2">
        <f>E6/1000000000</f>
        <v>1.1834444444444446E-11</v>
      </c>
      <c r="M6" s="2">
        <f t="shared" si="8"/>
        <v>1.2233333333333334E-11</v>
      </c>
      <c r="N6" s="2">
        <f t="shared" si="5"/>
        <v>1.7120000000000001E-11</v>
      </c>
      <c r="O6" s="6">
        <v>1038.125</v>
      </c>
      <c r="P6" s="4">
        <f t="shared" si="0"/>
        <v>1.3225054072736194E-14</v>
      </c>
      <c r="Q6" s="2">
        <f>L6/$O6</f>
        <v>1.1399826075322765E-14</v>
      </c>
      <c r="R6" s="2">
        <f>M6/$O6</f>
        <v>1.1784065823800924E-14</v>
      </c>
      <c r="S6" s="2">
        <f>N6/$O6</f>
        <v>1.6491270319084889E-14</v>
      </c>
      <c r="T6" s="7">
        <v>6.0221407599999999E+23</v>
      </c>
      <c r="U6" s="2">
        <v>400000000</v>
      </c>
      <c r="V6" s="8">
        <f t="shared" si="6"/>
        <v>19.910784296157157</v>
      </c>
      <c r="W6" s="9">
        <f>(Q6/$U6)*$T6</f>
        <v>17.162839316278014</v>
      </c>
      <c r="X6" s="9">
        <f>(R6/$U6)*$T6</f>
        <v>17.74132577900863</v>
      </c>
      <c r="Y6" s="9">
        <f>(S6/$U6)*$T6</f>
        <v>24.828187793184831</v>
      </c>
      <c r="Z6" s="10">
        <f t="shared" si="7"/>
        <v>19.910784296157157</v>
      </c>
    </row>
    <row r="7" spans="2:26" x14ac:dyDescent="0.35">
      <c r="B7" s="21" t="s">
        <v>8</v>
      </c>
      <c r="C7" s="21" t="s">
        <v>16</v>
      </c>
      <c r="D7" s="21" t="s">
        <v>13</v>
      </c>
      <c r="E7" s="2">
        <v>2.6879807692307689E-3</v>
      </c>
      <c r="F7" s="2">
        <v>2.9095192307692303E-3</v>
      </c>
      <c r="G7" s="2">
        <v>3.7525961538461541E-3</v>
      </c>
      <c r="H7" s="3">
        <f t="shared" si="1"/>
        <v>3.1166987179487176E-3</v>
      </c>
      <c r="I7" s="4">
        <f t="shared" si="2"/>
        <v>4.5865308910686712E-4</v>
      </c>
      <c r="J7" s="5">
        <f t="shared" si="3"/>
        <v>0.1471599055967571</v>
      </c>
      <c r="K7" s="2">
        <f t="shared" si="4"/>
        <v>3.1166987179487178E-12</v>
      </c>
      <c r="L7" s="2">
        <f>E7/1000000000</f>
        <v>2.6879807692307687E-12</v>
      </c>
      <c r="M7" s="2">
        <f t="shared" si="8"/>
        <v>2.9095192307692304E-12</v>
      </c>
      <c r="N7" s="2">
        <f t="shared" si="5"/>
        <v>3.7525961538461542E-12</v>
      </c>
      <c r="O7" s="6">
        <v>978.02660000000003</v>
      </c>
      <c r="P7" s="4">
        <f t="shared" si="0"/>
        <v>3.1867218314396742E-15</v>
      </c>
      <c r="Q7" s="2">
        <f>L7/$O7</f>
        <v>2.7483718430876712E-15</v>
      </c>
      <c r="R7" s="2">
        <f>M7/$O7</f>
        <v>2.9748876265422946E-15</v>
      </c>
      <c r="S7" s="2">
        <f>N7/$O7</f>
        <v>3.8369060246890565E-15</v>
      </c>
      <c r="T7" s="7">
        <v>6.0221407599999999E+23</v>
      </c>
      <c r="U7" s="2">
        <v>270000000</v>
      </c>
      <c r="V7" s="8">
        <f t="shared" si="6"/>
        <v>7.1077360858869305</v>
      </c>
      <c r="W7" s="9">
        <f>(Q7/$U7)*$T7</f>
        <v>6.1300304073683662</v>
      </c>
      <c r="X7" s="9">
        <f>(R7/$U7)*$T7</f>
        <v>6.635256308229633</v>
      </c>
      <c r="Y7" s="9">
        <f>(S7/$U7)*$T7</f>
        <v>8.5579215420627897</v>
      </c>
      <c r="Z7" s="10">
        <f t="shared" si="7"/>
        <v>7.1077360858869296</v>
      </c>
    </row>
    <row r="8" spans="2:26" x14ac:dyDescent="0.35">
      <c r="B8" s="22" t="s">
        <v>8</v>
      </c>
      <c r="C8" s="22" t="s">
        <v>16</v>
      </c>
      <c r="D8" s="22" t="s">
        <v>12</v>
      </c>
      <c r="E8" s="11">
        <v>7.099423076923077E-3</v>
      </c>
      <c r="F8" s="11">
        <v>7.6764423076923077E-3</v>
      </c>
      <c r="G8" s="11">
        <v>9.3593269230769233E-3</v>
      </c>
      <c r="H8" s="12">
        <f t="shared" si="1"/>
        <v>8.0450641025641024E-3</v>
      </c>
      <c r="I8" s="13">
        <f t="shared" si="2"/>
        <v>9.587154145717121E-4</v>
      </c>
      <c r="J8" s="14">
        <f t="shared" si="3"/>
        <v>0.11916815109852918</v>
      </c>
      <c r="K8" s="11">
        <f t="shared" si="4"/>
        <v>8.0450641025641028E-12</v>
      </c>
      <c r="L8" s="11">
        <f>E8/1000000000</f>
        <v>7.0994230769230768E-12</v>
      </c>
      <c r="M8" s="11">
        <f t="shared" si="8"/>
        <v>7.6764423076923072E-12</v>
      </c>
      <c r="N8" s="11">
        <f t="shared" si="5"/>
        <v>9.3593269230769235E-12</v>
      </c>
      <c r="O8" s="15">
        <v>1038.125</v>
      </c>
      <c r="P8" s="13">
        <f t="shared" si="0"/>
        <v>7.7496102131863726E-15</v>
      </c>
      <c r="Q8" s="11">
        <f>L8/$O8</f>
        <v>6.8386977261149445E-15</v>
      </c>
      <c r="R8" s="11">
        <f>M8/$O8</f>
        <v>7.3945260037975273E-15</v>
      </c>
      <c r="S8" s="11">
        <f>N8/$O8</f>
        <v>9.0156069096466451E-15</v>
      </c>
      <c r="T8" s="16">
        <v>6.0221407599999999E+23</v>
      </c>
      <c r="U8" s="11">
        <v>270000000</v>
      </c>
      <c r="V8" s="17">
        <f t="shared" si="6"/>
        <v>17.284905014422943</v>
      </c>
      <c r="W8" s="18">
        <f>(Q8/$U8)*$T8</f>
        <v>15.253185304354119</v>
      </c>
      <c r="X8" s="18">
        <f>(R8/$U8)*$T8</f>
        <v>16.492917203092222</v>
      </c>
      <c r="Y8" s="18">
        <f>(S8/$U8)*$T8</f>
        <v>20.108612535822481</v>
      </c>
      <c r="Z8" s="19">
        <f t="shared" si="7"/>
        <v>17.284905014422943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w E A A B Q S w M E F A A C A A g A o K Q 6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o K Q 6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C k O l g z 1 R H 0 N g E A A K w C A A A T A B w A R m 9 y b X V s Y X M v U 2 V j d G l v b j E u b S C i G A A o o B Q A A A A A A A A A A A A A A A A A A A A A A A A A A A B 1 k U F L w z A U x + + F f o d H d t k g l q V 2 T h 2 9 2 C p 4 c L i 1 N y u j 6 9 6 6 Y p q M J h k b s u 9 u R l E R T C 5 J f v + Q 9 3 6 J w k o 3 U k D W z 2 z m e 7 6 n d m W H G x i Q 1 + X L 1 c K U Q h O I g a P 2 P b A j k 6 a r 0 J J E H Y J U V q Z F o Y d P D c c g k U L b j R q S 9 L 5 I c a 8 D k F t 4 b l s j J J f 1 C d J O 7 t f y W O S d E T X k X S m K c B x G s E R l u F Z F G I 0 Z m 6 6 S f D 5 / Y C t b v 8 g + T r w R W P z 0 E l T q Q E b 0 L U X e t I 3 G L i a U U E g k N 6 1 Q M Y s o P I p K b h p R x y y c h B Q W R m r M 9 I l j / L s M 5 l L g + 4 j 2 T g O S 7 E p R W + v 8 t M e L b l 6 u 7 a F L h 2 o r u 7 a / / h K q Y f 8 A 9 P O T 9 J T Z 8 t o m o P G o z x S + e e j g 1 w 4 e O f j E w W 8 c f O r g t w 5 + 5 + B s 7 A p c x s y l z F z O 7 K / 0 e e R 7 j f j 3 T 2 Z f U E s B A i 0 A F A A C A A g A o K Q 6 W P R 0 D 3 a k A A A A 9 g A A A B I A A A A A A A A A A A A A A A A A A A A A A E N v b m Z p Z y 9 Q Y W N r Y W d l L n h t b F B L A Q I t A B Q A A g A I A K C k O l g P y u m r p A A A A O k A A A A T A A A A A A A A A A A A A A A A A P A A A A B b Q 2 9 u d G V u d F 9 U e X B l c 1 0 u e G 1 s U E s B A i 0 A F A A C A A g A o K Q 6 W D P V E f Q 2 A Q A A r A I A A B M A A A A A A A A A A A A A A A A A 4 Q E A A E Z v c m 1 1 b G F z L 1 N l Y 3 R p b 2 4 x L m 1 Q S w U G A A A A A A M A A w D C A A A A Z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g 8 A A A A A A A C Q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F J N L V F 1 Y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G E z M 2 Q y M j A t M z l k N S 0 0 Y m Y w L T k 2 M m E t Z W V l M D Y 5 Z j N i M m V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Z U M T k 6 M D c 6 M T I u M T E y M j U 3 O V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0 t U X V h b n Q v Q X V 0 b 1 J l b W 9 2 Z W R D b 2 x 1 b W 5 z M S 5 7 Q 2 9 s d W 1 u M S w w f S Z x d W 9 0 O y w m c X V v d D t T Z W N 0 a W 9 u M S 9 Q U k 0 t U X V h b n Q v Q X V 0 b 1 J l b W 9 2 Z W R D b 2 x 1 b W 5 z M S 5 7 Q 2 9 s d W 1 u M i w x f S Z x d W 9 0 O y w m c X V v d D t T Z W N 0 a W 9 u M S 9 Q U k 0 t U X V h b n Q v Q X V 0 b 1 J l b W 9 2 Z W R D b 2 x 1 b W 5 z M S 5 7 Q 2 9 s d W 1 u M y w y f S Z x d W 9 0 O y w m c X V v d D t T Z W N 0 a W 9 u M S 9 Q U k 0 t U X V h b n Q v Q X V 0 b 1 J l b W 9 2 Z W R D b 2 x 1 b W 5 z M S 5 7 Q 2 9 s d W 1 u N C w z f S Z x d W 9 0 O y w m c X V v d D t T Z W N 0 a W 9 u M S 9 Q U k 0 t U X V h b n Q v Q X V 0 b 1 J l b W 9 2 Z W R D b 2 x 1 b W 5 z M S 5 7 Q 2 9 s d W 1 u N S w 0 f S Z x d W 9 0 O y w m c X V v d D t T Z W N 0 a W 9 u M S 9 Q U k 0 t U X V h b n Q v Q X V 0 b 1 J l b W 9 2 Z W R D b 2 x 1 b W 5 z M S 5 7 Q 2 9 s d W 1 u N i w 1 f S Z x d W 9 0 O y w m c X V v d D t T Z W N 0 a W 9 u M S 9 Q U k 0 t U X V h b n Q v Q X V 0 b 1 J l b W 9 2 Z W R D b 2 x 1 b W 5 z M S 5 7 Q 2 9 s d W 1 u N y w 2 f S Z x d W 9 0 O y w m c X V v d D t T Z W N 0 a W 9 u M S 9 Q U k 0 t U X V h b n Q v Q X V 0 b 1 J l b W 9 2 Z W R D b 2 x 1 b W 5 z M S 5 7 Q 2 9 s d W 1 u O C w 3 f S Z x d W 9 0 O y w m c X V v d D t T Z W N 0 a W 9 u M S 9 Q U k 0 t U X V h b n Q v Q X V 0 b 1 J l b W 9 2 Z W R D b 2 x 1 b W 5 z M S 5 7 Q 2 9 s d W 1 u O S w 4 f S Z x d W 9 0 O y w m c X V v d D t T Z W N 0 a W 9 u M S 9 Q U k 0 t U X V h b n Q v Q X V 0 b 1 J l b W 9 2 Z W R D b 2 x 1 b W 5 z M S 5 7 Q 2 9 s d W 1 u M T A s O X 0 m c X V v d D s s J n F 1 b 3 Q 7 U 2 V j d G l v b j E v U F J N L V F 1 Y W 5 0 L 0 F 1 d G 9 S Z W 1 v d m V k Q 2 9 s d W 1 u c z E u e 0 N v b H V t b j E x L D E w f S Z x d W 9 0 O y w m c X V v d D t T Z W N 0 a W 9 u M S 9 Q U k 0 t U X V h b n Q v Q X V 0 b 1 J l b W 9 2 Z W R D b 2 x 1 b W 5 z M S 5 7 Q 2 9 s d W 1 u M T I s M T F 9 J n F 1 b 3 Q 7 L C Z x d W 9 0 O 1 N l Y 3 R p b 2 4 x L 1 B S T S 1 R d W F u d C 9 B d X R v U m V t b 3 Z l Z E N v b H V t b n M x L n t D b 2 x 1 b W 4 x M y w x M n 0 m c X V v d D s s J n F 1 b 3 Q 7 U 2 V j d G l v b j E v U F J N L V F 1 Y W 5 0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F J N L V F 1 Y W 5 0 L 0 F 1 d G 9 S Z W 1 v d m V k Q 2 9 s d W 1 u c z E u e 0 N v b H V t b j E s M H 0 m c X V v d D s s J n F 1 b 3 Q 7 U 2 V j d G l v b j E v U F J N L V F 1 Y W 5 0 L 0 F 1 d G 9 S Z W 1 v d m V k Q 2 9 s d W 1 u c z E u e 0 N v b H V t b j I s M X 0 m c X V v d D s s J n F 1 b 3 Q 7 U 2 V j d G l v b j E v U F J N L V F 1 Y W 5 0 L 0 F 1 d G 9 S Z W 1 v d m V k Q 2 9 s d W 1 u c z E u e 0 N v b H V t b j M s M n 0 m c X V v d D s s J n F 1 b 3 Q 7 U 2 V j d G l v b j E v U F J N L V F 1 Y W 5 0 L 0 F 1 d G 9 S Z W 1 v d m V k Q 2 9 s d W 1 u c z E u e 0 N v b H V t b j Q s M 3 0 m c X V v d D s s J n F 1 b 3 Q 7 U 2 V j d G l v b j E v U F J N L V F 1 Y W 5 0 L 0 F 1 d G 9 S Z W 1 v d m V k Q 2 9 s d W 1 u c z E u e 0 N v b H V t b j U s N H 0 m c X V v d D s s J n F 1 b 3 Q 7 U 2 V j d G l v b j E v U F J N L V F 1 Y W 5 0 L 0 F 1 d G 9 S Z W 1 v d m V k Q 2 9 s d W 1 u c z E u e 0 N v b H V t b j Y s N X 0 m c X V v d D s s J n F 1 b 3 Q 7 U 2 V j d G l v b j E v U F J N L V F 1 Y W 5 0 L 0 F 1 d G 9 S Z W 1 v d m V k Q 2 9 s d W 1 u c z E u e 0 N v b H V t b j c s N n 0 m c X V v d D s s J n F 1 b 3 Q 7 U 2 V j d G l v b j E v U F J N L V F 1 Y W 5 0 L 0 F 1 d G 9 S Z W 1 v d m V k Q 2 9 s d W 1 u c z E u e 0 N v b H V t b j g s N 3 0 m c X V v d D s s J n F 1 b 3 Q 7 U 2 V j d G l v b j E v U F J N L V F 1 Y W 5 0 L 0 F 1 d G 9 S Z W 1 v d m V k Q 2 9 s d W 1 u c z E u e 0 N v b H V t b j k s O H 0 m c X V v d D s s J n F 1 b 3 Q 7 U 2 V j d G l v b j E v U F J N L V F 1 Y W 5 0 L 0 F 1 d G 9 S Z W 1 v d m V k Q 2 9 s d W 1 u c z E u e 0 N v b H V t b j E w L D l 9 J n F 1 b 3 Q 7 L C Z x d W 9 0 O 1 N l Y 3 R p b 2 4 x L 1 B S T S 1 R d W F u d C 9 B d X R v U m V t b 3 Z l Z E N v b H V t b n M x L n t D b 2 x 1 b W 4 x M S w x M H 0 m c X V v d D s s J n F 1 b 3 Q 7 U 2 V j d G l v b j E v U F J N L V F 1 Y W 5 0 L 0 F 1 d G 9 S Z W 1 v d m V k Q 2 9 s d W 1 u c z E u e 0 N v b H V t b j E y L D E x f S Z x d W 9 0 O y w m c X V v d D t T Z W N 0 a W 9 u M S 9 Q U k 0 t U X V h b n Q v Q X V 0 b 1 J l b W 9 2 Z W R D b 2 x 1 b W 5 z M S 5 7 Q 2 9 s d W 1 u M T M s M T J 9 J n F 1 b 3 Q 7 L C Z x d W 9 0 O 1 N l Y 3 R p b 2 4 x L 1 B S T S 1 R d W F u d C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T S 1 R d W F u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0 t U X V h b n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A 4 C R G B g B 0 e Y H n 7 N J 7 2 m w g A A A A A C A A A A A A A Q Z g A A A A E A A C A A A A B q O 3 1 P 4 b x / b c S n Y I P a k D L S L g h I S P Z t B / J a 0 U Q K Z E t h U Q A A A A A O g A A A A A I A A C A A A A D B 7 Q c / A / / m u e g l D j M d O 4 t y m Y 6 X T F T W D / z 5 U 3 N 8 K t Q / E 1 A A A A B z z 1 / 2 K g w W t Z F U S S F l u C D X R / r u X q p E 6 V 7 z S 6 A 4 q + M u 1 a W n W T G B p f T N A q S b v Y g r E n s s 2 O q l S G 1 a s J h r w M L x l N k n s I B u 3 G E R t 2 E K / W G C E 5 w s Y U A A A A C C 8 v s p 0 I w G I X y O d m 8 l w j / b h u Z 9 3 c E e 8 m t j w B v z L 6 Q 3 v 6 V N H m m l 2 R j l v f c Y 3 s m 9 Y E B L o B x S 1 Z j B k T 8 u L / a l W y l 0 < / D a t a M a s h u p > 
</file>

<file path=customXml/itemProps1.xml><?xml version="1.0" encoding="utf-8"?>
<ds:datastoreItem xmlns:ds="http://schemas.openxmlformats.org/officeDocument/2006/customXml" ds:itemID="{21E2AE01-906A-4267-BC92-86D0D99CA9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Maria Stadheim Eggebø</cp:lastModifiedBy>
  <dcterms:created xsi:type="dcterms:W3CDTF">2024-01-19T09:18:18Z</dcterms:created>
  <dcterms:modified xsi:type="dcterms:W3CDTF">2025-07-02T15:00:39Z</dcterms:modified>
</cp:coreProperties>
</file>