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TEDMAN LAB/Final Files for Nat Med Submission- Chris/Source Data Files/"/>
    </mc:Choice>
  </mc:AlternateContent>
  <xr:revisionPtr revIDLastSave="0" documentId="13_ncr:1_{908D797D-C4BB-9D40-BB03-7E68A05BDE38}" xr6:coauthVersionLast="43" xr6:coauthVersionMax="43" xr10:uidLastSave="{00000000-0000-0000-0000-000000000000}"/>
  <bookViews>
    <workbookView xWindow="3180" yWindow="3960" windowWidth="25240" windowHeight="13540" activeTab="2" xr2:uid="{345A7017-02B6-DE4D-AE1D-6A0A1578CF1C}"/>
  </bookViews>
  <sheets>
    <sheet name="Figure 1d" sheetId="1" r:id="rId1"/>
    <sheet name="Figure 1e" sheetId="2" r:id="rId2"/>
    <sheet name="Figure 1f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0" i="1" l="1"/>
  <c r="D230" i="1"/>
  <c r="E229" i="1"/>
  <c r="D229" i="1"/>
  <c r="E228" i="1"/>
  <c r="D228" i="1"/>
  <c r="D232" i="1" s="1"/>
  <c r="E189" i="1"/>
  <c r="E171" i="1"/>
  <c r="D169" i="1"/>
  <c r="D168" i="1"/>
  <c r="D167" i="1"/>
  <c r="D165" i="1"/>
  <c r="D164" i="1"/>
  <c r="D163" i="1"/>
  <c r="D162" i="1"/>
  <c r="D161" i="1"/>
  <c r="E155" i="1"/>
  <c r="E154" i="1"/>
  <c r="E153" i="1"/>
  <c r="E152" i="1"/>
  <c r="E151" i="1"/>
  <c r="E148" i="1"/>
  <c r="E147" i="1"/>
  <c r="E146" i="1"/>
  <c r="E145" i="1"/>
  <c r="E143" i="1"/>
  <c r="E142" i="1"/>
  <c r="E141" i="1"/>
  <c r="E140" i="1"/>
  <c r="E136" i="1"/>
  <c r="E135" i="1"/>
  <c r="E134" i="1"/>
  <c r="E133" i="1"/>
  <c r="E131" i="1"/>
  <c r="E130" i="1"/>
  <c r="E129" i="1"/>
  <c r="E128" i="1"/>
  <c r="E127" i="1"/>
  <c r="E124" i="1"/>
  <c r="E123" i="1"/>
  <c r="E122" i="1"/>
  <c r="E118" i="1"/>
  <c r="E117" i="1"/>
  <c r="E116" i="1"/>
  <c r="E115" i="1"/>
  <c r="E114" i="1"/>
  <c r="E111" i="1"/>
  <c r="E110" i="1"/>
  <c r="E109" i="1"/>
  <c r="E108" i="1"/>
  <c r="E107" i="1"/>
  <c r="E105" i="1"/>
  <c r="D105" i="1"/>
  <c r="D104" i="1"/>
  <c r="E104" i="1" s="1"/>
  <c r="E103" i="1"/>
  <c r="D103" i="1"/>
  <c r="D102" i="1"/>
  <c r="E102" i="1" s="1"/>
  <c r="E101" i="1"/>
  <c r="D101" i="1"/>
  <c r="E96" i="1"/>
  <c r="D96" i="1"/>
  <c r="D95" i="1"/>
  <c r="E95" i="1" s="1"/>
  <c r="E94" i="1"/>
  <c r="D94" i="1"/>
  <c r="D93" i="1"/>
  <c r="E93" i="1" s="1"/>
  <c r="E92" i="1"/>
  <c r="E97" i="1" s="1"/>
  <c r="D92" i="1"/>
  <c r="D89" i="1"/>
  <c r="E89" i="1" s="1"/>
  <c r="D88" i="1"/>
  <c r="E88" i="1" s="1"/>
  <c r="D87" i="1"/>
  <c r="E87" i="1" s="1"/>
  <c r="D86" i="1"/>
  <c r="E86" i="1" s="1"/>
  <c r="D85" i="1"/>
  <c r="E85" i="1" s="1"/>
  <c r="E90" i="1" s="1"/>
  <c r="D83" i="1"/>
  <c r="E83" i="1" s="1"/>
  <c r="E82" i="1"/>
  <c r="D82" i="1"/>
  <c r="D81" i="1"/>
  <c r="E81" i="1" s="1"/>
  <c r="E80" i="1"/>
  <c r="D80" i="1"/>
  <c r="D79" i="1"/>
  <c r="E79" i="1" s="1"/>
  <c r="E74" i="1"/>
  <c r="E73" i="1"/>
  <c r="E72" i="1"/>
  <c r="E71" i="1"/>
  <c r="E70" i="1"/>
  <c r="E67" i="1"/>
  <c r="E66" i="1"/>
  <c r="E65" i="1"/>
  <c r="E64" i="1"/>
  <c r="E60" i="1"/>
  <c r="E59" i="1"/>
  <c r="E58" i="1"/>
  <c r="E57" i="1"/>
  <c r="E56" i="1"/>
  <c r="D54" i="1"/>
  <c r="E53" i="1"/>
  <c r="E52" i="1"/>
  <c r="E51" i="1"/>
  <c r="E50" i="1"/>
  <c r="E49" i="1"/>
  <c r="E48" i="1"/>
  <c r="E44" i="1"/>
  <c r="D36" i="1"/>
  <c r="E36" i="1" s="1"/>
  <c r="E35" i="1"/>
  <c r="E34" i="1"/>
  <c r="E33" i="1"/>
  <c r="E32" i="1"/>
  <c r="E31" i="1"/>
  <c r="D31" i="1"/>
  <c r="E30" i="1"/>
  <c r="E29" i="1"/>
  <c r="E28" i="1"/>
  <c r="D19" i="1"/>
  <c r="E19" i="1" s="1"/>
  <c r="E18" i="1"/>
  <c r="D18" i="1"/>
  <c r="D17" i="1"/>
  <c r="E17" i="1" s="1"/>
  <c r="E16" i="1"/>
  <c r="D16" i="1"/>
  <c r="D15" i="1"/>
  <c r="E15" i="1" s="1"/>
  <c r="D6" i="1"/>
  <c r="E6" i="1" s="1"/>
  <c r="D5" i="1"/>
  <c r="E5" i="1" s="1"/>
  <c r="D4" i="1"/>
  <c r="E4" i="1" s="1"/>
  <c r="D3" i="1"/>
  <c r="E3" i="1" s="1"/>
  <c r="D2" i="1"/>
  <c r="E2" i="1" s="1"/>
  <c r="C15" i="3"/>
  <c r="B15" i="3"/>
  <c r="A15" i="3"/>
  <c r="C14" i="3"/>
  <c r="B14" i="3"/>
  <c r="A14" i="3"/>
  <c r="C17" i="2"/>
  <c r="B17" i="2"/>
  <c r="A17" i="2"/>
  <c r="C18" i="2"/>
  <c r="B18" i="2"/>
  <c r="A18" i="2"/>
  <c r="E7" i="1" l="1"/>
  <c r="E84" i="1"/>
  <c r="E20" i="1"/>
  <c r="D231" i="1"/>
</calcChain>
</file>

<file path=xl/sharedStrings.xml><?xml version="1.0" encoding="utf-8"?>
<sst xmlns="http://schemas.openxmlformats.org/spreadsheetml/2006/main" count="71" uniqueCount="56">
  <si>
    <t>WT</t>
  </si>
  <si>
    <t>mdx+AAV9-µUtro</t>
  </si>
  <si>
    <t>mdx+PBS</t>
  </si>
  <si>
    <t>wild type</t>
  </si>
  <si>
    <t>mdx + AAV9-µUtro</t>
  </si>
  <si>
    <t>mdx</t>
  </si>
  <si>
    <t xml:space="preserve">mean </t>
  </si>
  <si>
    <t>standard deviation</t>
  </si>
  <si>
    <t>MDX+VECTOR</t>
  </si>
  <si>
    <t>total #fiber</t>
  </si>
  <si>
    <t>#cenral nuc</t>
  </si>
  <si>
    <t>(C.N/# fiber)</t>
  </si>
  <si>
    <t>percentage</t>
  </si>
  <si>
    <t>mdx +VEC GM (mice #1)</t>
  </si>
  <si>
    <t>avg</t>
  </si>
  <si>
    <t>mdx +vec Quad (mice #1)</t>
  </si>
  <si>
    <t xml:space="preserve">mdx  +vec TRI (mice #1) </t>
  </si>
  <si>
    <t>mdx + Vec TA (mice #2)</t>
  </si>
  <si>
    <t>mice #2 Quad (mdx+v)</t>
  </si>
  <si>
    <t>mice #2 Tri (mdx+v)</t>
  </si>
  <si>
    <t xml:space="preserve">Mdx +V-GM </t>
  </si>
  <si>
    <t>mdx+V+TA</t>
  </si>
  <si>
    <t>mdx+V Tri</t>
  </si>
  <si>
    <t>mdx+V  TA muscle</t>
  </si>
  <si>
    <t>M</t>
  </si>
  <si>
    <t>SD</t>
  </si>
  <si>
    <t>mdx+V Quad</t>
  </si>
  <si>
    <t>mdx +V Tri</t>
  </si>
  <si>
    <t>mdx - V TA</t>
  </si>
  <si>
    <t>Mdx -V GM</t>
  </si>
  <si>
    <t>mdx PBS Triceps</t>
  </si>
  <si>
    <t xml:space="preserve">B.SH.GM </t>
  </si>
  <si>
    <t>(mdx PBS)</t>
  </si>
  <si>
    <t>mice #5 Quad</t>
  </si>
  <si>
    <t>mice#5 Tri</t>
  </si>
  <si>
    <t>Yafeng mdx PBS</t>
  </si>
  <si>
    <t>MDX-PBS TA</t>
  </si>
  <si>
    <t>Yafeng-Abdominal wall</t>
  </si>
  <si>
    <t>Yafeng mdx pbs-Tri</t>
  </si>
  <si>
    <t xml:space="preserve">mdx+PBS </t>
  </si>
  <si>
    <t>GM</t>
  </si>
  <si>
    <t>Tri</t>
  </si>
  <si>
    <t>TA</t>
  </si>
  <si>
    <t>C57+PBS</t>
  </si>
  <si>
    <t>M-GM (mice #4) 12.22.14</t>
  </si>
  <si>
    <t>(C57 PBS)</t>
  </si>
  <si>
    <t xml:space="preserve">Temp </t>
  </si>
  <si>
    <t>Abd</t>
  </si>
  <si>
    <t>G.TA (mice #6) 12.22.14</t>
  </si>
  <si>
    <t xml:space="preserve">(C57 TA) </t>
  </si>
  <si>
    <t xml:space="preserve">Tri </t>
  </si>
  <si>
    <t>Quad</t>
  </si>
  <si>
    <t>F3B2 (mice #7) 12.22.14</t>
  </si>
  <si>
    <t>(C57 TA)</t>
  </si>
  <si>
    <t>C57 + PBS (Yafeng)</t>
  </si>
  <si>
    <t xml:space="preserve">Quad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</si>
</sst>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Verdana"/>
      <family val="2"/>
    </font>
    <font>
      <sz val="12"/>
      <color indexed="8"/>
      <name val="Calibri"/>
      <family val="2"/>
    </font>
    <font>
      <b/>
      <sz val="20"/>
      <name val="Verdana"/>
      <family val="2"/>
    </font>
    <font>
      <sz val="12"/>
      <color indexed="8"/>
      <name val="굴림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4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17" fontId="0" fillId="0" borderId="0" xfId="0" applyNumberFormat="1"/>
    <xf numFmtId="0" fontId="0" fillId="5" borderId="0" xfId="0" applyFill="1"/>
    <xf numFmtId="164" fontId="5" fillId="0" borderId="0" xfId="1" applyNumberFormat="1" applyFont="1"/>
    <xf numFmtId="0" fontId="6" fillId="0" borderId="0" xfId="0" applyFont="1"/>
    <xf numFmtId="0" fontId="0" fillId="6" borderId="0" xfId="0" applyFill="1"/>
    <xf numFmtId="0" fontId="0" fillId="7" borderId="0" xfId="0" applyFill="1"/>
    <xf numFmtId="0" fontId="0" fillId="8" borderId="0" xfId="0" applyFill="1"/>
    <xf numFmtId="0" fontId="5" fillId="8" borderId="0" xfId="0" applyFont="1" applyFill="1"/>
    <xf numFmtId="0" fontId="5" fillId="0" borderId="0" xfId="0" applyFont="1"/>
    <xf numFmtId="164" fontId="5" fillId="0" borderId="0" xfId="0" applyNumberFormat="1" applyFont="1"/>
    <xf numFmtId="0" fontId="0" fillId="9" borderId="0" xfId="0" applyFill="1"/>
    <xf numFmtId="0" fontId="7" fillId="10" borderId="0" xfId="0" applyFont="1" applyFill="1"/>
    <xf numFmtId="0" fontId="0" fillId="10" borderId="0" xfId="0" applyFill="1"/>
    <xf numFmtId="0" fontId="0" fillId="11" borderId="0" xfId="0" applyFill="1"/>
    <xf numFmtId="0" fontId="5" fillId="12" borderId="0" xfId="0" applyFont="1" applyFill="1"/>
    <xf numFmtId="0" fontId="0" fillId="12" borderId="0" xfId="0" applyFill="1"/>
    <xf numFmtId="0" fontId="0" fillId="13" borderId="0" xfId="0" applyFill="1"/>
    <xf numFmtId="0" fontId="0" fillId="0" borderId="1" xfId="0" applyBorder="1"/>
    <xf numFmtId="0" fontId="0" fillId="0" borderId="2" xfId="0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DFC2A-7E67-AC4A-841E-C9F0F7D3B929}">
  <dimension ref="A1:E232"/>
  <sheetViews>
    <sheetView topLeftCell="A209" workbookViewId="0">
      <selection sqref="A1:E232"/>
    </sheetView>
  </sheetViews>
  <sheetFormatPr baseColWidth="10" defaultRowHeight="16"/>
  <cols>
    <col min="1" max="1" width="14.6640625" customWidth="1"/>
  </cols>
  <sheetData>
    <row r="1" spans="1:5" ht="23">
      <c r="A1" s="2" t="s">
        <v>8</v>
      </c>
      <c r="B1" t="s">
        <v>9</v>
      </c>
      <c r="C1" t="s">
        <v>10</v>
      </c>
      <c r="D1" t="s">
        <v>11</v>
      </c>
      <c r="E1" t="s">
        <v>12</v>
      </c>
    </row>
    <row r="2" spans="1:5">
      <c r="A2" s="3" t="s">
        <v>13</v>
      </c>
      <c r="B2">
        <v>75</v>
      </c>
      <c r="C2">
        <v>2</v>
      </c>
      <c r="D2">
        <f>(C2/B2)</f>
        <v>2.6666666666666668E-2</v>
      </c>
      <c r="E2">
        <f>(D2*100)</f>
        <v>2.666666666666667</v>
      </c>
    </row>
    <row r="3" spans="1:5">
      <c r="A3" s="3"/>
      <c r="B3">
        <v>105</v>
      </c>
      <c r="C3">
        <v>0</v>
      </c>
      <c r="D3">
        <f>(C3/B3)</f>
        <v>0</v>
      </c>
      <c r="E3">
        <f>(D3*100)</f>
        <v>0</v>
      </c>
    </row>
    <row r="4" spans="1:5">
      <c r="A4" s="3"/>
      <c r="B4">
        <v>118</v>
      </c>
      <c r="C4">
        <v>3</v>
      </c>
      <c r="D4">
        <f>(C4/B4)</f>
        <v>2.5423728813559324E-2</v>
      </c>
      <c r="E4">
        <f>(D4*100)</f>
        <v>2.5423728813559325</v>
      </c>
    </row>
    <row r="5" spans="1:5">
      <c r="A5" s="3"/>
      <c r="B5">
        <v>97</v>
      </c>
      <c r="C5">
        <v>1</v>
      </c>
      <c r="D5">
        <f>(C5/B5)</f>
        <v>1.0309278350515464E-2</v>
      </c>
      <c r="E5">
        <f>(D5*100)</f>
        <v>1.0309278350515463</v>
      </c>
    </row>
    <row r="6" spans="1:5">
      <c r="A6" s="3"/>
      <c r="B6">
        <v>203</v>
      </c>
      <c r="C6">
        <v>5</v>
      </c>
      <c r="D6">
        <f>(C6/B6)</f>
        <v>2.4630541871921183E-2</v>
      </c>
      <c r="E6">
        <f>(D6*100)</f>
        <v>2.4630541871921183</v>
      </c>
    </row>
    <row r="7" spans="1:5">
      <c r="A7" s="3"/>
      <c r="D7" t="s">
        <v>14</v>
      </c>
      <c r="E7">
        <f>AVERAGE(E2:E6)</f>
        <v>1.7406043140532528</v>
      </c>
    </row>
    <row r="8" spans="1:5">
      <c r="A8" s="3" t="s">
        <v>15</v>
      </c>
    </row>
    <row r="9" spans="1:5">
      <c r="A9" s="3"/>
      <c r="B9">
        <v>124</v>
      </c>
      <c r="C9">
        <v>0</v>
      </c>
    </row>
    <row r="10" spans="1:5">
      <c r="A10" s="3"/>
      <c r="B10">
        <v>120</v>
      </c>
      <c r="C10">
        <v>0</v>
      </c>
    </row>
    <row r="11" spans="1:5">
      <c r="A11" s="3"/>
      <c r="B11">
        <v>90</v>
      </c>
      <c r="C11">
        <v>0</v>
      </c>
    </row>
    <row r="12" spans="1:5">
      <c r="A12" s="3"/>
      <c r="B12">
        <v>92</v>
      </c>
      <c r="C12">
        <v>0</v>
      </c>
    </row>
    <row r="13" spans="1:5">
      <c r="A13" s="3"/>
      <c r="B13">
        <v>83</v>
      </c>
      <c r="C13">
        <v>0</v>
      </c>
    </row>
    <row r="14" spans="1:5">
      <c r="A14" s="3" t="s">
        <v>16</v>
      </c>
    </row>
    <row r="15" spans="1:5">
      <c r="A15" s="3"/>
      <c r="B15">
        <v>131</v>
      </c>
      <c r="C15">
        <v>0</v>
      </c>
      <c r="D15">
        <f>(C15/B15)</f>
        <v>0</v>
      </c>
      <c r="E15">
        <f>(D15*100)</f>
        <v>0</v>
      </c>
    </row>
    <row r="16" spans="1:5">
      <c r="A16" s="3"/>
      <c r="B16">
        <v>102</v>
      </c>
      <c r="C16">
        <v>0</v>
      </c>
      <c r="D16">
        <f>(C16/B16)</f>
        <v>0</v>
      </c>
      <c r="E16">
        <f>(D16*100)</f>
        <v>0</v>
      </c>
    </row>
    <row r="17" spans="1:5">
      <c r="A17" s="3"/>
      <c r="B17">
        <v>118</v>
      </c>
      <c r="C17">
        <v>0</v>
      </c>
      <c r="D17">
        <f>(C17/B17)</f>
        <v>0</v>
      </c>
      <c r="E17">
        <f>(D17*100)</f>
        <v>0</v>
      </c>
    </row>
    <row r="18" spans="1:5">
      <c r="A18" s="3"/>
      <c r="B18">
        <v>126</v>
      </c>
      <c r="C18">
        <v>0</v>
      </c>
      <c r="D18">
        <f>(C18/B18)</f>
        <v>0</v>
      </c>
      <c r="E18">
        <f>(D18*100)</f>
        <v>0</v>
      </c>
    </row>
    <row r="19" spans="1:5">
      <c r="A19" s="3"/>
      <c r="B19">
        <v>173</v>
      </c>
      <c r="C19">
        <v>7</v>
      </c>
      <c r="D19">
        <f>(C19/B19)</f>
        <v>4.046242774566474E-2</v>
      </c>
      <c r="E19">
        <f>(D19*100)</f>
        <v>4.0462427745664744</v>
      </c>
    </row>
    <row r="20" spans="1:5">
      <c r="D20" t="s">
        <v>14</v>
      </c>
      <c r="E20">
        <f>AVERAGE(E15:E19)</f>
        <v>0.80924855491329484</v>
      </c>
    </row>
    <row r="22" spans="1:5">
      <c r="A22" s="4" t="s">
        <v>17</v>
      </c>
    </row>
    <row r="23" spans="1:5">
      <c r="A23" s="4"/>
      <c r="B23">
        <v>60</v>
      </c>
      <c r="C23">
        <v>0</v>
      </c>
    </row>
    <row r="24" spans="1:5">
      <c r="A24" s="4"/>
      <c r="B24">
        <v>54</v>
      </c>
      <c r="C24">
        <v>0</v>
      </c>
    </row>
    <row r="25" spans="1:5">
      <c r="A25" s="4"/>
      <c r="B25">
        <v>56</v>
      </c>
      <c r="C25">
        <v>0</v>
      </c>
    </row>
    <row r="26" spans="1:5">
      <c r="A26" s="4"/>
      <c r="B26">
        <v>54</v>
      </c>
      <c r="C26">
        <v>0</v>
      </c>
      <c r="D26">
        <v>0</v>
      </c>
    </row>
    <row r="27" spans="1:5">
      <c r="A27" s="4" t="s">
        <v>18</v>
      </c>
      <c r="B27">
        <v>58</v>
      </c>
      <c r="C27">
        <v>0</v>
      </c>
    </row>
    <row r="28" spans="1:5">
      <c r="A28" s="4"/>
      <c r="B28">
        <v>94</v>
      </c>
      <c r="C28">
        <v>2</v>
      </c>
      <c r="E28">
        <f>(C28/B28)*100</f>
        <v>2.1276595744680851</v>
      </c>
    </row>
    <row r="29" spans="1:5">
      <c r="A29" s="4"/>
      <c r="B29">
        <v>36</v>
      </c>
      <c r="C29">
        <v>1</v>
      </c>
      <c r="E29">
        <f>(C29/B29)*100</f>
        <v>2.7777777777777777</v>
      </c>
    </row>
    <row r="30" spans="1:5">
      <c r="A30" s="4"/>
      <c r="B30">
        <v>70</v>
      </c>
      <c r="C30">
        <v>0</v>
      </c>
      <c r="E30">
        <f>(C30/B30)*100</f>
        <v>0</v>
      </c>
    </row>
    <row r="31" spans="1:5">
      <c r="A31" s="4"/>
      <c r="D31">
        <f>(3/258)</f>
        <v>1.1627906976744186E-2</v>
      </c>
      <c r="E31">
        <f>D31*100</f>
        <v>1.1627906976744187</v>
      </c>
    </row>
    <row r="32" spans="1:5">
      <c r="A32" s="4" t="s">
        <v>19</v>
      </c>
      <c r="B32">
        <v>46</v>
      </c>
      <c r="C32">
        <v>1</v>
      </c>
      <c r="E32">
        <f>C32/B32*100</f>
        <v>2.1739130434782608</v>
      </c>
    </row>
    <row r="33" spans="1:5">
      <c r="A33" s="4"/>
      <c r="B33">
        <v>52</v>
      </c>
      <c r="C33">
        <v>0</v>
      </c>
      <c r="E33">
        <f>C33/B33*100</f>
        <v>0</v>
      </c>
    </row>
    <row r="34" spans="1:5">
      <c r="A34" s="4"/>
      <c r="B34">
        <v>40</v>
      </c>
      <c r="C34">
        <v>1</v>
      </c>
      <c r="E34">
        <f>C34/B34*100</f>
        <v>2.5</v>
      </c>
    </row>
    <row r="35" spans="1:5">
      <c r="A35" s="4"/>
      <c r="B35">
        <v>47</v>
      </c>
      <c r="C35">
        <v>0</v>
      </c>
      <c r="E35">
        <f>C35/B35*100</f>
        <v>0</v>
      </c>
    </row>
    <row r="36" spans="1:5">
      <c r="A36" s="4"/>
      <c r="D36">
        <f>2/185</f>
        <v>1.0810810810810811E-2</v>
      </c>
      <c r="E36">
        <f>D36*100</f>
        <v>1.0810810810810811</v>
      </c>
    </row>
    <row r="38" spans="1:5">
      <c r="A38" s="5" t="s">
        <v>20</v>
      </c>
      <c r="B38">
        <v>60</v>
      </c>
      <c r="C38">
        <v>0</v>
      </c>
    </row>
    <row r="39" spans="1:5">
      <c r="A39" s="5"/>
      <c r="B39">
        <v>72</v>
      </c>
      <c r="C39">
        <v>0</v>
      </c>
    </row>
    <row r="40" spans="1:5">
      <c r="A40" s="5"/>
      <c r="B40">
        <v>80</v>
      </c>
      <c r="C40">
        <v>0</v>
      </c>
    </row>
    <row r="41" spans="1:5">
      <c r="A41" s="5"/>
      <c r="B41">
        <v>58</v>
      </c>
      <c r="C41">
        <v>0</v>
      </c>
    </row>
    <row r="42" spans="1:5">
      <c r="A42" s="5"/>
      <c r="D42">
        <v>0</v>
      </c>
      <c r="E42">
        <v>0</v>
      </c>
    </row>
    <row r="43" spans="1:5">
      <c r="A43" s="5" t="s">
        <v>21</v>
      </c>
      <c r="B43">
        <v>70</v>
      </c>
      <c r="C43">
        <v>0</v>
      </c>
    </row>
    <row r="44" spans="1:5">
      <c r="A44" s="5"/>
      <c r="B44">
        <v>71</v>
      </c>
      <c r="C44">
        <v>1</v>
      </c>
      <c r="E44">
        <f>C44/B44*100</f>
        <v>1.4084507042253522</v>
      </c>
    </row>
    <row r="45" spans="1:5">
      <c r="A45" s="5"/>
      <c r="B45">
        <v>30</v>
      </c>
      <c r="C45">
        <v>0</v>
      </c>
    </row>
    <row r="46" spans="1:5">
      <c r="A46" s="5"/>
      <c r="B46">
        <v>22</v>
      </c>
      <c r="C46">
        <v>0</v>
      </c>
    </row>
    <row r="47" spans="1:5">
      <c r="A47" s="5"/>
    </row>
    <row r="48" spans="1:5">
      <c r="A48" s="5" t="s">
        <v>22</v>
      </c>
      <c r="B48">
        <v>29</v>
      </c>
      <c r="C48">
        <v>3</v>
      </c>
      <c r="E48">
        <f>C48/B48*100</f>
        <v>10.344827586206897</v>
      </c>
    </row>
    <row r="49" spans="1:5">
      <c r="A49" s="5"/>
      <c r="B49">
        <v>15</v>
      </c>
      <c r="C49">
        <v>0</v>
      </c>
      <c r="E49">
        <f>C49/B49*100</f>
        <v>0</v>
      </c>
    </row>
    <row r="50" spans="1:5">
      <c r="A50" s="5"/>
      <c r="B50">
        <v>24</v>
      </c>
      <c r="C50">
        <v>0</v>
      </c>
      <c r="E50">
        <f>C50/B50*100</f>
        <v>0</v>
      </c>
    </row>
    <row r="51" spans="1:5">
      <c r="A51" s="5"/>
      <c r="B51">
        <v>22</v>
      </c>
      <c r="C51">
        <v>0</v>
      </c>
      <c r="E51">
        <f>C51/B51*100</f>
        <v>0</v>
      </c>
    </row>
    <row r="52" spans="1:5">
      <c r="A52" s="5"/>
      <c r="B52">
        <v>27</v>
      </c>
      <c r="C52">
        <v>0</v>
      </c>
      <c r="E52">
        <f>C52/B52*100</f>
        <v>0</v>
      </c>
    </row>
    <row r="53" spans="1:5">
      <c r="A53" s="5"/>
      <c r="D53" s="6"/>
      <c r="E53">
        <f>D54*100</f>
        <v>2.5641025641025639</v>
      </c>
    </row>
    <row r="54" spans="1:5">
      <c r="D54">
        <f>3/117</f>
        <v>2.564102564102564E-2</v>
      </c>
    </row>
    <row r="55" spans="1:5">
      <c r="A55" s="7" t="s">
        <v>23</v>
      </c>
    </row>
    <row r="56" spans="1:5">
      <c r="A56" s="7"/>
      <c r="B56">
        <v>84</v>
      </c>
      <c r="C56">
        <v>0</v>
      </c>
      <c r="E56">
        <f>C56/B56*100</f>
        <v>0</v>
      </c>
    </row>
    <row r="57" spans="1:5">
      <c r="A57" s="7"/>
      <c r="B57">
        <v>90</v>
      </c>
      <c r="C57">
        <v>2</v>
      </c>
      <c r="E57">
        <f t="shared" ref="E57:E74" si="0">C57/B57*100</f>
        <v>2.2222222222222223</v>
      </c>
    </row>
    <row r="58" spans="1:5">
      <c r="A58" s="7"/>
      <c r="B58">
        <v>101</v>
      </c>
      <c r="C58">
        <v>3</v>
      </c>
      <c r="E58">
        <f t="shared" si="0"/>
        <v>2.9702970297029703</v>
      </c>
    </row>
    <row r="59" spans="1:5">
      <c r="A59" s="7"/>
      <c r="B59">
        <v>47</v>
      </c>
      <c r="C59">
        <v>1</v>
      </c>
      <c r="E59">
        <f t="shared" si="0"/>
        <v>2.1276595744680851</v>
      </c>
    </row>
    <row r="60" spans="1:5">
      <c r="A60" s="7"/>
      <c r="B60">
        <v>24</v>
      </c>
      <c r="C60">
        <v>0</v>
      </c>
      <c r="E60">
        <f t="shared" si="0"/>
        <v>0</v>
      </c>
    </row>
    <row r="61" spans="1:5">
      <c r="A61" s="7"/>
      <c r="C61" t="s">
        <v>24</v>
      </c>
      <c r="D61" s="8"/>
    </row>
    <row r="62" spans="1:5">
      <c r="A62" s="7"/>
      <c r="C62" t="s">
        <v>25</v>
      </c>
      <c r="D62" s="8"/>
    </row>
    <row r="63" spans="1:5">
      <c r="A63" s="7"/>
    </row>
    <row r="64" spans="1:5">
      <c r="A64" s="7" t="s">
        <v>26</v>
      </c>
      <c r="B64">
        <v>52</v>
      </c>
      <c r="C64">
        <v>2</v>
      </c>
      <c r="E64">
        <f t="shared" si="0"/>
        <v>3.8461538461538463</v>
      </c>
    </row>
    <row r="65" spans="1:5">
      <c r="A65" s="7"/>
      <c r="B65">
        <v>45</v>
      </c>
      <c r="C65">
        <v>0</v>
      </c>
      <c r="E65">
        <f t="shared" si="0"/>
        <v>0</v>
      </c>
    </row>
    <row r="66" spans="1:5">
      <c r="A66" s="7"/>
      <c r="B66">
        <v>33</v>
      </c>
      <c r="C66">
        <v>0</v>
      </c>
      <c r="E66">
        <f t="shared" si="0"/>
        <v>0</v>
      </c>
    </row>
    <row r="67" spans="1:5">
      <c r="A67" s="7"/>
      <c r="B67">
        <v>52</v>
      </c>
      <c r="C67">
        <v>0</v>
      </c>
      <c r="E67">
        <f t="shared" si="0"/>
        <v>0</v>
      </c>
    </row>
    <row r="68" spans="1:5">
      <c r="A68" s="7"/>
    </row>
    <row r="69" spans="1:5">
      <c r="A69" s="7"/>
    </row>
    <row r="70" spans="1:5">
      <c r="A70" s="7" t="s">
        <v>27</v>
      </c>
      <c r="B70">
        <v>22</v>
      </c>
      <c r="C70">
        <v>1</v>
      </c>
      <c r="E70">
        <f t="shared" si="0"/>
        <v>4.5454545454545459</v>
      </c>
    </row>
    <row r="71" spans="1:5">
      <c r="A71" s="7"/>
      <c r="B71">
        <v>45</v>
      </c>
      <c r="C71">
        <v>0</v>
      </c>
      <c r="E71">
        <f t="shared" si="0"/>
        <v>0</v>
      </c>
    </row>
    <row r="72" spans="1:5">
      <c r="A72" s="7"/>
      <c r="B72">
        <v>27</v>
      </c>
      <c r="C72">
        <v>1</v>
      </c>
      <c r="E72">
        <f t="shared" si="0"/>
        <v>3.7037037037037033</v>
      </c>
    </row>
    <row r="73" spans="1:5">
      <c r="A73" s="7"/>
      <c r="B73">
        <v>31</v>
      </c>
      <c r="C73">
        <v>0</v>
      </c>
      <c r="E73">
        <f t="shared" si="0"/>
        <v>0</v>
      </c>
    </row>
    <row r="74" spans="1:5">
      <c r="A74" s="7"/>
      <c r="B74">
        <v>26</v>
      </c>
      <c r="C74">
        <v>0</v>
      </c>
      <c r="E74">
        <f t="shared" si="0"/>
        <v>0</v>
      </c>
    </row>
    <row r="75" spans="1:5">
      <c r="A75" s="7"/>
    </row>
    <row r="78" spans="1:5" ht="25">
      <c r="A78" s="9" t="s">
        <v>2</v>
      </c>
    </row>
    <row r="79" spans="1:5">
      <c r="A79" s="10" t="s">
        <v>28</v>
      </c>
      <c r="B79">
        <v>88</v>
      </c>
      <c r="C79">
        <v>34</v>
      </c>
      <c r="D79">
        <f>C79/B79</f>
        <v>0.38636363636363635</v>
      </c>
      <c r="E79">
        <f>D79*100</f>
        <v>38.636363636363633</v>
      </c>
    </row>
    <row r="80" spans="1:5">
      <c r="A80" s="10"/>
      <c r="B80">
        <v>87</v>
      </c>
      <c r="C80">
        <v>39</v>
      </c>
      <c r="D80">
        <f>C80/B80</f>
        <v>0.44827586206896552</v>
      </c>
      <c r="E80">
        <f>D80*100</f>
        <v>44.827586206896555</v>
      </c>
    </row>
    <row r="81" spans="1:5">
      <c r="A81" s="10"/>
      <c r="B81">
        <v>127</v>
      </c>
      <c r="C81">
        <v>79</v>
      </c>
      <c r="D81">
        <f>C81/B81</f>
        <v>0.62204724409448819</v>
      </c>
      <c r="E81">
        <f>D81*100</f>
        <v>62.204724409448822</v>
      </c>
    </row>
    <row r="82" spans="1:5">
      <c r="A82" s="10"/>
      <c r="B82">
        <v>90</v>
      </c>
      <c r="C82">
        <v>47</v>
      </c>
      <c r="D82">
        <f>C82/B82</f>
        <v>0.52222222222222225</v>
      </c>
      <c r="E82">
        <f>D82*100</f>
        <v>52.222222222222229</v>
      </c>
    </row>
    <row r="83" spans="1:5">
      <c r="A83" s="10"/>
      <c r="B83">
        <v>81</v>
      </c>
      <c r="C83">
        <v>43</v>
      </c>
      <c r="D83">
        <f>C83/B83</f>
        <v>0.53086419753086422</v>
      </c>
      <c r="E83">
        <f>D83*100</f>
        <v>53.086419753086425</v>
      </c>
    </row>
    <row r="84" spans="1:5">
      <c r="A84" s="10"/>
      <c r="D84" t="s">
        <v>14</v>
      </c>
      <c r="E84">
        <f>AVERAGE(E79:E83)</f>
        <v>50.195463245603534</v>
      </c>
    </row>
    <row r="85" spans="1:5">
      <c r="A85" s="10" t="s">
        <v>29</v>
      </c>
      <c r="B85">
        <v>73</v>
      </c>
      <c r="C85">
        <v>39</v>
      </c>
      <c r="D85">
        <f>C85/B85</f>
        <v>0.53424657534246578</v>
      </c>
      <c r="E85">
        <f>D85*100</f>
        <v>53.424657534246577</v>
      </c>
    </row>
    <row r="86" spans="1:5">
      <c r="A86" s="10"/>
      <c r="B86">
        <v>89</v>
      </c>
      <c r="C86">
        <v>46</v>
      </c>
      <c r="D86">
        <f>C86/B86</f>
        <v>0.5168539325842697</v>
      </c>
      <c r="E86">
        <f>D86*100</f>
        <v>51.68539325842697</v>
      </c>
    </row>
    <row r="87" spans="1:5">
      <c r="A87" s="10"/>
      <c r="B87">
        <v>68</v>
      </c>
      <c r="C87">
        <v>37</v>
      </c>
      <c r="D87">
        <f>C87/B87</f>
        <v>0.54411764705882348</v>
      </c>
      <c r="E87">
        <f>D87*100</f>
        <v>54.411764705882348</v>
      </c>
    </row>
    <row r="88" spans="1:5">
      <c r="A88" s="10"/>
      <c r="B88">
        <v>65</v>
      </c>
      <c r="C88">
        <v>41</v>
      </c>
      <c r="D88">
        <f>C88/B88</f>
        <v>0.63076923076923075</v>
      </c>
      <c r="E88">
        <f>D88*100</f>
        <v>63.076923076923073</v>
      </c>
    </row>
    <row r="89" spans="1:5">
      <c r="A89" s="10"/>
      <c r="B89">
        <v>67</v>
      </c>
      <c r="C89">
        <v>38</v>
      </c>
      <c r="D89">
        <f>C89/B89</f>
        <v>0.56716417910447758</v>
      </c>
      <c r="E89">
        <f>D89*100</f>
        <v>56.71641791044776</v>
      </c>
    </row>
    <row r="90" spans="1:5">
      <c r="A90" s="10"/>
      <c r="D90" t="s">
        <v>14</v>
      </c>
      <c r="E90">
        <f>AVERAGE(E85:E89)</f>
        <v>55.863031297185344</v>
      </c>
    </row>
    <row r="91" spans="1:5">
      <c r="A91" s="10" t="s">
        <v>30</v>
      </c>
    </row>
    <row r="92" spans="1:5">
      <c r="A92" s="10"/>
      <c r="B92">
        <v>68</v>
      </c>
      <c r="C92">
        <v>31</v>
      </c>
      <c r="D92">
        <f>C92/B92</f>
        <v>0.45588235294117646</v>
      </c>
      <c r="E92">
        <f>(D92*100)</f>
        <v>45.588235294117645</v>
      </c>
    </row>
    <row r="93" spans="1:5">
      <c r="A93" s="10"/>
      <c r="B93">
        <v>112</v>
      </c>
      <c r="C93">
        <v>47</v>
      </c>
      <c r="D93">
        <f>C93/B93</f>
        <v>0.41964285714285715</v>
      </c>
      <c r="E93">
        <f>(D93*100)</f>
        <v>41.964285714285715</v>
      </c>
    </row>
    <row r="94" spans="1:5">
      <c r="A94" s="10"/>
      <c r="B94">
        <v>89</v>
      </c>
      <c r="C94">
        <v>23</v>
      </c>
      <c r="D94">
        <f>C94/B94</f>
        <v>0.25842696629213485</v>
      </c>
      <c r="E94">
        <f>(D94*100)</f>
        <v>25.842696629213485</v>
      </c>
    </row>
    <row r="95" spans="1:5">
      <c r="A95" s="10"/>
      <c r="B95">
        <v>130</v>
      </c>
      <c r="C95">
        <v>50</v>
      </c>
      <c r="D95">
        <f>C95/B95</f>
        <v>0.38461538461538464</v>
      </c>
      <c r="E95">
        <f>(D95*100)</f>
        <v>38.461538461538467</v>
      </c>
    </row>
    <row r="96" spans="1:5">
      <c r="A96" s="10"/>
      <c r="B96">
        <v>118</v>
      </c>
      <c r="C96">
        <v>67</v>
      </c>
      <c r="D96">
        <f>C96/B96</f>
        <v>0.56779661016949157</v>
      </c>
      <c r="E96">
        <f>(D96*100)</f>
        <v>56.779661016949156</v>
      </c>
    </row>
    <row r="97" spans="1:5">
      <c r="A97" s="10"/>
      <c r="D97" t="s">
        <v>14</v>
      </c>
      <c r="E97">
        <f>AVERAGE(E92:E96)</f>
        <v>41.727283423220889</v>
      </c>
    </row>
    <row r="98" spans="1:5">
      <c r="A98" s="10"/>
    </row>
    <row r="100" spans="1:5">
      <c r="A100" s="11" t="s">
        <v>31</v>
      </c>
    </row>
    <row r="101" spans="1:5">
      <c r="A101" s="11" t="s">
        <v>32</v>
      </c>
      <c r="B101">
        <v>78</v>
      </c>
      <c r="C101">
        <v>52</v>
      </c>
      <c r="D101">
        <f>C101/B101</f>
        <v>0.66666666666666663</v>
      </c>
      <c r="E101">
        <f>D101*100</f>
        <v>66.666666666666657</v>
      </c>
    </row>
    <row r="102" spans="1:5">
      <c r="A102" s="11"/>
      <c r="B102">
        <v>97</v>
      </c>
      <c r="C102">
        <v>46</v>
      </c>
      <c r="D102">
        <f>C102/B102</f>
        <v>0.47422680412371132</v>
      </c>
      <c r="E102">
        <f>D102*100</f>
        <v>47.422680412371129</v>
      </c>
    </row>
    <row r="103" spans="1:5">
      <c r="A103" s="11"/>
      <c r="B103">
        <v>72</v>
      </c>
      <c r="C103">
        <v>34</v>
      </c>
      <c r="D103">
        <f>C103/B103</f>
        <v>0.47222222222222221</v>
      </c>
      <c r="E103">
        <f>D103*100</f>
        <v>47.222222222222221</v>
      </c>
    </row>
    <row r="104" spans="1:5">
      <c r="A104" s="11"/>
      <c r="B104">
        <v>107</v>
      </c>
      <c r="C104">
        <v>59</v>
      </c>
      <c r="D104">
        <f>C104/B104</f>
        <v>0.55140186915887845</v>
      </c>
      <c r="E104">
        <f>D104*100</f>
        <v>55.140186915887845</v>
      </c>
    </row>
    <row r="105" spans="1:5">
      <c r="A105" s="11"/>
      <c r="B105">
        <v>91</v>
      </c>
      <c r="C105">
        <v>58</v>
      </c>
      <c r="D105">
        <f>C105/B105</f>
        <v>0.63736263736263732</v>
      </c>
      <c r="E105">
        <f>D105*100</f>
        <v>63.73626373626373</v>
      </c>
    </row>
    <row r="106" spans="1:5">
      <c r="A106" s="11"/>
    </row>
    <row r="107" spans="1:5">
      <c r="A107" s="11" t="s">
        <v>33</v>
      </c>
      <c r="B107">
        <v>45</v>
      </c>
      <c r="C107">
        <v>30</v>
      </c>
      <c r="E107">
        <f>C107/B107*100</f>
        <v>66.666666666666657</v>
      </c>
    </row>
    <row r="108" spans="1:5">
      <c r="A108" s="11"/>
      <c r="B108">
        <v>46</v>
      </c>
      <c r="C108">
        <v>31</v>
      </c>
      <c r="E108">
        <f t="shared" ref="E108:E118" si="1">C108/B108*100</f>
        <v>67.391304347826093</v>
      </c>
    </row>
    <row r="109" spans="1:5">
      <c r="A109" s="11"/>
      <c r="B109">
        <v>20</v>
      </c>
      <c r="C109">
        <v>13</v>
      </c>
      <c r="E109">
        <f t="shared" si="1"/>
        <v>65</v>
      </c>
    </row>
    <row r="110" spans="1:5">
      <c r="A110" s="11"/>
      <c r="B110">
        <v>23</v>
      </c>
      <c r="C110">
        <v>14</v>
      </c>
      <c r="E110">
        <f t="shared" si="1"/>
        <v>60.869565217391312</v>
      </c>
    </row>
    <row r="111" spans="1:5">
      <c r="A111" s="11"/>
      <c r="B111">
        <v>41</v>
      </c>
      <c r="C111">
        <v>29</v>
      </c>
      <c r="E111">
        <f t="shared" si="1"/>
        <v>70.731707317073173</v>
      </c>
    </row>
    <row r="112" spans="1:5">
      <c r="A112" s="11"/>
    </row>
    <row r="113" spans="1:5">
      <c r="A113" s="11"/>
    </row>
    <row r="114" spans="1:5">
      <c r="A114" s="11" t="s">
        <v>34</v>
      </c>
      <c r="B114">
        <v>56</v>
      </c>
      <c r="C114">
        <v>34</v>
      </c>
      <c r="E114">
        <f t="shared" si="1"/>
        <v>60.714285714285708</v>
      </c>
    </row>
    <row r="115" spans="1:5">
      <c r="A115" s="11"/>
      <c r="B115">
        <v>69</v>
      </c>
      <c r="C115">
        <v>37</v>
      </c>
      <c r="E115">
        <f t="shared" si="1"/>
        <v>53.623188405797109</v>
      </c>
    </row>
    <row r="116" spans="1:5">
      <c r="A116" s="11"/>
      <c r="B116">
        <v>95</v>
      </c>
      <c r="C116">
        <v>29</v>
      </c>
      <c r="E116">
        <f t="shared" si="1"/>
        <v>30.526315789473685</v>
      </c>
    </row>
    <row r="117" spans="1:5">
      <c r="A117" s="11"/>
      <c r="B117">
        <v>63</v>
      </c>
      <c r="C117">
        <v>48</v>
      </c>
      <c r="E117">
        <f t="shared" si="1"/>
        <v>76.19047619047619</v>
      </c>
    </row>
    <row r="118" spans="1:5">
      <c r="A118" s="11"/>
      <c r="B118">
        <v>54</v>
      </c>
      <c r="C118">
        <v>32</v>
      </c>
      <c r="E118">
        <f t="shared" si="1"/>
        <v>59.259259259259252</v>
      </c>
    </row>
    <row r="119" spans="1:5">
      <c r="A119" s="11"/>
    </row>
    <row r="121" spans="1:5">
      <c r="A121" s="12" t="s">
        <v>35</v>
      </c>
    </row>
    <row r="122" spans="1:5">
      <c r="A122" s="13" t="s">
        <v>36</v>
      </c>
      <c r="B122" s="14">
        <v>44</v>
      </c>
      <c r="C122" s="14">
        <v>33</v>
      </c>
      <c r="D122" s="14"/>
      <c r="E122">
        <f>C122/B122*100</f>
        <v>75</v>
      </c>
    </row>
    <row r="123" spans="1:5">
      <c r="A123" s="13"/>
      <c r="B123" s="14">
        <v>56</v>
      </c>
      <c r="C123" s="14">
        <v>49</v>
      </c>
      <c r="D123" s="14"/>
      <c r="E123">
        <f t="shared" ref="E123:E136" si="2">C123/B123*100</f>
        <v>87.5</v>
      </c>
    </row>
    <row r="124" spans="1:5">
      <c r="A124" s="13"/>
      <c r="B124" s="14">
        <v>60</v>
      </c>
      <c r="C124" s="14">
        <v>52</v>
      </c>
      <c r="D124" s="14"/>
      <c r="E124">
        <f t="shared" si="2"/>
        <v>86.666666666666671</v>
      </c>
    </row>
    <row r="125" spans="1:5">
      <c r="A125" s="13"/>
      <c r="B125" s="14"/>
      <c r="C125" s="14" t="s">
        <v>24</v>
      </c>
      <c r="D125" s="15"/>
    </row>
    <row r="126" spans="1:5">
      <c r="A126" s="13"/>
      <c r="B126" s="14"/>
      <c r="C126" s="14" t="s">
        <v>25</v>
      </c>
      <c r="D126" s="15"/>
    </row>
    <row r="127" spans="1:5">
      <c r="A127" s="12" t="s">
        <v>37</v>
      </c>
      <c r="B127" s="14">
        <v>49</v>
      </c>
      <c r="C127" s="14">
        <v>26</v>
      </c>
      <c r="E127">
        <f t="shared" si="2"/>
        <v>53.061224489795919</v>
      </c>
    </row>
    <row r="128" spans="1:5">
      <c r="A128" s="12"/>
      <c r="B128" s="14">
        <v>59</v>
      </c>
      <c r="C128" s="14">
        <v>34</v>
      </c>
      <c r="E128">
        <f t="shared" si="2"/>
        <v>57.627118644067799</v>
      </c>
    </row>
    <row r="129" spans="1:5">
      <c r="A129" s="12"/>
      <c r="B129" s="14">
        <v>54</v>
      </c>
      <c r="C129" s="14">
        <v>17</v>
      </c>
      <c r="E129">
        <f t="shared" si="2"/>
        <v>31.481481481481481</v>
      </c>
    </row>
    <row r="130" spans="1:5">
      <c r="A130" s="12"/>
      <c r="B130" s="14">
        <v>37</v>
      </c>
      <c r="C130" s="14">
        <v>19</v>
      </c>
      <c r="E130">
        <f t="shared" si="2"/>
        <v>51.351351351351347</v>
      </c>
    </row>
    <row r="131" spans="1:5">
      <c r="A131" s="12"/>
      <c r="B131" s="14">
        <v>63</v>
      </c>
      <c r="C131" s="14">
        <v>24</v>
      </c>
      <c r="E131">
        <f t="shared" si="2"/>
        <v>38.095238095238095</v>
      </c>
    </row>
    <row r="132" spans="1:5">
      <c r="A132" s="12"/>
    </row>
    <row r="133" spans="1:5">
      <c r="A133" s="12" t="s">
        <v>38</v>
      </c>
      <c r="B133" s="14">
        <v>25</v>
      </c>
      <c r="C133" s="14">
        <v>15</v>
      </c>
      <c r="E133">
        <f t="shared" si="2"/>
        <v>60</v>
      </c>
    </row>
    <row r="134" spans="1:5">
      <c r="A134" s="12"/>
      <c r="B134" s="14">
        <v>25</v>
      </c>
      <c r="C134" s="14">
        <v>10</v>
      </c>
      <c r="E134">
        <f t="shared" si="2"/>
        <v>40</v>
      </c>
    </row>
    <row r="135" spans="1:5">
      <c r="A135" s="12"/>
      <c r="B135" s="14">
        <v>30</v>
      </c>
      <c r="C135" s="14">
        <v>13</v>
      </c>
      <c r="E135">
        <f t="shared" si="2"/>
        <v>43.333333333333336</v>
      </c>
    </row>
    <row r="136" spans="1:5">
      <c r="A136" s="12"/>
      <c r="B136" s="14">
        <v>61</v>
      </c>
      <c r="C136" s="14">
        <v>25</v>
      </c>
      <c r="E136">
        <f t="shared" si="2"/>
        <v>40.983606557377051</v>
      </c>
    </row>
    <row r="137" spans="1:5">
      <c r="A137" s="12"/>
    </row>
    <row r="139" spans="1:5">
      <c r="A139" s="16" t="s">
        <v>39</v>
      </c>
    </row>
    <row r="140" spans="1:5">
      <c r="A140" s="16" t="s">
        <v>40</v>
      </c>
      <c r="B140">
        <v>116</v>
      </c>
      <c r="C140">
        <v>66</v>
      </c>
      <c r="E140">
        <f>C140/B140*100</f>
        <v>56.896551724137936</v>
      </c>
    </row>
    <row r="141" spans="1:5">
      <c r="A141" s="16"/>
      <c r="B141">
        <v>95</v>
      </c>
      <c r="C141">
        <v>53</v>
      </c>
      <c r="E141">
        <f t="shared" ref="E141:E155" si="3">C141/B141*100</f>
        <v>55.78947368421052</v>
      </c>
    </row>
    <row r="142" spans="1:5">
      <c r="A142" s="16"/>
      <c r="B142">
        <v>69</v>
      </c>
      <c r="C142">
        <v>25</v>
      </c>
      <c r="E142">
        <f t="shared" si="3"/>
        <v>36.231884057971016</v>
      </c>
    </row>
    <row r="143" spans="1:5">
      <c r="A143" s="16"/>
      <c r="B143">
        <v>102</v>
      </c>
      <c r="C143">
        <v>41</v>
      </c>
      <c r="E143">
        <f t="shared" si="3"/>
        <v>40.196078431372548</v>
      </c>
    </row>
    <row r="144" spans="1:5">
      <c r="A144" s="16"/>
    </row>
    <row r="145" spans="1:5">
      <c r="A145" s="16" t="s">
        <v>41</v>
      </c>
      <c r="B145">
        <v>68</v>
      </c>
      <c r="C145">
        <v>36</v>
      </c>
      <c r="E145">
        <f t="shared" si="3"/>
        <v>52.941176470588239</v>
      </c>
    </row>
    <row r="146" spans="1:5">
      <c r="A146" s="16"/>
      <c r="B146">
        <v>76</v>
      </c>
      <c r="C146">
        <v>46</v>
      </c>
      <c r="E146">
        <f t="shared" si="3"/>
        <v>60.526315789473685</v>
      </c>
    </row>
    <row r="147" spans="1:5">
      <c r="A147" s="16"/>
      <c r="B147">
        <v>70</v>
      </c>
      <c r="C147">
        <v>41</v>
      </c>
      <c r="E147">
        <f t="shared" si="3"/>
        <v>58.571428571428577</v>
      </c>
    </row>
    <row r="148" spans="1:5">
      <c r="A148" s="16"/>
      <c r="B148">
        <v>79</v>
      </c>
      <c r="C148">
        <v>43</v>
      </c>
      <c r="E148">
        <f t="shared" si="3"/>
        <v>54.430379746835442</v>
      </c>
    </row>
    <row r="149" spans="1:5">
      <c r="A149" s="16"/>
    </row>
    <row r="150" spans="1:5">
      <c r="A150" s="16"/>
    </row>
    <row r="151" spans="1:5">
      <c r="A151" s="16" t="s">
        <v>42</v>
      </c>
      <c r="B151">
        <v>99</v>
      </c>
      <c r="C151">
        <v>55</v>
      </c>
      <c r="E151">
        <f t="shared" si="3"/>
        <v>55.555555555555557</v>
      </c>
    </row>
    <row r="152" spans="1:5">
      <c r="A152" s="16"/>
      <c r="B152">
        <v>76</v>
      </c>
      <c r="C152">
        <v>39</v>
      </c>
      <c r="E152">
        <f t="shared" si="3"/>
        <v>51.315789473684212</v>
      </c>
    </row>
    <row r="153" spans="1:5">
      <c r="A153" s="16"/>
      <c r="B153">
        <v>104</v>
      </c>
      <c r="C153">
        <v>42</v>
      </c>
      <c r="E153">
        <f t="shared" si="3"/>
        <v>40.384615384615387</v>
      </c>
    </row>
    <row r="154" spans="1:5">
      <c r="A154" s="16"/>
      <c r="B154">
        <v>109</v>
      </c>
      <c r="C154">
        <v>65</v>
      </c>
      <c r="E154">
        <f t="shared" si="3"/>
        <v>59.633027522935777</v>
      </c>
    </row>
    <row r="155" spans="1:5">
      <c r="A155" s="16"/>
      <c r="B155">
        <v>60</v>
      </c>
      <c r="C155">
        <v>17</v>
      </c>
      <c r="E155">
        <f t="shared" si="3"/>
        <v>28.333333333333332</v>
      </c>
    </row>
    <row r="156" spans="1:5">
      <c r="A156" s="16"/>
    </row>
    <row r="159" spans="1:5" ht="25">
      <c r="A159" s="9" t="s">
        <v>43</v>
      </c>
    </row>
    <row r="160" spans="1:5">
      <c r="A160" s="17" t="s">
        <v>44</v>
      </c>
    </row>
    <row r="161" spans="1:5">
      <c r="A161" s="18" t="s">
        <v>45</v>
      </c>
      <c r="B161">
        <v>58</v>
      </c>
      <c r="C161">
        <v>0</v>
      </c>
      <c r="D161">
        <f>C161/B161</f>
        <v>0</v>
      </c>
    </row>
    <row r="162" spans="1:5">
      <c r="A162" s="18"/>
      <c r="B162">
        <v>77</v>
      </c>
      <c r="C162">
        <v>0</v>
      </c>
      <c r="D162">
        <f>C162/B162</f>
        <v>0</v>
      </c>
    </row>
    <row r="163" spans="1:5">
      <c r="A163" s="18"/>
      <c r="B163">
        <v>68</v>
      </c>
      <c r="C163">
        <v>0</v>
      </c>
      <c r="D163">
        <f>C163/B163</f>
        <v>0</v>
      </c>
    </row>
    <row r="164" spans="1:5">
      <c r="A164" s="18"/>
      <c r="B164">
        <v>69</v>
      </c>
      <c r="C164">
        <v>0</v>
      </c>
      <c r="D164">
        <f>C164/B164</f>
        <v>0</v>
      </c>
    </row>
    <row r="165" spans="1:5">
      <c r="A165" s="18"/>
      <c r="B165">
        <v>65</v>
      </c>
      <c r="C165">
        <v>0</v>
      </c>
      <c r="D165">
        <f>C165/B165</f>
        <v>0</v>
      </c>
    </row>
    <row r="166" spans="1:5">
      <c r="A166" s="18"/>
    </row>
    <row r="167" spans="1:5">
      <c r="A167" s="18" t="s">
        <v>46</v>
      </c>
      <c r="B167">
        <v>69</v>
      </c>
      <c r="C167">
        <v>0</v>
      </c>
      <c r="D167">
        <f>C167/B167</f>
        <v>0</v>
      </c>
    </row>
    <row r="168" spans="1:5">
      <c r="A168" s="18"/>
      <c r="B168">
        <v>63</v>
      </c>
      <c r="C168">
        <v>0</v>
      </c>
      <c r="D168">
        <f>C168/B168</f>
        <v>0</v>
      </c>
    </row>
    <row r="169" spans="1:5">
      <c r="A169" s="18"/>
      <c r="B169">
        <v>39</v>
      </c>
      <c r="C169">
        <v>0</v>
      </c>
      <c r="D169">
        <f>C169/B169</f>
        <v>0</v>
      </c>
    </row>
    <row r="170" spans="1:5">
      <c r="A170" s="18"/>
    </row>
    <row r="171" spans="1:5">
      <c r="A171" s="18" t="s">
        <v>47</v>
      </c>
      <c r="B171">
        <v>41</v>
      </c>
      <c r="C171">
        <v>1</v>
      </c>
      <c r="E171">
        <f>1/41*100</f>
        <v>2.4390243902439024</v>
      </c>
    </row>
    <row r="172" spans="1:5">
      <c r="A172" s="18"/>
      <c r="B172">
        <v>48</v>
      </c>
      <c r="C172">
        <v>0</v>
      </c>
    </row>
    <row r="173" spans="1:5">
      <c r="A173" s="18"/>
      <c r="B173">
        <v>61</v>
      </c>
      <c r="C173">
        <v>0</v>
      </c>
    </row>
    <row r="174" spans="1:5">
      <c r="A174" s="18"/>
      <c r="B174">
        <v>40</v>
      </c>
      <c r="C174">
        <v>0</v>
      </c>
    </row>
    <row r="175" spans="1:5">
      <c r="A175" s="18"/>
    </row>
    <row r="177" spans="1:5">
      <c r="A177" s="19" t="s">
        <v>48</v>
      </c>
      <c r="B177">
        <v>117</v>
      </c>
      <c r="C177">
        <v>0</v>
      </c>
    </row>
    <row r="178" spans="1:5">
      <c r="A178" s="19" t="s">
        <v>49</v>
      </c>
      <c r="B178">
        <v>143</v>
      </c>
      <c r="C178">
        <v>0</v>
      </c>
    </row>
    <row r="179" spans="1:5">
      <c r="A179" s="19"/>
      <c r="B179">
        <v>135</v>
      </c>
      <c r="C179">
        <v>0</v>
      </c>
    </row>
    <row r="180" spans="1:5">
      <c r="A180" s="19"/>
      <c r="B180">
        <v>149</v>
      </c>
      <c r="C180">
        <v>0</v>
      </c>
    </row>
    <row r="181" spans="1:5">
      <c r="A181" s="19"/>
      <c r="B181">
        <v>121</v>
      </c>
      <c r="C181">
        <v>0</v>
      </c>
    </row>
    <row r="182" spans="1:5">
      <c r="A182" s="19"/>
    </row>
    <row r="183" spans="1:5">
      <c r="A183" s="19" t="s">
        <v>50</v>
      </c>
      <c r="B183">
        <v>78</v>
      </c>
      <c r="C183">
        <v>0</v>
      </c>
    </row>
    <row r="184" spans="1:5">
      <c r="A184" s="19"/>
      <c r="B184">
        <v>61</v>
      </c>
      <c r="C184">
        <v>0</v>
      </c>
    </row>
    <row r="185" spans="1:5">
      <c r="A185" s="19"/>
      <c r="B185">
        <v>77</v>
      </c>
      <c r="C185">
        <v>0</v>
      </c>
    </row>
    <row r="186" spans="1:5">
      <c r="A186" s="19"/>
      <c r="B186">
        <v>74</v>
      </c>
      <c r="C186">
        <v>0</v>
      </c>
    </row>
    <row r="187" spans="1:5">
      <c r="A187" s="19"/>
    </row>
    <row r="188" spans="1:5">
      <c r="A188" s="19"/>
    </row>
    <row r="189" spans="1:5">
      <c r="A189" s="19" t="s">
        <v>51</v>
      </c>
      <c r="B189">
        <v>66</v>
      </c>
      <c r="C189">
        <v>1</v>
      </c>
      <c r="E189">
        <f>1/66*100</f>
        <v>1.5151515151515151</v>
      </c>
    </row>
    <row r="190" spans="1:5">
      <c r="A190" s="19"/>
      <c r="B190">
        <v>59</v>
      </c>
      <c r="C190">
        <v>0</v>
      </c>
    </row>
    <row r="191" spans="1:5">
      <c r="A191" s="19"/>
      <c r="B191">
        <v>60</v>
      </c>
      <c r="C191">
        <v>0</v>
      </c>
    </row>
    <row r="192" spans="1:5">
      <c r="A192" s="19"/>
      <c r="B192">
        <v>52</v>
      </c>
      <c r="C192">
        <v>0</v>
      </c>
    </row>
    <row r="193" spans="1:3">
      <c r="A193" s="19"/>
    </row>
    <row r="194" spans="1:3">
      <c r="A194" s="19"/>
    </row>
    <row r="196" spans="1:3">
      <c r="A196" s="20" t="s">
        <v>52</v>
      </c>
      <c r="B196" s="14">
        <v>155</v>
      </c>
      <c r="C196" s="14">
        <v>0</v>
      </c>
    </row>
    <row r="197" spans="1:3">
      <c r="A197" s="20" t="s">
        <v>53</v>
      </c>
      <c r="B197" s="14">
        <v>139</v>
      </c>
      <c r="C197" s="14">
        <v>0</v>
      </c>
    </row>
    <row r="198" spans="1:3">
      <c r="A198" s="20"/>
      <c r="B198" s="14">
        <v>93</v>
      </c>
      <c r="C198" s="14">
        <v>0</v>
      </c>
    </row>
    <row r="199" spans="1:3">
      <c r="A199" s="20"/>
      <c r="B199" s="14">
        <v>121</v>
      </c>
      <c r="C199" s="14">
        <v>0</v>
      </c>
    </row>
    <row r="200" spans="1:3">
      <c r="A200" s="20"/>
      <c r="B200" s="14">
        <v>129</v>
      </c>
      <c r="C200" s="14">
        <v>0</v>
      </c>
    </row>
    <row r="201" spans="1:3">
      <c r="A201" s="21"/>
      <c r="C201" s="14"/>
    </row>
    <row r="202" spans="1:3">
      <c r="A202" s="21" t="s">
        <v>41</v>
      </c>
      <c r="B202" s="14">
        <v>56</v>
      </c>
      <c r="C202" s="14">
        <v>0</v>
      </c>
    </row>
    <row r="203" spans="1:3">
      <c r="A203" s="21"/>
      <c r="B203" s="14">
        <v>72</v>
      </c>
      <c r="C203" s="14">
        <v>0</v>
      </c>
    </row>
    <row r="204" spans="1:3">
      <c r="A204" s="21"/>
      <c r="B204" s="14">
        <v>43</v>
      </c>
      <c r="C204" s="14">
        <v>0</v>
      </c>
    </row>
    <row r="205" spans="1:3">
      <c r="A205" s="21"/>
      <c r="B205" s="14">
        <v>55</v>
      </c>
      <c r="C205" s="14">
        <v>0</v>
      </c>
    </row>
    <row r="206" spans="1:3">
      <c r="A206" s="21"/>
      <c r="B206" s="14">
        <v>54</v>
      </c>
      <c r="C206" s="14">
        <v>0</v>
      </c>
    </row>
    <row r="207" spans="1:3">
      <c r="A207" s="21"/>
      <c r="C207" s="14"/>
    </row>
    <row r="208" spans="1:3">
      <c r="A208" s="21"/>
    </row>
    <row r="209" spans="1:3">
      <c r="A209" s="21" t="s">
        <v>51</v>
      </c>
      <c r="B209" s="14">
        <v>32</v>
      </c>
      <c r="C209" s="14">
        <v>0</v>
      </c>
    </row>
    <row r="210" spans="1:3">
      <c r="A210" s="21"/>
      <c r="B210" s="14">
        <v>84</v>
      </c>
      <c r="C210" s="14">
        <v>0</v>
      </c>
    </row>
    <row r="211" spans="1:3">
      <c r="A211" s="21"/>
      <c r="B211" s="14">
        <v>44</v>
      </c>
      <c r="C211" s="14">
        <v>0</v>
      </c>
    </row>
    <row r="212" spans="1:3">
      <c r="A212" s="21"/>
      <c r="B212" s="14">
        <v>45</v>
      </c>
      <c r="C212" s="14">
        <v>0</v>
      </c>
    </row>
    <row r="213" spans="1:3">
      <c r="A213" s="21"/>
      <c r="B213" s="14">
        <v>65</v>
      </c>
      <c r="C213" s="14">
        <v>0</v>
      </c>
    </row>
    <row r="214" spans="1:3">
      <c r="A214" s="21"/>
    </row>
    <row r="216" spans="1:3">
      <c r="A216" s="22" t="s">
        <v>54</v>
      </c>
    </row>
    <row r="217" spans="1:3">
      <c r="A217" s="22" t="s">
        <v>40</v>
      </c>
      <c r="B217">
        <v>118</v>
      </c>
      <c r="C217">
        <v>0</v>
      </c>
    </row>
    <row r="218" spans="1:3">
      <c r="A218" s="22"/>
      <c r="B218">
        <v>96</v>
      </c>
      <c r="C218">
        <v>0</v>
      </c>
    </row>
    <row r="219" spans="1:3">
      <c r="A219" s="22"/>
      <c r="B219">
        <v>82</v>
      </c>
      <c r="C219">
        <v>0</v>
      </c>
    </row>
    <row r="220" spans="1:3">
      <c r="A220" s="22"/>
      <c r="B220">
        <v>97</v>
      </c>
      <c r="C220">
        <v>0</v>
      </c>
    </row>
    <row r="221" spans="1:3">
      <c r="A221" s="22"/>
    </row>
    <row r="222" spans="1:3">
      <c r="A222" s="22" t="s">
        <v>55</v>
      </c>
      <c r="B222">
        <v>33</v>
      </c>
      <c r="C222">
        <v>0</v>
      </c>
    </row>
    <row r="223" spans="1:3">
      <c r="A223" s="22"/>
      <c r="B223">
        <v>85</v>
      </c>
      <c r="C223">
        <v>0</v>
      </c>
    </row>
    <row r="224" spans="1:3">
      <c r="A224" s="22"/>
      <c r="B224">
        <v>47</v>
      </c>
      <c r="C224">
        <v>0</v>
      </c>
    </row>
    <row r="225" spans="1:5">
      <c r="A225" s="22"/>
      <c r="B225">
        <v>52</v>
      </c>
      <c r="C225">
        <v>0</v>
      </c>
    </row>
    <row r="226" spans="1:5">
      <c r="A226" s="22"/>
      <c r="B226">
        <v>64</v>
      </c>
      <c r="C226">
        <v>0</v>
      </c>
    </row>
    <row r="227" spans="1:5">
      <c r="A227" s="22"/>
    </row>
    <row r="228" spans="1:5">
      <c r="A228" s="22" t="s">
        <v>42</v>
      </c>
      <c r="B228">
        <v>87</v>
      </c>
      <c r="C228">
        <v>1</v>
      </c>
      <c r="D228">
        <f>C228/B228</f>
        <v>1.1494252873563218E-2</v>
      </c>
      <c r="E228">
        <f>C228/B228*100</f>
        <v>1.1494252873563218</v>
      </c>
    </row>
    <row r="229" spans="1:5">
      <c r="A229" s="22"/>
      <c r="B229">
        <v>68</v>
      </c>
      <c r="C229">
        <v>1</v>
      </c>
      <c r="D229">
        <f>C229/B229</f>
        <v>1.4705882352941176E-2</v>
      </c>
      <c r="E229">
        <f>C229/B229*100</f>
        <v>1.4705882352941175</v>
      </c>
    </row>
    <row r="230" spans="1:5">
      <c r="A230" s="22"/>
      <c r="B230">
        <v>80</v>
      </c>
      <c r="C230">
        <v>1</v>
      </c>
      <c r="D230">
        <f>C230/B230</f>
        <v>1.2500000000000001E-2</v>
      </c>
      <c r="E230">
        <f>C230/B230*100</f>
        <v>1.25</v>
      </c>
    </row>
    <row r="231" spans="1:5">
      <c r="A231" s="22"/>
      <c r="C231" t="s">
        <v>24</v>
      </c>
      <c r="D231" s="8">
        <f>AVERAGE(D228:D230)</f>
        <v>1.2900045075501465E-2</v>
      </c>
    </row>
    <row r="232" spans="1:5">
      <c r="A232" s="22"/>
      <c r="C232" t="s">
        <v>25</v>
      </c>
      <c r="D232" s="8">
        <f>STDEV(D228:D230)</f>
        <v>1.6427623154391853E-3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44303-6C65-A64C-B4F2-28DA05EB2229}">
  <dimension ref="A1:D18"/>
  <sheetViews>
    <sheetView workbookViewId="0">
      <selection activeCell="D21" sqref="D21"/>
    </sheetView>
  </sheetViews>
  <sheetFormatPr baseColWidth="10" defaultRowHeight="16"/>
  <cols>
    <col min="4" max="4" width="17.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214</v>
      </c>
      <c r="B2" s="1">
        <v>261</v>
      </c>
      <c r="C2" s="1">
        <v>10720</v>
      </c>
    </row>
    <row r="3" spans="1:3">
      <c r="A3" s="1">
        <v>177</v>
      </c>
      <c r="B3" s="1">
        <v>236</v>
      </c>
      <c r="C3" s="1">
        <v>2025</v>
      </c>
    </row>
    <row r="4" spans="1:3">
      <c r="A4" s="1">
        <v>260</v>
      </c>
      <c r="B4" s="1">
        <v>1087</v>
      </c>
      <c r="C4" s="1">
        <v>2391</v>
      </c>
    </row>
    <row r="5" spans="1:3">
      <c r="A5" s="1">
        <v>380</v>
      </c>
      <c r="B5" s="1">
        <v>541</v>
      </c>
      <c r="C5" s="1">
        <v>3580</v>
      </c>
    </row>
    <row r="6" spans="1:3">
      <c r="A6" s="1">
        <v>122</v>
      </c>
      <c r="B6" s="1">
        <v>1048</v>
      </c>
      <c r="C6" s="1">
        <v>3452</v>
      </c>
    </row>
    <row r="7" spans="1:3">
      <c r="A7" s="1">
        <v>156</v>
      </c>
      <c r="B7" s="1"/>
      <c r="C7" s="1">
        <v>7298</v>
      </c>
    </row>
    <row r="8" spans="1:3">
      <c r="A8" s="1">
        <v>257</v>
      </c>
      <c r="B8" s="1"/>
      <c r="C8" s="1">
        <v>3508</v>
      </c>
    </row>
    <row r="9" spans="1:3">
      <c r="A9" s="1"/>
      <c r="B9" s="1"/>
      <c r="C9" s="1">
        <v>2841</v>
      </c>
    </row>
    <row r="10" spans="1:3">
      <c r="A10" s="1"/>
      <c r="B10" s="1"/>
      <c r="C10" s="1">
        <v>4725</v>
      </c>
    </row>
    <row r="11" spans="1:3">
      <c r="A11" s="1"/>
      <c r="B11" s="1"/>
      <c r="C11" s="1">
        <v>5733</v>
      </c>
    </row>
    <row r="12" spans="1:3">
      <c r="A12" s="1"/>
      <c r="B12" s="1"/>
      <c r="C12" s="1">
        <v>5295</v>
      </c>
    </row>
    <row r="13" spans="1:3">
      <c r="A13" s="1"/>
      <c r="B13" s="1"/>
      <c r="C13" s="1">
        <v>5363</v>
      </c>
    </row>
    <row r="16" spans="1:3" ht="17" thickBot="1"/>
    <row r="17" spans="1:4">
      <c r="A17" s="23">
        <f>AVERAGE(A2:A8)</f>
        <v>223.71428571428572</v>
      </c>
      <c r="B17" s="24">
        <f>AVERAGE(B2:B6)</f>
        <v>634.6</v>
      </c>
      <c r="C17" s="24">
        <f>AVERAGE(C2:C13)</f>
        <v>4744.25</v>
      </c>
      <c r="D17" s="25" t="s">
        <v>6</v>
      </c>
    </row>
    <row r="18" spans="1:4" ht="17" thickBot="1">
      <c r="A18" s="26">
        <f>STDEV(A2:A8)</f>
        <v>85.690750737198954</v>
      </c>
      <c r="B18" s="27">
        <f>STDEV(B2:B6)</f>
        <v>413.15408747826757</v>
      </c>
      <c r="C18" s="27">
        <f>STDEV(C2:C13)</f>
        <v>2430.9289329951066</v>
      </c>
      <c r="D18" s="28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9531-0414-504B-8478-0B6D39791FD9}">
  <dimension ref="A1:D15"/>
  <sheetViews>
    <sheetView tabSelected="1" workbookViewId="0">
      <selection activeCell="A14" sqref="A14:D15"/>
    </sheetView>
  </sheetViews>
  <sheetFormatPr baseColWidth="10" defaultRowHeight="16"/>
  <cols>
    <col min="2" max="2" width="20.33203125" customWidth="1"/>
    <col min="4" max="4" width="17.83203125" customWidth="1"/>
  </cols>
  <sheetData>
    <row r="1" spans="1:4">
      <c r="A1" s="1" t="s">
        <v>3</v>
      </c>
      <c r="B1" s="1" t="s">
        <v>4</v>
      </c>
      <c r="C1" s="1" t="s">
        <v>5</v>
      </c>
    </row>
    <row r="2" spans="1:4">
      <c r="A2" s="1">
        <v>1173</v>
      </c>
      <c r="B2" s="1">
        <v>1712</v>
      </c>
      <c r="C2" s="1">
        <v>108</v>
      </c>
    </row>
    <row r="3" spans="1:4">
      <c r="A3" s="1">
        <v>1196</v>
      </c>
      <c r="B3" s="1">
        <v>1429</v>
      </c>
      <c r="C3" s="1">
        <v>253</v>
      </c>
    </row>
    <row r="4" spans="1:4">
      <c r="A4" s="1">
        <v>918</v>
      </c>
      <c r="B4" s="1">
        <v>982</v>
      </c>
      <c r="C4" s="1">
        <v>263</v>
      </c>
    </row>
    <row r="5" spans="1:4">
      <c r="A5" s="1">
        <v>1475</v>
      </c>
      <c r="B5" s="1">
        <v>678</v>
      </c>
      <c r="C5" s="1">
        <v>157</v>
      </c>
    </row>
    <row r="6" spans="1:4">
      <c r="A6" s="1">
        <v>697</v>
      </c>
      <c r="B6" s="1">
        <v>1042</v>
      </c>
      <c r="C6" s="1">
        <v>375</v>
      </c>
    </row>
    <row r="7" spans="1:4">
      <c r="A7" s="1">
        <v>853</v>
      </c>
      <c r="B7" s="1">
        <v>1517</v>
      </c>
      <c r="C7" s="1">
        <v>458</v>
      </c>
    </row>
    <row r="8" spans="1:4">
      <c r="A8" s="1"/>
      <c r="B8" s="1">
        <v>1918</v>
      </c>
      <c r="C8" s="1">
        <v>1618</v>
      </c>
    </row>
    <row r="9" spans="1:4">
      <c r="A9" s="1"/>
      <c r="B9" s="1">
        <v>954</v>
      </c>
      <c r="C9" s="1">
        <v>407</v>
      </c>
    </row>
    <row r="10" spans="1:4">
      <c r="A10" s="1"/>
      <c r="B10" s="1"/>
      <c r="C10" s="1">
        <v>1321</v>
      </c>
    </row>
    <row r="11" spans="1:4">
      <c r="A11" s="1"/>
      <c r="B11" s="1"/>
      <c r="C11" s="1">
        <v>353</v>
      </c>
    </row>
    <row r="12" spans="1:4">
      <c r="A12" s="1"/>
      <c r="B12" s="1"/>
      <c r="C12" s="1">
        <v>425</v>
      </c>
    </row>
    <row r="13" spans="1:4" ht="17" thickBot="1"/>
    <row r="14" spans="1:4">
      <c r="A14" s="23">
        <f>AVERAGE(A2:A7)</f>
        <v>1052</v>
      </c>
      <c r="B14" s="24">
        <f>AVERAGE(B2:B9)</f>
        <v>1279</v>
      </c>
      <c r="C14" s="24">
        <f>AVERAGE(C2:C12)</f>
        <v>521.63636363636363</v>
      </c>
      <c r="D14" s="25" t="s">
        <v>6</v>
      </c>
    </row>
    <row r="15" spans="1:4" ht="17" thickBot="1">
      <c r="A15" s="26">
        <f>STDEV(A2:A7)</f>
        <v>282.09501945266601</v>
      </c>
      <c r="B15" s="27">
        <f>STDEV(B2:B9)</f>
        <v>428.64537457303459</v>
      </c>
      <c r="C15" s="27">
        <f>STDEV(C2:C12)</f>
        <v>485.85785425930345</v>
      </c>
      <c r="D15" s="2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1d</vt:lpstr>
      <vt:lpstr>Figure 1e</vt:lpstr>
      <vt:lpstr>Figure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leonmora@mail.med.upenn.edu</dc:creator>
  <cp:lastModifiedBy>leonmora@mail.med.upenn.edu</cp:lastModifiedBy>
  <dcterms:created xsi:type="dcterms:W3CDTF">2019-08-06T17:32:49Z</dcterms:created>
  <dcterms:modified xsi:type="dcterms:W3CDTF">2019-08-07T22:00:28Z</dcterms:modified>
</cp:coreProperties>
</file>