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 (Personal)\Covid19\Papers\Methods_Paper_2020\Final_submission\Figures\New folder\"/>
    </mc:Choice>
  </mc:AlternateContent>
  <xr:revisionPtr revIDLastSave="0" documentId="13_ncr:40009_{B0136460-6B0E-492B-8802-FED573655E37}" xr6:coauthVersionLast="47" xr6:coauthVersionMax="47" xr10:uidLastSave="{00000000-0000-0000-0000-000000000000}"/>
  <bookViews>
    <workbookView xWindow="2355" yWindow="585" windowWidth="26070" windowHeight="13305" activeTab="1"/>
  </bookViews>
  <sheets>
    <sheet name="Glomeruli 1.3um" sheetId="1" r:id="rId1"/>
    <sheet name="Glomeruli no. 6um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C13" i="2" s="1"/>
  <c r="B7" i="2" s="1"/>
  <c r="C12" i="2"/>
  <c r="C11" i="2"/>
  <c r="C9" i="2"/>
  <c r="D9" i="2" s="1"/>
  <c r="B16" i="2" s="1"/>
  <c r="G17" i="1"/>
  <c r="I16" i="1"/>
  <c r="I17" i="1" s="1"/>
  <c r="H16" i="1"/>
  <c r="H17" i="1" s="1"/>
  <c r="G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<sst xmlns="http://schemas.openxmlformats.org/spreadsheetml/2006/main" count="31" uniqueCount="29">
  <si>
    <t>vitural_biopsy_1_1.3um_images</t>
  </si>
  <si>
    <t>cap1</t>
  </si>
  <si>
    <t>radius um</t>
  </si>
  <si>
    <t>length um</t>
  </si>
  <si>
    <t>volume um3</t>
  </si>
  <si>
    <t>cap2</t>
  </si>
  <si>
    <t>Glomeruli</t>
  </si>
  <si>
    <t>x_mid (um)</t>
  </si>
  <si>
    <t>y_mid (um)</t>
  </si>
  <si>
    <t>z_max (slices)</t>
  </si>
  <si>
    <t>z_min (slices)</t>
  </si>
  <si>
    <t>z_mid (um)</t>
  </si>
  <si>
    <t>volume (um3)</t>
  </si>
  <si>
    <t>Surface Area (um2)</t>
  </si>
  <si>
    <t>Sphericity</t>
  </si>
  <si>
    <t>Euler No.</t>
  </si>
  <si>
    <t>Mean</t>
  </si>
  <si>
    <t>Stddeviation</t>
  </si>
  <si>
    <t>6um virtual biopsy</t>
  </si>
  <si>
    <t>cap1 (x,y,z)</t>
  </si>
  <si>
    <t>cap2 (x,y,z)</t>
  </si>
  <si>
    <t>volume of cylinder um3</t>
  </si>
  <si>
    <t>volume of parenchyma in cylinder</t>
  </si>
  <si>
    <t>no. of gloms</t>
  </si>
  <si>
    <t>total vol of parencyma (imageJ 25um)</t>
  </si>
  <si>
    <t>vol parenchyma 6um</t>
  </si>
  <si>
    <t>parenchyma plus cyliner 6um</t>
  </si>
  <si>
    <t>renal pelvis in cylinder 6um</t>
  </si>
  <si>
    <t xml:space="preserve">total no of glom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</si>
</sst>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11" fontId="0" fillId="0" borderId="3" xfId="0" applyNumberFormat="1" applyBorder="1"/>
    <xf numFmtId="0" fontId="0" fillId="0" borderId="4" xfId="0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11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29" sqref="F29"/>
    </sheetView>
  </sheetViews>
  <sheetFormatPr defaultRowHeight="15" x14ac:dyDescent="0.25"/>
  <cols>
    <col min="1" max="6" width="9.140625" customWidth="1"/>
    <col min="7" max="7" width="26" customWidth="1"/>
    <col min="8" max="8" width="9.140625" customWidth="1"/>
    <col min="9" max="9" width="17.5703125" customWidth="1"/>
    <col min="10" max="10" width="9.140625" customWidth="1"/>
    <col min="11" max="11" width="12.5703125" customWidth="1"/>
    <col min="12" max="12" width="9.140625" customWidth="1"/>
  </cols>
  <sheetData>
    <row r="1" spans="1:12" x14ac:dyDescent="0.25">
      <c r="A1" s="1" t="s">
        <v>0</v>
      </c>
      <c r="B1" s="2"/>
      <c r="C1" s="2" t="s">
        <v>1</v>
      </c>
      <c r="D1" s="2">
        <v>3281.64</v>
      </c>
      <c r="E1" s="2">
        <v>1843.34</v>
      </c>
      <c r="F1" s="2">
        <v>4247.8999999999996</v>
      </c>
      <c r="G1" s="2" t="s">
        <v>2</v>
      </c>
      <c r="H1" s="2">
        <v>203.6</v>
      </c>
      <c r="I1" s="2" t="s">
        <v>3</v>
      </c>
      <c r="J1" s="2">
        <v>9813.76</v>
      </c>
      <c r="K1" s="2" t="s">
        <v>4</v>
      </c>
      <c r="L1" s="3">
        <v>1278000000</v>
      </c>
    </row>
    <row r="2" spans="1:12" x14ac:dyDescent="0.25">
      <c r="A2" s="4"/>
      <c r="B2" s="5"/>
      <c r="C2" s="5" t="s">
        <v>5</v>
      </c>
      <c r="D2" s="5">
        <v>2154.04</v>
      </c>
      <c r="E2" s="5">
        <v>2833.98</v>
      </c>
      <c r="F2" s="6">
        <v>13945.27</v>
      </c>
      <c r="G2" s="5"/>
      <c r="H2" s="5"/>
      <c r="I2" s="5"/>
      <c r="J2" s="5"/>
      <c r="K2" s="5"/>
      <c r="L2" s="7"/>
    </row>
    <row r="3" spans="1:12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</row>
    <row r="4" spans="1:12" x14ac:dyDescent="0.25">
      <c r="A4">
        <v>1</v>
      </c>
      <c r="B4">
        <v>2288</v>
      </c>
      <c r="C4">
        <v>2548</v>
      </c>
      <c r="D4">
        <v>4871</v>
      </c>
      <c r="E4">
        <v>4713</v>
      </c>
      <c r="F4">
        <f t="shared" ref="F4:F15" si="0">(E4+((D4-E4)/2))*2.6</f>
        <v>12459.2</v>
      </c>
      <c r="G4">
        <v>6420020.6720000003</v>
      </c>
      <c r="H4">
        <v>205014.35</v>
      </c>
      <c r="I4">
        <v>0.54100000000000004</v>
      </c>
      <c r="J4">
        <v>2.5</v>
      </c>
    </row>
    <row r="5" spans="1:12" x14ac:dyDescent="0.25">
      <c r="A5">
        <v>2</v>
      </c>
      <c r="B5">
        <v>2132</v>
      </c>
      <c r="C5">
        <v>2839.2</v>
      </c>
      <c r="D5">
        <v>4778</v>
      </c>
      <c r="E5">
        <v>4709</v>
      </c>
      <c r="F5">
        <f t="shared" si="0"/>
        <v>12333.1</v>
      </c>
      <c r="G5">
        <v>4251423.4879999999</v>
      </c>
      <c r="H5">
        <v>163692.69500000001</v>
      </c>
      <c r="I5">
        <v>0.46600000000000003</v>
      </c>
      <c r="J5">
        <v>1</v>
      </c>
    </row>
    <row r="6" spans="1:12" x14ac:dyDescent="0.25">
      <c r="A6">
        <v>3</v>
      </c>
      <c r="B6">
        <v>2288</v>
      </c>
      <c r="C6">
        <v>2724.8</v>
      </c>
      <c r="D6">
        <v>4715</v>
      </c>
      <c r="E6">
        <v>4634</v>
      </c>
      <c r="F6">
        <f t="shared" si="0"/>
        <v>12153.7</v>
      </c>
      <c r="G6">
        <v>4031951.9759999998</v>
      </c>
      <c r="H6">
        <v>138929.177</v>
      </c>
      <c r="I6">
        <v>0.68600000000000005</v>
      </c>
      <c r="J6">
        <v>4</v>
      </c>
    </row>
    <row r="7" spans="1:12" x14ac:dyDescent="0.25">
      <c r="A7">
        <v>4</v>
      </c>
      <c r="B7">
        <v>2168.4</v>
      </c>
      <c r="C7">
        <v>2678</v>
      </c>
      <c r="D7">
        <v>4604</v>
      </c>
      <c r="E7">
        <v>4503</v>
      </c>
      <c r="F7">
        <f t="shared" si="0"/>
        <v>11839.1</v>
      </c>
      <c r="G7">
        <v>5717138.8559999997</v>
      </c>
      <c r="H7">
        <v>187896.83300000001</v>
      </c>
      <c r="I7">
        <v>0.55700000000000005</v>
      </c>
      <c r="J7">
        <v>1</v>
      </c>
    </row>
    <row r="8" spans="1:12" x14ac:dyDescent="0.25">
      <c r="A8">
        <v>5</v>
      </c>
      <c r="B8">
        <v>2584.4</v>
      </c>
      <c r="C8">
        <v>2501.1999999999998</v>
      </c>
      <c r="D8">
        <v>4519</v>
      </c>
      <c r="E8">
        <v>4435</v>
      </c>
      <c r="F8">
        <f t="shared" si="0"/>
        <v>11640.2</v>
      </c>
      <c r="G8">
        <v>6145307.7920000004</v>
      </c>
      <c r="H8">
        <v>218714.36799999999</v>
      </c>
      <c r="I8">
        <v>0.40799999999999997</v>
      </c>
      <c r="J8">
        <v>2</v>
      </c>
    </row>
    <row r="9" spans="1:12" x14ac:dyDescent="0.25">
      <c r="A9">
        <v>6</v>
      </c>
      <c r="B9">
        <v>2501.1999999999998</v>
      </c>
      <c r="C9">
        <v>2675.4</v>
      </c>
      <c r="D9">
        <v>4471</v>
      </c>
      <c r="E9">
        <v>4402</v>
      </c>
      <c r="F9">
        <f t="shared" si="0"/>
        <v>11534.9</v>
      </c>
      <c r="G9">
        <v>3279769.48</v>
      </c>
      <c r="H9">
        <v>117987.91099999999</v>
      </c>
      <c r="I9">
        <v>0.74099999999999999</v>
      </c>
      <c r="J9">
        <v>1</v>
      </c>
    </row>
    <row r="10" spans="1:12" x14ac:dyDescent="0.25">
      <c r="A10">
        <v>7</v>
      </c>
      <c r="B10">
        <v>2438.8000000000002</v>
      </c>
      <c r="C10">
        <v>2514.1999999999998</v>
      </c>
      <c r="D10">
        <v>4423</v>
      </c>
      <c r="E10">
        <v>4323</v>
      </c>
      <c r="F10">
        <f t="shared" si="0"/>
        <v>11369.800000000001</v>
      </c>
      <c r="G10">
        <v>6171583.9119999995</v>
      </c>
      <c r="H10">
        <v>184722.03599999999</v>
      </c>
      <c r="I10">
        <v>0.68300000000000005</v>
      </c>
      <c r="J10">
        <v>1</v>
      </c>
    </row>
    <row r="11" spans="1:12" x14ac:dyDescent="0.25">
      <c r="A11">
        <v>8</v>
      </c>
      <c r="B11">
        <v>2529.8000000000002</v>
      </c>
      <c r="C11">
        <v>2722.2</v>
      </c>
      <c r="D11">
        <v>4383</v>
      </c>
      <c r="E11">
        <v>4304</v>
      </c>
      <c r="F11">
        <f t="shared" si="0"/>
        <v>11293.1</v>
      </c>
      <c r="G11">
        <v>4680541.5279999999</v>
      </c>
      <c r="H11">
        <v>154688.307</v>
      </c>
      <c r="I11">
        <v>0.66900000000000004</v>
      </c>
      <c r="J11">
        <v>1</v>
      </c>
    </row>
    <row r="12" spans="1:12" x14ac:dyDescent="0.25">
      <c r="A12">
        <v>9</v>
      </c>
      <c r="B12">
        <v>2535</v>
      </c>
      <c r="C12">
        <v>2719.6</v>
      </c>
      <c r="D12">
        <v>4264</v>
      </c>
      <c r="E12">
        <v>4188</v>
      </c>
      <c r="F12">
        <f t="shared" si="0"/>
        <v>10987.6</v>
      </c>
      <c r="G12">
        <v>3885069.344</v>
      </c>
      <c r="H12">
        <v>152706.364</v>
      </c>
      <c r="I12">
        <v>0.47899999999999998</v>
      </c>
      <c r="J12">
        <v>1.5</v>
      </c>
    </row>
    <row r="13" spans="1:12" x14ac:dyDescent="0.25">
      <c r="A13">
        <v>10</v>
      </c>
      <c r="B13">
        <v>2472.6</v>
      </c>
      <c r="C13">
        <v>2529.8000000000002</v>
      </c>
      <c r="D13">
        <v>4226</v>
      </c>
      <c r="E13">
        <v>4124</v>
      </c>
      <c r="F13">
        <f t="shared" si="0"/>
        <v>10855</v>
      </c>
      <c r="G13">
        <v>4912650.1840000004</v>
      </c>
      <c r="H13">
        <v>172255.592</v>
      </c>
      <c r="I13">
        <v>0.53400000000000003</v>
      </c>
      <c r="J13">
        <v>2</v>
      </c>
    </row>
    <row r="14" spans="1:12" x14ac:dyDescent="0.25">
      <c r="A14">
        <v>11</v>
      </c>
      <c r="B14">
        <v>2802.8</v>
      </c>
      <c r="C14">
        <v>2571.4</v>
      </c>
      <c r="D14">
        <v>4273</v>
      </c>
      <c r="E14">
        <v>4161</v>
      </c>
      <c r="F14">
        <f t="shared" si="0"/>
        <v>10964.2</v>
      </c>
      <c r="G14">
        <v>5121400.3360000001</v>
      </c>
      <c r="H14">
        <v>166329.58199999999</v>
      </c>
      <c r="I14">
        <v>0.64500000000000002</v>
      </c>
      <c r="J14">
        <v>1</v>
      </c>
    </row>
    <row r="15" spans="1:12" x14ac:dyDescent="0.25">
      <c r="A15">
        <v>12</v>
      </c>
      <c r="B15">
        <v>2679.3</v>
      </c>
      <c r="C15">
        <v>2236</v>
      </c>
      <c r="D15">
        <v>4162</v>
      </c>
      <c r="E15">
        <v>4071</v>
      </c>
      <c r="F15">
        <f t="shared" si="0"/>
        <v>10702.9</v>
      </c>
      <c r="G15">
        <v>5954766.3760000002</v>
      </c>
      <c r="H15">
        <v>189395.45699999999</v>
      </c>
      <c r="I15">
        <v>0.59</v>
      </c>
      <c r="J15">
        <v>1.5</v>
      </c>
    </row>
    <row r="16" spans="1:12" x14ac:dyDescent="0.25">
      <c r="F16" t="s">
        <v>16</v>
      </c>
      <c r="G16">
        <f>AVERAGE(G4:G15)</f>
        <v>5047635.3286666665</v>
      </c>
      <c r="H16">
        <f>AVERAGE(H4:H15)</f>
        <v>171027.72266666667</v>
      </c>
      <c r="I16">
        <f>AVERAGE(I4:I15)</f>
        <v>0.58324999999999994</v>
      </c>
    </row>
    <row r="17" spans="6:9" x14ac:dyDescent="0.25">
      <c r="F17" t="s">
        <v>17</v>
      </c>
      <c r="G17">
        <f>_xlfn.STDEV.P(G4:G15)</f>
        <v>996811.74732429907</v>
      </c>
      <c r="H17">
        <f>_xlfn.STDEV.P(H4:H16)</f>
        <v>25961.734428929187</v>
      </c>
      <c r="I17">
        <f>_xlfn.STDEV.P(I4:I16)</f>
        <v>9.4800296169612455E-2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1" width="34.42578125" customWidth="1"/>
    <col min="2" max="2" width="20.28515625" bestFit="1" customWidth="1"/>
    <col min="3" max="3" width="12.42578125" bestFit="1" customWidth="1"/>
    <col min="4" max="4" width="12" bestFit="1" customWidth="1"/>
    <col min="5" max="5" width="9.140625" customWidth="1"/>
    <col min="6" max="6" width="12.42578125" bestFit="1" customWidth="1"/>
    <col min="7" max="7" width="9.140625" customWidth="1"/>
  </cols>
  <sheetData>
    <row r="1" spans="1:4" x14ac:dyDescent="0.25">
      <c r="A1" t="s">
        <v>18</v>
      </c>
    </row>
    <row r="2" spans="1:4" x14ac:dyDescent="0.25">
      <c r="A2" t="s">
        <v>19</v>
      </c>
      <c r="B2">
        <v>7216.72</v>
      </c>
      <c r="C2">
        <v>4485.8</v>
      </c>
      <c r="D2">
        <v>-30958.080000000002</v>
      </c>
    </row>
    <row r="3" spans="1:4" x14ac:dyDescent="0.25">
      <c r="A3" t="s">
        <v>20</v>
      </c>
      <c r="B3">
        <v>3453.33</v>
      </c>
      <c r="C3">
        <v>11410.69</v>
      </c>
      <c r="D3">
        <v>9084.9699999999993</v>
      </c>
    </row>
    <row r="4" spans="1:4" x14ac:dyDescent="0.25">
      <c r="A4" t="s">
        <v>2</v>
      </c>
      <c r="B4">
        <v>1300</v>
      </c>
    </row>
    <row r="5" spans="1:4" x14ac:dyDescent="0.25">
      <c r="A5" t="s">
        <v>3</v>
      </c>
      <c r="B5">
        <v>40811.29</v>
      </c>
    </row>
    <row r="6" spans="1:4" x14ac:dyDescent="0.25">
      <c r="A6" t="s">
        <v>21</v>
      </c>
      <c r="B6" s="8">
        <v>216589455570.51999</v>
      </c>
    </row>
    <row r="7" spans="1:4" x14ac:dyDescent="0.25">
      <c r="A7" t="s">
        <v>22</v>
      </c>
      <c r="B7" s="8">
        <f>B6-C13</f>
        <v>140406711407.46698</v>
      </c>
    </row>
    <row r="8" spans="1:4" x14ac:dyDescent="0.25">
      <c r="A8" t="s">
        <v>23</v>
      </c>
      <c r="B8">
        <v>853</v>
      </c>
    </row>
    <row r="9" spans="1:4" x14ac:dyDescent="0.25">
      <c r="A9" t="s">
        <v>24</v>
      </c>
      <c r="B9">
        <v>397210155</v>
      </c>
      <c r="C9" s="8">
        <f>B9*50.16^3</f>
        <v>50129448474967.984</v>
      </c>
      <c r="D9">
        <f>AVERAGE(C9:C9)</f>
        <v>50129448474967.984</v>
      </c>
    </row>
    <row r="11" spans="1:4" x14ac:dyDescent="0.25">
      <c r="A11" t="s">
        <v>25</v>
      </c>
      <c r="B11" s="8">
        <v>5875211121</v>
      </c>
      <c r="C11" s="8">
        <f>B11*12.1^3</f>
        <v>10408294888729.881</v>
      </c>
    </row>
    <row r="12" spans="1:4" x14ac:dyDescent="0.25">
      <c r="A12" t="s">
        <v>26</v>
      </c>
      <c r="B12" s="8">
        <v>5918214294</v>
      </c>
      <c r="C12" s="8">
        <f>B12*12.1^3</f>
        <v>10484477632892.934</v>
      </c>
    </row>
    <row r="13" spans="1:4" x14ac:dyDescent="0.25">
      <c r="A13" t="s">
        <v>27</v>
      </c>
      <c r="B13" s="8">
        <f>B12-B11</f>
        <v>43003173</v>
      </c>
      <c r="C13" s="8">
        <f>B13*12.1^3</f>
        <v>76182744163.052994</v>
      </c>
    </row>
    <row r="16" spans="1:4" x14ac:dyDescent="0.25">
      <c r="A16" t="s">
        <v>28</v>
      </c>
      <c r="B16" s="8">
        <f>(D9/B7)*B8</f>
        <v>304546.83483793668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Glomeruli 1.3um</vt:lpstr>
      <vt:lpstr>Glomeruli no. 6um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2020-10-30T11:43:36Z</dcterms:created>
  <dcterms:modified xsi:type="dcterms:W3CDTF">2021-09-13T17:04:29Z</dcterms:modified>
</cp:coreProperties>
</file>