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lmeier/ownCloud/miblab/papers/06.Labeling/zzz.final_submission/06.Source data/"/>
    </mc:Choice>
  </mc:AlternateContent>
  <xr:revisionPtr revIDLastSave="0" documentId="13_ncr:1_{744978E1-77EB-CC4A-92E5-037A4718DC60}" xr6:coauthVersionLast="47" xr6:coauthVersionMax="47" xr10:uidLastSave="{00000000-0000-0000-0000-000000000000}"/>
  <bookViews>
    <workbookView xWindow="0" yWindow="500" windowWidth="28800" windowHeight="15920" xr2:uid="{142A3B75-1C5C-B643-8FAF-FD8A364C0BDF}"/>
  </bookViews>
  <sheets>
    <sheet name="Nanobod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3" l="1"/>
  <c r="L22" i="3"/>
  <c r="H20" i="3"/>
  <c r="J20" i="3"/>
  <c r="L20" i="3"/>
  <c r="M20" i="3"/>
  <c r="N20" i="3"/>
  <c r="H21" i="3"/>
  <c r="J21" i="3"/>
  <c r="M21" i="3"/>
  <c r="N21" i="3"/>
  <c r="H22" i="3"/>
  <c r="J22" i="3"/>
  <c r="M22" i="3"/>
  <c r="N22" i="3"/>
  <c r="G19" i="3"/>
  <c r="K19" i="3" s="1"/>
  <c r="G18" i="3"/>
  <c r="K18" i="3" s="1"/>
  <c r="G17" i="3"/>
  <c r="K17" i="3" s="1"/>
  <c r="G16" i="3"/>
  <c r="K16" i="3" s="1"/>
  <c r="G15" i="3"/>
  <c r="I15" i="3" s="1"/>
  <c r="G14" i="3"/>
  <c r="K14" i="3" s="1"/>
  <c r="H88" i="3"/>
  <c r="J88" i="3"/>
  <c r="L88" i="3"/>
  <c r="M88" i="3"/>
  <c r="N88" i="3"/>
  <c r="H89" i="3"/>
  <c r="J89" i="3"/>
  <c r="L89" i="3"/>
  <c r="M89" i="3"/>
  <c r="N89" i="3"/>
  <c r="H90" i="3"/>
  <c r="J90" i="3"/>
  <c r="L90" i="3"/>
  <c r="M90" i="3"/>
  <c r="N90" i="3"/>
  <c r="J52" i="3"/>
  <c r="H52" i="3"/>
  <c r="L52" i="3"/>
  <c r="M52" i="3"/>
  <c r="N52" i="3"/>
  <c r="H53" i="3"/>
  <c r="J53" i="3"/>
  <c r="L53" i="3"/>
  <c r="M53" i="3"/>
  <c r="N53" i="3"/>
  <c r="H54" i="3"/>
  <c r="J54" i="3"/>
  <c r="L54" i="3"/>
  <c r="M54" i="3"/>
  <c r="N54" i="3"/>
  <c r="G51" i="3"/>
  <c r="I51" i="3" s="1"/>
  <c r="G21" i="3" l="1"/>
  <c r="G22" i="3"/>
  <c r="G20" i="3"/>
  <c r="I19" i="3"/>
  <c r="I16" i="3"/>
  <c r="I14" i="3"/>
  <c r="I17" i="3"/>
  <c r="K15" i="3"/>
  <c r="I18" i="3"/>
  <c r="K51" i="3"/>
  <c r="N125" i="3"/>
  <c r="M125" i="3"/>
  <c r="L125" i="3"/>
  <c r="J125" i="3"/>
  <c r="H125" i="3"/>
  <c r="N124" i="3"/>
  <c r="M124" i="3"/>
  <c r="L124" i="3"/>
  <c r="J124" i="3"/>
  <c r="H124" i="3"/>
  <c r="N123" i="3"/>
  <c r="M123" i="3"/>
  <c r="L123" i="3"/>
  <c r="J123" i="3"/>
  <c r="H123" i="3"/>
  <c r="G122" i="3"/>
  <c r="K122" i="3" s="1"/>
  <c r="G121" i="3"/>
  <c r="K121" i="3" s="1"/>
  <c r="G120" i="3"/>
  <c r="K120" i="3" s="1"/>
  <c r="G119" i="3"/>
  <c r="G118" i="3"/>
  <c r="K118" i="3" s="1"/>
  <c r="N114" i="3"/>
  <c r="M114" i="3"/>
  <c r="L114" i="3"/>
  <c r="J114" i="3"/>
  <c r="H114" i="3"/>
  <c r="N113" i="3"/>
  <c r="M113" i="3"/>
  <c r="L113" i="3"/>
  <c r="J113" i="3"/>
  <c r="H113" i="3"/>
  <c r="N112" i="3"/>
  <c r="M112" i="3"/>
  <c r="L112" i="3"/>
  <c r="J112" i="3"/>
  <c r="H112" i="3"/>
  <c r="G111" i="3"/>
  <c r="K111" i="3" s="1"/>
  <c r="G110" i="3"/>
  <c r="K110" i="3" s="1"/>
  <c r="G109" i="3"/>
  <c r="K109" i="3" s="1"/>
  <c r="G108" i="3"/>
  <c r="I108" i="3" s="1"/>
  <c r="G107" i="3"/>
  <c r="K107" i="3" s="1"/>
  <c r="N103" i="3"/>
  <c r="M103" i="3"/>
  <c r="L103" i="3"/>
  <c r="J103" i="3"/>
  <c r="H103" i="3"/>
  <c r="N102" i="3"/>
  <c r="M102" i="3"/>
  <c r="L102" i="3"/>
  <c r="J102" i="3"/>
  <c r="H102" i="3"/>
  <c r="N101" i="3"/>
  <c r="M101" i="3"/>
  <c r="L101" i="3"/>
  <c r="J101" i="3"/>
  <c r="H101" i="3"/>
  <c r="G100" i="3"/>
  <c r="K100" i="3" s="1"/>
  <c r="G99" i="3"/>
  <c r="I99" i="3" s="1"/>
  <c r="G98" i="3"/>
  <c r="K98" i="3" s="1"/>
  <c r="G97" i="3"/>
  <c r="K97" i="3" s="1"/>
  <c r="G96" i="3"/>
  <c r="I96" i="3" s="1"/>
  <c r="G95" i="3"/>
  <c r="K95" i="3" s="1"/>
  <c r="G94" i="3"/>
  <c r="K94" i="3" s="1"/>
  <c r="G87" i="3"/>
  <c r="K87" i="3" s="1"/>
  <c r="G86" i="3"/>
  <c r="K86" i="3" s="1"/>
  <c r="G85" i="3"/>
  <c r="I85" i="3" s="1"/>
  <c r="G84" i="3"/>
  <c r="I84" i="3" s="1"/>
  <c r="G83" i="3"/>
  <c r="K83" i="3" s="1"/>
  <c r="G82" i="3"/>
  <c r="I82" i="3" s="1"/>
  <c r="G81" i="3"/>
  <c r="N77" i="3"/>
  <c r="M77" i="3"/>
  <c r="L77" i="3"/>
  <c r="J77" i="3"/>
  <c r="H77" i="3"/>
  <c r="N76" i="3"/>
  <c r="M76" i="3"/>
  <c r="L76" i="3"/>
  <c r="J76" i="3"/>
  <c r="H76" i="3"/>
  <c r="N75" i="3"/>
  <c r="M75" i="3"/>
  <c r="L75" i="3"/>
  <c r="J75" i="3"/>
  <c r="H75" i="3"/>
  <c r="G74" i="3"/>
  <c r="K74" i="3" s="1"/>
  <c r="G73" i="3"/>
  <c r="K73" i="3" s="1"/>
  <c r="G72" i="3"/>
  <c r="I72" i="3" s="1"/>
  <c r="G71" i="3"/>
  <c r="K71" i="3" s="1"/>
  <c r="G70" i="3"/>
  <c r="I70" i="3" s="1"/>
  <c r="N66" i="3"/>
  <c r="M66" i="3"/>
  <c r="L66" i="3"/>
  <c r="J66" i="3"/>
  <c r="H66" i="3"/>
  <c r="N65" i="3"/>
  <c r="M65" i="3"/>
  <c r="L65" i="3"/>
  <c r="J65" i="3"/>
  <c r="H65" i="3"/>
  <c r="N64" i="3"/>
  <c r="M64" i="3"/>
  <c r="L64" i="3"/>
  <c r="J64" i="3"/>
  <c r="H64" i="3"/>
  <c r="G63" i="3"/>
  <c r="I63" i="3" s="1"/>
  <c r="G62" i="3"/>
  <c r="K62" i="3" s="1"/>
  <c r="G61" i="3"/>
  <c r="I61" i="3" s="1"/>
  <c r="G60" i="3"/>
  <c r="K60" i="3" s="1"/>
  <c r="G59" i="3"/>
  <c r="I59" i="3" s="1"/>
  <c r="G58" i="3"/>
  <c r="I58" i="3" s="1"/>
  <c r="G50" i="3"/>
  <c r="K50" i="3" s="1"/>
  <c r="G49" i="3"/>
  <c r="K49" i="3" s="1"/>
  <c r="G48" i="3"/>
  <c r="K48" i="3" s="1"/>
  <c r="G47" i="3"/>
  <c r="I47" i="3" s="1"/>
  <c r="G46" i="3"/>
  <c r="N42" i="3"/>
  <c r="M42" i="3"/>
  <c r="L42" i="3"/>
  <c r="J42" i="3"/>
  <c r="H42" i="3"/>
  <c r="N41" i="3"/>
  <c r="M41" i="3"/>
  <c r="L41" i="3"/>
  <c r="J41" i="3"/>
  <c r="H41" i="3"/>
  <c r="N40" i="3"/>
  <c r="M40" i="3"/>
  <c r="L40" i="3"/>
  <c r="J40" i="3"/>
  <c r="H40" i="3"/>
  <c r="G39" i="3"/>
  <c r="K39" i="3" s="1"/>
  <c r="G38" i="3"/>
  <c r="I38" i="3" s="1"/>
  <c r="G37" i="3"/>
  <c r="I37" i="3" s="1"/>
  <c r="G36" i="3"/>
  <c r="K36" i="3" s="1"/>
  <c r="N32" i="3"/>
  <c r="M32" i="3"/>
  <c r="L32" i="3"/>
  <c r="J32" i="3"/>
  <c r="H32" i="3"/>
  <c r="N31" i="3"/>
  <c r="M31" i="3"/>
  <c r="L31" i="3"/>
  <c r="J31" i="3"/>
  <c r="H31" i="3"/>
  <c r="N30" i="3"/>
  <c r="M30" i="3"/>
  <c r="L30" i="3"/>
  <c r="J30" i="3"/>
  <c r="H30" i="3"/>
  <c r="G29" i="3"/>
  <c r="K29" i="3" s="1"/>
  <c r="G28" i="3"/>
  <c r="I28" i="3" s="1"/>
  <c r="G27" i="3"/>
  <c r="I27" i="3" s="1"/>
  <c r="G26" i="3"/>
  <c r="K26" i="3" s="1"/>
  <c r="I22" i="3" l="1"/>
  <c r="I20" i="3"/>
  <c r="I21" i="3"/>
  <c r="K22" i="3"/>
  <c r="K21" i="3"/>
  <c r="K20" i="3"/>
  <c r="I81" i="3"/>
  <c r="G89" i="3"/>
  <c r="G88" i="3"/>
  <c r="G90" i="3"/>
  <c r="K46" i="3"/>
  <c r="G54" i="3"/>
  <c r="G53" i="3"/>
  <c r="G52" i="3"/>
  <c r="K72" i="3"/>
  <c r="K81" i="3"/>
  <c r="K96" i="3"/>
  <c r="I107" i="3"/>
  <c r="K85" i="3"/>
  <c r="K47" i="3"/>
  <c r="I111" i="3"/>
  <c r="K27" i="3"/>
  <c r="I62" i="3"/>
  <c r="I121" i="3"/>
  <c r="K28" i="3"/>
  <c r="K37" i="3"/>
  <c r="K59" i="3"/>
  <c r="K108" i="3"/>
  <c r="K112" i="3" s="1"/>
  <c r="K84" i="3"/>
  <c r="I98" i="3"/>
  <c r="K38" i="3"/>
  <c r="I49" i="3"/>
  <c r="I60" i="3"/>
  <c r="I71" i="3"/>
  <c r="I95" i="3"/>
  <c r="G125" i="3"/>
  <c r="G123" i="3"/>
  <c r="K119" i="3"/>
  <c r="K124" i="3" s="1"/>
  <c r="I122" i="3"/>
  <c r="G124" i="3"/>
  <c r="I120" i="3"/>
  <c r="I118" i="3"/>
  <c r="I119" i="3"/>
  <c r="G112" i="3"/>
  <c r="G113" i="3"/>
  <c r="I109" i="3"/>
  <c r="I110" i="3"/>
  <c r="G114" i="3"/>
  <c r="G101" i="3"/>
  <c r="G102" i="3"/>
  <c r="G103" i="3"/>
  <c r="I94" i="3"/>
  <c r="K99" i="3"/>
  <c r="I97" i="3"/>
  <c r="I100" i="3"/>
  <c r="I83" i="3"/>
  <c r="I86" i="3"/>
  <c r="K82" i="3"/>
  <c r="I87" i="3"/>
  <c r="I74" i="3"/>
  <c r="G75" i="3"/>
  <c r="G76" i="3"/>
  <c r="G77" i="3"/>
  <c r="K70" i="3"/>
  <c r="I73" i="3"/>
  <c r="K63" i="3"/>
  <c r="K58" i="3"/>
  <c r="G64" i="3"/>
  <c r="G65" i="3"/>
  <c r="G66" i="3"/>
  <c r="K61" i="3"/>
  <c r="I46" i="3"/>
  <c r="I48" i="3"/>
  <c r="I50" i="3"/>
  <c r="G41" i="3"/>
  <c r="G40" i="3"/>
  <c r="G42" i="3"/>
  <c r="I36" i="3"/>
  <c r="I39" i="3"/>
  <c r="G30" i="3"/>
  <c r="G31" i="3"/>
  <c r="G32" i="3"/>
  <c r="I29" i="3"/>
  <c r="I26" i="3"/>
  <c r="I64" i="3" l="1"/>
  <c r="I30" i="3"/>
  <c r="I40" i="3"/>
  <c r="I75" i="3"/>
  <c r="I112" i="3"/>
  <c r="I88" i="3"/>
  <c r="I101" i="3"/>
  <c r="I123" i="3"/>
  <c r="I52" i="3"/>
  <c r="K123" i="3"/>
  <c r="I76" i="3"/>
  <c r="K113" i="3"/>
  <c r="K102" i="3"/>
  <c r="K101" i="3"/>
  <c r="K88" i="3"/>
  <c r="K89" i="3"/>
  <c r="K90" i="3"/>
  <c r="I89" i="3"/>
  <c r="I90" i="3"/>
  <c r="K52" i="3"/>
  <c r="I65" i="3"/>
  <c r="K103" i="3"/>
  <c r="K40" i="3"/>
  <c r="K125" i="3"/>
  <c r="K54" i="3"/>
  <c r="K53" i="3"/>
  <c r="I54" i="3"/>
  <c r="I53" i="3"/>
  <c r="K41" i="3"/>
  <c r="I113" i="3"/>
  <c r="K30" i="3"/>
  <c r="I66" i="3"/>
  <c r="K31" i="3"/>
  <c r="K42" i="3"/>
  <c r="K114" i="3"/>
  <c r="K32" i="3"/>
  <c r="I114" i="3"/>
  <c r="I77" i="3"/>
  <c r="I125" i="3"/>
  <c r="I124" i="3"/>
  <c r="I103" i="3"/>
  <c r="I102" i="3"/>
  <c r="K77" i="3"/>
  <c r="K76" i="3"/>
  <c r="K75" i="3"/>
  <c r="K64" i="3"/>
  <c r="K66" i="3"/>
  <c r="K65" i="3"/>
  <c r="I42" i="3"/>
  <c r="I41" i="3"/>
  <c r="I32" i="3"/>
  <c r="I31" i="3"/>
  <c r="N10" i="3"/>
  <c r="M10" i="3"/>
  <c r="L10" i="3"/>
  <c r="J10" i="3"/>
  <c r="H10" i="3"/>
  <c r="N9" i="3"/>
  <c r="M9" i="3"/>
  <c r="L9" i="3"/>
  <c r="J9" i="3"/>
  <c r="H9" i="3"/>
  <c r="N8" i="3"/>
  <c r="M8" i="3"/>
  <c r="L8" i="3"/>
  <c r="J8" i="3"/>
  <c r="H8" i="3"/>
  <c r="G7" i="3"/>
  <c r="K7" i="3" s="1"/>
  <c r="G6" i="3"/>
  <c r="K6" i="3" s="1"/>
  <c r="G5" i="3"/>
  <c r="I5" i="3" s="1"/>
  <c r="G4" i="3"/>
  <c r="K4" i="3" s="1"/>
  <c r="G3" i="3"/>
  <c r="G2" i="3"/>
  <c r="K2" i="3" s="1"/>
  <c r="K5" i="3" l="1"/>
  <c r="I7" i="3"/>
  <c r="G9" i="3"/>
  <c r="K3" i="3"/>
  <c r="I6" i="3"/>
  <c r="G8" i="3"/>
  <c r="G10" i="3"/>
  <c r="I4" i="3"/>
  <c r="I2" i="3"/>
  <c r="I3" i="3"/>
  <c r="I8" i="3" l="1"/>
  <c r="K10" i="3"/>
  <c r="K8" i="3"/>
  <c r="K9" i="3"/>
  <c r="I10" i="3"/>
  <c r="I9" i="3"/>
</calcChain>
</file>

<file path=xl/sharedStrings.xml><?xml version="1.0" encoding="utf-8"?>
<sst xmlns="http://schemas.openxmlformats.org/spreadsheetml/2006/main" count="359" uniqueCount="29">
  <si>
    <t>Target</t>
  </si>
  <si>
    <t>Reference</t>
  </si>
  <si>
    <t>Pick regions (n)</t>
  </si>
  <si>
    <t>Pick area (um^2)</t>
  </si>
  <si>
    <t>Total area (um^2)</t>
  </si>
  <si>
    <t>Labeling Efficiency (%)</t>
  </si>
  <si>
    <t>Offset (nm)</t>
  </si>
  <si>
    <t>median</t>
  </si>
  <si>
    <t>mean</t>
  </si>
  <si>
    <t>95% CI</t>
  </si>
  <si>
    <t>Target Molecules (n)</t>
  </si>
  <si>
    <t>Reference Molecules (n)</t>
  </si>
  <si>
    <t>Reference density (um^-2)</t>
  </si>
  <si>
    <t>Target density (um^-2)</t>
  </si>
  <si>
    <t>Binder-uncertainty (nm)</t>
  </si>
  <si>
    <t>ALFA</t>
  </si>
  <si>
    <t>CD86</t>
  </si>
  <si>
    <t>GFP-1H1</t>
  </si>
  <si>
    <t>GFP-1B2</t>
  </si>
  <si>
    <t>GFP-1H1 + 1B2</t>
  </si>
  <si>
    <t>GFP-1H1 + 1B2 + ALFA</t>
  </si>
  <si>
    <t>mEOS</t>
  </si>
  <si>
    <t>mNeonGreen</t>
  </si>
  <si>
    <t>TagFP</t>
  </si>
  <si>
    <t>SPOT</t>
  </si>
  <si>
    <t>GFP-1H1 (C-Terminus)</t>
  </si>
  <si>
    <t>Membrane Protein</t>
  </si>
  <si>
    <t>CD70</t>
  </si>
  <si>
    <t>RFP  (C-Terminus)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</si>
</sst>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2" fontId="2" fillId="2" borderId="0" xfId="0" applyNumberFormat="1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84FE-1230-F849-AB98-E71437DF6856}">
  <dimension ref="A1:S125"/>
  <sheetViews>
    <sheetView tabSelected="1" topLeftCell="A112" zoomScale="125" zoomScaleNormal="125" workbookViewId="0">
      <selection activeCell="A25" sqref="A25:XFD37"/>
    </sheetView>
  </sheetViews>
  <sheetFormatPr baseColWidth="10" defaultRowHeight="16" x14ac:dyDescent="0.2"/>
  <cols>
    <col min="1" max="1" width="7.33203125" bestFit="1" customWidth="1"/>
    <col min="2" max="2" width="17" style="10" bestFit="1" customWidth="1"/>
    <col min="3" max="3" width="19.83203125" style="10" bestFit="1" customWidth="1"/>
    <col min="4" max="4" width="13.83203125" style="10" bestFit="1" customWidth="1"/>
    <col min="5" max="5" width="15.1640625" bestFit="1" customWidth="1"/>
    <col min="6" max="7" width="16" style="4" bestFit="1" customWidth="1"/>
    <col min="8" max="8" width="18.33203125" style="8" bestFit="1" customWidth="1"/>
    <col min="9" max="9" width="20.33203125" style="4" bestFit="1" customWidth="1"/>
    <col min="10" max="10" width="21.5" style="8" bestFit="1" customWidth="1"/>
    <col min="11" max="11" width="23.5" style="4" bestFit="1" customWidth="1"/>
    <col min="12" max="12" width="20" style="4" bestFit="1" customWidth="1"/>
    <col min="13" max="13" width="10.83203125" style="4" bestFit="1"/>
    <col min="14" max="14" width="21.1640625" style="4" bestFit="1" customWidth="1"/>
  </cols>
  <sheetData>
    <row r="1" spans="1:19" x14ac:dyDescent="0.2">
      <c r="A1" s="2"/>
      <c r="B1" s="3" t="s">
        <v>26</v>
      </c>
      <c r="C1" s="3" t="s">
        <v>0</v>
      </c>
      <c r="D1" s="3" t="s">
        <v>1</v>
      </c>
      <c r="E1" s="3" t="s">
        <v>2</v>
      </c>
      <c r="F1" s="6" t="s">
        <v>3</v>
      </c>
      <c r="G1" s="6" t="s">
        <v>4</v>
      </c>
      <c r="H1" s="7" t="s">
        <v>10</v>
      </c>
      <c r="I1" s="6" t="s">
        <v>13</v>
      </c>
      <c r="J1" s="7" t="s">
        <v>11</v>
      </c>
      <c r="K1" s="6" t="s">
        <v>12</v>
      </c>
      <c r="L1" s="6" t="s">
        <v>5</v>
      </c>
      <c r="M1" s="6" t="s">
        <v>6</v>
      </c>
      <c r="N1" s="6" t="s">
        <v>14</v>
      </c>
      <c r="O1" s="2"/>
      <c r="P1" s="2"/>
      <c r="Q1" s="2"/>
      <c r="R1" s="2"/>
      <c r="S1" s="2"/>
    </row>
    <row r="2" spans="1:19" x14ac:dyDescent="0.2">
      <c r="B2" s="10" t="s">
        <v>16</v>
      </c>
      <c r="C2" s="10" t="s">
        <v>25</v>
      </c>
      <c r="D2" s="10" t="s">
        <v>15</v>
      </c>
      <c r="E2">
        <v>10</v>
      </c>
      <c r="F2" s="4">
        <v>33.1830724</v>
      </c>
      <c r="G2" s="4">
        <f>E2*F2</f>
        <v>331.83072400000003</v>
      </c>
      <c r="H2" s="8">
        <v>1984</v>
      </c>
      <c r="I2" s="4">
        <f>H2/G2</f>
        <v>5.9789520876312823</v>
      </c>
      <c r="J2" s="8">
        <v>446</v>
      </c>
      <c r="K2" s="4">
        <f>J2/G2</f>
        <v>1.3440587858284032</v>
      </c>
      <c r="L2" s="4">
        <v>42</v>
      </c>
      <c r="M2" s="4">
        <v>10</v>
      </c>
      <c r="N2" s="4">
        <v>5</v>
      </c>
    </row>
    <row r="3" spans="1:19" x14ac:dyDescent="0.2">
      <c r="B3" s="10" t="s">
        <v>16</v>
      </c>
      <c r="C3" s="10" t="s">
        <v>25</v>
      </c>
      <c r="D3" s="10" t="s">
        <v>15</v>
      </c>
      <c r="E3">
        <v>15</v>
      </c>
      <c r="F3" s="4">
        <v>33.1830724</v>
      </c>
      <c r="G3" s="4">
        <f t="shared" ref="G3:G7" si="0">E3*F3</f>
        <v>497.74608599999999</v>
      </c>
      <c r="H3" s="8">
        <v>49007</v>
      </c>
      <c r="I3" s="4">
        <f t="shared" ref="I3:I7" si="1">H3/G3</f>
        <v>98.457830967253457</v>
      </c>
      <c r="J3" s="8">
        <v>10448</v>
      </c>
      <c r="K3" s="4">
        <f t="shared" ref="K3:K7" si="2">J3/G3</f>
        <v>20.990622114103374</v>
      </c>
      <c r="L3" s="4">
        <v>48</v>
      </c>
      <c r="M3" s="4">
        <v>10</v>
      </c>
      <c r="N3" s="4">
        <v>5</v>
      </c>
    </row>
    <row r="4" spans="1:19" x14ac:dyDescent="0.2">
      <c r="B4" s="10" t="s">
        <v>16</v>
      </c>
      <c r="C4" s="10" t="s">
        <v>25</v>
      </c>
      <c r="D4" s="10" t="s">
        <v>15</v>
      </c>
      <c r="E4">
        <v>10</v>
      </c>
      <c r="F4" s="4">
        <v>33.1830724</v>
      </c>
      <c r="G4" s="4">
        <f t="shared" si="0"/>
        <v>331.83072400000003</v>
      </c>
      <c r="H4" s="8">
        <v>35076</v>
      </c>
      <c r="I4" s="4">
        <f t="shared" si="1"/>
        <v>105.70449769443289</v>
      </c>
      <c r="J4" s="8">
        <v>7435</v>
      </c>
      <c r="K4" s="4">
        <f t="shared" si="2"/>
        <v>22.406002405009367</v>
      </c>
      <c r="L4" s="4">
        <v>46</v>
      </c>
      <c r="M4" s="4">
        <v>10</v>
      </c>
      <c r="N4" s="4">
        <v>5</v>
      </c>
    </row>
    <row r="5" spans="1:19" x14ac:dyDescent="0.2">
      <c r="B5" s="10" t="s">
        <v>16</v>
      </c>
      <c r="C5" s="10" t="s">
        <v>25</v>
      </c>
      <c r="D5" s="10" t="s">
        <v>15</v>
      </c>
      <c r="E5">
        <v>10</v>
      </c>
      <c r="F5" s="4">
        <v>33.1830724</v>
      </c>
      <c r="G5" s="4">
        <f t="shared" si="0"/>
        <v>331.83072400000003</v>
      </c>
      <c r="H5" s="8">
        <v>9624</v>
      </c>
      <c r="I5" s="4">
        <f t="shared" si="1"/>
        <v>29.00273936056626</v>
      </c>
      <c r="J5" s="8">
        <v>2088</v>
      </c>
      <c r="K5" s="4">
        <f t="shared" si="2"/>
        <v>6.2923648986764702</v>
      </c>
      <c r="L5" s="4">
        <v>52</v>
      </c>
      <c r="M5" s="4">
        <v>10</v>
      </c>
      <c r="N5" s="4">
        <v>5</v>
      </c>
    </row>
    <row r="6" spans="1:19" x14ac:dyDescent="0.2">
      <c r="B6" s="10" t="s">
        <v>16</v>
      </c>
      <c r="C6" s="10" t="s">
        <v>25</v>
      </c>
      <c r="D6" s="10" t="s">
        <v>15</v>
      </c>
      <c r="E6">
        <v>9</v>
      </c>
      <c r="F6" s="4">
        <v>33.1830724</v>
      </c>
      <c r="G6" s="4">
        <f t="shared" si="0"/>
        <v>298.64765160000002</v>
      </c>
      <c r="H6" s="8">
        <v>8195</v>
      </c>
      <c r="I6" s="4">
        <f t="shared" si="1"/>
        <v>27.440363103796123</v>
      </c>
      <c r="J6" s="8">
        <v>2140</v>
      </c>
      <c r="K6" s="4">
        <f t="shared" si="2"/>
        <v>7.165634782443405</v>
      </c>
      <c r="L6" s="4">
        <v>47</v>
      </c>
      <c r="M6" s="4">
        <v>10</v>
      </c>
      <c r="N6" s="4">
        <v>5</v>
      </c>
    </row>
    <row r="7" spans="1:19" x14ac:dyDescent="0.2">
      <c r="B7" s="10" t="s">
        <v>16</v>
      </c>
      <c r="C7" s="10" t="s">
        <v>25</v>
      </c>
      <c r="D7" s="10" t="s">
        <v>15</v>
      </c>
      <c r="E7">
        <v>10</v>
      </c>
      <c r="F7" s="4">
        <v>33.1830724</v>
      </c>
      <c r="G7" s="4">
        <f t="shared" si="0"/>
        <v>331.83072400000003</v>
      </c>
      <c r="H7" s="8">
        <v>8725</v>
      </c>
      <c r="I7" s="4">
        <f t="shared" si="1"/>
        <v>26.293526695858336</v>
      </c>
      <c r="J7" s="8">
        <v>2413</v>
      </c>
      <c r="K7" s="4">
        <f t="shared" si="2"/>
        <v>7.2717799331926836</v>
      </c>
      <c r="L7" s="4">
        <v>49</v>
      </c>
      <c r="M7" s="4">
        <v>12</v>
      </c>
      <c r="N7" s="4">
        <v>5</v>
      </c>
    </row>
    <row r="8" spans="1:19" x14ac:dyDescent="0.2">
      <c r="A8" s="1" t="s">
        <v>7</v>
      </c>
      <c r="G8" s="5">
        <f t="shared" ref="G8:N8" si="3">MEDIAN(G2:G7)</f>
        <v>331.83072400000003</v>
      </c>
      <c r="H8" s="9">
        <f t="shared" si="3"/>
        <v>9174.5</v>
      </c>
      <c r="I8" s="5">
        <f>MEDIAN(I2:I7)</f>
        <v>28.221551232181191</v>
      </c>
      <c r="J8" s="9">
        <f t="shared" si="3"/>
        <v>2276.5</v>
      </c>
      <c r="K8" s="5">
        <f t="shared" si="3"/>
        <v>7.2187073578180438</v>
      </c>
      <c r="L8" s="5">
        <f t="shared" si="3"/>
        <v>47.5</v>
      </c>
      <c r="M8" s="5">
        <f t="shared" si="3"/>
        <v>10</v>
      </c>
      <c r="N8" s="5">
        <f t="shared" si="3"/>
        <v>5</v>
      </c>
    </row>
    <row r="9" spans="1:19" x14ac:dyDescent="0.2">
      <c r="A9" s="1" t="s">
        <v>8</v>
      </c>
      <c r="G9" s="5">
        <f t="shared" ref="G9:N9" si="4">AVERAGE(G2:G7)</f>
        <v>353.95277226666667</v>
      </c>
      <c r="H9" s="9">
        <f t="shared" si="4"/>
        <v>18768.5</v>
      </c>
      <c r="I9" s="5">
        <f t="shared" si="4"/>
        <v>48.812984984923055</v>
      </c>
      <c r="J9" s="9">
        <f t="shared" si="4"/>
        <v>4161.666666666667</v>
      </c>
      <c r="K9" s="5">
        <f t="shared" si="4"/>
        <v>10.911743819875618</v>
      </c>
      <c r="L9" s="5">
        <f t="shared" si="4"/>
        <v>47.333333333333336</v>
      </c>
      <c r="M9" s="5">
        <f t="shared" si="4"/>
        <v>10.333333333333334</v>
      </c>
      <c r="N9" s="5">
        <f t="shared" si="4"/>
        <v>5</v>
      </c>
    </row>
    <row r="10" spans="1:19" x14ac:dyDescent="0.2">
      <c r="A10" s="1" t="s">
        <v>9</v>
      </c>
      <c r="G10" s="5">
        <f t="shared" ref="G10:N10" si="5">1.96*(STDEV(G2:G7)/SQRT(COUNT(G2:G7)))</f>
        <v>57.358849440868134</v>
      </c>
      <c r="H10" s="9">
        <f t="shared" si="5"/>
        <v>15005.262795794461</v>
      </c>
      <c r="I10" s="5">
        <f t="shared" si="5"/>
        <v>33.744594169931332</v>
      </c>
      <c r="J10" s="9">
        <f t="shared" si="5"/>
        <v>3109.0143616379632</v>
      </c>
      <c r="K10" s="5">
        <f t="shared" si="5"/>
        <v>6.9191395828286399</v>
      </c>
      <c r="L10" s="5">
        <f t="shared" si="5"/>
        <v>2.661882374895213</v>
      </c>
      <c r="M10" s="5">
        <f t="shared" si="5"/>
        <v>0.65333333333333343</v>
      </c>
      <c r="N10" s="5">
        <f t="shared" si="5"/>
        <v>0</v>
      </c>
    </row>
    <row r="13" spans="1:19" x14ac:dyDescent="0.2">
      <c r="A13" s="2"/>
      <c r="B13" s="3" t="s">
        <v>26</v>
      </c>
      <c r="C13" s="3" t="s">
        <v>0</v>
      </c>
      <c r="D13" s="3" t="s">
        <v>1</v>
      </c>
      <c r="E13" s="3" t="s">
        <v>2</v>
      </c>
      <c r="F13" s="6" t="s">
        <v>3</v>
      </c>
      <c r="G13" s="6" t="s">
        <v>4</v>
      </c>
      <c r="H13" s="7" t="s">
        <v>10</v>
      </c>
      <c r="I13" s="6" t="s">
        <v>13</v>
      </c>
      <c r="J13" s="7" t="s">
        <v>11</v>
      </c>
      <c r="K13" s="6" t="s">
        <v>12</v>
      </c>
      <c r="L13" s="6" t="s">
        <v>5</v>
      </c>
      <c r="M13" s="6" t="s">
        <v>6</v>
      </c>
      <c r="N13" s="6" t="s">
        <v>14</v>
      </c>
    </row>
    <row r="14" spans="1:19" x14ac:dyDescent="0.2">
      <c r="B14" s="10" t="s">
        <v>27</v>
      </c>
      <c r="C14" s="10" t="s">
        <v>25</v>
      </c>
      <c r="D14" s="10" t="s">
        <v>15</v>
      </c>
      <c r="E14">
        <v>7</v>
      </c>
      <c r="F14" s="4">
        <v>33.1830724</v>
      </c>
      <c r="G14" s="4">
        <f>E14*F14</f>
        <v>232.28150679999999</v>
      </c>
      <c r="H14" s="8">
        <v>4726</v>
      </c>
      <c r="I14" s="4">
        <f>H14/G14</f>
        <v>20.346001991752193</v>
      </c>
      <c r="J14" s="8">
        <v>1031</v>
      </c>
      <c r="K14" s="4">
        <f>J14/G14</f>
        <v>4.4385797827965527</v>
      </c>
      <c r="L14" s="4">
        <v>43</v>
      </c>
      <c r="M14" s="4">
        <v>12</v>
      </c>
      <c r="N14" s="4">
        <v>8</v>
      </c>
    </row>
    <row r="15" spans="1:19" x14ac:dyDescent="0.2">
      <c r="B15" s="10" t="s">
        <v>27</v>
      </c>
      <c r="C15" s="10" t="s">
        <v>25</v>
      </c>
      <c r="D15" s="10" t="s">
        <v>15</v>
      </c>
      <c r="E15">
        <v>9</v>
      </c>
      <c r="F15" s="4">
        <v>33.1830724</v>
      </c>
      <c r="G15" s="4">
        <f t="shared" ref="G15:G19" si="6">E15*F15</f>
        <v>298.64765160000002</v>
      </c>
      <c r="H15" s="8">
        <v>2198</v>
      </c>
      <c r="I15" s="4">
        <f t="shared" ref="I15:I19" si="7">H15/G15</f>
        <v>7.3598435756124321</v>
      </c>
      <c r="J15" s="8">
        <v>899</v>
      </c>
      <c r="K15" s="4">
        <f t="shared" ref="K15:K19" si="8">J15/G15</f>
        <v>3.0102362941199163</v>
      </c>
      <c r="L15" s="4">
        <v>36</v>
      </c>
      <c r="M15" s="4">
        <v>11</v>
      </c>
      <c r="N15" s="4">
        <v>8</v>
      </c>
    </row>
    <row r="16" spans="1:19" x14ac:dyDescent="0.2">
      <c r="B16" s="10" t="s">
        <v>27</v>
      </c>
      <c r="C16" s="10" t="s">
        <v>25</v>
      </c>
      <c r="D16" s="10" t="s">
        <v>15</v>
      </c>
      <c r="E16">
        <v>7</v>
      </c>
      <c r="F16" s="4">
        <v>33.1830724</v>
      </c>
      <c r="G16" s="4">
        <f t="shared" si="6"/>
        <v>232.28150679999999</v>
      </c>
      <c r="H16" s="8">
        <v>1746</v>
      </c>
      <c r="I16" s="4">
        <f t="shared" si="7"/>
        <v>7.516741319847509</v>
      </c>
      <c r="J16" s="8">
        <v>697</v>
      </c>
      <c r="K16" s="4">
        <f t="shared" si="8"/>
        <v>3.0006693584958266</v>
      </c>
      <c r="L16" s="4">
        <v>39</v>
      </c>
      <c r="M16" s="4">
        <v>11</v>
      </c>
      <c r="N16" s="4">
        <v>8</v>
      </c>
    </row>
    <row r="17" spans="1:14" x14ac:dyDescent="0.2">
      <c r="B17" s="10" t="s">
        <v>27</v>
      </c>
      <c r="C17" s="10" t="s">
        <v>25</v>
      </c>
      <c r="D17" s="10" t="s">
        <v>15</v>
      </c>
      <c r="E17">
        <v>6</v>
      </c>
      <c r="F17" s="4">
        <v>33.1830724</v>
      </c>
      <c r="G17" s="4">
        <f t="shared" si="6"/>
        <v>199.0984344</v>
      </c>
      <c r="H17" s="8">
        <v>1574</v>
      </c>
      <c r="I17" s="4">
        <f t="shared" si="7"/>
        <v>7.9056372529667662</v>
      </c>
      <c r="J17" s="8">
        <v>492</v>
      </c>
      <c r="K17" s="4">
        <f t="shared" si="8"/>
        <v>2.4711394717024455</v>
      </c>
      <c r="L17" s="4">
        <v>46</v>
      </c>
      <c r="M17" s="4">
        <v>12</v>
      </c>
      <c r="N17" s="4">
        <v>8</v>
      </c>
    </row>
    <row r="18" spans="1:14" x14ac:dyDescent="0.2">
      <c r="B18" s="10" t="s">
        <v>27</v>
      </c>
      <c r="C18" s="10" t="s">
        <v>25</v>
      </c>
      <c r="D18" s="10" t="s">
        <v>15</v>
      </c>
      <c r="E18">
        <v>8</v>
      </c>
      <c r="F18" s="4">
        <v>33.1830724</v>
      </c>
      <c r="G18" s="4">
        <f t="shared" si="6"/>
        <v>265.4645792</v>
      </c>
      <c r="H18" s="8">
        <v>2210</v>
      </c>
      <c r="I18" s="4">
        <f t="shared" si="7"/>
        <v>8.325027793387811</v>
      </c>
      <c r="J18" s="8">
        <v>682</v>
      </c>
      <c r="K18" s="4">
        <f t="shared" si="8"/>
        <v>2.5690809751540669</v>
      </c>
      <c r="L18" s="4">
        <v>49</v>
      </c>
      <c r="M18" s="4">
        <v>12</v>
      </c>
      <c r="N18" s="4">
        <v>8</v>
      </c>
    </row>
    <row r="19" spans="1:14" x14ac:dyDescent="0.2">
      <c r="B19" s="10" t="s">
        <v>27</v>
      </c>
      <c r="C19" s="10" t="s">
        <v>25</v>
      </c>
      <c r="D19" s="10" t="s">
        <v>15</v>
      </c>
      <c r="E19">
        <v>10</v>
      </c>
      <c r="F19" s="4">
        <v>33.1830724</v>
      </c>
      <c r="G19" s="4">
        <f t="shared" si="6"/>
        <v>331.83072400000003</v>
      </c>
      <c r="H19" s="8">
        <v>1342</v>
      </c>
      <c r="I19" s="4">
        <f t="shared" si="7"/>
        <v>4.0442306963715628</v>
      </c>
      <c r="J19" s="8">
        <v>803</v>
      </c>
      <c r="K19" s="4">
        <f t="shared" si="8"/>
        <v>2.4199085314354432</v>
      </c>
      <c r="L19" s="4">
        <v>53</v>
      </c>
      <c r="M19" s="4">
        <v>12</v>
      </c>
      <c r="N19" s="4">
        <v>7</v>
      </c>
    </row>
    <row r="20" spans="1:14" x14ac:dyDescent="0.2">
      <c r="A20" s="1" t="s">
        <v>7</v>
      </c>
      <c r="G20" s="5">
        <f>MEDIAN(G14:G19)</f>
        <v>248.873043</v>
      </c>
      <c r="H20" s="5">
        <f t="shared" ref="H20:N20" si="9">MEDIAN(H14:H19)</f>
        <v>1972</v>
      </c>
      <c r="I20" s="5">
        <f t="shared" si="9"/>
        <v>7.7111892864071372</v>
      </c>
      <c r="J20" s="5">
        <f t="shared" si="9"/>
        <v>750</v>
      </c>
      <c r="K20" s="5">
        <f t="shared" si="9"/>
        <v>2.7848751668249467</v>
      </c>
      <c r="L20" s="5">
        <f t="shared" si="9"/>
        <v>44.5</v>
      </c>
      <c r="M20" s="5">
        <f t="shared" si="9"/>
        <v>12</v>
      </c>
      <c r="N20" s="5">
        <f t="shared" si="9"/>
        <v>8</v>
      </c>
    </row>
    <row r="21" spans="1:14" x14ac:dyDescent="0.2">
      <c r="A21" s="1" t="s">
        <v>8</v>
      </c>
      <c r="G21" s="5">
        <f>AVERAGE(G14:G19)</f>
        <v>259.93406713333337</v>
      </c>
      <c r="H21" s="5">
        <f t="shared" ref="H21:N21" si="10">AVERAGE(H14:H19)</f>
        <v>2299.3333333333335</v>
      </c>
      <c r="I21" s="5">
        <f t="shared" si="10"/>
        <v>9.2495804383230453</v>
      </c>
      <c r="J21" s="5">
        <f t="shared" si="10"/>
        <v>767.33333333333337</v>
      </c>
      <c r="K21" s="5">
        <f t="shared" si="10"/>
        <v>2.9849357356173751</v>
      </c>
      <c r="L21" s="5">
        <f>AVERAGE(L14:L19)</f>
        <v>44.333333333333336</v>
      </c>
      <c r="M21" s="5">
        <f t="shared" si="10"/>
        <v>11.666666666666666</v>
      </c>
      <c r="N21" s="5">
        <f t="shared" si="10"/>
        <v>7.833333333333333</v>
      </c>
    </row>
    <row r="22" spans="1:14" x14ac:dyDescent="0.2">
      <c r="A22" s="1" t="s">
        <v>9</v>
      </c>
      <c r="G22" s="5">
        <f>1.96*(STDEV(G14:G19)/SQRT(COUNT(G14:G19)))</f>
        <v>39.083467878440231</v>
      </c>
      <c r="H22" s="5">
        <f t="shared" ref="H22:N22" si="11">1.96*(STDEV(H14:H19)/SQRT(COUNT(H14:H19)))</f>
        <v>990.12230176097171</v>
      </c>
      <c r="I22" s="5">
        <f t="shared" si="11"/>
        <v>4.5187962578819887</v>
      </c>
      <c r="J22" s="5">
        <f t="shared" si="11"/>
        <v>150.19506699992223</v>
      </c>
      <c r="K22" s="5">
        <f t="shared" si="11"/>
        <v>0.60624400097699072</v>
      </c>
      <c r="L22" s="5">
        <f>1.96*(STDEV(L14:L19)/SQRT(COUNT(L14:L19)))</f>
        <v>5.0522567014926967</v>
      </c>
      <c r="M22" s="5">
        <f t="shared" si="11"/>
        <v>0.41320428092866834</v>
      </c>
      <c r="N22" s="5">
        <f t="shared" si="11"/>
        <v>0.32666666666666672</v>
      </c>
    </row>
    <row r="25" spans="1:14" x14ac:dyDescent="0.2">
      <c r="A25" s="2"/>
      <c r="B25" s="3" t="s">
        <v>26</v>
      </c>
      <c r="C25" s="3" t="s">
        <v>0</v>
      </c>
      <c r="D25" s="3" t="s">
        <v>1</v>
      </c>
      <c r="E25" s="3" t="s">
        <v>2</v>
      </c>
      <c r="F25" s="6" t="s">
        <v>3</v>
      </c>
      <c r="G25" s="6" t="s">
        <v>4</v>
      </c>
      <c r="H25" s="7" t="s">
        <v>10</v>
      </c>
      <c r="I25" s="6" t="s">
        <v>13</v>
      </c>
      <c r="J25" s="7" t="s">
        <v>11</v>
      </c>
      <c r="K25" s="6" t="s">
        <v>12</v>
      </c>
      <c r="L25" s="6" t="s">
        <v>5</v>
      </c>
      <c r="M25" s="6" t="s">
        <v>6</v>
      </c>
      <c r="N25" s="6" t="s">
        <v>14</v>
      </c>
    </row>
    <row r="26" spans="1:14" x14ac:dyDescent="0.2">
      <c r="B26" s="10" t="s">
        <v>16</v>
      </c>
      <c r="C26" s="10" t="s">
        <v>18</v>
      </c>
      <c r="D26" s="10" t="s">
        <v>15</v>
      </c>
      <c r="E26">
        <v>20</v>
      </c>
      <c r="F26" s="4">
        <v>33.1830724</v>
      </c>
      <c r="G26" s="4">
        <f>E26*F26</f>
        <v>663.66144800000006</v>
      </c>
      <c r="H26" s="8">
        <v>14306</v>
      </c>
      <c r="I26" s="4">
        <f>H26/G26</f>
        <v>21.556171513521452</v>
      </c>
      <c r="J26" s="8">
        <v>2203</v>
      </c>
      <c r="K26" s="4">
        <f>J26/G26</f>
        <v>3.3194635708295652</v>
      </c>
      <c r="L26" s="4">
        <v>45</v>
      </c>
      <c r="M26" s="4">
        <v>10</v>
      </c>
      <c r="N26" s="4">
        <v>5</v>
      </c>
    </row>
    <row r="27" spans="1:14" x14ac:dyDescent="0.2">
      <c r="B27" s="10" t="s">
        <v>16</v>
      </c>
      <c r="C27" s="10" t="s">
        <v>18</v>
      </c>
      <c r="D27" s="10" t="s">
        <v>15</v>
      </c>
      <c r="E27">
        <v>15</v>
      </c>
      <c r="F27" s="4">
        <v>33.1830724</v>
      </c>
      <c r="G27" s="4">
        <f t="shared" ref="G27:G29" si="12">E27*F27</f>
        <v>497.74608599999999</v>
      </c>
      <c r="H27" s="8">
        <v>5603</v>
      </c>
      <c r="I27" s="4">
        <f t="shared" ref="I27:I29" si="13">H27/G27</f>
        <v>11.256743463373009</v>
      </c>
      <c r="J27" s="8">
        <v>1128</v>
      </c>
      <c r="K27" s="4">
        <f t="shared" ref="K27:K29" si="14">J27/G27</f>
        <v>2.2662157106344378</v>
      </c>
      <c r="L27" s="4">
        <v>46</v>
      </c>
      <c r="M27" s="4">
        <v>10</v>
      </c>
      <c r="N27" s="4">
        <v>5</v>
      </c>
    </row>
    <row r="28" spans="1:14" x14ac:dyDescent="0.2">
      <c r="B28" s="10" t="s">
        <v>16</v>
      </c>
      <c r="C28" s="10" t="s">
        <v>18</v>
      </c>
      <c r="D28" s="10" t="s">
        <v>15</v>
      </c>
      <c r="E28">
        <v>16</v>
      </c>
      <c r="F28" s="4">
        <v>33.1830724</v>
      </c>
      <c r="G28" s="4">
        <f t="shared" si="12"/>
        <v>530.92915840000001</v>
      </c>
      <c r="H28" s="8">
        <v>13136</v>
      </c>
      <c r="I28" s="4">
        <f t="shared" si="13"/>
        <v>24.741530564240339</v>
      </c>
      <c r="J28" s="8">
        <v>2876</v>
      </c>
      <c r="K28" s="4">
        <f t="shared" si="14"/>
        <v>5.4169185370550554</v>
      </c>
      <c r="L28" s="4">
        <v>42</v>
      </c>
      <c r="M28" s="4">
        <v>10</v>
      </c>
      <c r="N28" s="4">
        <v>5</v>
      </c>
    </row>
    <row r="29" spans="1:14" x14ac:dyDescent="0.2">
      <c r="B29" s="10" t="s">
        <v>16</v>
      </c>
      <c r="C29" s="10" t="s">
        <v>18</v>
      </c>
      <c r="D29" s="10" t="s">
        <v>15</v>
      </c>
      <c r="E29">
        <v>15</v>
      </c>
      <c r="F29" s="4">
        <v>33.1830724</v>
      </c>
      <c r="G29" s="4">
        <f t="shared" si="12"/>
        <v>497.74608599999999</v>
      </c>
      <c r="H29" s="8">
        <v>15789</v>
      </c>
      <c r="I29" s="4">
        <f t="shared" si="13"/>
        <v>31.720992779438955</v>
      </c>
      <c r="J29" s="8">
        <v>3548</v>
      </c>
      <c r="K29" s="4">
        <f t="shared" si="14"/>
        <v>7.1281323947969728</v>
      </c>
      <c r="L29" s="4">
        <v>42</v>
      </c>
      <c r="M29" s="4">
        <v>11</v>
      </c>
      <c r="N29" s="4">
        <v>5</v>
      </c>
    </row>
    <row r="30" spans="1:14" x14ac:dyDescent="0.2">
      <c r="A30" s="1" t="s">
        <v>7</v>
      </c>
      <c r="G30" s="5">
        <f t="shared" ref="G30:N30" si="15">MEDIAN(G26:G29)</f>
        <v>514.33762219999994</v>
      </c>
      <c r="H30" s="9">
        <f t="shared" si="15"/>
        <v>13721</v>
      </c>
      <c r="I30" s="5">
        <f>MEDIAN(I26:I29)</f>
        <v>23.148851038880895</v>
      </c>
      <c r="J30" s="9">
        <f t="shared" si="15"/>
        <v>2539.5</v>
      </c>
      <c r="K30" s="5">
        <f t="shared" si="15"/>
        <v>4.3681910539423106</v>
      </c>
      <c r="L30" s="5">
        <f t="shared" si="15"/>
        <v>43.5</v>
      </c>
      <c r="M30" s="5">
        <f t="shared" si="15"/>
        <v>10</v>
      </c>
      <c r="N30" s="5">
        <f t="shared" si="15"/>
        <v>5</v>
      </c>
    </row>
    <row r="31" spans="1:14" x14ac:dyDescent="0.2">
      <c r="A31" s="1" t="s">
        <v>8</v>
      </c>
      <c r="G31" s="5">
        <f t="shared" ref="G31:N31" si="16">AVERAGE(G26:G29)</f>
        <v>547.52069459999996</v>
      </c>
      <c r="H31" s="9">
        <f t="shared" si="16"/>
        <v>12208.5</v>
      </c>
      <c r="I31" s="5">
        <f t="shared" si="16"/>
        <v>22.318859580143439</v>
      </c>
      <c r="J31" s="9">
        <f t="shared" si="16"/>
        <v>2438.75</v>
      </c>
      <c r="K31" s="5">
        <f t="shared" si="16"/>
        <v>4.5326825533290078</v>
      </c>
      <c r="L31" s="5">
        <f t="shared" si="16"/>
        <v>43.75</v>
      </c>
      <c r="M31" s="5">
        <f t="shared" si="16"/>
        <v>10.25</v>
      </c>
      <c r="N31" s="5">
        <f t="shared" si="16"/>
        <v>5</v>
      </c>
    </row>
    <row r="32" spans="1:14" x14ac:dyDescent="0.2">
      <c r="A32" s="1" t="s">
        <v>9</v>
      </c>
      <c r="G32" s="5">
        <f t="shared" ref="G32:N32" si="17">1.96*(STDEV(G26:G29)/SQRT(COUNT(G26:G29)))</f>
        <v>77.411681950693648</v>
      </c>
      <c r="H32" s="9">
        <f t="shared" si="17"/>
        <v>4444.7933221242129</v>
      </c>
      <c r="I32" s="5">
        <f t="shared" si="17"/>
        <v>8.3390562236512604</v>
      </c>
      <c r="J32" s="9">
        <f t="shared" si="17"/>
        <v>1011.3908223662436</v>
      </c>
      <c r="K32" s="5">
        <f t="shared" si="17"/>
        <v>2.1266229872000673</v>
      </c>
      <c r="L32" s="5">
        <f t="shared" si="17"/>
        <v>2.0203217565526534</v>
      </c>
      <c r="M32" s="5">
        <f t="shared" si="17"/>
        <v>0.49</v>
      </c>
      <c r="N32" s="5">
        <f t="shared" si="17"/>
        <v>0</v>
      </c>
    </row>
    <row r="35" spans="1:14" x14ac:dyDescent="0.2">
      <c r="A35" s="2"/>
      <c r="B35" s="3" t="s">
        <v>26</v>
      </c>
      <c r="C35" s="3" t="s">
        <v>0</v>
      </c>
      <c r="D35" s="3" t="s">
        <v>1</v>
      </c>
      <c r="E35" s="3" t="s">
        <v>2</v>
      </c>
      <c r="F35" s="6" t="s">
        <v>3</v>
      </c>
      <c r="G35" s="6" t="s">
        <v>4</v>
      </c>
      <c r="H35" s="7" t="s">
        <v>10</v>
      </c>
      <c r="I35" s="6" t="s">
        <v>13</v>
      </c>
      <c r="J35" s="7" t="s">
        <v>11</v>
      </c>
      <c r="K35" s="6" t="s">
        <v>12</v>
      </c>
      <c r="L35" s="6" t="s">
        <v>5</v>
      </c>
      <c r="M35" s="6" t="s">
        <v>6</v>
      </c>
      <c r="N35" s="6" t="s">
        <v>14</v>
      </c>
    </row>
    <row r="36" spans="1:14" x14ac:dyDescent="0.2">
      <c r="B36" s="10" t="s">
        <v>16</v>
      </c>
      <c r="C36" s="10" t="s">
        <v>19</v>
      </c>
      <c r="D36" s="10" t="s">
        <v>15</v>
      </c>
      <c r="E36">
        <v>10</v>
      </c>
      <c r="F36" s="4">
        <v>33.1830724</v>
      </c>
      <c r="G36" s="4">
        <f>E36*F36</f>
        <v>331.83072400000003</v>
      </c>
      <c r="H36" s="8">
        <v>12648</v>
      </c>
      <c r="I36" s="4">
        <f>H36/G36</f>
        <v>38.115819558649427</v>
      </c>
      <c r="J36" s="8">
        <v>1494</v>
      </c>
      <c r="K36" s="4">
        <f>J36/G36</f>
        <v>4.502295574052992</v>
      </c>
      <c r="L36" s="4">
        <v>63</v>
      </c>
      <c r="M36" s="4">
        <v>12</v>
      </c>
      <c r="N36" s="4">
        <v>5</v>
      </c>
    </row>
    <row r="37" spans="1:14" x14ac:dyDescent="0.2">
      <c r="B37" s="10" t="s">
        <v>16</v>
      </c>
      <c r="C37" s="10" t="s">
        <v>19</v>
      </c>
      <c r="D37" s="10" t="s">
        <v>15</v>
      </c>
      <c r="E37">
        <v>10</v>
      </c>
      <c r="F37" s="4">
        <v>33.1830724</v>
      </c>
      <c r="G37" s="4">
        <f t="shared" ref="G37:G39" si="18">E37*F37</f>
        <v>331.83072400000003</v>
      </c>
      <c r="H37" s="8">
        <v>5781</v>
      </c>
      <c r="I37" s="4">
        <f t="shared" ref="I37:I39" si="19">H37/G37</f>
        <v>17.421533275502238</v>
      </c>
      <c r="J37" s="8">
        <v>572</v>
      </c>
      <c r="K37" s="4">
        <f t="shared" ref="K37:K39" si="20">J37/G37</f>
        <v>1.7237704607485349</v>
      </c>
      <c r="L37" s="4">
        <v>57</v>
      </c>
      <c r="M37" s="4">
        <v>15</v>
      </c>
      <c r="N37" s="4">
        <v>5</v>
      </c>
    </row>
    <row r="38" spans="1:14" x14ac:dyDescent="0.2">
      <c r="B38" s="10" t="s">
        <v>16</v>
      </c>
      <c r="C38" s="10" t="s">
        <v>19</v>
      </c>
      <c r="D38" s="10" t="s">
        <v>15</v>
      </c>
      <c r="E38">
        <v>10</v>
      </c>
      <c r="F38" s="4">
        <v>33.1830724</v>
      </c>
      <c r="G38" s="4">
        <f t="shared" si="18"/>
        <v>331.83072400000003</v>
      </c>
      <c r="H38" s="8">
        <v>15558</v>
      </c>
      <c r="I38" s="4">
        <f t="shared" si="19"/>
        <v>46.885351098471517</v>
      </c>
      <c r="J38" s="8">
        <v>1119</v>
      </c>
      <c r="K38" s="4">
        <f t="shared" si="20"/>
        <v>3.3722013034573615</v>
      </c>
      <c r="L38" s="4">
        <v>69</v>
      </c>
      <c r="M38" s="4">
        <v>12</v>
      </c>
      <c r="N38" s="4">
        <v>5</v>
      </c>
    </row>
    <row r="39" spans="1:14" x14ac:dyDescent="0.2">
      <c r="B39" s="10" t="s">
        <v>16</v>
      </c>
      <c r="C39" s="10" t="s">
        <v>19</v>
      </c>
      <c r="D39" s="10" t="s">
        <v>15</v>
      </c>
      <c r="E39">
        <v>10</v>
      </c>
      <c r="F39" s="4">
        <v>33.1830724</v>
      </c>
      <c r="G39" s="4">
        <f t="shared" si="18"/>
        <v>331.83072400000003</v>
      </c>
      <c r="H39" s="8">
        <v>4400</v>
      </c>
      <c r="I39" s="4">
        <f t="shared" si="19"/>
        <v>13.259772774988731</v>
      </c>
      <c r="J39" s="8">
        <v>379</v>
      </c>
      <c r="K39" s="4">
        <f t="shared" si="20"/>
        <v>1.1421486094819839</v>
      </c>
      <c r="L39" s="4">
        <v>58</v>
      </c>
      <c r="M39" s="4">
        <v>15</v>
      </c>
      <c r="N39" s="4">
        <v>5</v>
      </c>
    </row>
    <row r="40" spans="1:14" x14ac:dyDescent="0.2">
      <c r="A40" s="1" t="s">
        <v>7</v>
      </c>
      <c r="G40" s="5">
        <f t="shared" ref="G40:N40" si="21">MEDIAN(G36:G39)</f>
        <v>331.83072400000003</v>
      </c>
      <c r="H40" s="9">
        <f t="shared" si="21"/>
        <v>9214.5</v>
      </c>
      <c r="I40" s="5">
        <f>MEDIAN(I36:I39)</f>
        <v>27.768676417075831</v>
      </c>
      <c r="J40" s="9">
        <f t="shared" si="21"/>
        <v>845.5</v>
      </c>
      <c r="K40" s="5">
        <f t="shared" si="21"/>
        <v>2.5479858821029482</v>
      </c>
      <c r="L40" s="5">
        <f t="shared" si="21"/>
        <v>60.5</v>
      </c>
      <c r="M40" s="5">
        <f t="shared" si="21"/>
        <v>13.5</v>
      </c>
      <c r="N40" s="5">
        <f t="shared" si="21"/>
        <v>5</v>
      </c>
    </row>
    <row r="41" spans="1:14" x14ac:dyDescent="0.2">
      <c r="A41" s="1" t="s">
        <v>8</v>
      </c>
      <c r="G41" s="5">
        <f t="shared" ref="G41:N41" si="22">AVERAGE(G36:G39)</f>
        <v>331.83072400000003</v>
      </c>
      <c r="H41" s="9">
        <f t="shared" si="22"/>
        <v>9596.75</v>
      </c>
      <c r="I41" s="5">
        <f t="shared" si="22"/>
        <v>28.920619176902978</v>
      </c>
      <c r="J41" s="9">
        <f t="shared" si="22"/>
        <v>891</v>
      </c>
      <c r="K41" s="5">
        <f t="shared" si="22"/>
        <v>2.6851039869352178</v>
      </c>
      <c r="L41" s="5">
        <f t="shared" si="22"/>
        <v>61.75</v>
      </c>
      <c r="M41" s="5">
        <f t="shared" si="22"/>
        <v>13.5</v>
      </c>
      <c r="N41" s="5">
        <f t="shared" si="22"/>
        <v>5</v>
      </c>
    </row>
    <row r="42" spans="1:14" x14ac:dyDescent="0.2">
      <c r="A42" s="1" t="s">
        <v>9</v>
      </c>
      <c r="G42" s="5">
        <f t="shared" ref="G42:N42" si="23">1.96*(STDEV(G36:G39)/SQRT(COUNT(G36:G39)))</f>
        <v>0</v>
      </c>
      <c r="H42" s="9">
        <f t="shared" si="23"/>
        <v>5259.6210381452383</v>
      </c>
      <c r="I42" s="5">
        <f t="shared" si="23"/>
        <v>15.850313601899131</v>
      </c>
      <c r="J42" s="9">
        <f t="shared" si="23"/>
        <v>499.5430842947049</v>
      </c>
      <c r="K42" s="5">
        <f t="shared" si="23"/>
        <v>1.505415406605644</v>
      </c>
      <c r="L42" s="5">
        <f t="shared" si="23"/>
        <v>5.39</v>
      </c>
      <c r="M42" s="5">
        <f t="shared" si="23"/>
        <v>1.6974097914174997</v>
      </c>
      <c r="N42" s="5">
        <f t="shared" si="23"/>
        <v>0</v>
      </c>
    </row>
    <row r="45" spans="1:14" x14ac:dyDescent="0.2">
      <c r="A45" s="2"/>
      <c r="B45" s="3" t="s">
        <v>26</v>
      </c>
      <c r="C45" s="3" t="s">
        <v>0</v>
      </c>
      <c r="D45" s="3" t="s">
        <v>1</v>
      </c>
      <c r="E45" s="3" t="s">
        <v>2</v>
      </c>
      <c r="F45" s="6" t="s">
        <v>3</v>
      </c>
      <c r="G45" s="6" t="s">
        <v>4</v>
      </c>
      <c r="H45" s="7" t="s">
        <v>10</v>
      </c>
      <c r="I45" s="6" t="s">
        <v>13</v>
      </c>
      <c r="J45" s="7" t="s">
        <v>11</v>
      </c>
      <c r="K45" s="6" t="s">
        <v>12</v>
      </c>
      <c r="L45" s="6" t="s">
        <v>5</v>
      </c>
      <c r="M45" s="6" t="s">
        <v>6</v>
      </c>
      <c r="N45" s="6" t="s">
        <v>14</v>
      </c>
    </row>
    <row r="46" spans="1:14" x14ac:dyDescent="0.2">
      <c r="B46" s="10" t="s">
        <v>16</v>
      </c>
      <c r="C46" s="10" t="s">
        <v>20</v>
      </c>
      <c r="D46" s="10" t="s">
        <v>16</v>
      </c>
      <c r="E46">
        <v>8</v>
      </c>
      <c r="F46" s="4">
        <v>33.1830724</v>
      </c>
      <c r="G46" s="4">
        <f>E46*F46</f>
        <v>265.4645792</v>
      </c>
      <c r="H46" s="8">
        <v>2521</v>
      </c>
      <c r="I46" s="4">
        <f>H46/G46</f>
        <v>9.4965588539052828</v>
      </c>
      <c r="J46" s="8">
        <v>836</v>
      </c>
      <c r="K46" s="4">
        <f>J46/G46</f>
        <v>3.1491960340598237</v>
      </c>
      <c r="L46" s="4">
        <v>65</v>
      </c>
      <c r="M46" s="4">
        <v>15</v>
      </c>
      <c r="N46" s="4">
        <v>8</v>
      </c>
    </row>
    <row r="47" spans="1:14" x14ac:dyDescent="0.2">
      <c r="B47" s="10" t="s">
        <v>16</v>
      </c>
      <c r="C47" s="10" t="s">
        <v>20</v>
      </c>
      <c r="D47" s="10" t="s">
        <v>16</v>
      </c>
      <c r="E47">
        <v>8</v>
      </c>
      <c r="F47" s="4">
        <v>33.1830724</v>
      </c>
      <c r="G47" s="4">
        <f t="shared" ref="G47:G50" si="24">E47*F47</f>
        <v>265.4645792</v>
      </c>
      <c r="H47" s="8">
        <v>4267</v>
      </c>
      <c r="I47" s="4">
        <f t="shared" ref="I47:I50" si="25">H47/G47</f>
        <v>16.07370750877185</v>
      </c>
      <c r="J47" s="8">
        <v>1197</v>
      </c>
      <c r="K47" s="4">
        <f t="shared" ref="K47:K50" si="26">J47/G47</f>
        <v>4.5090761396765657</v>
      </c>
      <c r="L47" s="4">
        <v>82</v>
      </c>
      <c r="M47" s="4">
        <v>15</v>
      </c>
      <c r="N47" s="4">
        <v>8</v>
      </c>
    </row>
    <row r="48" spans="1:14" x14ac:dyDescent="0.2">
      <c r="B48" s="10" t="s">
        <v>16</v>
      </c>
      <c r="C48" s="10" t="s">
        <v>20</v>
      </c>
      <c r="D48" s="10" t="s">
        <v>16</v>
      </c>
      <c r="E48">
        <v>10</v>
      </c>
      <c r="F48" s="4">
        <v>33.1830724</v>
      </c>
      <c r="G48" s="4">
        <f t="shared" si="24"/>
        <v>331.83072400000003</v>
      </c>
      <c r="H48" s="8">
        <v>6988</v>
      </c>
      <c r="I48" s="4">
        <f t="shared" si="25"/>
        <v>21.058930034459376</v>
      </c>
      <c r="J48" s="8">
        <v>1923</v>
      </c>
      <c r="K48" s="4">
        <f t="shared" si="26"/>
        <v>5.7951234196143933</v>
      </c>
      <c r="L48" s="4">
        <v>81</v>
      </c>
      <c r="M48" s="4">
        <v>15</v>
      </c>
      <c r="N48" s="4">
        <v>8</v>
      </c>
    </row>
    <row r="49" spans="1:14" x14ac:dyDescent="0.2">
      <c r="B49" s="10" t="s">
        <v>16</v>
      </c>
      <c r="C49" s="10" t="s">
        <v>20</v>
      </c>
      <c r="D49" s="10" t="s">
        <v>16</v>
      </c>
      <c r="E49">
        <v>15</v>
      </c>
      <c r="F49" s="4">
        <v>33.1830724</v>
      </c>
      <c r="G49" s="4">
        <f t="shared" si="24"/>
        <v>497.74608599999999</v>
      </c>
      <c r="H49" s="8">
        <v>6018</v>
      </c>
      <c r="I49" s="4">
        <f t="shared" si="25"/>
        <v>12.090501903012454</v>
      </c>
      <c r="J49" s="8">
        <v>1438</v>
      </c>
      <c r="K49" s="4">
        <f t="shared" si="26"/>
        <v>2.8890232197626964</v>
      </c>
      <c r="L49" s="4">
        <v>62</v>
      </c>
      <c r="M49" s="4">
        <v>15</v>
      </c>
      <c r="N49" s="4">
        <v>8</v>
      </c>
    </row>
    <row r="50" spans="1:14" x14ac:dyDescent="0.2">
      <c r="B50" s="10" t="s">
        <v>16</v>
      </c>
      <c r="C50" s="10" t="s">
        <v>20</v>
      </c>
      <c r="D50" s="10" t="s">
        <v>16</v>
      </c>
      <c r="E50">
        <v>10</v>
      </c>
      <c r="F50" s="4">
        <v>33.1830724</v>
      </c>
      <c r="G50" s="4">
        <f t="shared" si="24"/>
        <v>331.83072400000003</v>
      </c>
      <c r="H50" s="8">
        <v>6412</v>
      </c>
      <c r="I50" s="4">
        <f t="shared" si="25"/>
        <v>19.323105234824485</v>
      </c>
      <c r="J50" s="8">
        <v>1080</v>
      </c>
      <c r="K50" s="4">
        <f t="shared" si="26"/>
        <v>3.2546714993154158</v>
      </c>
      <c r="L50" s="4">
        <v>78</v>
      </c>
      <c r="M50" s="4">
        <v>15</v>
      </c>
      <c r="N50" s="4">
        <v>8</v>
      </c>
    </row>
    <row r="51" spans="1:14" x14ac:dyDescent="0.2">
      <c r="B51" s="10" t="s">
        <v>16</v>
      </c>
      <c r="C51" s="10" t="s">
        <v>20</v>
      </c>
      <c r="D51" s="10" t="s">
        <v>16</v>
      </c>
      <c r="E51">
        <v>10</v>
      </c>
      <c r="F51" s="4">
        <v>33.1830724</v>
      </c>
      <c r="G51" s="4">
        <f t="shared" ref="G51" si="27">E51*F51</f>
        <v>331.83072400000003</v>
      </c>
      <c r="H51" s="8">
        <v>12971</v>
      </c>
      <c r="I51" s="4">
        <f t="shared" ref="I51" si="28">H51/G51</f>
        <v>39.089207423722463</v>
      </c>
      <c r="J51" s="8">
        <v>2989</v>
      </c>
      <c r="K51" s="4">
        <f t="shared" ref="K51" si="29">J51/G51</f>
        <v>9.0076047328275717</v>
      </c>
      <c r="L51" s="4">
        <v>89</v>
      </c>
      <c r="M51" s="4">
        <v>15</v>
      </c>
      <c r="N51" s="4">
        <v>8</v>
      </c>
    </row>
    <row r="52" spans="1:14" x14ac:dyDescent="0.2">
      <c r="A52" s="1" t="s">
        <v>7</v>
      </c>
      <c r="G52" s="5">
        <f t="shared" ref="G52:N52" si="30">MEDIAN(G46:G51)</f>
        <v>331.83072400000003</v>
      </c>
      <c r="H52" s="5">
        <f t="shared" si="30"/>
        <v>6215</v>
      </c>
      <c r="I52" s="5">
        <f>MEDIAN(I46:I51)</f>
        <v>17.698406371798168</v>
      </c>
      <c r="J52" s="5">
        <f t="shared" si="30"/>
        <v>1317.5</v>
      </c>
      <c r="K52" s="5">
        <f t="shared" si="30"/>
        <v>3.8818738194959908</v>
      </c>
      <c r="L52" s="5">
        <f t="shared" si="30"/>
        <v>79.5</v>
      </c>
      <c r="M52" s="5">
        <f t="shared" si="30"/>
        <v>15</v>
      </c>
      <c r="N52" s="5">
        <f t="shared" si="30"/>
        <v>8</v>
      </c>
    </row>
    <row r="53" spans="1:14" x14ac:dyDescent="0.2">
      <c r="A53" s="1" t="s">
        <v>8</v>
      </c>
      <c r="G53" s="5">
        <f>AVERAGE(G46:G51)</f>
        <v>337.36123606666666</v>
      </c>
      <c r="H53" s="5">
        <f t="shared" ref="H53:N53" si="31">AVERAGE(H46:H51)</f>
        <v>6529.5</v>
      </c>
      <c r="I53" s="5">
        <f t="shared" si="31"/>
        <v>19.522001826449316</v>
      </c>
      <c r="J53" s="5">
        <f t="shared" si="31"/>
        <v>1577.1666666666667</v>
      </c>
      <c r="K53" s="5">
        <f t="shared" si="31"/>
        <v>4.7674491742094114</v>
      </c>
      <c r="L53" s="5">
        <f t="shared" si="31"/>
        <v>76.166666666666671</v>
      </c>
      <c r="M53" s="5">
        <f t="shared" si="31"/>
        <v>15</v>
      </c>
      <c r="N53" s="5">
        <f t="shared" si="31"/>
        <v>8</v>
      </c>
    </row>
    <row r="54" spans="1:14" x14ac:dyDescent="0.2">
      <c r="A54" s="1" t="s">
        <v>9</v>
      </c>
      <c r="G54" s="5">
        <f t="shared" ref="G54:N54" si="32">1.96*(STDEV(G46:G51)/SQRT(COUNT(G46:G51)))</f>
        <v>68.040818054233043</v>
      </c>
      <c r="H54" s="5">
        <f t="shared" si="32"/>
        <v>2844.0395042872856</v>
      </c>
      <c r="I54" s="5">
        <f t="shared" si="32"/>
        <v>8.4143500406470775</v>
      </c>
      <c r="J54" s="5">
        <f t="shared" si="32"/>
        <v>627.32971748869397</v>
      </c>
      <c r="K54" s="5">
        <f t="shared" si="32"/>
        <v>1.8778366341068558</v>
      </c>
      <c r="L54" s="5">
        <f t="shared" si="32"/>
        <v>8.3985739530258812</v>
      </c>
      <c r="M54" s="5">
        <f t="shared" si="32"/>
        <v>0</v>
      </c>
      <c r="N54" s="5">
        <f t="shared" si="32"/>
        <v>0</v>
      </c>
    </row>
    <row r="57" spans="1:14" x14ac:dyDescent="0.2">
      <c r="A57" s="2"/>
      <c r="B57" s="3" t="s">
        <v>26</v>
      </c>
      <c r="C57" s="3" t="s">
        <v>0</v>
      </c>
      <c r="D57" s="3" t="s">
        <v>1</v>
      </c>
      <c r="E57" s="3" t="s">
        <v>2</v>
      </c>
      <c r="F57" s="6" t="s">
        <v>3</v>
      </c>
      <c r="G57" s="6" t="s">
        <v>4</v>
      </c>
      <c r="H57" s="7" t="s">
        <v>10</v>
      </c>
      <c r="I57" s="6" t="s">
        <v>13</v>
      </c>
      <c r="J57" s="7" t="s">
        <v>11</v>
      </c>
      <c r="K57" s="6" t="s">
        <v>12</v>
      </c>
      <c r="L57" s="6" t="s">
        <v>5</v>
      </c>
      <c r="M57" s="6" t="s">
        <v>6</v>
      </c>
      <c r="N57" s="6" t="s">
        <v>14</v>
      </c>
    </row>
    <row r="58" spans="1:14" x14ac:dyDescent="0.2">
      <c r="B58" s="10" t="s">
        <v>16</v>
      </c>
      <c r="C58" s="10" t="s">
        <v>15</v>
      </c>
      <c r="D58" s="10" t="s">
        <v>17</v>
      </c>
      <c r="E58">
        <v>10</v>
      </c>
      <c r="F58" s="4">
        <v>33.1830724</v>
      </c>
      <c r="G58" s="4">
        <f>E58*F58</f>
        <v>331.83072400000003</v>
      </c>
      <c r="H58" s="8">
        <v>4498</v>
      </c>
      <c r="I58" s="4">
        <f>H58/G58</f>
        <v>13.555104077704389</v>
      </c>
      <c r="J58" s="8">
        <v>1342</v>
      </c>
      <c r="K58" s="4">
        <f>J58/G58</f>
        <v>4.0442306963715628</v>
      </c>
      <c r="L58" s="4">
        <v>40</v>
      </c>
      <c r="M58" s="4">
        <v>12</v>
      </c>
      <c r="N58" s="4">
        <v>7</v>
      </c>
    </row>
    <row r="59" spans="1:14" x14ac:dyDescent="0.2">
      <c r="B59" s="10" t="s">
        <v>16</v>
      </c>
      <c r="C59" s="10" t="s">
        <v>15</v>
      </c>
      <c r="D59" s="10" t="s">
        <v>17</v>
      </c>
      <c r="E59">
        <v>20</v>
      </c>
      <c r="F59" s="4">
        <v>33.1830724</v>
      </c>
      <c r="G59" s="4">
        <f t="shared" ref="G59:G63" si="33">E59*F59</f>
        <v>663.66144800000006</v>
      </c>
      <c r="H59" s="8">
        <v>3744</v>
      </c>
      <c r="I59" s="4">
        <f t="shared" ref="I59:I63" si="34">H59/G59</f>
        <v>5.641430598813387</v>
      </c>
      <c r="J59" s="8">
        <v>1515</v>
      </c>
      <c r="K59" s="4">
        <f t="shared" ref="K59:K63" si="35">J59/G59</f>
        <v>2.2827904266031736</v>
      </c>
      <c r="L59" s="4">
        <v>30</v>
      </c>
      <c r="M59" s="4">
        <v>12</v>
      </c>
      <c r="N59" s="4">
        <v>7</v>
      </c>
    </row>
    <row r="60" spans="1:14" x14ac:dyDescent="0.2">
      <c r="B60" s="10" t="s">
        <v>16</v>
      </c>
      <c r="C60" s="10" t="s">
        <v>15</v>
      </c>
      <c r="D60" s="10" t="s">
        <v>17</v>
      </c>
      <c r="E60">
        <v>20</v>
      </c>
      <c r="F60" s="4">
        <v>33.1830724</v>
      </c>
      <c r="G60" s="4">
        <f t="shared" si="33"/>
        <v>663.66144800000006</v>
      </c>
      <c r="H60" s="8">
        <v>9685</v>
      </c>
      <c r="I60" s="4">
        <f t="shared" si="34"/>
        <v>14.593284014291575</v>
      </c>
      <c r="J60" s="8">
        <v>3492</v>
      </c>
      <c r="K60" s="4">
        <f t="shared" si="35"/>
        <v>5.2617189238932554</v>
      </c>
      <c r="L60" s="4">
        <v>45</v>
      </c>
      <c r="M60" s="4">
        <v>12</v>
      </c>
      <c r="N60" s="4">
        <v>7</v>
      </c>
    </row>
    <row r="61" spans="1:14" x14ac:dyDescent="0.2">
      <c r="B61" s="10" t="s">
        <v>16</v>
      </c>
      <c r="C61" s="10" t="s">
        <v>15</v>
      </c>
      <c r="D61" s="10" t="s">
        <v>17</v>
      </c>
      <c r="E61">
        <v>15</v>
      </c>
      <c r="F61" s="4">
        <v>33.1830724</v>
      </c>
      <c r="G61" s="4">
        <f t="shared" si="33"/>
        <v>497.74608599999999</v>
      </c>
      <c r="H61" s="8">
        <v>26433</v>
      </c>
      <c r="I61" s="4">
        <f t="shared" si="34"/>
        <v>53.105389963829872</v>
      </c>
      <c r="J61" s="8">
        <v>10572</v>
      </c>
      <c r="K61" s="4">
        <f t="shared" si="35"/>
        <v>21.23974511775468</v>
      </c>
      <c r="L61" s="4">
        <v>48</v>
      </c>
      <c r="M61" s="4">
        <v>12</v>
      </c>
      <c r="N61" s="4">
        <v>7</v>
      </c>
    </row>
    <row r="62" spans="1:14" x14ac:dyDescent="0.2">
      <c r="B62" s="10" t="s">
        <v>16</v>
      </c>
      <c r="C62" s="10" t="s">
        <v>15</v>
      </c>
      <c r="D62" s="10" t="s">
        <v>17</v>
      </c>
      <c r="E62">
        <v>20</v>
      </c>
      <c r="F62" s="4">
        <v>33.1830724</v>
      </c>
      <c r="G62" s="4">
        <f t="shared" si="33"/>
        <v>663.66144800000006</v>
      </c>
      <c r="H62" s="8">
        <v>24527</v>
      </c>
      <c r="I62" s="4">
        <f t="shared" si="34"/>
        <v>36.957096233198705</v>
      </c>
      <c r="J62" s="8">
        <v>10350</v>
      </c>
      <c r="K62" s="4">
        <f t="shared" si="35"/>
        <v>15.595300934219701</v>
      </c>
      <c r="L62" s="4">
        <v>44</v>
      </c>
      <c r="M62" s="4">
        <v>11</v>
      </c>
      <c r="N62" s="4">
        <v>7</v>
      </c>
    </row>
    <row r="63" spans="1:14" x14ac:dyDescent="0.2">
      <c r="B63" s="10" t="s">
        <v>16</v>
      </c>
      <c r="C63" s="10" t="s">
        <v>15</v>
      </c>
      <c r="D63" s="10" t="s">
        <v>17</v>
      </c>
      <c r="E63">
        <v>10</v>
      </c>
      <c r="F63" s="4">
        <v>33.1830724</v>
      </c>
      <c r="G63" s="4">
        <f t="shared" si="33"/>
        <v>331.83072400000003</v>
      </c>
      <c r="H63" s="8">
        <v>17920</v>
      </c>
      <c r="I63" s="4">
        <f t="shared" si="34"/>
        <v>54.003438210863195</v>
      </c>
      <c r="J63" s="8">
        <v>6305</v>
      </c>
      <c r="K63" s="4">
        <f t="shared" si="35"/>
        <v>19.000651669614534</v>
      </c>
      <c r="L63" s="4">
        <v>45</v>
      </c>
      <c r="M63" s="4">
        <v>12</v>
      </c>
      <c r="N63" s="4">
        <v>7</v>
      </c>
    </row>
    <row r="64" spans="1:14" x14ac:dyDescent="0.2">
      <c r="A64" s="1" t="s">
        <v>7</v>
      </c>
      <c r="G64" s="5">
        <f t="shared" ref="G64:N64" si="36">MEDIAN(G58:G63)</f>
        <v>580.70376699999997</v>
      </c>
      <c r="H64" s="9">
        <f t="shared" si="36"/>
        <v>13802.5</v>
      </c>
      <c r="I64" s="5">
        <f>MEDIAN(I58:I63)</f>
        <v>25.775190123745141</v>
      </c>
      <c r="J64" s="9">
        <f t="shared" si="36"/>
        <v>4898.5</v>
      </c>
      <c r="K64" s="5">
        <f t="shared" si="36"/>
        <v>10.428509929056478</v>
      </c>
      <c r="L64" s="5">
        <f t="shared" si="36"/>
        <v>44.5</v>
      </c>
      <c r="M64" s="5">
        <f t="shared" si="36"/>
        <v>12</v>
      </c>
      <c r="N64" s="5">
        <f t="shared" si="36"/>
        <v>7</v>
      </c>
    </row>
    <row r="65" spans="1:14" x14ac:dyDescent="0.2">
      <c r="A65" s="1" t="s">
        <v>8</v>
      </c>
      <c r="G65" s="5">
        <f t="shared" ref="G65:N65" si="37">AVERAGE(G58:G63)</f>
        <v>525.39864633333332</v>
      </c>
      <c r="H65" s="9">
        <f t="shared" si="37"/>
        <v>14467.833333333334</v>
      </c>
      <c r="I65" s="5">
        <f t="shared" si="37"/>
        <v>29.642623849783519</v>
      </c>
      <c r="J65" s="9">
        <f t="shared" si="37"/>
        <v>5596</v>
      </c>
      <c r="K65" s="5">
        <f t="shared" si="37"/>
        <v>11.237406294742817</v>
      </c>
      <c r="L65" s="5">
        <f t="shared" si="37"/>
        <v>42</v>
      </c>
      <c r="M65" s="5">
        <f t="shared" si="37"/>
        <v>11.833333333333334</v>
      </c>
      <c r="N65" s="5">
        <f t="shared" si="37"/>
        <v>7</v>
      </c>
    </row>
    <row r="66" spans="1:14" x14ac:dyDescent="0.2">
      <c r="A66" s="1" t="s">
        <v>9</v>
      </c>
      <c r="G66" s="5">
        <f t="shared" ref="G66:N66" si="38">1.96*(STDEV(G58:G63)/SQRT(COUNT(G58:G63)))</f>
        <v>130.52852087504078</v>
      </c>
      <c r="H66" s="9">
        <f t="shared" si="38"/>
        <v>7949.8332486489571</v>
      </c>
      <c r="I66" s="5">
        <f t="shared" si="38"/>
        <v>17.007260727112794</v>
      </c>
      <c r="J66" s="9">
        <f t="shared" si="38"/>
        <v>3338.5588912263729</v>
      </c>
      <c r="K66" s="5">
        <f t="shared" si="38"/>
        <v>6.6653619307270375</v>
      </c>
      <c r="L66" s="5">
        <f t="shared" si="38"/>
        <v>5.1360477671714344</v>
      </c>
      <c r="M66" s="5">
        <f t="shared" si="38"/>
        <v>0.32666666666666672</v>
      </c>
      <c r="N66" s="5">
        <f t="shared" si="38"/>
        <v>0</v>
      </c>
    </row>
    <row r="69" spans="1:14" x14ac:dyDescent="0.2">
      <c r="A69" s="2"/>
      <c r="B69" s="3" t="s">
        <v>26</v>
      </c>
      <c r="C69" s="3" t="s">
        <v>0</v>
      </c>
      <c r="D69" s="3" t="s">
        <v>1</v>
      </c>
      <c r="E69" s="3" t="s">
        <v>2</v>
      </c>
      <c r="F69" s="6" t="s">
        <v>3</v>
      </c>
      <c r="G69" s="6" t="s">
        <v>4</v>
      </c>
      <c r="H69" s="7" t="s">
        <v>10</v>
      </c>
      <c r="I69" s="6" t="s">
        <v>13</v>
      </c>
      <c r="J69" s="7" t="s">
        <v>11</v>
      </c>
      <c r="K69" s="6" t="s">
        <v>12</v>
      </c>
      <c r="L69" s="6" t="s">
        <v>5</v>
      </c>
      <c r="M69" s="6" t="s">
        <v>6</v>
      </c>
      <c r="N69" s="6" t="s">
        <v>14</v>
      </c>
    </row>
    <row r="70" spans="1:14" x14ac:dyDescent="0.2">
      <c r="B70" s="10" t="s">
        <v>16</v>
      </c>
      <c r="C70" s="10" t="s">
        <v>21</v>
      </c>
      <c r="D70" s="10" t="s">
        <v>15</v>
      </c>
      <c r="E70">
        <v>15</v>
      </c>
      <c r="F70" s="4">
        <v>33.1830724</v>
      </c>
      <c r="G70" s="4">
        <f>E70*F70</f>
        <v>497.74608599999999</v>
      </c>
      <c r="H70" s="8">
        <v>977</v>
      </c>
      <c r="I70" s="4">
        <f>H70/G70</f>
        <v>1.962848181994544</v>
      </c>
      <c r="J70" s="8">
        <v>3014</v>
      </c>
      <c r="K70" s="4">
        <f>J70/G70</f>
        <v>6.0552962339115206</v>
      </c>
      <c r="L70" s="4">
        <v>4</v>
      </c>
      <c r="M70" s="4">
        <v>12</v>
      </c>
      <c r="N70" s="4">
        <v>7</v>
      </c>
    </row>
    <row r="71" spans="1:14" x14ac:dyDescent="0.2">
      <c r="B71" s="10" t="s">
        <v>16</v>
      </c>
      <c r="C71" s="10" t="s">
        <v>21</v>
      </c>
      <c r="D71" s="10" t="s">
        <v>15</v>
      </c>
      <c r="E71">
        <v>7</v>
      </c>
      <c r="F71" s="4">
        <v>33.1830724</v>
      </c>
      <c r="G71" s="4">
        <f t="shared" ref="G71:G74" si="39">E71*F71</f>
        <v>232.28150679999999</v>
      </c>
      <c r="H71" s="8">
        <v>4001</v>
      </c>
      <c r="I71" s="4">
        <f t="shared" ref="I71:I74" si="40">H71/G71</f>
        <v>17.224789244392831</v>
      </c>
      <c r="J71" s="8">
        <v>12023</v>
      </c>
      <c r="K71" s="4">
        <f t="shared" ref="K71:K74" si="41">J71/G71</f>
        <v>51.760470153795303</v>
      </c>
      <c r="L71" s="4">
        <v>6</v>
      </c>
      <c r="M71" s="4">
        <v>12</v>
      </c>
      <c r="N71" s="4">
        <v>7</v>
      </c>
    </row>
    <row r="72" spans="1:14" x14ac:dyDescent="0.2">
      <c r="B72" s="10" t="s">
        <v>16</v>
      </c>
      <c r="C72" s="10" t="s">
        <v>21</v>
      </c>
      <c r="D72" s="10" t="s">
        <v>15</v>
      </c>
      <c r="E72">
        <v>8</v>
      </c>
      <c r="F72" s="4">
        <v>33.1830724</v>
      </c>
      <c r="G72" s="4">
        <f t="shared" si="39"/>
        <v>265.4645792</v>
      </c>
      <c r="H72" s="8">
        <v>4721</v>
      </c>
      <c r="I72" s="4">
        <f t="shared" si="40"/>
        <v>17.783916838273239</v>
      </c>
      <c r="J72" s="8">
        <v>12551</v>
      </c>
      <c r="K72" s="4">
        <f t="shared" si="41"/>
        <v>47.279377300819199</v>
      </c>
      <c r="L72" s="4">
        <v>6</v>
      </c>
      <c r="M72" s="4">
        <v>11</v>
      </c>
      <c r="N72" s="4">
        <v>7</v>
      </c>
    </row>
    <row r="73" spans="1:14" x14ac:dyDescent="0.2">
      <c r="B73" s="10" t="s">
        <v>16</v>
      </c>
      <c r="C73" s="10" t="s">
        <v>21</v>
      </c>
      <c r="D73" s="10" t="s">
        <v>15</v>
      </c>
      <c r="E73">
        <v>14</v>
      </c>
      <c r="F73" s="4">
        <v>33.1830724</v>
      </c>
      <c r="G73" s="4">
        <f t="shared" si="39"/>
        <v>464.56301359999998</v>
      </c>
      <c r="H73" s="8">
        <v>11055</v>
      </c>
      <c r="I73" s="4">
        <f t="shared" si="40"/>
        <v>23.796556497970851</v>
      </c>
      <c r="J73" s="8">
        <v>20040</v>
      </c>
      <c r="K73" s="4">
        <f t="shared" si="41"/>
        <v>43.137312729021787</v>
      </c>
      <c r="L73" s="4">
        <v>5</v>
      </c>
      <c r="M73" s="4">
        <v>12</v>
      </c>
      <c r="N73" s="4">
        <v>7</v>
      </c>
    </row>
    <row r="74" spans="1:14" x14ac:dyDescent="0.2">
      <c r="B74" s="10" t="s">
        <v>16</v>
      </c>
      <c r="C74" s="10" t="s">
        <v>21</v>
      </c>
      <c r="D74" s="10" t="s">
        <v>15</v>
      </c>
      <c r="E74">
        <v>15</v>
      </c>
      <c r="F74" s="4">
        <v>33.1830724</v>
      </c>
      <c r="G74" s="4">
        <f t="shared" si="39"/>
        <v>497.74608599999999</v>
      </c>
      <c r="H74" s="8">
        <v>2946</v>
      </c>
      <c r="I74" s="4">
        <f t="shared" si="40"/>
        <v>5.9186803931995158</v>
      </c>
      <c r="J74" s="8">
        <v>3254</v>
      </c>
      <c r="K74" s="4">
        <f t="shared" si="41"/>
        <v>6.537469789365657</v>
      </c>
      <c r="L74" s="4">
        <v>8</v>
      </c>
      <c r="M74" s="4">
        <v>12</v>
      </c>
      <c r="N74" s="4">
        <v>7</v>
      </c>
    </row>
    <row r="75" spans="1:14" x14ac:dyDescent="0.2">
      <c r="A75" s="1" t="s">
        <v>7</v>
      </c>
      <c r="G75" s="5">
        <f t="shared" ref="G75:N75" si="42">MEDIAN(G70:G74)</f>
        <v>464.56301359999998</v>
      </c>
      <c r="H75" s="9">
        <f t="shared" si="42"/>
        <v>4001</v>
      </c>
      <c r="I75" s="5">
        <f t="shared" si="42"/>
        <v>17.224789244392831</v>
      </c>
      <c r="J75" s="9">
        <f t="shared" si="42"/>
        <v>12023</v>
      </c>
      <c r="K75" s="5">
        <f t="shared" si="42"/>
        <v>43.137312729021787</v>
      </c>
      <c r="L75" s="5">
        <f t="shared" si="42"/>
        <v>6</v>
      </c>
      <c r="M75" s="5">
        <f t="shared" si="42"/>
        <v>12</v>
      </c>
      <c r="N75" s="5">
        <f t="shared" si="42"/>
        <v>7</v>
      </c>
    </row>
    <row r="76" spans="1:14" x14ac:dyDescent="0.2">
      <c r="A76" s="1" t="s">
        <v>8</v>
      </c>
      <c r="G76" s="5">
        <f t="shared" ref="G76:N76" si="43">AVERAGE(G70:G74)</f>
        <v>391.56025431999996</v>
      </c>
      <c r="H76" s="9">
        <f t="shared" si="43"/>
        <v>4740</v>
      </c>
      <c r="I76" s="5">
        <f t="shared" si="43"/>
        <v>13.337358231166196</v>
      </c>
      <c r="J76" s="9">
        <f t="shared" si="43"/>
        <v>10176.4</v>
      </c>
      <c r="K76" s="5">
        <f t="shared" si="43"/>
        <v>30.953985241382689</v>
      </c>
      <c r="L76" s="5">
        <f t="shared" si="43"/>
        <v>5.8</v>
      </c>
      <c r="M76" s="5">
        <f t="shared" si="43"/>
        <v>11.8</v>
      </c>
      <c r="N76" s="5">
        <f t="shared" si="43"/>
        <v>7</v>
      </c>
    </row>
    <row r="77" spans="1:14" x14ac:dyDescent="0.2">
      <c r="A77" s="1" t="s">
        <v>9</v>
      </c>
      <c r="G77" s="5">
        <f t="shared" ref="G77:N77" si="44">1.96*(STDEV(G70:G74)/SQRT(COUNT(G70:G74)))</f>
        <v>115.24908604250689</v>
      </c>
      <c r="H77" s="9">
        <f t="shared" si="44"/>
        <v>3332.1242847408921</v>
      </c>
      <c r="I77" s="5">
        <f t="shared" si="44"/>
        <v>7.9458009768022562</v>
      </c>
      <c r="J77" s="9">
        <f t="shared" si="44"/>
        <v>6283.6092567071673</v>
      </c>
      <c r="K77" s="5">
        <f t="shared" si="44"/>
        <v>19.910998634633113</v>
      </c>
      <c r="L77" s="5">
        <f t="shared" si="44"/>
        <v>1.3001169178193175</v>
      </c>
      <c r="M77" s="5">
        <f t="shared" si="44"/>
        <v>0.39199999999999996</v>
      </c>
      <c r="N77" s="5">
        <f t="shared" si="44"/>
        <v>0</v>
      </c>
    </row>
    <row r="80" spans="1:14" x14ac:dyDescent="0.2">
      <c r="A80" s="2"/>
      <c r="B80" s="3" t="s">
        <v>26</v>
      </c>
      <c r="C80" s="3" t="s">
        <v>0</v>
      </c>
      <c r="D80" s="3" t="s">
        <v>1</v>
      </c>
      <c r="E80" s="3" t="s">
        <v>2</v>
      </c>
      <c r="F80" s="6" t="s">
        <v>3</v>
      </c>
      <c r="G80" s="6" t="s">
        <v>4</v>
      </c>
      <c r="H80" s="7" t="s">
        <v>10</v>
      </c>
      <c r="I80" s="6" t="s">
        <v>13</v>
      </c>
      <c r="J80" s="7" t="s">
        <v>11</v>
      </c>
      <c r="K80" s="6" t="s">
        <v>12</v>
      </c>
      <c r="L80" s="6" t="s">
        <v>5</v>
      </c>
      <c r="M80" s="6" t="s">
        <v>6</v>
      </c>
      <c r="N80" s="6" t="s">
        <v>14</v>
      </c>
    </row>
    <row r="81" spans="1:14" x14ac:dyDescent="0.2">
      <c r="B81" s="10" t="s">
        <v>16</v>
      </c>
      <c r="C81" s="10" t="s">
        <v>22</v>
      </c>
      <c r="D81" s="10" t="s">
        <v>15</v>
      </c>
      <c r="E81">
        <v>15</v>
      </c>
      <c r="F81" s="4">
        <v>33.1830724</v>
      </c>
      <c r="G81" s="4">
        <f>E81*F81</f>
        <v>497.74608599999999</v>
      </c>
      <c r="H81" s="8">
        <v>11398</v>
      </c>
      <c r="I81" s="4">
        <f>H81/G81</f>
        <v>22.899225771109329</v>
      </c>
      <c r="J81" s="8">
        <v>2520</v>
      </c>
      <c r="K81" s="4">
        <f>J81/G81</f>
        <v>5.0628223322684249</v>
      </c>
      <c r="L81" s="4">
        <v>41</v>
      </c>
      <c r="M81" s="4">
        <v>12</v>
      </c>
      <c r="N81" s="4">
        <v>7</v>
      </c>
    </row>
    <row r="82" spans="1:14" x14ac:dyDescent="0.2">
      <c r="B82" s="10" t="s">
        <v>16</v>
      </c>
      <c r="C82" s="10" t="s">
        <v>22</v>
      </c>
      <c r="D82" s="10" t="s">
        <v>15</v>
      </c>
      <c r="E82">
        <v>9</v>
      </c>
      <c r="F82" s="4">
        <v>33.1830724</v>
      </c>
      <c r="G82" s="4">
        <f t="shared" ref="G82:G87" si="45">E82*F82</f>
        <v>298.64765160000002</v>
      </c>
      <c r="H82" s="8">
        <v>14701</v>
      </c>
      <c r="I82" s="4">
        <f t="shared" ref="I82:I87" si="46">H82/G82</f>
        <v>49.225232213411445</v>
      </c>
      <c r="J82" s="8">
        <v>4929</v>
      </c>
      <c r="K82" s="4">
        <f t="shared" ref="K82:K87" si="47">J82/G82</f>
        <v>16.504398991898853</v>
      </c>
      <c r="L82" s="4">
        <v>35</v>
      </c>
      <c r="M82" s="4">
        <v>12</v>
      </c>
      <c r="N82" s="4">
        <v>7</v>
      </c>
    </row>
    <row r="83" spans="1:14" x14ac:dyDescent="0.2">
      <c r="B83" s="10" t="s">
        <v>16</v>
      </c>
      <c r="C83" s="10" t="s">
        <v>22</v>
      </c>
      <c r="D83" s="10" t="s">
        <v>15</v>
      </c>
      <c r="E83">
        <v>10</v>
      </c>
      <c r="F83" s="4">
        <v>33.1830724</v>
      </c>
      <c r="G83" s="4">
        <f t="shared" si="45"/>
        <v>331.83072400000003</v>
      </c>
      <c r="H83" s="8">
        <v>42267</v>
      </c>
      <c r="I83" s="4">
        <f t="shared" si="46"/>
        <v>127.3751854273747</v>
      </c>
      <c r="J83" s="8">
        <v>13206</v>
      </c>
      <c r="K83" s="4">
        <f t="shared" si="47"/>
        <v>39.797399833295721</v>
      </c>
      <c r="L83" s="4">
        <v>44</v>
      </c>
      <c r="M83" s="4">
        <v>11</v>
      </c>
      <c r="N83" s="4">
        <v>7</v>
      </c>
    </row>
    <row r="84" spans="1:14" x14ac:dyDescent="0.2">
      <c r="B84" s="10" t="s">
        <v>16</v>
      </c>
      <c r="C84" s="10" t="s">
        <v>22</v>
      </c>
      <c r="D84" s="10" t="s">
        <v>15</v>
      </c>
      <c r="E84">
        <v>8</v>
      </c>
      <c r="F84" s="4">
        <v>33.1830724</v>
      </c>
      <c r="G84" s="4">
        <f t="shared" si="45"/>
        <v>265.4645792</v>
      </c>
      <c r="H84" s="8">
        <v>10080</v>
      </c>
      <c r="I84" s="4">
        <f t="shared" si="46"/>
        <v>37.971167492013187</v>
      </c>
      <c r="J84" s="8">
        <v>3224</v>
      </c>
      <c r="K84" s="4">
        <f t="shared" si="47"/>
        <v>12.144746428001042</v>
      </c>
      <c r="L84" s="4">
        <v>38</v>
      </c>
      <c r="M84" s="4">
        <v>12</v>
      </c>
      <c r="N84" s="4">
        <v>7</v>
      </c>
    </row>
    <row r="85" spans="1:14" x14ac:dyDescent="0.2">
      <c r="B85" s="10" t="s">
        <v>16</v>
      </c>
      <c r="C85" s="10" t="s">
        <v>22</v>
      </c>
      <c r="D85" s="10" t="s">
        <v>15</v>
      </c>
      <c r="E85">
        <v>10</v>
      </c>
      <c r="F85" s="4">
        <v>33.1830724</v>
      </c>
      <c r="G85" s="4">
        <f t="shared" si="45"/>
        <v>331.83072400000003</v>
      </c>
      <c r="H85" s="8">
        <v>3924</v>
      </c>
      <c r="I85" s="4">
        <f t="shared" si="46"/>
        <v>11.825306447512677</v>
      </c>
      <c r="J85" s="8">
        <v>1356</v>
      </c>
      <c r="K85" s="4">
        <f t="shared" si="47"/>
        <v>4.0864208824737993</v>
      </c>
      <c r="L85" s="4">
        <v>30</v>
      </c>
      <c r="M85" s="4">
        <v>12</v>
      </c>
      <c r="N85" s="4">
        <v>7</v>
      </c>
    </row>
    <row r="86" spans="1:14" x14ac:dyDescent="0.2">
      <c r="B86" s="10" t="s">
        <v>16</v>
      </c>
      <c r="C86" s="10" t="s">
        <v>22</v>
      </c>
      <c r="D86" s="10" t="s">
        <v>15</v>
      </c>
      <c r="E86">
        <v>20</v>
      </c>
      <c r="F86" s="4">
        <v>33.1830724</v>
      </c>
      <c r="G86" s="4">
        <f t="shared" si="45"/>
        <v>663.66144800000006</v>
      </c>
      <c r="H86" s="8">
        <v>4316</v>
      </c>
      <c r="I86" s="4">
        <f t="shared" si="46"/>
        <v>6.5033158291876543</v>
      </c>
      <c r="J86" s="8">
        <v>1365</v>
      </c>
      <c r="K86" s="4">
        <f t="shared" si="47"/>
        <v>2.0567715724840476</v>
      </c>
      <c r="L86" s="4">
        <v>33</v>
      </c>
      <c r="M86" s="4">
        <v>12</v>
      </c>
      <c r="N86" s="4">
        <v>7</v>
      </c>
    </row>
    <row r="87" spans="1:14" x14ac:dyDescent="0.2">
      <c r="B87" s="10" t="s">
        <v>16</v>
      </c>
      <c r="C87" s="10" t="s">
        <v>22</v>
      </c>
      <c r="D87" s="10" t="s">
        <v>15</v>
      </c>
      <c r="E87">
        <v>10</v>
      </c>
      <c r="F87" s="4">
        <v>33.1830724</v>
      </c>
      <c r="G87" s="4">
        <f t="shared" si="45"/>
        <v>331.83072400000003</v>
      </c>
      <c r="H87" s="8">
        <v>8645</v>
      </c>
      <c r="I87" s="4">
        <f t="shared" si="46"/>
        <v>26.052439918131267</v>
      </c>
      <c r="J87" s="8">
        <v>3502</v>
      </c>
      <c r="K87" s="4">
        <f t="shared" si="47"/>
        <v>10.553573695002394</v>
      </c>
      <c r="L87" s="4">
        <v>29</v>
      </c>
      <c r="M87" s="4">
        <v>12</v>
      </c>
      <c r="N87" s="4">
        <v>7</v>
      </c>
    </row>
    <row r="88" spans="1:14" x14ac:dyDescent="0.2">
      <c r="A88" s="1" t="s">
        <v>7</v>
      </c>
      <c r="G88" s="5">
        <f t="shared" ref="G88:N88" si="48">MEDIAN(G81:G87)</f>
        <v>331.83072400000003</v>
      </c>
      <c r="H88" s="5">
        <f t="shared" si="48"/>
        <v>10080</v>
      </c>
      <c r="I88" s="5">
        <f>MEDIAN(I81:I87)</f>
        <v>26.052439918131267</v>
      </c>
      <c r="J88" s="5">
        <f t="shared" si="48"/>
        <v>3224</v>
      </c>
      <c r="K88" s="5">
        <f t="shared" si="48"/>
        <v>10.553573695002394</v>
      </c>
      <c r="L88" s="5">
        <f t="shared" si="48"/>
        <v>35</v>
      </c>
      <c r="M88" s="5">
        <f t="shared" si="48"/>
        <v>12</v>
      </c>
      <c r="N88" s="5">
        <f t="shared" si="48"/>
        <v>7</v>
      </c>
    </row>
    <row r="89" spans="1:14" x14ac:dyDescent="0.2">
      <c r="A89" s="1" t="s">
        <v>8</v>
      </c>
      <c r="G89" s="5">
        <f t="shared" ref="G89:N89" si="49">AVERAGE(G81:G87)</f>
        <v>388.7159909714286</v>
      </c>
      <c r="H89" s="5">
        <f t="shared" si="49"/>
        <v>13618.714285714286</v>
      </c>
      <c r="I89" s="5">
        <f t="shared" si="49"/>
        <v>40.264553299820037</v>
      </c>
      <c r="J89" s="5">
        <f t="shared" si="49"/>
        <v>4300.2857142857147</v>
      </c>
      <c r="K89" s="5">
        <f t="shared" si="49"/>
        <v>12.886590533632043</v>
      </c>
      <c r="L89" s="5">
        <f t="shared" si="49"/>
        <v>35.714285714285715</v>
      </c>
      <c r="M89" s="5">
        <f t="shared" si="49"/>
        <v>11.857142857142858</v>
      </c>
      <c r="N89" s="5">
        <f t="shared" si="49"/>
        <v>7</v>
      </c>
    </row>
    <row r="90" spans="1:14" x14ac:dyDescent="0.2">
      <c r="A90" s="1" t="s">
        <v>9</v>
      </c>
      <c r="G90" s="5">
        <f t="shared" ref="G90:N90" si="50">1.96*(STDEV(G81:G87)/SQRT(COUNT(G81:G87)))</f>
        <v>104.98164788873571</v>
      </c>
      <c r="H90" s="5">
        <f t="shared" si="50"/>
        <v>9774.8400335282549</v>
      </c>
      <c r="I90" s="5">
        <f t="shared" si="50"/>
        <v>30.433343295230227</v>
      </c>
      <c r="J90" s="5">
        <f t="shared" si="50"/>
        <v>3053.7927621456788</v>
      </c>
      <c r="K90" s="5">
        <f t="shared" si="50"/>
        <v>9.5600556967148727</v>
      </c>
      <c r="L90" s="5">
        <f t="shared" si="50"/>
        <v>4.1404669623928401</v>
      </c>
      <c r="M90" s="5">
        <f t="shared" si="50"/>
        <v>0.27999999999999997</v>
      </c>
      <c r="N90" s="5">
        <f t="shared" si="50"/>
        <v>0</v>
      </c>
    </row>
    <row r="93" spans="1:14" x14ac:dyDescent="0.2">
      <c r="A93" s="2"/>
      <c r="B93" s="3" t="s">
        <v>26</v>
      </c>
      <c r="C93" s="3" t="s">
        <v>0</v>
      </c>
      <c r="D93" s="3" t="s">
        <v>1</v>
      </c>
      <c r="E93" s="3" t="s">
        <v>2</v>
      </c>
      <c r="F93" s="6" t="s">
        <v>3</v>
      </c>
      <c r="G93" s="6" t="s">
        <v>4</v>
      </c>
      <c r="H93" s="7" t="s">
        <v>10</v>
      </c>
      <c r="I93" s="6" t="s">
        <v>13</v>
      </c>
      <c r="J93" s="7" t="s">
        <v>11</v>
      </c>
      <c r="K93" s="6" t="s">
        <v>12</v>
      </c>
      <c r="L93" s="6" t="s">
        <v>5</v>
      </c>
      <c r="M93" s="6" t="s">
        <v>6</v>
      </c>
      <c r="N93" s="6" t="s">
        <v>14</v>
      </c>
    </row>
    <row r="94" spans="1:14" x14ac:dyDescent="0.2">
      <c r="B94" s="10" t="s">
        <v>16</v>
      </c>
      <c r="C94" s="10" t="s">
        <v>28</v>
      </c>
      <c r="D94" s="10" t="s">
        <v>15</v>
      </c>
      <c r="E94">
        <v>12</v>
      </c>
      <c r="F94" s="4">
        <v>33.1830724</v>
      </c>
      <c r="G94" s="4">
        <f>E94*F94</f>
        <v>398.1968688</v>
      </c>
      <c r="H94" s="8">
        <v>32122</v>
      </c>
      <c r="I94" s="4">
        <f>H94/G94</f>
        <v>80.668640355717429</v>
      </c>
      <c r="J94" s="8">
        <v>32142</v>
      </c>
      <c r="K94" s="4">
        <f>J94/G94</f>
        <v>80.718866767743904</v>
      </c>
      <c r="L94" s="4">
        <v>17</v>
      </c>
      <c r="M94" s="4">
        <v>11</v>
      </c>
      <c r="N94" s="4">
        <v>7</v>
      </c>
    </row>
    <row r="95" spans="1:14" x14ac:dyDescent="0.2">
      <c r="B95" s="10" t="s">
        <v>16</v>
      </c>
      <c r="C95" s="10" t="s">
        <v>28</v>
      </c>
      <c r="D95" s="10" t="s">
        <v>15</v>
      </c>
      <c r="E95">
        <v>14</v>
      </c>
      <c r="F95" s="4">
        <v>33.1830724</v>
      </c>
      <c r="G95" s="4">
        <f t="shared" ref="G95:G100" si="51">E95*F95</f>
        <v>464.56301359999998</v>
      </c>
      <c r="H95" s="8">
        <v>1779</v>
      </c>
      <c r="I95" s="4">
        <f t="shared" ref="I95:I100" si="52">H95/G95</f>
        <v>3.8294051569326224</v>
      </c>
      <c r="J95" s="8">
        <v>1062</v>
      </c>
      <c r="K95" s="4">
        <f t="shared" ref="K95:K100" si="53">J95/G95</f>
        <v>2.2860192673763042</v>
      </c>
      <c r="L95" s="4">
        <v>19</v>
      </c>
      <c r="M95" s="4">
        <v>12</v>
      </c>
      <c r="N95" s="4">
        <v>7</v>
      </c>
    </row>
    <row r="96" spans="1:14" x14ac:dyDescent="0.2">
      <c r="B96" s="10" t="s">
        <v>16</v>
      </c>
      <c r="C96" s="10" t="s">
        <v>28</v>
      </c>
      <c r="D96" s="10" t="s">
        <v>15</v>
      </c>
      <c r="E96">
        <v>10</v>
      </c>
      <c r="F96" s="4">
        <v>33.1830724</v>
      </c>
      <c r="G96" s="4">
        <f t="shared" si="51"/>
        <v>331.83072400000003</v>
      </c>
      <c r="H96" s="8">
        <v>7666</v>
      </c>
      <c r="I96" s="4">
        <f t="shared" si="52"/>
        <v>23.102140475696274</v>
      </c>
      <c r="J96" s="8">
        <v>5652</v>
      </c>
      <c r="K96" s="4">
        <f t="shared" si="53"/>
        <v>17.032780846417342</v>
      </c>
      <c r="L96" s="4">
        <v>22</v>
      </c>
      <c r="M96" s="4">
        <v>12</v>
      </c>
      <c r="N96" s="4">
        <v>7</v>
      </c>
    </row>
    <row r="97" spans="1:14" x14ac:dyDescent="0.2">
      <c r="B97" s="10" t="s">
        <v>16</v>
      </c>
      <c r="C97" s="10" t="s">
        <v>28</v>
      </c>
      <c r="D97" s="10" t="s">
        <v>15</v>
      </c>
      <c r="E97">
        <v>10</v>
      </c>
      <c r="F97" s="4">
        <v>33.1830724</v>
      </c>
      <c r="G97" s="4">
        <f t="shared" si="51"/>
        <v>331.83072400000003</v>
      </c>
      <c r="H97" s="8">
        <v>4510</v>
      </c>
      <c r="I97" s="4">
        <f t="shared" si="52"/>
        <v>13.591267094363449</v>
      </c>
      <c r="J97" s="8">
        <v>3513</v>
      </c>
      <c r="K97" s="4">
        <f t="shared" si="53"/>
        <v>10.586723126939866</v>
      </c>
      <c r="L97" s="4">
        <v>18</v>
      </c>
      <c r="M97" s="4">
        <v>12</v>
      </c>
      <c r="N97" s="4">
        <v>7</v>
      </c>
    </row>
    <row r="98" spans="1:14" x14ac:dyDescent="0.2">
      <c r="B98" s="10" t="s">
        <v>16</v>
      </c>
      <c r="C98" s="10" t="s">
        <v>28</v>
      </c>
      <c r="D98" s="10" t="s">
        <v>15</v>
      </c>
      <c r="E98">
        <v>7</v>
      </c>
      <c r="F98" s="4">
        <v>33.1830724</v>
      </c>
      <c r="G98" s="4">
        <f t="shared" si="51"/>
        <v>232.28150679999999</v>
      </c>
      <c r="H98" s="8">
        <v>22793</v>
      </c>
      <c r="I98" s="4">
        <f t="shared" si="52"/>
        <v>98.126623655947455</v>
      </c>
      <c r="J98" s="8">
        <v>13034</v>
      </c>
      <c r="K98" s="4">
        <f t="shared" si="53"/>
        <v>56.112947515975044</v>
      </c>
      <c r="L98" s="4">
        <v>26</v>
      </c>
      <c r="M98" s="4">
        <v>12</v>
      </c>
      <c r="N98" s="4">
        <v>7</v>
      </c>
    </row>
    <row r="99" spans="1:14" x14ac:dyDescent="0.2">
      <c r="B99" s="10" t="s">
        <v>16</v>
      </c>
      <c r="C99" s="10" t="s">
        <v>28</v>
      </c>
      <c r="D99" s="10" t="s">
        <v>15</v>
      </c>
      <c r="E99">
        <v>15</v>
      </c>
      <c r="F99" s="4">
        <v>33.1830724</v>
      </c>
      <c r="G99" s="4">
        <f t="shared" si="51"/>
        <v>497.74608599999999</v>
      </c>
      <c r="H99" s="8">
        <v>2592</v>
      </c>
      <c r="I99" s="4">
        <f t="shared" si="52"/>
        <v>5.2074743989046661</v>
      </c>
      <c r="J99" s="8">
        <v>1174</v>
      </c>
      <c r="K99" s="4">
        <f t="shared" si="53"/>
        <v>2.3586323087631471</v>
      </c>
      <c r="L99" s="4">
        <v>16</v>
      </c>
      <c r="M99" s="4">
        <v>12</v>
      </c>
      <c r="N99" s="4">
        <v>7</v>
      </c>
    </row>
    <row r="100" spans="1:14" x14ac:dyDescent="0.2">
      <c r="B100" s="10" t="s">
        <v>16</v>
      </c>
      <c r="C100" s="10" t="s">
        <v>28</v>
      </c>
      <c r="D100" s="10" t="s">
        <v>15</v>
      </c>
      <c r="E100">
        <v>8</v>
      </c>
      <c r="F100" s="4">
        <v>33.1830724</v>
      </c>
      <c r="G100" s="4">
        <f t="shared" si="51"/>
        <v>265.4645792</v>
      </c>
      <c r="H100" s="8">
        <v>27960</v>
      </c>
      <c r="I100" s="4">
        <f t="shared" si="52"/>
        <v>105.32478601951277</v>
      </c>
      <c r="J100" s="8">
        <v>20944</v>
      </c>
      <c r="K100" s="4">
        <f t="shared" si="53"/>
        <v>78.895648011182956</v>
      </c>
      <c r="L100" s="4">
        <v>20</v>
      </c>
      <c r="M100" s="4">
        <v>12</v>
      </c>
      <c r="N100" s="4">
        <v>7</v>
      </c>
    </row>
    <row r="101" spans="1:14" x14ac:dyDescent="0.2">
      <c r="A101" s="1" t="s">
        <v>7</v>
      </c>
      <c r="G101" s="5">
        <f t="shared" ref="G101:N101" si="54">MEDIAN(G94:G100)</f>
        <v>331.83072400000003</v>
      </c>
      <c r="H101" s="9">
        <f t="shared" si="54"/>
        <v>7666</v>
      </c>
      <c r="I101" s="5">
        <f>MEDIAN(I94:I100)</f>
        <v>23.102140475696274</v>
      </c>
      <c r="J101" s="9">
        <f t="shared" si="54"/>
        <v>5652</v>
      </c>
      <c r="K101" s="5">
        <f t="shared" si="54"/>
        <v>17.032780846417342</v>
      </c>
      <c r="L101" s="5">
        <f t="shared" si="54"/>
        <v>19</v>
      </c>
      <c r="M101" s="5">
        <f t="shared" si="54"/>
        <v>12</v>
      </c>
      <c r="N101" s="5">
        <f t="shared" si="54"/>
        <v>7</v>
      </c>
    </row>
    <row r="102" spans="1:14" x14ac:dyDescent="0.2">
      <c r="A102" s="1" t="s">
        <v>8</v>
      </c>
      <c r="G102" s="5">
        <f t="shared" ref="G102:N102" si="55">AVERAGE(G94:G100)</f>
        <v>360.27335748571431</v>
      </c>
      <c r="H102" s="9">
        <f t="shared" si="55"/>
        <v>14203.142857142857</v>
      </c>
      <c r="I102" s="5">
        <f t="shared" si="55"/>
        <v>47.121476736724958</v>
      </c>
      <c r="J102" s="9">
        <f t="shared" si="55"/>
        <v>11074.428571428571</v>
      </c>
      <c r="K102" s="5">
        <f t="shared" si="55"/>
        <v>35.427373977771218</v>
      </c>
      <c r="L102" s="5">
        <f t="shared" si="55"/>
        <v>19.714285714285715</v>
      </c>
      <c r="M102" s="5">
        <f t="shared" si="55"/>
        <v>11.857142857142858</v>
      </c>
      <c r="N102" s="5">
        <f t="shared" si="55"/>
        <v>7</v>
      </c>
    </row>
    <row r="103" spans="1:14" x14ac:dyDescent="0.2">
      <c r="A103" s="1" t="s">
        <v>9</v>
      </c>
      <c r="G103" s="5">
        <f t="shared" ref="G103:N103" si="56">1.96*(STDEV(G94:G100)/SQRT(COUNT(G94:G100)))</f>
        <v>72.962526287536477</v>
      </c>
      <c r="H103" s="9">
        <f t="shared" si="56"/>
        <v>9611.4800625918178</v>
      </c>
      <c r="I103" s="5">
        <f t="shared" si="56"/>
        <v>33.741117379254291</v>
      </c>
      <c r="J103" s="9">
        <f t="shared" si="56"/>
        <v>8712.7197835195711</v>
      </c>
      <c r="K103" s="5">
        <f t="shared" si="56"/>
        <v>26.219547517285847</v>
      </c>
      <c r="L103" s="5">
        <f t="shared" si="56"/>
        <v>2.5200000000000018</v>
      </c>
      <c r="M103" s="5">
        <f t="shared" si="56"/>
        <v>0.27999999999999992</v>
      </c>
      <c r="N103" s="5">
        <f t="shared" si="56"/>
        <v>0</v>
      </c>
    </row>
    <row r="106" spans="1:14" x14ac:dyDescent="0.2">
      <c r="A106" s="2"/>
      <c r="B106" s="3" t="s">
        <v>26</v>
      </c>
      <c r="C106" s="3" t="s">
        <v>0</v>
      </c>
      <c r="D106" s="3" t="s">
        <v>1</v>
      </c>
      <c r="E106" s="3" t="s">
        <v>2</v>
      </c>
      <c r="F106" s="6" t="s">
        <v>3</v>
      </c>
      <c r="G106" s="6" t="s">
        <v>4</v>
      </c>
      <c r="H106" s="7" t="s">
        <v>10</v>
      </c>
      <c r="I106" s="6" t="s">
        <v>13</v>
      </c>
      <c r="J106" s="7" t="s">
        <v>11</v>
      </c>
      <c r="K106" s="6" t="s">
        <v>12</v>
      </c>
      <c r="L106" s="6" t="s">
        <v>5</v>
      </c>
      <c r="M106" s="6" t="s">
        <v>6</v>
      </c>
      <c r="N106" s="6" t="s">
        <v>14</v>
      </c>
    </row>
    <row r="107" spans="1:14" x14ac:dyDescent="0.2">
      <c r="B107" s="10" t="s">
        <v>16</v>
      </c>
      <c r="C107" s="10" t="s">
        <v>23</v>
      </c>
      <c r="D107" s="10" t="s">
        <v>15</v>
      </c>
      <c r="E107">
        <v>10</v>
      </c>
      <c r="F107" s="4">
        <v>33.1830724</v>
      </c>
      <c r="G107" s="4">
        <f>E107*F107</f>
        <v>331.83072400000003</v>
      </c>
      <c r="H107" s="8">
        <v>16328</v>
      </c>
      <c r="I107" s="4">
        <f>H107/G107</f>
        <v>49.205811334094541</v>
      </c>
      <c r="J107" s="8">
        <v>7448</v>
      </c>
      <c r="K107" s="4">
        <f>J107/G107</f>
        <v>22.445179006390013</v>
      </c>
      <c r="L107" s="4">
        <v>38</v>
      </c>
      <c r="M107" s="4">
        <v>11</v>
      </c>
      <c r="N107" s="4">
        <v>7</v>
      </c>
    </row>
    <row r="108" spans="1:14" x14ac:dyDescent="0.2">
      <c r="B108" s="10" t="s">
        <v>16</v>
      </c>
      <c r="C108" s="10" t="s">
        <v>23</v>
      </c>
      <c r="D108" s="10" t="s">
        <v>15</v>
      </c>
      <c r="E108">
        <v>10</v>
      </c>
      <c r="F108" s="4">
        <v>33.1830724</v>
      </c>
      <c r="G108" s="4">
        <f t="shared" ref="G108:G111" si="57">E108*F108</f>
        <v>331.83072400000003</v>
      </c>
      <c r="H108" s="8">
        <v>6843</v>
      </c>
      <c r="I108" s="4">
        <f t="shared" ref="I108:I111" si="58">H108/G108</f>
        <v>20.621960249829066</v>
      </c>
      <c r="J108" s="8">
        <v>2255</v>
      </c>
      <c r="K108" s="4">
        <f t="shared" ref="K108:K111" si="59">J108/G108</f>
        <v>6.7956335471817244</v>
      </c>
      <c r="L108" s="4">
        <v>48</v>
      </c>
      <c r="M108" s="4">
        <v>12</v>
      </c>
      <c r="N108" s="4">
        <v>7</v>
      </c>
    </row>
    <row r="109" spans="1:14" x14ac:dyDescent="0.2">
      <c r="B109" s="10" t="s">
        <v>16</v>
      </c>
      <c r="C109" s="10" t="s">
        <v>23</v>
      </c>
      <c r="D109" s="10" t="s">
        <v>15</v>
      </c>
      <c r="E109">
        <v>10</v>
      </c>
      <c r="F109" s="4">
        <v>33.1830724</v>
      </c>
      <c r="G109" s="4">
        <f t="shared" si="57"/>
        <v>331.83072400000003</v>
      </c>
      <c r="H109" s="8">
        <v>12517</v>
      </c>
      <c r="I109" s="4">
        <f t="shared" si="58"/>
        <v>37.721039960121352</v>
      </c>
      <c r="J109" s="8">
        <v>5478</v>
      </c>
      <c r="K109" s="4">
        <f t="shared" si="59"/>
        <v>16.508417104860971</v>
      </c>
      <c r="L109" s="4">
        <v>41</v>
      </c>
      <c r="M109" s="4">
        <v>12</v>
      </c>
      <c r="N109" s="4">
        <v>7</v>
      </c>
    </row>
    <row r="110" spans="1:14" x14ac:dyDescent="0.2">
      <c r="B110" s="10" t="s">
        <v>16</v>
      </c>
      <c r="C110" s="10" t="s">
        <v>23</v>
      </c>
      <c r="D110" s="10" t="s">
        <v>15</v>
      </c>
      <c r="E110">
        <v>15</v>
      </c>
      <c r="F110" s="4">
        <v>33.1830724</v>
      </c>
      <c r="G110" s="4">
        <f t="shared" si="57"/>
        <v>497.74608599999999</v>
      </c>
      <c r="H110" s="8">
        <v>2864</v>
      </c>
      <c r="I110" s="4">
        <f t="shared" si="58"/>
        <v>5.7539377617526863</v>
      </c>
      <c r="J110" s="8">
        <v>914</v>
      </c>
      <c r="K110" s="4">
        <f t="shared" si="59"/>
        <v>1.8362776236878335</v>
      </c>
      <c r="L110" s="4">
        <v>39</v>
      </c>
      <c r="M110" s="4">
        <v>12</v>
      </c>
      <c r="N110" s="4">
        <v>7</v>
      </c>
    </row>
    <row r="111" spans="1:14" x14ac:dyDescent="0.2">
      <c r="B111" s="10" t="s">
        <v>16</v>
      </c>
      <c r="C111" s="10" t="s">
        <v>23</v>
      </c>
      <c r="D111" s="10" t="s">
        <v>15</v>
      </c>
      <c r="E111">
        <v>16</v>
      </c>
      <c r="F111" s="4">
        <v>33.1830724</v>
      </c>
      <c r="G111" s="4">
        <f t="shared" si="57"/>
        <v>530.92915840000001</v>
      </c>
      <c r="H111" s="8">
        <v>8962</v>
      </c>
      <c r="I111" s="4">
        <f t="shared" si="58"/>
        <v>16.879841421796733</v>
      </c>
      <c r="J111" s="8">
        <v>3083</v>
      </c>
      <c r="K111" s="4">
        <f t="shared" si="59"/>
        <v>5.8068010604105487</v>
      </c>
      <c r="L111" s="4">
        <v>41</v>
      </c>
      <c r="M111" s="4">
        <v>12</v>
      </c>
      <c r="N111" s="4">
        <v>7</v>
      </c>
    </row>
    <row r="112" spans="1:14" x14ac:dyDescent="0.2">
      <c r="A112" s="1" t="s">
        <v>7</v>
      </c>
      <c r="G112" s="5">
        <f t="shared" ref="G112:N112" si="60">MEDIAN(G107:G111)</f>
        <v>331.83072400000003</v>
      </c>
      <c r="H112" s="9">
        <f t="shared" si="60"/>
        <v>8962</v>
      </c>
      <c r="I112" s="5">
        <f>MEDIAN(I107:I111)</f>
        <v>20.621960249829066</v>
      </c>
      <c r="J112" s="9">
        <f t="shared" si="60"/>
        <v>3083</v>
      </c>
      <c r="K112" s="5">
        <f t="shared" si="60"/>
        <v>6.7956335471817244</v>
      </c>
      <c r="L112" s="5">
        <f t="shared" si="60"/>
        <v>41</v>
      </c>
      <c r="M112" s="5">
        <f t="shared" si="60"/>
        <v>12</v>
      </c>
      <c r="N112" s="5">
        <f t="shared" si="60"/>
        <v>7</v>
      </c>
    </row>
    <row r="113" spans="1:14" x14ac:dyDescent="0.2">
      <c r="A113" s="1" t="s">
        <v>8</v>
      </c>
      <c r="G113" s="5">
        <f t="shared" ref="G113:N113" si="61">AVERAGE(G107:G111)</f>
        <v>404.83348328</v>
      </c>
      <c r="H113" s="9">
        <f t="shared" si="61"/>
        <v>9502.7999999999993</v>
      </c>
      <c r="I113" s="5">
        <f t="shared" si="61"/>
        <v>26.036518145518876</v>
      </c>
      <c r="J113" s="9">
        <f t="shared" si="61"/>
        <v>3835.6</v>
      </c>
      <c r="K113" s="5">
        <f t="shared" si="61"/>
        <v>10.67846166850622</v>
      </c>
      <c r="L113" s="5">
        <f t="shared" si="61"/>
        <v>41.4</v>
      </c>
      <c r="M113" s="5">
        <f t="shared" si="61"/>
        <v>11.8</v>
      </c>
      <c r="N113" s="5">
        <f t="shared" si="61"/>
        <v>7</v>
      </c>
    </row>
    <row r="114" spans="1:14" x14ac:dyDescent="0.2">
      <c r="A114" s="1" t="s">
        <v>9</v>
      </c>
      <c r="G114" s="5">
        <f t="shared" ref="G114:N114" si="62">1.96*(STDEV(G107:G111)/SQRT(COUNT(G107:G111)))</f>
        <v>88.222950373328786</v>
      </c>
      <c r="H114" s="9">
        <f t="shared" si="62"/>
        <v>4535.8106145896345</v>
      </c>
      <c r="I114" s="5">
        <f t="shared" si="62"/>
        <v>15.168737642457947</v>
      </c>
      <c r="J114" s="9">
        <f t="shared" si="62"/>
        <v>2291.9164773821931</v>
      </c>
      <c r="K114" s="5">
        <f t="shared" si="62"/>
        <v>7.4562180179742921</v>
      </c>
      <c r="L114" s="5">
        <f t="shared" si="62"/>
        <v>3.4285997141690361</v>
      </c>
      <c r="M114" s="5">
        <f t="shared" si="62"/>
        <v>0.39199999999999996</v>
      </c>
      <c r="N114" s="5">
        <f t="shared" si="62"/>
        <v>0</v>
      </c>
    </row>
    <row r="117" spans="1:14" x14ac:dyDescent="0.2">
      <c r="A117" s="2"/>
      <c r="B117" s="3" t="s">
        <v>26</v>
      </c>
      <c r="C117" s="3" t="s">
        <v>0</v>
      </c>
      <c r="D117" s="3" t="s">
        <v>1</v>
      </c>
      <c r="E117" s="3" t="s">
        <v>2</v>
      </c>
      <c r="F117" s="6" t="s">
        <v>3</v>
      </c>
      <c r="G117" s="6" t="s">
        <v>4</v>
      </c>
      <c r="H117" s="7" t="s">
        <v>10</v>
      </c>
      <c r="I117" s="6" t="s">
        <v>13</v>
      </c>
      <c r="J117" s="7" t="s">
        <v>11</v>
      </c>
      <c r="K117" s="6" t="s">
        <v>12</v>
      </c>
      <c r="L117" s="6" t="s">
        <v>5</v>
      </c>
      <c r="M117" s="6" t="s">
        <v>6</v>
      </c>
      <c r="N117" s="6" t="s">
        <v>14</v>
      </c>
    </row>
    <row r="118" spans="1:14" x14ac:dyDescent="0.2">
      <c r="B118" s="10" t="s">
        <v>16</v>
      </c>
      <c r="C118" s="10" t="s">
        <v>24</v>
      </c>
      <c r="D118" s="10" t="s">
        <v>15</v>
      </c>
      <c r="E118">
        <v>8</v>
      </c>
      <c r="F118" s="4">
        <v>33.1830724</v>
      </c>
      <c r="G118" s="4">
        <f>E118*F118</f>
        <v>265.4645792</v>
      </c>
      <c r="H118" s="8">
        <v>3032</v>
      </c>
      <c r="I118" s="4">
        <f>H118/G118</f>
        <v>11.421486094819839</v>
      </c>
      <c r="J118" s="8">
        <v>907</v>
      </c>
      <c r="K118" s="4">
        <f>J118/G118</f>
        <v>3.4166516781007896</v>
      </c>
      <c r="L118" s="4">
        <v>11</v>
      </c>
      <c r="M118" s="4">
        <v>20</v>
      </c>
      <c r="N118" s="4">
        <v>8</v>
      </c>
    </row>
    <row r="119" spans="1:14" x14ac:dyDescent="0.2">
      <c r="B119" s="10" t="s">
        <v>16</v>
      </c>
      <c r="C119" s="10" t="s">
        <v>24</v>
      </c>
      <c r="D119" s="10" t="s">
        <v>15</v>
      </c>
      <c r="E119">
        <v>10</v>
      </c>
      <c r="F119" s="4">
        <v>33.1830724</v>
      </c>
      <c r="G119" s="4">
        <f t="shared" ref="G119:G122" si="63">E119*F119</f>
        <v>331.83072400000003</v>
      </c>
      <c r="H119" s="8">
        <v>5185</v>
      </c>
      <c r="I119" s="4">
        <f t="shared" ref="I119:I122" si="64">H119/G119</f>
        <v>15.625436781435583</v>
      </c>
      <c r="J119" s="8">
        <v>1424</v>
      </c>
      <c r="K119" s="4">
        <f t="shared" ref="K119:K122" si="65">J119/G119</f>
        <v>4.291344643541807</v>
      </c>
      <c r="L119" s="4">
        <v>9</v>
      </c>
      <c r="M119" s="4">
        <v>20</v>
      </c>
      <c r="N119" s="4">
        <v>8</v>
      </c>
    </row>
    <row r="120" spans="1:14" x14ac:dyDescent="0.2">
      <c r="B120" s="10" t="s">
        <v>16</v>
      </c>
      <c r="C120" s="10" t="s">
        <v>24</v>
      </c>
      <c r="D120" s="10" t="s">
        <v>15</v>
      </c>
      <c r="E120">
        <v>5</v>
      </c>
      <c r="F120" s="4">
        <v>33.1830724</v>
      </c>
      <c r="G120" s="4">
        <f t="shared" si="63"/>
        <v>165.91536200000002</v>
      </c>
      <c r="H120" s="8">
        <v>4334</v>
      </c>
      <c r="I120" s="4">
        <f t="shared" si="64"/>
        <v>26.121752366727801</v>
      </c>
      <c r="J120" s="8">
        <v>2374</v>
      </c>
      <c r="K120" s="4">
        <f t="shared" si="65"/>
        <v>14.308500258101475</v>
      </c>
      <c r="L120" s="4">
        <v>14</v>
      </c>
      <c r="M120" s="4">
        <v>20</v>
      </c>
      <c r="N120" s="4">
        <v>8</v>
      </c>
    </row>
    <row r="121" spans="1:14" x14ac:dyDescent="0.2">
      <c r="B121" s="10" t="s">
        <v>16</v>
      </c>
      <c r="C121" s="10" t="s">
        <v>24</v>
      </c>
      <c r="D121" s="10" t="s">
        <v>15</v>
      </c>
      <c r="E121">
        <v>8</v>
      </c>
      <c r="F121" s="4">
        <v>33.1830724</v>
      </c>
      <c r="G121" s="4">
        <f t="shared" si="63"/>
        <v>265.4645792</v>
      </c>
      <c r="H121" s="8">
        <v>2538</v>
      </c>
      <c r="I121" s="4">
        <f t="shared" si="64"/>
        <v>9.5605975292390344</v>
      </c>
      <c r="J121" s="8">
        <v>2036</v>
      </c>
      <c r="K121" s="4">
        <f t="shared" si="65"/>
        <v>7.6695731164423462</v>
      </c>
      <c r="L121" s="4">
        <v>10</v>
      </c>
      <c r="M121" s="4">
        <v>17</v>
      </c>
      <c r="N121" s="4">
        <v>8</v>
      </c>
    </row>
    <row r="122" spans="1:14" x14ac:dyDescent="0.2">
      <c r="B122" s="10" t="s">
        <v>16</v>
      </c>
      <c r="C122" s="10" t="s">
        <v>24</v>
      </c>
      <c r="D122" s="10" t="s">
        <v>15</v>
      </c>
      <c r="E122">
        <v>6</v>
      </c>
      <c r="F122" s="4">
        <v>33.1830724</v>
      </c>
      <c r="G122" s="4">
        <f t="shared" si="63"/>
        <v>199.0984344</v>
      </c>
      <c r="H122" s="8">
        <v>2418</v>
      </c>
      <c r="I122" s="4">
        <f t="shared" si="64"/>
        <v>12.144746428001042</v>
      </c>
      <c r="J122" s="8">
        <v>2423</v>
      </c>
      <c r="K122" s="4">
        <f t="shared" si="65"/>
        <v>12.16985963401428</v>
      </c>
      <c r="L122" s="4">
        <v>9</v>
      </c>
      <c r="M122" s="4">
        <v>18</v>
      </c>
      <c r="N122" s="4">
        <v>8</v>
      </c>
    </row>
    <row r="123" spans="1:14" x14ac:dyDescent="0.2">
      <c r="A123" s="1" t="s">
        <v>7</v>
      </c>
      <c r="G123" s="5">
        <f t="shared" ref="G123:N123" si="66">MEDIAN(G118:G122)</f>
        <v>265.4645792</v>
      </c>
      <c r="H123" s="9">
        <f t="shared" si="66"/>
        <v>3032</v>
      </c>
      <c r="I123" s="5">
        <f>MEDIAN(I118:I122)</f>
        <v>12.144746428001042</v>
      </c>
      <c r="J123" s="9">
        <f t="shared" si="66"/>
        <v>2036</v>
      </c>
      <c r="K123" s="5">
        <f t="shared" si="66"/>
        <v>7.6695731164423462</v>
      </c>
      <c r="L123" s="5">
        <f t="shared" si="66"/>
        <v>10</v>
      </c>
      <c r="M123" s="5">
        <f t="shared" si="66"/>
        <v>20</v>
      </c>
      <c r="N123" s="5">
        <f t="shared" si="66"/>
        <v>8</v>
      </c>
    </row>
    <row r="124" spans="1:14" x14ac:dyDescent="0.2">
      <c r="A124" s="1" t="s">
        <v>8</v>
      </c>
      <c r="G124" s="5">
        <f t="shared" ref="G124:N124" si="67">AVERAGE(G118:G122)</f>
        <v>245.55473576</v>
      </c>
      <c r="H124" s="9">
        <f t="shared" si="67"/>
        <v>3501.4</v>
      </c>
      <c r="I124" s="5">
        <f t="shared" si="67"/>
        <v>14.974803840044661</v>
      </c>
      <c r="J124" s="9">
        <f t="shared" si="67"/>
        <v>1832.8</v>
      </c>
      <c r="K124" s="5">
        <f t="shared" si="67"/>
        <v>8.3711858660401397</v>
      </c>
      <c r="L124" s="5">
        <f t="shared" si="67"/>
        <v>10.6</v>
      </c>
      <c r="M124" s="5">
        <f t="shared" si="67"/>
        <v>19</v>
      </c>
      <c r="N124" s="5">
        <f t="shared" si="67"/>
        <v>8</v>
      </c>
    </row>
    <row r="125" spans="1:14" x14ac:dyDescent="0.2">
      <c r="A125" s="1" t="s">
        <v>9</v>
      </c>
      <c r="G125" s="5">
        <f t="shared" ref="G125:N125" si="68">1.96*(STDEV(G118:G122)/SQRT(COUNT(G118:G122)))</f>
        <v>56.699530417295115</v>
      </c>
      <c r="H125" s="9">
        <f t="shared" si="68"/>
        <v>1060.0287408631903</v>
      </c>
      <c r="I125" s="5">
        <f t="shared" si="68"/>
        <v>5.7915712726187625</v>
      </c>
      <c r="J125" s="9">
        <f t="shared" si="68"/>
        <v>572.56608818895324</v>
      </c>
      <c r="K125" s="5">
        <f t="shared" si="68"/>
        <v>4.1892311723622431</v>
      </c>
      <c r="L125" s="5">
        <f t="shared" si="68"/>
        <v>1.8176292251171604</v>
      </c>
      <c r="M125" s="5">
        <f t="shared" si="68"/>
        <v>1.2396128427860047</v>
      </c>
      <c r="N125" s="5">
        <f t="shared" si="68"/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Nanobody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Hellmeier</dc:creator>
  <cp:lastModifiedBy>Joschka Hellmeier</cp:lastModifiedBy>
  <dcterms:created xsi:type="dcterms:W3CDTF">2023-02-07T14:12:10Z</dcterms:created>
  <dcterms:modified xsi:type="dcterms:W3CDTF">2024-03-01T19:32:50Z</dcterms:modified>
</cp:coreProperties>
</file>