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ellmeier/Desktop/Labeling Efficiency/Nature Methods Source data/"/>
    </mc:Choice>
  </mc:AlternateContent>
  <xr:revisionPtr revIDLastSave="0" documentId="13_ncr:1_{37570B36-F950-CE46-B823-55505D8DCFA0}" xr6:coauthVersionLast="47" xr6:coauthVersionMax="47" xr10:uidLastSave="{00000000-0000-0000-0000-000000000000}"/>
  <bookViews>
    <workbookView xWindow="0" yWindow="500" windowWidth="28800" windowHeight="15920" xr2:uid="{142A3B75-1C5C-B643-8FAF-FD8A364C0BDF}"/>
  </bookViews>
  <sheets>
    <sheet name="CD80" sheetId="1" r:id="rId1"/>
    <sheet name="CD86" sheetId="2" r:id="rId2"/>
    <sheet name="PDL1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5" i="3" l="1"/>
  <c r="G21" i="3"/>
  <c r="I21" i="3" s="1"/>
  <c r="G22" i="3"/>
  <c r="I22" i="3" s="1"/>
  <c r="G23" i="3"/>
  <c r="K23" i="3" s="1"/>
  <c r="N26" i="3"/>
  <c r="M26" i="3"/>
  <c r="L26" i="3"/>
  <c r="J26" i="3"/>
  <c r="H26" i="3"/>
  <c r="N25" i="3"/>
  <c r="M25" i="3"/>
  <c r="J25" i="3"/>
  <c r="H25" i="3"/>
  <c r="N24" i="3"/>
  <c r="M24" i="3"/>
  <c r="L24" i="3"/>
  <c r="J24" i="3"/>
  <c r="H24" i="3"/>
  <c r="G20" i="3"/>
  <c r="K20" i="3" s="1"/>
  <c r="G19" i="3"/>
  <c r="K19" i="3" s="1"/>
  <c r="G18" i="3"/>
  <c r="K18" i="3" s="1"/>
  <c r="G17" i="3"/>
  <c r="I17" i="3" s="1"/>
  <c r="G16" i="3"/>
  <c r="K16" i="3" s="1"/>
  <c r="G15" i="3"/>
  <c r="K15" i="3" s="1"/>
  <c r="K21" i="3" l="1"/>
  <c r="K22" i="3"/>
  <c r="I23" i="3"/>
  <c r="K17" i="3"/>
  <c r="K26" i="3" s="1"/>
  <c r="K24" i="3"/>
  <c r="I18" i="3"/>
  <c r="I19" i="3"/>
  <c r="I20" i="3"/>
  <c r="G24" i="3"/>
  <c r="G25" i="3"/>
  <c r="G26" i="3"/>
  <c r="I15" i="3"/>
  <c r="I16" i="3"/>
  <c r="L7" i="2"/>
  <c r="H20" i="2"/>
  <c r="J20" i="2"/>
  <c r="H21" i="2"/>
  <c r="J21" i="2"/>
  <c r="H22" i="2"/>
  <c r="J22" i="2"/>
  <c r="M20" i="2"/>
  <c r="N20" i="2"/>
  <c r="M21" i="2"/>
  <c r="N21" i="2"/>
  <c r="M22" i="2"/>
  <c r="N22" i="2"/>
  <c r="L22" i="2"/>
  <c r="L21" i="2"/>
  <c r="L20" i="2"/>
  <c r="K25" i="3" l="1"/>
  <c r="I26" i="3"/>
  <c r="I25" i="3"/>
  <c r="I24" i="3"/>
  <c r="G19" i="2" l="1"/>
  <c r="I19" i="2" s="1"/>
  <c r="N11" i="3"/>
  <c r="M11" i="3"/>
  <c r="L11" i="3"/>
  <c r="J11" i="3"/>
  <c r="H11" i="3"/>
  <c r="N10" i="3"/>
  <c r="M10" i="3"/>
  <c r="L10" i="3"/>
  <c r="J10" i="3"/>
  <c r="H10" i="3"/>
  <c r="N9" i="3"/>
  <c r="M9" i="3"/>
  <c r="L9" i="3"/>
  <c r="J9" i="3"/>
  <c r="H9" i="3"/>
  <c r="G8" i="3"/>
  <c r="K8" i="3" s="1"/>
  <c r="G7" i="3"/>
  <c r="I7" i="3" s="1"/>
  <c r="G6" i="3"/>
  <c r="K6" i="3" s="1"/>
  <c r="G5" i="3"/>
  <c r="I5" i="3" s="1"/>
  <c r="G4" i="3"/>
  <c r="K4" i="3" s="1"/>
  <c r="G3" i="3"/>
  <c r="G2" i="3"/>
  <c r="K2" i="3" s="1"/>
  <c r="G18" i="2"/>
  <c r="K18" i="2" s="1"/>
  <c r="G17" i="2"/>
  <c r="K17" i="2" s="1"/>
  <c r="G16" i="2"/>
  <c r="K16" i="2" s="1"/>
  <c r="G15" i="2"/>
  <c r="I15" i="2" s="1"/>
  <c r="G14" i="2"/>
  <c r="K14" i="2" s="1"/>
  <c r="G13" i="2"/>
  <c r="N9" i="2"/>
  <c r="M9" i="2"/>
  <c r="L9" i="2"/>
  <c r="J9" i="2"/>
  <c r="H9" i="2"/>
  <c r="N8" i="2"/>
  <c r="M8" i="2"/>
  <c r="L8" i="2"/>
  <c r="J8" i="2"/>
  <c r="H8" i="2"/>
  <c r="N7" i="2"/>
  <c r="M7" i="2"/>
  <c r="J7" i="2"/>
  <c r="H7" i="2"/>
  <c r="G6" i="2"/>
  <c r="K6" i="2" s="1"/>
  <c r="G5" i="2"/>
  <c r="I5" i="2" s="1"/>
  <c r="G4" i="2"/>
  <c r="I4" i="2" s="1"/>
  <c r="G3" i="2"/>
  <c r="G2" i="2"/>
  <c r="I2" i="2" s="1"/>
  <c r="H27" i="1"/>
  <c r="J27" i="1"/>
  <c r="L27" i="1"/>
  <c r="M27" i="1"/>
  <c r="N27" i="1"/>
  <c r="G10" i="1"/>
  <c r="I10" i="1" s="1"/>
  <c r="G11" i="1"/>
  <c r="H12" i="1"/>
  <c r="J12" i="1"/>
  <c r="L12" i="1"/>
  <c r="M12" i="1"/>
  <c r="N12" i="1"/>
  <c r="H13" i="1"/>
  <c r="J13" i="1"/>
  <c r="L13" i="1"/>
  <c r="M13" i="1"/>
  <c r="N13" i="1"/>
  <c r="H14" i="1"/>
  <c r="J14" i="1"/>
  <c r="L14" i="1"/>
  <c r="M14" i="1"/>
  <c r="N14" i="1"/>
  <c r="N26" i="1"/>
  <c r="M26" i="1"/>
  <c r="L26" i="1"/>
  <c r="J26" i="1"/>
  <c r="H26" i="1"/>
  <c r="N25" i="1"/>
  <c r="M25" i="1"/>
  <c r="L25" i="1"/>
  <c r="J25" i="1"/>
  <c r="H25" i="1"/>
  <c r="G24" i="1"/>
  <c r="K24" i="1" s="1"/>
  <c r="G23" i="1"/>
  <c r="I23" i="1" s="1"/>
  <c r="G22" i="1"/>
  <c r="K22" i="1" s="1"/>
  <c r="G21" i="1"/>
  <c r="I21" i="1" s="1"/>
  <c r="G20" i="1"/>
  <c r="K20" i="1" s="1"/>
  <c r="G19" i="1"/>
  <c r="I19" i="1" s="1"/>
  <c r="G18" i="1"/>
  <c r="G27" i="1" s="1"/>
  <c r="G5" i="1"/>
  <c r="G6" i="1"/>
  <c r="G7" i="1"/>
  <c r="G8" i="1"/>
  <c r="G9" i="1"/>
  <c r="G3" i="1"/>
  <c r="K3" i="1" s="1"/>
  <c r="G4" i="1"/>
  <c r="I4" i="1" s="1"/>
  <c r="G2" i="1"/>
  <c r="K13" i="2" l="1"/>
  <c r="G20" i="2"/>
  <c r="G21" i="2"/>
  <c r="G22" i="2"/>
  <c r="K19" i="2"/>
  <c r="G7" i="2"/>
  <c r="K5" i="2"/>
  <c r="I17" i="2"/>
  <c r="K15" i="2"/>
  <c r="I14" i="2"/>
  <c r="G8" i="2"/>
  <c r="K3" i="2"/>
  <c r="K2" i="2"/>
  <c r="I6" i="2"/>
  <c r="K5" i="3"/>
  <c r="I8" i="3"/>
  <c r="G10" i="3"/>
  <c r="K3" i="3"/>
  <c r="I6" i="3"/>
  <c r="G9" i="3"/>
  <c r="G11" i="3"/>
  <c r="I4" i="3"/>
  <c r="I2" i="3"/>
  <c r="K7" i="3"/>
  <c r="I3" i="3"/>
  <c r="I3" i="2"/>
  <c r="G9" i="2"/>
  <c r="I13" i="2"/>
  <c r="K4" i="2"/>
  <c r="I16" i="2"/>
  <c r="I18" i="2"/>
  <c r="K23" i="1"/>
  <c r="G14" i="1"/>
  <c r="K10" i="1"/>
  <c r="K11" i="1"/>
  <c r="I11" i="1"/>
  <c r="G13" i="1"/>
  <c r="G12" i="1"/>
  <c r="I22" i="1"/>
  <c r="K19" i="1"/>
  <c r="I20" i="1"/>
  <c r="G26" i="1"/>
  <c r="K21" i="1"/>
  <c r="I24" i="1"/>
  <c r="G25" i="1"/>
  <c r="I18" i="1"/>
  <c r="K18" i="1"/>
  <c r="I3" i="1"/>
  <c r="I9" i="1"/>
  <c r="K9" i="1"/>
  <c r="I8" i="1"/>
  <c r="K8" i="1"/>
  <c r="I7" i="1"/>
  <c r="K7" i="1"/>
  <c r="I6" i="1"/>
  <c r="K6" i="1"/>
  <c r="I5" i="1"/>
  <c r="K5" i="1"/>
  <c r="K4" i="1"/>
  <c r="I2" i="1"/>
  <c r="K2" i="1"/>
  <c r="I27" i="1" l="1"/>
  <c r="I20" i="2"/>
  <c r="I21" i="2"/>
  <c r="I22" i="2"/>
  <c r="K20" i="2"/>
  <c r="K22" i="2"/>
  <c r="K21" i="2"/>
  <c r="I9" i="2"/>
  <c r="K27" i="1"/>
  <c r="K7" i="2"/>
  <c r="K9" i="2"/>
  <c r="K11" i="3"/>
  <c r="K9" i="3"/>
  <c r="K10" i="3"/>
  <c r="I11" i="3"/>
  <c r="I9" i="3"/>
  <c r="I10" i="3"/>
  <c r="K8" i="2"/>
  <c r="I7" i="2"/>
  <c r="I8" i="2"/>
  <c r="I13" i="1"/>
  <c r="I12" i="1"/>
  <c r="I14" i="1"/>
  <c r="K14" i="1"/>
  <c r="K13" i="1"/>
  <c r="K12" i="1"/>
  <c r="I26" i="1"/>
  <c r="I25" i="1"/>
  <c r="K26" i="1"/>
  <c r="K25" i="1"/>
</calcChain>
</file>

<file path=xl/sharedStrings.xml><?xml version="1.0" encoding="utf-8"?>
<sst xmlns="http://schemas.openxmlformats.org/spreadsheetml/2006/main" count="231" uniqueCount="22">
  <si>
    <t>Target</t>
  </si>
  <si>
    <t>Reference</t>
  </si>
  <si>
    <t>Pick regions (n)</t>
  </si>
  <si>
    <t>Pick area (um^2)</t>
  </si>
  <si>
    <t>Total area (um^2)</t>
  </si>
  <si>
    <t>Labeling Efficiency (%)</t>
  </si>
  <si>
    <t>Offset (nm)</t>
  </si>
  <si>
    <t>median</t>
  </si>
  <si>
    <t>mean</t>
  </si>
  <si>
    <t>95% CI</t>
  </si>
  <si>
    <t>Target Molecules (n)</t>
  </si>
  <si>
    <t>Reference Molecules (n)</t>
  </si>
  <si>
    <t>Reference density (um^-2)</t>
  </si>
  <si>
    <t>Target density (um^-2)</t>
  </si>
  <si>
    <t>Binder-uncertainty (nm)</t>
  </si>
  <si>
    <t>CD80</t>
  </si>
  <si>
    <t>ALFA</t>
  </si>
  <si>
    <t>Conjugation</t>
  </si>
  <si>
    <t>Transglutaminase</t>
  </si>
  <si>
    <t>CD86</t>
  </si>
  <si>
    <t>GlyClick</t>
  </si>
  <si>
    <t>PD-L1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</si>
</sst>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2" fontId="0" fillId="0" borderId="0" xfId="0" applyNumberFormat="1"/>
    <xf numFmtId="2" fontId="1" fillId="0" borderId="0" xfId="0" applyNumberFormat="1" applyFont="1"/>
    <xf numFmtId="2" fontId="2" fillId="2" borderId="0" xfId="0" applyNumberFormat="1" applyFont="1" applyFill="1" applyAlignment="1">
      <alignment horizontal="center" vertical="center"/>
    </xf>
    <xf numFmtId="1" fontId="2" fillId="2" borderId="0" xfId="0" applyNumberFormat="1" applyFont="1" applyFill="1" applyAlignment="1">
      <alignment horizontal="center" vertical="center"/>
    </xf>
    <xf numFmtId="1" fontId="0" fillId="0" borderId="0" xfId="0" applyNumberFormat="1"/>
    <xf numFmtId="1" fontId="1" fillId="0" borderId="0" xfId="0" applyNumberFormat="1" applyFont="1"/>
    <xf numFmtId="2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64612-B8E1-2241-9759-1398B5589860}">
  <dimension ref="A1:N27"/>
  <sheetViews>
    <sheetView tabSelected="1" zoomScale="150" zoomScaleNormal="150" workbookViewId="0">
      <selection activeCell="D8" sqref="D8"/>
    </sheetView>
  </sheetViews>
  <sheetFormatPr baseColWidth="10" defaultRowHeight="16" x14ac:dyDescent="0.2"/>
  <cols>
    <col min="1" max="1" width="8.1640625" bestFit="1" customWidth="1"/>
    <col min="2" max="2" width="11.83203125" customWidth="1"/>
    <col min="3" max="3" width="15.83203125" bestFit="1" customWidth="1"/>
    <col min="4" max="5" width="14" bestFit="1" customWidth="1"/>
    <col min="6" max="6" width="15.1640625" bestFit="1" customWidth="1"/>
    <col min="7" max="7" width="16" bestFit="1" customWidth="1"/>
    <col min="8" max="8" width="18.33203125" style="8" bestFit="1" customWidth="1"/>
    <col min="9" max="9" width="20.33203125" bestFit="1" customWidth="1"/>
    <col min="10" max="10" width="21.6640625" style="8" bestFit="1" customWidth="1"/>
    <col min="11" max="11" width="23.5" style="4" bestFit="1" customWidth="1"/>
    <col min="12" max="12" width="20" style="4" bestFit="1" customWidth="1"/>
    <col min="13" max="13" width="14" style="4" customWidth="1"/>
    <col min="14" max="14" width="22" style="4" bestFit="1" customWidth="1"/>
  </cols>
  <sheetData>
    <row r="1" spans="1:14" s="2" customFormat="1" ht="25" customHeight="1" x14ac:dyDescent="0.2">
      <c r="B1" s="3" t="s">
        <v>0</v>
      </c>
      <c r="C1" s="3" t="s">
        <v>17</v>
      </c>
      <c r="D1" s="3" t="s">
        <v>1</v>
      </c>
      <c r="E1" s="3" t="s">
        <v>2</v>
      </c>
      <c r="F1" s="3" t="s">
        <v>3</v>
      </c>
      <c r="G1" s="3" t="s">
        <v>4</v>
      </c>
      <c r="H1" s="7" t="s">
        <v>10</v>
      </c>
      <c r="I1" s="3" t="s">
        <v>13</v>
      </c>
      <c r="J1" s="7" t="s">
        <v>11</v>
      </c>
      <c r="K1" s="6" t="s">
        <v>12</v>
      </c>
      <c r="L1" s="6" t="s">
        <v>5</v>
      </c>
      <c r="M1" s="6" t="s">
        <v>6</v>
      </c>
      <c r="N1" s="6" t="s">
        <v>14</v>
      </c>
    </row>
    <row r="2" spans="1:14" x14ac:dyDescent="0.2">
      <c r="B2" t="s">
        <v>15</v>
      </c>
      <c r="C2" t="s">
        <v>20</v>
      </c>
      <c r="D2" t="s">
        <v>16</v>
      </c>
      <c r="E2">
        <v>10</v>
      </c>
      <c r="F2" s="4">
        <v>21.29</v>
      </c>
      <c r="G2" s="4">
        <f>E2*F2</f>
        <v>212.89999999999998</v>
      </c>
      <c r="H2" s="8">
        <v>914</v>
      </c>
      <c r="I2" s="4">
        <f>H2/G2</f>
        <v>4.293095349929545</v>
      </c>
      <c r="J2" s="8">
        <v>2033</v>
      </c>
      <c r="K2" s="4">
        <f>J2/G2</f>
        <v>9.5490840770314716</v>
      </c>
      <c r="L2" s="4">
        <v>4</v>
      </c>
      <c r="M2" s="4">
        <v>10</v>
      </c>
      <c r="N2" s="4">
        <v>10</v>
      </c>
    </row>
    <row r="3" spans="1:14" x14ac:dyDescent="0.2">
      <c r="B3" t="s">
        <v>15</v>
      </c>
      <c r="C3" t="s">
        <v>20</v>
      </c>
      <c r="D3" t="s">
        <v>16</v>
      </c>
      <c r="E3">
        <v>7</v>
      </c>
      <c r="F3" s="4">
        <v>33.1830724</v>
      </c>
      <c r="G3" s="4">
        <f t="shared" ref="G3:G9" si="0">E3*F3</f>
        <v>232.28150679999999</v>
      </c>
      <c r="H3" s="8">
        <v>569</v>
      </c>
      <c r="I3" s="4">
        <f t="shared" ref="I3:I9" si="1">H3/G3</f>
        <v>2.4496138665482432</v>
      </c>
      <c r="J3" s="8">
        <v>1274</v>
      </c>
      <c r="K3" s="4">
        <f t="shared" ref="K3:K9" si="2">J3/G3</f>
        <v>5.484724193290794</v>
      </c>
      <c r="L3" s="4">
        <v>2</v>
      </c>
      <c r="M3" s="4">
        <v>9</v>
      </c>
      <c r="N3" s="4">
        <v>10</v>
      </c>
    </row>
    <row r="4" spans="1:14" x14ac:dyDescent="0.2">
      <c r="B4" t="s">
        <v>15</v>
      </c>
      <c r="C4" t="s">
        <v>20</v>
      </c>
      <c r="D4" t="s">
        <v>16</v>
      </c>
      <c r="E4">
        <v>8</v>
      </c>
      <c r="F4" s="4">
        <v>33.1830724</v>
      </c>
      <c r="G4" s="4">
        <f t="shared" si="0"/>
        <v>265.4645792</v>
      </c>
      <c r="H4" s="8">
        <v>284</v>
      </c>
      <c r="I4" s="4">
        <f t="shared" si="1"/>
        <v>1.0698225761638636</v>
      </c>
      <c r="J4" s="8">
        <v>633</v>
      </c>
      <c r="K4" s="4">
        <f t="shared" si="2"/>
        <v>2.3844989109567805</v>
      </c>
      <c r="L4" s="4">
        <v>1</v>
      </c>
      <c r="M4" s="4">
        <v>10</v>
      </c>
      <c r="N4" s="4">
        <v>10</v>
      </c>
    </row>
    <row r="5" spans="1:14" x14ac:dyDescent="0.2">
      <c r="B5" t="s">
        <v>15</v>
      </c>
      <c r="C5" t="s">
        <v>20</v>
      </c>
      <c r="D5" t="s">
        <v>16</v>
      </c>
      <c r="E5">
        <v>10</v>
      </c>
      <c r="F5" s="4">
        <v>33.1830724</v>
      </c>
      <c r="G5" s="4">
        <f t="shared" si="0"/>
        <v>331.83072400000003</v>
      </c>
      <c r="H5" s="8">
        <v>5454</v>
      </c>
      <c r="I5" s="4">
        <f t="shared" si="1"/>
        <v>16.436091071542851</v>
      </c>
      <c r="J5" s="8">
        <v>14646</v>
      </c>
      <c r="K5" s="4">
        <f t="shared" si="2"/>
        <v>44.136961832382944</v>
      </c>
      <c r="L5" s="4">
        <v>5</v>
      </c>
      <c r="M5" s="4">
        <v>10</v>
      </c>
      <c r="N5" s="4">
        <v>10</v>
      </c>
    </row>
    <row r="6" spans="1:14" x14ac:dyDescent="0.2">
      <c r="B6" t="s">
        <v>15</v>
      </c>
      <c r="C6" t="s">
        <v>20</v>
      </c>
      <c r="D6" t="s">
        <v>16</v>
      </c>
      <c r="E6">
        <v>16</v>
      </c>
      <c r="F6" s="4">
        <v>33.1830724</v>
      </c>
      <c r="G6" s="4">
        <f t="shared" si="0"/>
        <v>530.92915840000001</v>
      </c>
      <c r="H6" s="8">
        <v>1314</v>
      </c>
      <c r="I6" s="4">
        <f t="shared" si="1"/>
        <v>2.4749064526044311</v>
      </c>
      <c r="J6" s="8">
        <v>4261</v>
      </c>
      <c r="K6" s="4">
        <f t="shared" si="2"/>
        <v>8.0255528116799688</v>
      </c>
      <c r="L6" s="4">
        <v>2</v>
      </c>
      <c r="M6" s="4">
        <v>9</v>
      </c>
      <c r="N6" s="4">
        <v>10</v>
      </c>
    </row>
    <row r="7" spans="1:14" x14ac:dyDescent="0.2">
      <c r="B7" t="s">
        <v>15</v>
      </c>
      <c r="C7" t="s">
        <v>20</v>
      </c>
      <c r="D7" t="s">
        <v>16</v>
      </c>
      <c r="E7">
        <v>5</v>
      </c>
      <c r="F7" s="4">
        <v>33.1830724</v>
      </c>
      <c r="G7" s="4">
        <f t="shared" si="0"/>
        <v>165.91536200000002</v>
      </c>
      <c r="H7" s="8">
        <v>18936</v>
      </c>
      <c r="I7" s="4">
        <f t="shared" si="1"/>
        <v>114.13048057599391</v>
      </c>
      <c r="J7" s="8">
        <v>19829</v>
      </c>
      <c r="K7" s="4">
        <f t="shared" si="2"/>
        <v>119.51274288875069</v>
      </c>
      <c r="L7" s="4">
        <v>15</v>
      </c>
      <c r="M7" s="4">
        <v>9</v>
      </c>
      <c r="N7" s="4">
        <v>10</v>
      </c>
    </row>
    <row r="8" spans="1:14" x14ac:dyDescent="0.2">
      <c r="B8" t="s">
        <v>15</v>
      </c>
      <c r="C8" t="s">
        <v>20</v>
      </c>
      <c r="D8" t="s">
        <v>16</v>
      </c>
      <c r="E8">
        <v>7</v>
      </c>
      <c r="F8" s="4">
        <v>33.1830724</v>
      </c>
      <c r="G8" s="4">
        <f t="shared" si="0"/>
        <v>232.28150679999999</v>
      </c>
      <c r="H8" s="8">
        <v>28348</v>
      </c>
      <c r="I8" s="4">
        <f t="shared" si="1"/>
        <v>122.04157098226642</v>
      </c>
      <c r="J8" s="8">
        <v>27709</v>
      </c>
      <c r="K8" s="4">
        <f t="shared" si="2"/>
        <v>119.29059864355935</v>
      </c>
      <c r="L8" s="4">
        <v>17</v>
      </c>
      <c r="M8" s="4">
        <v>9</v>
      </c>
      <c r="N8" s="4">
        <v>10</v>
      </c>
    </row>
    <row r="9" spans="1:14" x14ac:dyDescent="0.2">
      <c r="B9" t="s">
        <v>15</v>
      </c>
      <c r="C9" t="s">
        <v>20</v>
      </c>
      <c r="D9" t="s">
        <v>16</v>
      </c>
      <c r="E9">
        <v>16</v>
      </c>
      <c r="F9" s="4">
        <v>33.1830724</v>
      </c>
      <c r="G9" s="4">
        <f t="shared" si="0"/>
        <v>530.92915840000001</v>
      </c>
      <c r="H9" s="8">
        <v>587</v>
      </c>
      <c r="I9" s="4">
        <f t="shared" si="1"/>
        <v>1.1056088947327252</v>
      </c>
      <c r="J9" s="8">
        <v>973</v>
      </c>
      <c r="K9" s="4">
        <f t="shared" si="2"/>
        <v>1.8326362088159143</v>
      </c>
      <c r="L9" s="4">
        <v>2</v>
      </c>
      <c r="M9" s="4">
        <v>10</v>
      </c>
      <c r="N9" s="4">
        <v>10</v>
      </c>
    </row>
    <row r="10" spans="1:14" x14ac:dyDescent="0.2">
      <c r="B10" t="s">
        <v>15</v>
      </c>
      <c r="C10" t="s">
        <v>20</v>
      </c>
      <c r="D10" t="s">
        <v>16</v>
      </c>
      <c r="E10">
        <v>10</v>
      </c>
      <c r="F10" s="4">
        <v>33.1830724</v>
      </c>
      <c r="G10" s="4">
        <f t="shared" ref="G10:G11" si="3">E10*F10</f>
        <v>331.83072400000003</v>
      </c>
      <c r="H10" s="8">
        <v>425</v>
      </c>
      <c r="I10" s="4">
        <f t="shared" ref="I10:I11" si="4">H10/G10</f>
        <v>1.2807735066750479</v>
      </c>
      <c r="J10" s="8">
        <v>946</v>
      </c>
      <c r="K10" s="4">
        <f t="shared" ref="K10:K11" si="5">J10/G10</f>
        <v>2.8508511466225772</v>
      </c>
      <c r="L10" s="4">
        <v>1</v>
      </c>
      <c r="M10" s="4">
        <v>10</v>
      </c>
      <c r="N10" s="4">
        <v>10</v>
      </c>
    </row>
    <row r="11" spans="1:14" x14ac:dyDescent="0.2">
      <c r="B11" t="s">
        <v>15</v>
      </c>
      <c r="C11" t="s">
        <v>20</v>
      </c>
      <c r="D11" t="s">
        <v>16</v>
      </c>
      <c r="E11">
        <v>10</v>
      </c>
      <c r="F11" s="4">
        <v>33.1830724</v>
      </c>
      <c r="G11" s="4">
        <f t="shared" si="3"/>
        <v>331.83072400000003</v>
      </c>
      <c r="H11" s="8">
        <v>18845</v>
      </c>
      <c r="I11" s="4">
        <f t="shared" si="4"/>
        <v>56.791004078332413</v>
      </c>
      <c r="J11" s="8">
        <v>27097</v>
      </c>
      <c r="K11" s="4">
        <f t="shared" si="5"/>
        <v>81.659105200879466</v>
      </c>
      <c r="L11" s="4">
        <v>10</v>
      </c>
      <c r="M11" s="4">
        <v>10</v>
      </c>
      <c r="N11" s="4">
        <v>10</v>
      </c>
    </row>
    <row r="12" spans="1:14" x14ac:dyDescent="0.2">
      <c r="A12" s="1" t="s">
        <v>7</v>
      </c>
      <c r="F12" s="4"/>
      <c r="G12" s="5">
        <f t="shared" ref="G12:N12" si="6">MEDIAN(G2:G11)</f>
        <v>298.64765160000002</v>
      </c>
      <c r="H12" s="9">
        <f t="shared" si="6"/>
        <v>1114</v>
      </c>
      <c r="I12" s="5">
        <f t="shared" si="6"/>
        <v>3.384000901266988</v>
      </c>
      <c r="J12" s="9">
        <f t="shared" si="6"/>
        <v>3147</v>
      </c>
      <c r="K12" s="5">
        <f t="shared" si="6"/>
        <v>8.7873184443557193</v>
      </c>
      <c r="L12" s="5">
        <f t="shared" si="6"/>
        <v>3</v>
      </c>
      <c r="M12" s="5">
        <f t="shared" si="6"/>
        <v>10</v>
      </c>
      <c r="N12" s="5">
        <f t="shared" si="6"/>
        <v>10</v>
      </c>
    </row>
    <row r="13" spans="1:14" x14ac:dyDescent="0.2">
      <c r="A13" s="1" t="s">
        <v>8</v>
      </c>
      <c r="F13" s="4"/>
      <c r="G13" s="5">
        <f t="shared" ref="G13:N13" si="7">AVERAGE(G2:G11)</f>
        <v>316.61934436000001</v>
      </c>
      <c r="H13" s="9">
        <f t="shared" si="7"/>
        <v>7567.6</v>
      </c>
      <c r="I13" s="5">
        <f t="shared" si="7"/>
        <v>32.207296735478948</v>
      </c>
      <c r="J13" s="9">
        <f t="shared" si="7"/>
        <v>9940.1</v>
      </c>
      <c r="K13" s="5">
        <f t="shared" si="7"/>
        <v>39.472675591397</v>
      </c>
      <c r="L13" s="5">
        <f t="shared" si="7"/>
        <v>5.9</v>
      </c>
      <c r="M13" s="5">
        <f t="shared" si="7"/>
        <v>9.6</v>
      </c>
      <c r="N13" s="5">
        <f t="shared" si="7"/>
        <v>10</v>
      </c>
    </row>
    <row r="14" spans="1:14" x14ac:dyDescent="0.2">
      <c r="A14" s="1" t="s">
        <v>9</v>
      </c>
      <c r="F14" s="4"/>
      <c r="G14" s="5">
        <f t="shared" ref="G14:N14" si="8">1.96*(STDEV(G2:G11)/SQRT(COUNT(G2:G11)))</f>
        <v>78.090005325228631</v>
      </c>
      <c r="H14" s="9">
        <f t="shared" si="8"/>
        <v>6460.6284642442215</v>
      </c>
      <c r="I14" s="5">
        <f t="shared" si="8"/>
        <v>29.994147647928166</v>
      </c>
      <c r="J14" s="9">
        <f t="shared" si="8"/>
        <v>6999.6042528727139</v>
      </c>
      <c r="K14" s="5">
        <f t="shared" si="8"/>
        <v>30.470664531856681</v>
      </c>
      <c r="L14" s="5">
        <f t="shared" si="8"/>
        <v>3.7010050286675127</v>
      </c>
      <c r="M14" s="5">
        <f t="shared" si="8"/>
        <v>0.32006665972366855</v>
      </c>
      <c r="N14" s="5">
        <f t="shared" si="8"/>
        <v>0</v>
      </c>
    </row>
    <row r="17" spans="1:14" x14ac:dyDescent="0.2">
      <c r="A17" s="2"/>
      <c r="B17" s="3" t="s">
        <v>0</v>
      </c>
      <c r="C17" s="3" t="s">
        <v>17</v>
      </c>
      <c r="D17" s="3" t="s">
        <v>1</v>
      </c>
      <c r="E17" s="3" t="s">
        <v>2</v>
      </c>
      <c r="F17" s="3" t="s">
        <v>3</v>
      </c>
      <c r="G17" s="3" t="s">
        <v>4</v>
      </c>
      <c r="H17" s="7" t="s">
        <v>10</v>
      </c>
      <c r="I17" s="3" t="s">
        <v>13</v>
      </c>
      <c r="J17" s="7" t="s">
        <v>11</v>
      </c>
      <c r="K17" s="6" t="s">
        <v>12</v>
      </c>
      <c r="L17" s="6" t="s">
        <v>5</v>
      </c>
      <c r="M17" s="6" t="s">
        <v>6</v>
      </c>
      <c r="N17" s="6" t="s">
        <v>14</v>
      </c>
    </row>
    <row r="18" spans="1:14" x14ac:dyDescent="0.2">
      <c r="B18" t="s">
        <v>15</v>
      </c>
      <c r="C18" t="s">
        <v>18</v>
      </c>
      <c r="D18" t="s">
        <v>16</v>
      </c>
      <c r="E18">
        <v>10</v>
      </c>
      <c r="F18" s="4">
        <v>33.1830724</v>
      </c>
      <c r="G18" s="4">
        <f>E18*F18</f>
        <v>331.83072400000003</v>
      </c>
      <c r="H18" s="8">
        <v>4983</v>
      </c>
      <c r="I18" s="4">
        <f>H18/G18</f>
        <v>15.016692667674738</v>
      </c>
      <c r="J18" s="8">
        <v>3781</v>
      </c>
      <c r="K18" s="4">
        <f>J18/G18</f>
        <v>11.394363832325544</v>
      </c>
      <c r="L18" s="4">
        <v>45.658000000000001</v>
      </c>
      <c r="M18" s="4">
        <v>10</v>
      </c>
      <c r="N18" s="4">
        <v>10</v>
      </c>
    </row>
    <row r="19" spans="1:14" x14ac:dyDescent="0.2">
      <c r="B19" t="s">
        <v>15</v>
      </c>
      <c r="C19" t="s">
        <v>18</v>
      </c>
      <c r="D19" t="s">
        <v>16</v>
      </c>
      <c r="E19">
        <v>10</v>
      </c>
      <c r="F19" s="4">
        <v>33.1830724</v>
      </c>
      <c r="G19" s="4">
        <f t="shared" ref="G19:G24" si="9">E19*F19</f>
        <v>331.83072400000003</v>
      </c>
      <c r="H19" s="8">
        <v>7954</v>
      </c>
      <c r="I19" s="4">
        <f t="shared" ref="I19:I24" si="10">H19/G19</f>
        <v>23.970052875513719</v>
      </c>
      <c r="J19" s="8">
        <v>5850</v>
      </c>
      <c r="K19" s="4">
        <f t="shared" ref="K19:K24" si="11">J19/G19</f>
        <v>17.629470621291834</v>
      </c>
      <c r="L19" s="4">
        <v>46.826999999999998</v>
      </c>
      <c r="M19" s="4">
        <v>10</v>
      </c>
      <c r="N19" s="4">
        <v>10</v>
      </c>
    </row>
    <row r="20" spans="1:14" x14ac:dyDescent="0.2">
      <c r="B20" t="s">
        <v>15</v>
      </c>
      <c r="C20" t="s">
        <v>18</v>
      </c>
      <c r="D20" t="s">
        <v>16</v>
      </c>
      <c r="E20">
        <v>10</v>
      </c>
      <c r="F20" s="4">
        <v>33.1830724</v>
      </c>
      <c r="G20" s="4">
        <f t="shared" si="9"/>
        <v>331.83072400000003</v>
      </c>
      <c r="H20" s="8">
        <v>9284</v>
      </c>
      <c r="I20" s="4">
        <f t="shared" si="10"/>
        <v>27.978120555226223</v>
      </c>
      <c r="J20" s="8">
        <v>6832</v>
      </c>
      <c r="K20" s="4">
        <f t="shared" si="11"/>
        <v>20.588810817891591</v>
      </c>
      <c r="L20" s="4">
        <v>44.863</v>
      </c>
      <c r="M20" s="4">
        <v>10</v>
      </c>
      <c r="N20" s="4">
        <v>10</v>
      </c>
    </row>
    <row r="21" spans="1:14" x14ac:dyDescent="0.2">
      <c r="B21" t="s">
        <v>15</v>
      </c>
      <c r="C21" t="s">
        <v>18</v>
      </c>
      <c r="D21" t="s">
        <v>16</v>
      </c>
      <c r="E21">
        <v>9</v>
      </c>
      <c r="F21" s="4">
        <v>33.1830724</v>
      </c>
      <c r="G21" s="4">
        <f t="shared" si="9"/>
        <v>298.64765160000002</v>
      </c>
      <c r="H21" s="8">
        <v>6103</v>
      </c>
      <c r="I21" s="4">
        <f t="shared" si="10"/>
        <v>20.435452839837431</v>
      </c>
      <c r="J21" s="8">
        <v>8549</v>
      </c>
      <c r="K21" s="4">
        <f t="shared" si="11"/>
        <v>28.625706427620873</v>
      </c>
      <c r="L21" s="4">
        <v>27</v>
      </c>
      <c r="M21" s="4">
        <v>8</v>
      </c>
      <c r="N21" s="4">
        <v>10</v>
      </c>
    </row>
    <row r="22" spans="1:14" x14ac:dyDescent="0.2">
      <c r="B22" t="s">
        <v>15</v>
      </c>
      <c r="C22" t="s">
        <v>18</v>
      </c>
      <c r="D22" t="s">
        <v>16</v>
      </c>
      <c r="E22">
        <v>10</v>
      </c>
      <c r="F22" s="4">
        <v>33.1830724</v>
      </c>
      <c r="G22" s="4">
        <f t="shared" si="9"/>
        <v>331.83072400000003</v>
      </c>
      <c r="H22" s="8">
        <v>2189</v>
      </c>
      <c r="I22" s="4">
        <f t="shared" si="10"/>
        <v>6.5967369555568931</v>
      </c>
      <c r="J22" s="8">
        <v>3570</v>
      </c>
      <c r="K22" s="4">
        <f t="shared" si="11"/>
        <v>10.758497456070401</v>
      </c>
      <c r="L22" s="4">
        <v>28</v>
      </c>
      <c r="M22" s="4">
        <v>9</v>
      </c>
      <c r="N22" s="4">
        <v>10</v>
      </c>
    </row>
    <row r="23" spans="1:14" x14ac:dyDescent="0.2">
      <c r="B23" t="s">
        <v>15</v>
      </c>
      <c r="C23" t="s">
        <v>18</v>
      </c>
      <c r="D23" t="s">
        <v>16</v>
      </c>
      <c r="E23">
        <v>10</v>
      </c>
      <c r="F23" s="4">
        <v>33.1830724</v>
      </c>
      <c r="G23" s="4">
        <f t="shared" si="9"/>
        <v>331.83072400000003</v>
      </c>
      <c r="H23" s="8">
        <v>2106</v>
      </c>
      <c r="I23" s="4">
        <f t="shared" si="10"/>
        <v>6.3466094236650603</v>
      </c>
      <c r="J23" s="8">
        <v>4029</v>
      </c>
      <c r="K23" s="4">
        <f t="shared" si="11"/>
        <v>12.141732843279453</v>
      </c>
      <c r="L23" s="4">
        <v>46</v>
      </c>
      <c r="M23" s="4">
        <v>7</v>
      </c>
      <c r="N23" s="4">
        <v>10</v>
      </c>
    </row>
    <row r="24" spans="1:14" x14ac:dyDescent="0.2">
      <c r="B24" t="s">
        <v>15</v>
      </c>
      <c r="C24" t="s">
        <v>18</v>
      </c>
      <c r="D24" t="s">
        <v>16</v>
      </c>
      <c r="E24">
        <v>10</v>
      </c>
      <c r="F24" s="4">
        <v>33.1830724</v>
      </c>
      <c r="G24" s="4">
        <f t="shared" si="9"/>
        <v>331.83072400000003</v>
      </c>
      <c r="H24" s="8">
        <v>2356</v>
      </c>
      <c r="I24" s="4">
        <f t="shared" si="10"/>
        <v>7.1000056040621473</v>
      </c>
      <c r="J24" s="8">
        <v>4907</v>
      </c>
      <c r="K24" s="4">
        <f t="shared" si="11"/>
        <v>14.787660228834023</v>
      </c>
      <c r="L24" s="4">
        <v>45</v>
      </c>
      <c r="M24" s="4">
        <v>7</v>
      </c>
      <c r="N24" s="4">
        <v>10</v>
      </c>
    </row>
    <row r="25" spans="1:14" x14ac:dyDescent="0.2">
      <c r="A25" s="1" t="s">
        <v>7</v>
      </c>
      <c r="F25" s="4"/>
      <c r="G25" s="5">
        <f t="shared" ref="G25:N25" si="12">MEDIAN(G18:G24)</f>
        <v>331.83072400000003</v>
      </c>
      <c r="H25" s="9">
        <f t="shared" si="12"/>
        <v>4983</v>
      </c>
      <c r="I25" s="5">
        <f t="shared" si="12"/>
        <v>15.016692667674738</v>
      </c>
      <c r="J25" s="9">
        <f t="shared" si="12"/>
        <v>4907</v>
      </c>
      <c r="K25" s="5">
        <f t="shared" si="12"/>
        <v>14.787660228834023</v>
      </c>
      <c r="L25" s="5">
        <f t="shared" si="12"/>
        <v>45</v>
      </c>
      <c r="M25" s="5">
        <f t="shared" si="12"/>
        <v>9</v>
      </c>
      <c r="N25" s="5">
        <f t="shared" si="12"/>
        <v>10</v>
      </c>
    </row>
    <row r="26" spans="1:14" x14ac:dyDescent="0.2">
      <c r="A26" s="1" t="s">
        <v>8</v>
      </c>
      <c r="F26" s="4"/>
      <c r="G26" s="5">
        <f t="shared" ref="G26:N26" si="13">AVERAGE(G18:G24)</f>
        <v>327.09028508571424</v>
      </c>
      <c r="H26" s="9">
        <f t="shared" si="13"/>
        <v>4996.4285714285716</v>
      </c>
      <c r="I26" s="5">
        <f t="shared" si="13"/>
        <v>15.349095845933743</v>
      </c>
      <c r="J26" s="9">
        <f t="shared" si="13"/>
        <v>5359.7142857142853</v>
      </c>
      <c r="K26" s="5">
        <f t="shared" si="13"/>
        <v>16.560891746759104</v>
      </c>
      <c r="L26" s="5">
        <f t="shared" si="13"/>
        <v>40.478285714285718</v>
      </c>
      <c r="M26" s="5">
        <f t="shared" si="13"/>
        <v>8.7142857142857135</v>
      </c>
      <c r="N26" s="5">
        <f t="shared" si="13"/>
        <v>10</v>
      </c>
    </row>
    <row r="27" spans="1:14" x14ac:dyDescent="0.2">
      <c r="A27" s="1" t="s">
        <v>9</v>
      </c>
      <c r="F27" s="4"/>
      <c r="G27" s="5">
        <f>1.96*(STDEV(G18:G24)/SQRT(COUNT(G18:G24)))</f>
        <v>9.2912602720000024</v>
      </c>
      <c r="H27" s="9">
        <f t="shared" ref="H27:N27" si="14">1.96*(STDEV(H18:H24)/SQRT(COUNT(H18:H24)))</f>
        <v>2171.7091815127237</v>
      </c>
      <c r="I27" s="5">
        <f t="shared" si="14"/>
        <v>6.6637990716045632</v>
      </c>
      <c r="J27" s="9">
        <f t="shared" si="14"/>
        <v>1360.9795876010289</v>
      </c>
      <c r="K27" s="5">
        <f t="shared" si="14"/>
        <v>4.7431137214561083</v>
      </c>
      <c r="L27" s="5">
        <f t="shared" si="14"/>
        <v>6.5891071316226055</v>
      </c>
      <c r="M27" s="5">
        <f t="shared" si="14"/>
        <v>1.0224154406763108</v>
      </c>
      <c r="N27" s="5">
        <f t="shared" si="14"/>
        <v>0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30CB9-F382-C543-B7E7-B7C8855DF618}">
  <dimension ref="A1:T22"/>
  <sheetViews>
    <sheetView zoomScale="150" zoomScaleNormal="150" workbookViewId="0">
      <selection activeCell="B1" sqref="B1:C1048576"/>
    </sheetView>
  </sheetViews>
  <sheetFormatPr baseColWidth="10" defaultRowHeight="16" x14ac:dyDescent="0.2"/>
  <cols>
    <col min="1" max="1" width="7.33203125" bestFit="1" customWidth="1"/>
    <col min="2" max="2" width="6.5" bestFit="1" customWidth="1"/>
    <col min="3" max="3" width="15.83203125" bestFit="1" customWidth="1"/>
    <col min="4" max="4" width="9.5" bestFit="1" customWidth="1"/>
    <col min="5" max="5" width="13.83203125" bestFit="1" customWidth="1"/>
    <col min="6" max="6" width="15.1640625" bestFit="1" customWidth="1"/>
    <col min="7" max="7" width="16" bestFit="1" customWidth="1"/>
    <col min="8" max="8" width="18.33203125" style="8" bestFit="1" customWidth="1"/>
    <col min="9" max="9" width="20.33203125" bestFit="1" customWidth="1"/>
    <col min="10" max="10" width="21.5" style="8" bestFit="1" customWidth="1"/>
    <col min="11" max="11" width="23.5" bestFit="1" customWidth="1"/>
    <col min="12" max="12" width="20" bestFit="1" customWidth="1"/>
    <col min="14" max="14" width="21.1640625" bestFit="1" customWidth="1"/>
  </cols>
  <sheetData>
    <row r="1" spans="1:20" x14ac:dyDescent="0.2">
      <c r="A1" s="2"/>
      <c r="B1" s="3" t="s">
        <v>0</v>
      </c>
      <c r="C1" s="3" t="s">
        <v>17</v>
      </c>
      <c r="D1" s="3" t="s">
        <v>1</v>
      </c>
      <c r="E1" s="3" t="s">
        <v>2</v>
      </c>
      <c r="F1" s="3" t="s">
        <v>3</v>
      </c>
      <c r="G1" s="3" t="s">
        <v>4</v>
      </c>
      <c r="H1" s="7" t="s">
        <v>10</v>
      </c>
      <c r="I1" s="3" t="s">
        <v>13</v>
      </c>
      <c r="J1" s="7" t="s">
        <v>11</v>
      </c>
      <c r="K1" s="3" t="s">
        <v>12</v>
      </c>
      <c r="L1" s="3" t="s">
        <v>5</v>
      </c>
      <c r="M1" s="3" t="s">
        <v>6</v>
      </c>
      <c r="N1" s="3" t="s">
        <v>14</v>
      </c>
      <c r="O1" s="2"/>
      <c r="P1" s="2"/>
      <c r="Q1" s="2"/>
      <c r="R1" s="2"/>
      <c r="S1" s="2"/>
      <c r="T1" s="2"/>
    </row>
    <row r="2" spans="1:20" x14ac:dyDescent="0.2">
      <c r="B2" t="s">
        <v>19</v>
      </c>
      <c r="C2" t="s">
        <v>20</v>
      </c>
      <c r="D2" t="s">
        <v>16</v>
      </c>
      <c r="E2">
        <v>7</v>
      </c>
      <c r="F2" s="4">
        <v>33.1830724</v>
      </c>
      <c r="G2" s="4">
        <f>E2*F2</f>
        <v>232.28150679999999</v>
      </c>
      <c r="H2" s="8">
        <v>6749</v>
      </c>
      <c r="I2" s="4">
        <f>H2/G2</f>
        <v>29.055261837142517</v>
      </c>
      <c r="J2" s="8">
        <v>2500</v>
      </c>
      <c r="K2" s="4">
        <f>J2/G2</f>
        <v>10.762802577101244</v>
      </c>
      <c r="L2" s="4">
        <v>48</v>
      </c>
      <c r="M2" s="4">
        <v>8</v>
      </c>
      <c r="N2" s="4">
        <v>10</v>
      </c>
    </row>
    <row r="3" spans="1:20" x14ac:dyDescent="0.2">
      <c r="B3" t="s">
        <v>19</v>
      </c>
      <c r="C3" t="s">
        <v>20</v>
      </c>
      <c r="D3" t="s">
        <v>16</v>
      </c>
      <c r="E3">
        <v>10</v>
      </c>
      <c r="F3" s="4">
        <v>33.1830724</v>
      </c>
      <c r="G3" s="4">
        <f t="shared" ref="G3:G6" si="0">E3*F3</f>
        <v>331.83072400000003</v>
      </c>
      <c r="H3" s="8">
        <v>8573</v>
      </c>
      <c r="I3" s="4">
        <f t="shared" ref="I3:I6" si="1">H3/G3</f>
        <v>25.835461818176906</v>
      </c>
      <c r="J3" s="8">
        <v>5746</v>
      </c>
      <c r="K3" s="4">
        <f t="shared" ref="K3:K6" si="2">J3/G3</f>
        <v>17.316057810246647</v>
      </c>
      <c r="L3" s="4">
        <v>42</v>
      </c>
      <c r="M3" s="4">
        <v>8</v>
      </c>
      <c r="N3" s="4">
        <v>10</v>
      </c>
    </row>
    <row r="4" spans="1:20" x14ac:dyDescent="0.2">
      <c r="B4" t="s">
        <v>19</v>
      </c>
      <c r="C4" t="s">
        <v>20</v>
      </c>
      <c r="D4" t="s">
        <v>16</v>
      </c>
      <c r="E4">
        <v>10</v>
      </c>
      <c r="F4" s="4">
        <v>33.1830724</v>
      </c>
      <c r="G4" s="4">
        <f t="shared" si="0"/>
        <v>331.83072400000003</v>
      </c>
      <c r="H4" s="8">
        <v>4873</v>
      </c>
      <c r="I4" s="4">
        <f t="shared" si="1"/>
        <v>14.68519834830002</v>
      </c>
      <c r="J4" s="8">
        <v>2431</v>
      </c>
      <c r="K4" s="4">
        <f t="shared" si="2"/>
        <v>7.3260244581812737</v>
      </c>
      <c r="L4" s="4">
        <v>34</v>
      </c>
      <c r="M4" s="4">
        <v>7</v>
      </c>
      <c r="N4" s="4">
        <v>10</v>
      </c>
    </row>
    <row r="5" spans="1:20" x14ac:dyDescent="0.2">
      <c r="B5" t="s">
        <v>19</v>
      </c>
      <c r="C5" t="s">
        <v>20</v>
      </c>
      <c r="D5" t="s">
        <v>16</v>
      </c>
      <c r="E5">
        <v>6</v>
      </c>
      <c r="F5" s="4">
        <v>33.1830724</v>
      </c>
      <c r="G5" s="4">
        <f t="shared" si="0"/>
        <v>199.0984344</v>
      </c>
      <c r="H5" s="8">
        <v>7843</v>
      </c>
      <c r="I5" s="4">
        <f t="shared" si="1"/>
        <v>39.392574952362359</v>
      </c>
      <c r="J5" s="8">
        <v>4579</v>
      </c>
      <c r="K5" s="4">
        <f t="shared" si="2"/>
        <v>22.998674066921744</v>
      </c>
      <c r="L5" s="4">
        <v>37</v>
      </c>
      <c r="M5" s="4">
        <v>8</v>
      </c>
      <c r="N5" s="4">
        <v>10</v>
      </c>
    </row>
    <row r="6" spans="1:20" x14ac:dyDescent="0.2">
      <c r="B6" t="s">
        <v>19</v>
      </c>
      <c r="C6" t="s">
        <v>20</v>
      </c>
      <c r="D6" t="s">
        <v>16</v>
      </c>
      <c r="E6">
        <v>12</v>
      </c>
      <c r="F6" s="4">
        <v>33.1830724</v>
      </c>
      <c r="G6" s="4">
        <f t="shared" si="0"/>
        <v>398.1968688</v>
      </c>
      <c r="H6" s="8">
        <v>7820</v>
      </c>
      <c r="I6" s="4">
        <f t="shared" si="1"/>
        <v>19.638527102350736</v>
      </c>
      <c r="J6" s="8">
        <v>1883</v>
      </c>
      <c r="K6" s="4">
        <f t="shared" si="2"/>
        <v>4.7288166922923827</v>
      </c>
      <c r="L6" s="4">
        <v>10</v>
      </c>
      <c r="M6" s="4">
        <v>8</v>
      </c>
      <c r="N6" s="4">
        <v>10</v>
      </c>
    </row>
    <row r="7" spans="1:20" x14ac:dyDescent="0.2">
      <c r="A7" s="1" t="s">
        <v>7</v>
      </c>
      <c r="F7" s="4"/>
      <c r="G7" s="5">
        <f t="shared" ref="G7:N7" si="3">MEDIAN(G2:G6)</f>
        <v>331.83072400000003</v>
      </c>
      <c r="H7" s="9">
        <f t="shared" si="3"/>
        <v>7820</v>
      </c>
      <c r="I7" s="5">
        <f t="shared" si="3"/>
        <v>25.835461818176906</v>
      </c>
      <c r="J7" s="9">
        <f t="shared" si="3"/>
        <v>2500</v>
      </c>
      <c r="K7" s="5">
        <f t="shared" si="3"/>
        <v>10.762802577101244</v>
      </c>
      <c r="L7" s="5">
        <f>MEDIAN(L2:L6)</f>
        <v>37</v>
      </c>
      <c r="M7" s="5">
        <f t="shared" si="3"/>
        <v>8</v>
      </c>
      <c r="N7" s="5">
        <f t="shared" si="3"/>
        <v>10</v>
      </c>
    </row>
    <row r="8" spans="1:20" x14ac:dyDescent="0.2">
      <c r="A8" s="1" t="s">
        <v>8</v>
      </c>
      <c r="F8" s="4"/>
      <c r="G8" s="5">
        <f t="shared" ref="G8:N8" si="4">AVERAGE(G2:G6)</f>
        <v>298.64765160000002</v>
      </c>
      <c r="H8" s="9">
        <f t="shared" si="4"/>
        <v>7171.6</v>
      </c>
      <c r="I8" s="5">
        <f t="shared" si="4"/>
        <v>25.72140481166651</v>
      </c>
      <c r="J8" s="9">
        <f t="shared" si="4"/>
        <v>3427.8</v>
      </c>
      <c r="K8" s="5">
        <f t="shared" si="4"/>
        <v>12.626475120948658</v>
      </c>
      <c r="L8" s="5">
        <f t="shared" si="4"/>
        <v>34.200000000000003</v>
      </c>
      <c r="M8" s="5">
        <f t="shared" si="4"/>
        <v>7.8</v>
      </c>
      <c r="N8" s="5">
        <f t="shared" si="4"/>
        <v>10</v>
      </c>
    </row>
    <row r="9" spans="1:20" x14ac:dyDescent="0.2">
      <c r="A9" s="1" t="s">
        <v>9</v>
      </c>
      <c r="F9" s="4"/>
      <c r="G9" s="5">
        <f t="shared" ref="G9:N9" si="5">1.96*(STDEV(G2:G6)/SQRT(COUNT(G2:G6)))</f>
        <v>71.246459740763797</v>
      </c>
      <c r="H9" s="9">
        <f t="shared" si="5"/>
        <v>1262.4344024209724</v>
      </c>
      <c r="I9" s="5">
        <f t="shared" si="5"/>
        <v>8.2788571645438225</v>
      </c>
      <c r="J9" s="9">
        <f t="shared" si="5"/>
        <v>1449.6146484579961</v>
      </c>
      <c r="K9" s="5">
        <f t="shared" si="5"/>
        <v>6.5523207185283781</v>
      </c>
      <c r="L9" s="5">
        <f t="shared" si="5"/>
        <v>12.738492218469185</v>
      </c>
      <c r="M9" s="5">
        <f t="shared" si="5"/>
        <v>0.39199999999999996</v>
      </c>
      <c r="N9" s="5">
        <f t="shared" si="5"/>
        <v>0</v>
      </c>
    </row>
    <row r="12" spans="1:20" x14ac:dyDescent="0.2">
      <c r="A12" s="2"/>
      <c r="B12" s="3" t="s">
        <v>0</v>
      </c>
      <c r="C12" s="3" t="s">
        <v>17</v>
      </c>
      <c r="D12" s="3" t="s">
        <v>1</v>
      </c>
      <c r="E12" s="3" t="s">
        <v>2</v>
      </c>
      <c r="F12" s="3" t="s">
        <v>3</v>
      </c>
      <c r="G12" s="3" t="s">
        <v>4</v>
      </c>
      <c r="H12" s="7" t="s">
        <v>10</v>
      </c>
      <c r="I12" s="3" t="s">
        <v>13</v>
      </c>
      <c r="J12" s="7" t="s">
        <v>11</v>
      </c>
      <c r="K12" s="3" t="s">
        <v>12</v>
      </c>
      <c r="L12" s="3" t="s">
        <v>5</v>
      </c>
      <c r="M12" s="3" t="s">
        <v>6</v>
      </c>
      <c r="N12" s="3" t="s">
        <v>14</v>
      </c>
    </row>
    <row r="13" spans="1:20" x14ac:dyDescent="0.2">
      <c r="B13" t="s">
        <v>19</v>
      </c>
      <c r="C13" t="s">
        <v>18</v>
      </c>
      <c r="D13" t="s">
        <v>16</v>
      </c>
      <c r="E13">
        <v>10</v>
      </c>
      <c r="F13" s="4">
        <v>33.1830724</v>
      </c>
      <c r="G13" s="4">
        <f>E13*F13</f>
        <v>331.83072400000003</v>
      </c>
      <c r="H13" s="8">
        <v>4999</v>
      </c>
      <c r="I13" s="4">
        <f>H13/G13</f>
        <v>15.06491002322015</v>
      </c>
      <c r="J13" s="8">
        <v>3287</v>
      </c>
      <c r="K13" s="4">
        <f>J13/G13</f>
        <v>9.9056529798608999</v>
      </c>
      <c r="L13" s="4">
        <v>53.362000000000002</v>
      </c>
      <c r="M13" s="4">
        <v>8</v>
      </c>
      <c r="N13" s="4">
        <v>10</v>
      </c>
    </row>
    <row r="14" spans="1:20" x14ac:dyDescent="0.2">
      <c r="B14" t="s">
        <v>19</v>
      </c>
      <c r="C14" t="s">
        <v>18</v>
      </c>
      <c r="D14" t="s">
        <v>16</v>
      </c>
      <c r="E14">
        <v>10</v>
      </c>
      <c r="F14" s="4">
        <v>33.1830724</v>
      </c>
      <c r="G14" s="4">
        <f t="shared" ref="G14:G18" si="6">E14*F14</f>
        <v>331.83072400000003</v>
      </c>
      <c r="H14" s="8">
        <v>6325</v>
      </c>
      <c r="I14" s="4">
        <f t="shared" ref="I14:I18" si="7">H14/G14</f>
        <v>19.0609233640463</v>
      </c>
      <c r="J14" s="8">
        <v>5102</v>
      </c>
      <c r="K14" s="4">
        <f t="shared" ref="K14:K18" si="8">J14/G14</f>
        <v>15.375309249543751</v>
      </c>
      <c r="L14" s="10">
        <v>46.466999999999999</v>
      </c>
      <c r="M14" s="4">
        <v>9</v>
      </c>
      <c r="N14" s="4">
        <v>10</v>
      </c>
    </row>
    <row r="15" spans="1:20" x14ac:dyDescent="0.2">
      <c r="B15" t="s">
        <v>19</v>
      </c>
      <c r="C15" t="s">
        <v>18</v>
      </c>
      <c r="D15" t="s">
        <v>16</v>
      </c>
      <c r="E15">
        <v>10</v>
      </c>
      <c r="F15" s="4">
        <v>33.1830724</v>
      </c>
      <c r="G15" s="4">
        <f t="shared" si="6"/>
        <v>331.83072400000003</v>
      </c>
      <c r="H15" s="8">
        <v>5934</v>
      </c>
      <c r="I15" s="4">
        <f t="shared" si="7"/>
        <v>17.882611737905258</v>
      </c>
      <c r="J15" s="8">
        <v>4355</v>
      </c>
      <c r="K15" s="4">
        <f t="shared" si="8"/>
        <v>13.124161462517256</v>
      </c>
      <c r="L15" s="4">
        <v>51.743000000000002</v>
      </c>
      <c r="M15" s="4">
        <v>10</v>
      </c>
      <c r="N15" s="4">
        <v>10</v>
      </c>
    </row>
    <row r="16" spans="1:20" x14ac:dyDescent="0.2">
      <c r="B16" t="s">
        <v>19</v>
      </c>
      <c r="C16" t="s">
        <v>18</v>
      </c>
      <c r="D16" t="s">
        <v>16</v>
      </c>
      <c r="E16">
        <v>10</v>
      </c>
      <c r="F16" s="4">
        <v>33.1830724</v>
      </c>
      <c r="G16" s="4">
        <f t="shared" si="6"/>
        <v>331.83072400000003</v>
      </c>
      <c r="H16" s="8">
        <v>9120</v>
      </c>
      <c r="I16" s="4">
        <f t="shared" si="7"/>
        <v>27.483892660885733</v>
      </c>
      <c r="J16" s="8">
        <v>2166</v>
      </c>
      <c r="K16" s="4">
        <f t="shared" si="8"/>
        <v>6.5274245069603616</v>
      </c>
      <c r="L16" s="4">
        <v>38</v>
      </c>
      <c r="M16" s="4">
        <v>8</v>
      </c>
      <c r="N16" s="4">
        <v>10</v>
      </c>
    </row>
    <row r="17" spans="1:14" x14ac:dyDescent="0.2">
      <c r="B17" t="s">
        <v>19</v>
      </c>
      <c r="C17" t="s">
        <v>18</v>
      </c>
      <c r="D17" t="s">
        <v>16</v>
      </c>
      <c r="E17">
        <v>7</v>
      </c>
      <c r="F17" s="4">
        <v>33.1830724</v>
      </c>
      <c r="G17" s="4">
        <f t="shared" si="6"/>
        <v>232.28150679999999</v>
      </c>
      <c r="H17" s="8">
        <v>4399</v>
      </c>
      <c r="I17" s="4">
        <f t="shared" si="7"/>
        <v>18.938227414667349</v>
      </c>
      <c r="J17" s="8">
        <v>1251</v>
      </c>
      <c r="K17" s="4">
        <f t="shared" si="8"/>
        <v>5.3857064095814629</v>
      </c>
      <c r="L17" s="4">
        <v>30</v>
      </c>
      <c r="M17" s="4">
        <v>9</v>
      </c>
      <c r="N17" s="4">
        <v>10</v>
      </c>
    </row>
    <row r="18" spans="1:14" x14ac:dyDescent="0.2">
      <c r="B18" t="s">
        <v>19</v>
      </c>
      <c r="C18" t="s">
        <v>18</v>
      </c>
      <c r="D18" t="s">
        <v>16</v>
      </c>
      <c r="E18">
        <v>7</v>
      </c>
      <c r="F18" s="4">
        <v>33.1830724</v>
      </c>
      <c r="G18" s="4">
        <f t="shared" si="6"/>
        <v>232.28150679999999</v>
      </c>
      <c r="H18" s="8">
        <v>3923</v>
      </c>
      <c r="I18" s="4">
        <f t="shared" si="7"/>
        <v>16.888989803987272</v>
      </c>
      <c r="J18" s="8">
        <v>1252</v>
      </c>
      <c r="K18" s="4">
        <f t="shared" si="8"/>
        <v>5.3900115306123029</v>
      </c>
      <c r="L18" s="4">
        <v>25</v>
      </c>
      <c r="M18" s="4">
        <v>8</v>
      </c>
      <c r="N18" s="4">
        <v>10</v>
      </c>
    </row>
    <row r="19" spans="1:14" x14ac:dyDescent="0.2">
      <c r="B19" t="s">
        <v>19</v>
      </c>
      <c r="C19" t="s">
        <v>18</v>
      </c>
      <c r="D19" t="s">
        <v>16</v>
      </c>
      <c r="E19">
        <v>14</v>
      </c>
      <c r="F19" s="4">
        <v>33.1830724</v>
      </c>
      <c r="G19" s="4">
        <f t="shared" ref="G19" si="9">E19*F19</f>
        <v>464.56301359999998</v>
      </c>
      <c r="H19" s="8">
        <v>5464</v>
      </c>
      <c r="I19" s="4">
        <f t="shared" ref="I19" si="10">H19/G19</f>
        <v>11.761590656256239</v>
      </c>
      <c r="J19" s="8">
        <v>1596</v>
      </c>
      <c r="K19" s="4">
        <f t="shared" ref="K19" si="11">J19/G19</f>
        <v>3.435486582610717</v>
      </c>
      <c r="L19" s="4">
        <v>32</v>
      </c>
      <c r="M19" s="4">
        <v>4</v>
      </c>
      <c r="N19" s="4">
        <v>10</v>
      </c>
    </row>
    <row r="20" spans="1:14" x14ac:dyDescent="0.2">
      <c r="A20" s="1" t="s">
        <v>7</v>
      </c>
      <c r="F20" s="4"/>
      <c r="G20" s="5">
        <f t="shared" ref="G20:K20" si="12">MEDIAN(G13:G19)</f>
        <v>331.83072400000003</v>
      </c>
      <c r="H20" s="9">
        <f t="shared" si="12"/>
        <v>5464</v>
      </c>
      <c r="I20" s="5">
        <f t="shared" si="12"/>
        <v>17.882611737905258</v>
      </c>
      <c r="J20" s="9">
        <f t="shared" si="12"/>
        <v>2166</v>
      </c>
      <c r="K20" s="5">
        <f t="shared" si="12"/>
        <v>6.5274245069603616</v>
      </c>
      <c r="L20" s="5">
        <f>MEDIAN(L13:L19)</f>
        <v>38</v>
      </c>
      <c r="M20" s="5">
        <f t="shared" ref="M20:N20" si="13">MEDIAN(M13:M19)</f>
        <v>8</v>
      </c>
      <c r="N20" s="5">
        <f t="shared" si="13"/>
        <v>10</v>
      </c>
    </row>
    <row r="21" spans="1:14" x14ac:dyDescent="0.2">
      <c r="A21" s="1" t="s">
        <v>8</v>
      </c>
      <c r="F21" s="4"/>
      <c r="G21" s="5">
        <f t="shared" ref="G21:K21" si="14">AVERAGE(G13:G19)</f>
        <v>322.34984617142857</v>
      </c>
      <c r="H21" s="9">
        <f t="shared" si="14"/>
        <v>5737.7142857142853</v>
      </c>
      <c r="I21" s="5">
        <f t="shared" si="14"/>
        <v>18.154449380138328</v>
      </c>
      <c r="J21" s="9">
        <f t="shared" si="14"/>
        <v>2715.5714285714284</v>
      </c>
      <c r="K21" s="5">
        <f t="shared" si="14"/>
        <v>8.4491075316695365</v>
      </c>
      <c r="L21" s="5">
        <f>AVERAGE(L13:L19)</f>
        <v>39.510285714285715</v>
      </c>
      <c r="M21" s="5">
        <f t="shared" ref="M21:N21" si="15">AVERAGE(M13:M19)</f>
        <v>8</v>
      </c>
      <c r="N21" s="5">
        <f t="shared" si="15"/>
        <v>10</v>
      </c>
    </row>
    <row r="22" spans="1:14" x14ac:dyDescent="0.2">
      <c r="A22" s="1" t="s">
        <v>9</v>
      </c>
      <c r="F22" s="4"/>
      <c r="G22" s="5">
        <f t="shared" ref="G22:K22" si="16">1.96*(STDEV(G13:G19)/SQRT(COUNT(G13:G19)))</f>
        <v>58.023901801238587</v>
      </c>
      <c r="H22" s="9">
        <f t="shared" si="16"/>
        <v>1266.231494369546</v>
      </c>
      <c r="I22" s="5">
        <f t="shared" si="16"/>
        <v>3.5856509331477224</v>
      </c>
      <c r="J22" s="9">
        <f t="shared" si="16"/>
        <v>1153.6908604994667</v>
      </c>
      <c r="K22" s="5">
        <f t="shared" si="16"/>
        <v>3.3063952615815211</v>
      </c>
      <c r="L22" s="5">
        <f>1.96*(STDEV(L13:L19)/SQRT(COUNT(L13:L19)))</f>
        <v>8.2802167992551254</v>
      </c>
      <c r="M22" s="5">
        <f t="shared" ref="M22:N22" si="17">1.96*(STDEV(M13:M19)/SQRT(COUNT(M13:M19)))</f>
        <v>1.4185438543332618</v>
      </c>
      <c r="N22" s="5">
        <f t="shared" si="17"/>
        <v>0</v>
      </c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084FE-1230-F849-AB98-E71437DF6856}">
  <dimension ref="A1:T26"/>
  <sheetViews>
    <sheetView zoomScale="150" zoomScaleNormal="150" workbookViewId="0">
      <selection activeCell="B1" sqref="B1:C1048576"/>
    </sheetView>
  </sheetViews>
  <sheetFormatPr baseColWidth="10" defaultRowHeight="16" x14ac:dyDescent="0.2"/>
  <cols>
    <col min="1" max="1" width="7.33203125" bestFit="1" customWidth="1"/>
    <col min="2" max="2" width="6.5" bestFit="1" customWidth="1"/>
    <col min="3" max="3" width="15.83203125" bestFit="1" customWidth="1"/>
    <col min="4" max="4" width="9.5" bestFit="1" customWidth="1"/>
    <col min="5" max="5" width="15.1640625" bestFit="1" customWidth="1"/>
    <col min="6" max="7" width="16" style="4" bestFit="1" customWidth="1"/>
    <col min="8" max="8" width="18.33203125" style="8" bestFit="1" customWidth="1"/>
    <col min="9" max="9" width="20.33203125" style="4" bestFit="1" customWidth="1"/>
    <col min="10" max="10" width="21.5" style="8" bestFit="1" customWidth="1"/>
    <col min="11" max="11" width="23.5" style="4" bestFit="1" customWidth="1"/>
    <col min="12" max="12" width="20" style="4" bestFit="1" customWidth="1"/>
    <col min="13" max="13" width="10.83203125" style="4" bestFit="1" customWidth="1"/>
    <col min="14" max="14" width="21.1640625" style="4" bestFit="1" customWidth="1"/>
  </cols>
  <sheetData>
    <row r="1" spans="1:20" x14ac:dyDescent="0.2">
      <c r="A1" s="2"/>
      <c r="B1" s="3" t="s">
        <v>0</v>
      </c>
      <c r="C1" s="3" t="s">
        <v>17</v>
      </c>
      <c r="D1" s="3" t="s">
        <v>1</v>
      </c>
      <c r="E1" s="3" t="s">
        <v>2</v>
      </c>
      <c r="F1" s="6" t="s">
        <v>3</v>
      </c>
      <c r="G1" s="6" t="s">
        <v>4</v>
      </c>
      <c r="H1" s="7" t="s">
        <v>10</v>
      </c>
      <c r="I1" s="6" t="s">
        <v>13</v>
      </c>
      <c r="J1" s="7" t="s">
        <v>11</v>
      </c>
      <c r="K1" s="6" t="s">
        <v>12</v>
      </c>
      <c r="L1" s="6" t="s">
        <v>5</v>
      </c>
      <c r="M1" s="6" t="s">
        <v>6</v>
      </c>
      <c r="N1" s="6" t="s">
        <v>14</v>
      </c>
      <c r="O1" s="2"/>
      <c r="P1" s="2"/>
      <c r="Q1" s="2"/>
      <c r="R1" s="2"/>
      <c r="S1" s="2"/>
      <c r="T1" s="2"/>
    </row>
    <row r="2" spans="1:20" x14ac:dyDescent="0.2">
      <c r="B2" t="s">
        <v>21</v>
      </c>
      <c r="C2" t="s">
        <v>20</v>
      </c>
      <c r="D2" t="s">
        <v>16</v>
      </c>
      <c r="E2">
        <v>20</v>
      </c>
      <c r="F2" s="4">
        <v>21.29</v>
      </c>
      <c r="G2" s="4">
        <f>E2*F2</f>
        <v>425.79999999999995</v>
      </c>
      <c r="H2" s="8">
        <v>6881</v>
      </c>
      <c r="I2" s="4">
        <f>H2/G2</f>
        <v>16.160169093471115</v>
      </c>
      <c r="J2" s="8">
        <v>1454</v>
      </c>
      <c r="K2" s="4">
        <f>J2/G2</f>
        <v>3.4147487083137626</v>
      </c>
      <c r="L2" s="4">
        <v>29</v>
      </c>
      <c r="M2" s="4">
        <v>10</v>
      </c>
      <c r="N2" s="4">
        <v>10</v>
      </c>
    </row>
    <row r="3" spans="1:20" x14ac:dyDescent="0.2">
      <c r="B3" t="s">
        <v>21</v>
      </c>
      <c r="C3" t="s">
        <v>20</v>
      </c>
      <c r="D3" t="s">
        <v>16</v>
      </c>
      <c r="E3">
        <v>20</v>
      </c>
      <c r="F3" s="4">
        <v>33.1830724</v>
      </c>
      <c r="G3" s="4">
        <f t="shared" ref="G3:G8" si="0">E3*F3</f>
        <v>663.66144800000006</v>
      </c>
      <c r="H3" s="8">
        <v>22383</v>
      </c>
      <c r="I3" s="4">
        <f t="shared" ref="I3:I8" si="1">H3/G3</f>
        <v>33.726533411655993</v>
      </c>
      <c r="J3" s="8">
        <v>8797</v>
      </c>
      <c r="K3" s="4">
        <f t="shared" ref="K3:K8" si="2">J3/G3</f>
        <v>13.255252397906348</v>
      </c>
      <c r="L3" s="4">
        <v>45</v>
      </c>
      <c r="M3" s="4">
        <v>10</v>
      </c>
      <c r="N3" s="4">
        <v>10</v>
      </c>
    </row>
    <row r="4" spans="1:20" x14ac:dyDescent="0.2">
      <c r="B4" t="s">
        <v>21</v>
      </c>
      <c r="C4" t="s">
        <v>20</v>
      </c>
      <c r="D4" t="s">
        <v>16</v>
      </c>
      <c r="E4">
        <v>20</v>
      </c>
      <c r="F4" s="4">
        <v>33.1830724</v>
      </c>
      <c r="G4" s="4">
        <f t="shared" si="0"/>
        <v>663.66144800000006</v>
      </c>
      <c r="H4" s="8">
        <v>25583</v>
      </c>
      <c r="I4" s="4">
        <f t="shared" si="1"/>
        <v>38.548268966197355</v>
      </c>
      <c r="J4" s="8">
        <v>9088</v>
      </c>
      <c r="K4" s="4">
        <f t="shared" si="2"/>
        <v>13.693728974897454</v>
      </c>
      <c r="L4" s="4">
        <v>42</v>
      </c>
      <c r="M4" s="4">
        <v>9</v>
      </c>
      <c r="N4" s="4">
        <v>10</v>
      </c>
    </row>
    <row r="5" spans="1:20" x14ac:dyDescent="0.2">
      <c r="B5" t="s">
        <v>21</v>
      </c>
      <c r="C5" t="s">
        <v>20</v>
      </c>
      <c r="D5" t="s">
        <v>16</v>
      </c>
      <c r="E5">
        <v>15</v>
      </c>
      <c r="F5" s="4">
        <v>33.1830724</v>
      </c>
      <c r="G5" s="4">
        <f t="shared" si="0"/>
        <v>497.74608599999999</v>
      </c>
      <c r="H5" s="8">
        <v>18848</v>
      </c>
      <c r="I5" s="4">
        <f t="shared" si="1"/>
        <v>37.866696554998121</v>
      </c>
      <c r="J5" s="8">
        <v>7508</v>
      </c>
      <c r="K5" s="4">
        <f t="shared" si="2"/>
        <v>15.083996059790213</v>
      </c>
      <c r="L5" s="4">
        <v>42</v>
      </c>
      <c r="M5" s="4">
        <v>9</v>
      </c>
      <c r="N5" s="4">
        <v>10</v>
      </c>
    </row>
    <row r="6" spans="1:20" x14ac:dyDescent="0.2">
      <c r="B6" t="s">
        <v>21</v>
      </c>
      <c r="C6" t="s">
        <v>20</v>
      </c>
      <c r="D6" t="s">
        <v>16</v>
      </c>
      <c r="E6">
        <v>15</v>
      </c>
      <c r="F6" s="4">
        <v>33.1830724</v>
      </c>
      <c r="G6" s="4">
        <f t="shared" si="0"/>
        <v>497.74608599999999</v>
      </c>
      <c r="H6" s="8">
        <v>16196</v>
      </c>
      <c r="I6" s="4">
        <f t="shared" si="1"/>
        <v>32.538678767229925</v>
      </c>
      <c r="J6" s="8">
        <v>5436</v>
      </c>
      <c r="K6" s="4">
        <f t="shared" si="2"/>
        <v>10.921231031036173</v>
      </c>
      <c r="L6" s="4">
        <v>45</v>
      </c>
      <c r="M6" s="4">
        <v>10</v>
      </c>
      <c r="N6" s="4">
        <v>10</v>
      </c>
    </row>
    <row r="7" spans="1:20" x14ac:dyDescent="0.2">
      <c r="B7" t="s">
        <v>21</v>
      </c>
      <c r="C7" t="s">
        <v>20</v>
      </c>
      <c r="D7" t="s">
        <v>16</v>
      </c>
      <c r="E7">
        <v>20</v>
      </c>
      <c r="F7" s="4">
        <v>33.1830724</v>
      </c>
      <c r="G7" s="4">
        <f t="shared" si="0"/>
        <v>663.66144800000006</v>
      </c>
      <c r="H7" s="8">
        <v>17354</v>
      </c>
      <c r="I7" s="4">
        <f t="shared" si="1"/>
        <v>26.148874629222096</v>
      </c>
      <c r="J7" s="8">
        <v>5885</v>
      </c>
      <c r="K7" s="4">
        <f t="shared" si="2"/>
        <v>8.8674730432737139</v>
      </c>
      <c r="L7" s="4">
        <v>41</v>
      </c>
      <c r="M7" s="4">
        <v>10</v>
      </c>
      <c r="N7" s="4">
        <v>10</v>
      </c>
    </row>
    <row r="8" spans="1:20" x14ac:dyDescent="0.2">
      <c r="B8" t="s">
        <v>21</v>
      </c>
      <c r="C8" t="s">
        <v>20</v>
      </c>
      <c r="D8" t="s">
        <v>16</v>
      </c>
      <c r="E8">
        <v>10</v>
      </c>
      <c r="F8" s="4">
        <v>33.1830724</v>
      </c>
      <c r="G8" s="4">
        <f t="shared" si="0"/>
        <v>331.83072400000003</v>
      </c>
      <c r="H8" s="8">
        <v>10985</v>
      </c>
      <c r="I8" s="4">
        <f t="shared" si="1"/>
        <v>33.104228166647999</v>
      </c>
      <c r="J8" s="8">
        <v>3734</v>
      </c>
      <c r="K8" s="4">
        <f t="shared" si="2"/>
        <v>11.252725350410891</v>
      </c>
      <c r="L8" s="4">
        <v>45</v>
      </c>
      <c r="M8" s="4">
        <v>10</v>
      </c>
      <c r="N8" s="4">
        <v>10</v>
      </c>
    </row>
    <row r="9" spans="1:20" x14ac:dyDescent="0.2">
      <c r="A9" s="1" t="s">
        <v>7</v>
      </c>
      <c r="G9" s="5">
        <f t="shared" ref="G9:N9" si="3">MEDIAN(G2:G8)</f>
        <v>497.74608599999999</v>
      </c>
      <c r="H9" s="9">
        <f t="shared" si="3"/>
        <v>17354</v>
      </c>
      <c r="I9" s="5">
        <f t="shared" si="3"/>
        <v>33.104228166647999</v>
      </c>
      <c r="J9" s="9">
        <f t="shared" si="3"/>
        <v>5885</v>
      </c>
      <c r="K9" s="5">
        <f t="shared" si="3"/>
        <v>11.252725350410891</v>
      </c>
      <c r="L9" s="5">
        <f t="shared" si="3"/>
        <v>42</v>
      </c>
      <c r="M9" s="5">
        <f t="shared" si="3"/>
        <v>10</v>
      </c>
      <c r="N9" s="5">
        <f t="shared" si="3"/>
        <v>10</v>
      </c>
    </row>
    <row r="10" spans="1:20" x14ac:dyDescent="0.2">
      <c r="A10" s="1" t="s">
        <v>8</v>
      </c>
      <c r="G10" s="5">
        <f t="shared" ref="G10:N10" si="4">AVERAGE(G2:G8)</f>
        <v>534.87246285714286</v>
      </c>
      <c r="H10" s="9">
        <f t="shared" si="4"/>
        <v>16890</v>
      </c>
      <c r="I10" s="5">
        <f t="shared" si="4"/>
        <v>31.156207084203228</v>
      </c>
      <c r="J10" s="9">
        <f t="shared" si="4"/>
        <v>5986</v>
      </c>
      <c r="K10" s="5">
        <f t="shared" si="4"/>
        <v>10.927022223661222</v>
      </c>
      <c r="L10" s="5">
        <f t="shared" si="4"/>
        <v>41.285714285714285</v>
      </c>
      <c r="M10" s="5">
        <f t="shared" si="4"/>
        <v>9.7142857142857135</v>
      </c>
      <c r="N10" s="5">
        <f t="shared" si="4"/>
        <v>10</v>
      </c>
    </row>
    <row r="11" spans="1:20" x14ac:dyDescent="0.2">
      <c r="A11" s="1" t="s">
        <v>9</v>
      </c>
      <c r="G11" s="5">
        <f t="shared" ref="G11:N11" si="5">1.96*(STDEV(G2:G8)/SQRT(COUNT(G2:G8)))</f>
        <v>98.297884316683835</v>
      </c>
      <c r="H11" s="9">
        <f t="shared" si="5"/>
        <v>4736.9508420501897</v>
      </c>
      <c r="I11" s="5">
        <f t="shared" si="5"/>
        <v>5.75373613019842</v>
      </c>
      <c r="J11" s="9">
        <f t="shared" si="5"/>
        <v>2045.9388347976908</v>
      </c>
      <c r="K11" s="5">
        <f t="shared" si="5"/>
        <v>2.8872264866313762</v>
      </c>
      <c r="L11" s="5">
        <f t="shared" si="5"/>
        <v>4.206217619984324</v>
      </c>
      <c r="M11" s="5">
        <f t="shared" si="5"/>
        <v>0.3614784456460256</v>
      </c>
      <c r="N11" s="5">
        <f t="shared" si="5"/>
        <v>0</v>
      </c>
    </row>
    <row r="14" spans="1:20" x14ac:dyDescent="0.2">
      <c r="A14" s="2"/>
      <c r="B14" s="3" t="s">
        <v>0</v>
      </c>
      <c r="C14" s="3" t="s">
        <v>17</v>
      </c>
      <c r="D14" s="3" t="s">
        <v>1</v>
      </c>
      <c r="E14" s="3" t="s">
        <v>2</v>
      </c>
      <c r="F14" s="6" t="s">
        <v>3</v>
      </c>
      <c r="G14" s="6" t="s">
        <v>4</v>
      </c>
      <c r="H14" s="7" t="s">
        <v>10</v>
      </c>
      <c r="I14" s="6" t="s">
        <v>13</v>
      </c>
      <c r="J14" s="7" t="s">
        <v>11</v>
      </c>
      <c r="K14" s="6" t="s">
        <v>12</v>
      </c>
      <c r="L14" s="6" t="s">
        <v>5</v>
      </c>
      <c r="M14" s="6" t="s">
        <v>6</v>
      </c>
      <c r="N14" s="6" t="s">
        <v>14</v>
      </c>
    </row>
    <row r="15" spans="1:20" x14ac:dyDescent="0.2">
      <c r="B15" t="s">
        <v>21</v>
      </c>
      <c r="C15" t="s">
        <v>18</v>
      </c>
      <c r="D15" t="s">
        <v>16</v>
      </c>
      <c r="E15">
        <v>10</v>
      </c>
      <c r="F15" s="4">
        <v>33.1830724</v>
      </c>
      <c r="G15" s="4">
        <f t="shared" ref="G15:G17" si="6">E15*F15</f>
        <v>331.83072400000003</v>
      </c>
      <c r="H15" s="8">
        <v>7984</v>
      </c>
      <c r="I15" s="4">
        <f t="shared" ref="I15:I17" si="7">H15/G15</f>
        <v>24.060460417161369</v>
      </c>
      <c r="J15" s="8">
        <v>6302</v>
      </c>
      <c r="K15" s="4">
        <f t="shared" ref="K15:K17" si="8">J15/G15</f>
        <v>18.991610915449769</v>
      </c>
      <c r="L15" s="4">
        <v>51.006999999999998</v>
      </c>
      <c r="M15" s="4">
        <v>10</v>
      </c>
      <c r="N15" s="4">
        <v>10</v>
      </c>
    </row>
    <row r="16" spans="1:20" x14ac:dyDescent="0.2">
      <c r="B16" t="s">
        <v>21</v>
      </c>
      <c r="C16" t="s">
        <v>18</v>
      </c>
      <c r="D16" t="s">
        <v>16</v>
      </c>
      <c r="E16">
        <v>10</v>
      </c>
      <c r="F16" s="4">
        <v>33.1830724</v>
      </c>
      <c r="G16" s="4">
        <f t="shared" si="6"/>
        <v>331.83072400000003</v>
      </c>
      <c r="H16" s="8">
        <v>9857</v>
      </c>
      <c r="I16" s="4">
        <f t="shared" si="7"/>
        <v>29.704904600696345</v>
      </c>
      <c r="J16" s="8">
        <v>8607</v>
      </c>
      <c r="K16" s="4">
        <f t="shared" si="8"/>
        <v>25.937923698710911</v>
      </c>
      <c r="L16" s="4">
        <v>51.043999999999997</v>
      </c>
      <c r="M16" s="4">
        <v>10</v>
      </c>
      <c r="N16" s="4">
        <v>10</v>
      </c>
    </row>
    <row r="17" spans="1:14" x14ac:dyDescent="0.2">
      <c r="B17" t="s">
        <v>21</v>
      </c>
      <c r="C17" t="s">
        <v>18</v>
      </c>
      <c r="D17" t="s">
        <v>16</v>
      </c>
      <c r="E17">
        <v>10</v>
      </c>
      <c r="F17" s="4">
        <v>33.1830724</v>
      </c>
      <c r="G17" s="4">
        <f t="shared" si="6"/>
        <v>331.83072400000003</v>
      </c>
      <c r="H17" s="8">
        <v>10344</v>
      </c>
      <c r="I17" s="4">
        <f t="shared" si="7"/>
        <v>31.172520360109871</v>
      </c>
      <c r="J17" s="8">
        <v>8993</v>
      </c>
      <c r="K17" s="4">
        <f t="shared" si="8"/>
        <v>27.101167401244012</v>
      </c>
      <c r="L17" s="4">
        <v>49.29</v>
      </c>
      <c r="M17" s="4">
        <v>10</v>
      </c>
      <c r="N17" s="4">
        <v>10</v>
      </c>
    </row>
    <row r="18" spans="1:14" x14ac:dyDescent="0.2">
      <c r="B18" t="s">
        <v>21</v>
      </c>
      <c r="C18" t="s">
        <v>18</v>
      </c>
      <c r="D18" t="s">
        <v>16</v>
      </c>
      <c r="E18">
        <v>15</v>
      </c>
      <c r="F18" s="4">
        <v>33.1830724</v>
      </c>
      <c r="G18" s="4">
        <f t="shared" ref="G18:G20" si="9">E18*F18</f>
        <v>497.74608599999999</v>
      </c>
      <c r="H18" s="8">
        <v>18863</v>
      </c>
      <c r="I18" s="4">
        <f t="shared" ref="I18:I20" si="10">H18/G18</f>
        <v>37.89683240221401</v>
      </c>
      <c r="J18" s="8">
        <v>7558</v>
      </c>
      <c r="K18" s="4">
        <f t="shared" ref="K18:K20" si="11">J18/G18</f>
        <v>15.184448883843157</v>
      </c>
      <c r="L18" s="4">
        <v>28</v>
      </c>
      <c r="M18" s="4">
        <v>9</v>
      </c>
      <c r="N18" s="4">
        <v>10</v>
      </c>
    </row>
    <row r="19" spans="1:14" x14ac:dyDescent="0.2">
      <c r="B19" t="s">
        <v>21</v>
      </c>
      <c r="C19" t="s">
        <v>18</v>
      </c>
      <c r="D19" t="s">
        <v>16</v>
      </c>
      <c r="E19">
        <v>5</v>
      </c>
      <c r="F19" s="4">
        <v>33.1830724</v>
      </c>
      <c r="G19" s="4">
        <f t="shared" si="9"/>
        <v>165.91536200000002</v>
      </c>
      <c r="H19" s="8">
        <v>19134</v>
      </c>
      <c r="I19" s="4">
        <f t="shared" si="10"/>
        <v>115.3238601257429</v>
      </c>
      <c r="J19" s="8">
        <v>5004</v>
      </c>
      <c r="K19" s="4">
        <f t="shared" si="11"/>
        <v>30.159955893656186</v>
      </c>
      <c r="L19" s="4">
        <v>58</v>
      </c>
      <c r="M19" s="4">
        <v>9</v>
      </c>
      <c r="N19" s="4">
        <v>10</v>
      </c>
    </row>
    <row r="20" spans="1:14" x14ac:dyDescent="0.2">
      <c r="B20" t="s">
        <v>21</v>
      </c>
      <c r="C20" t="s">
        <v>18</v>
      </c>
      <c r="D20" t="s">
        <v>16</v>
      </c>
      <c r="E20">
        <v>3</v>
      </c>
      <c r="F20" s="4">
        <v>33.1830724</v>
      </c>
      <c r="G20" s="4">
        <f t="shared" si="9"/>
        <v>99.549217200000001</v>
      </c>
      <c r="H20" s="8">
        <v>13560</v>
      </c>
      <c r="I20" s="4">
        <f t="shared" si="10"/>
        <v>136.21402941579333</v>
      </c>
      <c r="J20" s="8">
        <v>3551</v>
      </c>
      <c r="K20" s="4">
        <f t="shared" si="11"/>
        <v>35.67079782120075</v>
      </c>
      <c r="L20" s="4">
        <v>65</v>
      </c>
      <c r="M20" s="4">
        <v>9</v>
      </c>
      <c r="N20" s="4">
        <v>10</v>
      </c>
    </row>
    <row r="21" spans="1:14" x14ac:dyDescent="0.2">
      <c r="B21" t="s">
        <v>21</v>
      </c>
      <c r="C21" t="s">
        <v>18</v>
      </c>
      <c r="D21" t="s">
        <v>16</v>
      </c>
      <c r="E21">
        <v>18</v>
      </c>
      <c r="F21" s="4">
        <v>33.1830724</v>
      </c>
      <c r="G21" s="4">
        <f t="shared" ref="G21:G23" si="12">E21*F21</f>
        <v>597.29530320000003</v>
      </c>
      <c r="H21" s="8">
        <v>10964</v>
      </c>
      <c r="I21" s="4">
        <f t="shared" ref="I21:I23" si="13">H21/G21</f>
        <v>18.35607938194147</v>
      </c>
      <c r="J21" s="8">
        <v>10183</v>
      </c>
      <c r="K21" s="4">
        <f t="shared" ref="K21:K23" si="14">J21/G21</f>
        <v>17.04851845551897</v>
      </c>
      <c r="L21" s="4">
        <v>14</v>
      </c>
      <c r="M21" s="4">
        <v>9</v>
      </c>
      <c r="N21" s="4">
        <v>10</v>
      </c>
    </row>
    <row r="22" spans="1:14" x14ac:dyDescent="0.2">
      <c r="B22" t="s">
        <v>21</v>
      </c>
      <c r="C22" t="s">
        <v>18</v>
      </c>
      <c r="D22" t="s">
        <v>16</v>
      </c>
      <c r="E22">
        <v>6</v>
      </c>
      <c r="F22" s="4">
        <v>33.1830724</v>
      </c>
      <c r="G22" s="4">
        <f t="shared" si="12"/>
        <v>199.0984344</v>
      </c>
      <c r="H22" s="8">
        <v>18292</v>
      </c>
      <c r="I22" s="4">
        <f t="shared" si="13"/>
        <v>91.874152878823438</v>
      </c>
      <c r="J22" s="8">
        <v>5933</v>
      </c>
      <c r="K22" s="4">
        <f t="shared" si="14"/>
        <v>29.799330255306117</v>
      </c>
      <c r="L22" s="4">
        <v>55</v>
      </c>
      <c r="M22" s="4">
        <v>9</v>
      </c>
      <c r="N22" s="4">
        <v>10</v>
      </c>
    </row>
    <row r="23" spans="1:14" x14ac:dyDescent="0.2">
      <c r="B23" t="s">
        <v>21</v>
      </c>
      <c r="C23" t="s">
        <v>18</v>
      </c>
      <c r="D23" t="s">
        <v>16</v>
      </c>
      <c r="E23">
        <v>3</v>
      </c>
      <c r="F23" s="4">
        <v>33.1830724</v>
      </c>
      <c r="G23" s="4">
        <f t="shared" si="12"/>
        <v>99.549217200000001</v>
      </c>
      <c r="H23" s="8">
        <v>9935</v>
      </c>
      <c r="I23" s="4">
        <f t="shared" si="13"/>
        <v>99.799880696600795</v>
      </c>
      <c r="J23" s="8">
        <v>3026</v>
      </c>
      <c r="K23" s="4">
        <f t="shared" si="14"/>
        <v>30.397024558421137</v>
      </c>
      <c r="L23" s="4">
        <v>57</v>
      </c>
      <c r="M23" s="4">
        <v>9</v>
      </c>
      <c r="N23" s="4">
        <v>10</v>
      </c>
    </row>
    <row r="24" spans="1:14" x14ac:dyDescent="0.2">
      <c r="A24" s="1" t="s">
        <v>7</v>
      </c>
      <c r="G24" s="5">
        <f t="shared" ref="G24:M24" si="15">MEDIAN(G15:G23)</f>
        <v>331.83072400000003</v>
      </c>
      <c r="H24" s="9">
        <f t="shared" si="15"/>
        <v>10964</v>
      </c>
      <c r="I24" s="5">
        <f t="shared" si="15"/>
        <v>37.89683240221401</v>
      </c>
      <c r="J24" s="9">
        <f t="shared" si="15"/>
        <v>6302</v>
      </c>
      <c r="K24" s="5">
        <f t="shared" si="15"/>
        <v>27.101167401244012</v>
      </c>
      <c r="L24" s="5">
        <f t="shared" si="15"/>
        <v>51.043999999999997</v>
      </c>
      <c r="M24" s="5">
        <f t="shared" si="15"/>
        <v>9</v>
      </c>
      <c r="N24" s="5">
        <f>MEDIAN(N18:N23)</f>
        <v>10</v>
      </c>
    </row>
    <row r="25" spans="1:14" x14ac:dyDescent="0.2">
      <c r="A25" s="1" t="s">
        <v>8</v>
      </c>
      <c r="G25" s="5">
        <f t="shared" ref="G25:M25" si="16">AVERAGE(G15:G23)</f>
        <v>294.96064355555552</v>
      </c>
      <c r="H25" s="9">
        <f t="shared" si="16"/>
        <v>13214.777777777777</v>
      </c>
      <c r="I25" s="5">
        <f t="shared" si="16"/>
        <v>64.933635586564847</v>
      </c>
      <c r="J25" s="9">
        <f t="shared" si="16"/>
        <v>6573</v>
      </c>
      <c r="K25" s="5">
        <f t="shared" si="16"/>
        <v>25.587864209261227</v>
      </c>
      <c r="L25" s="5">
        <f t="shared" si="16"/>
        <v>47.593444444444444</v>
      </c>
      <c r="M25" s="5">
        <f t="shared" si="16"/>
        <v>9.3333333333333339</v>
      </c>
      <c r="N25" s="5">
        <f>AVERAGE(N18:N23)</f>
        <v>10</v>
      </c>
    </row>
    <row r="26" spans="1:14" x14ac:dyDescent="0.2">
      <c r="A26" s="1" t="s">
        <v>9</v>
      </c>
      <c r="G26" s="5">
        <f t="shared" ref="G26:M26" si="17">1.96*(STDEV(G15:G23)/SQRT(COUNT(G15:G23)))</f>
        <v>112.88209726601485</v>
      </c>
      <c r="H26" s="9">
        <f t="shared" si="17"/>
        <v>2880.7572396425712</v>
      </c>
      <c r="I26" s="5">
        <f t="shared" si="17"/>
        <v>29.683078644949479</v>
      </c>
      <c r="J26" s="9">
        <f t="shared" si="17"/>
        <v>1611.2049099009375</v>
      </c>
      <c r="K26" s="5">
        <f t="shared" si="17"/>
        <v>4.564625818165994</v>
      </c>
      <c r="L26" s="5">
        <f t="shared" si="17"/>
        <v>10.568776109351074</v>
      </c>
      <c r="M26" s="5">
        <f t="shared" si="17"/>
        <v>0.32666666666666666</v>
      </c>
      <c r="N26" s="5">
        <f>1.96*(STDEV(N18:N23)/SQRT(COUNT(N18:N23)))</f>
        <v>0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CD80</vt:lpstr>
      <vt:lpstr>CD86</vt:lpstr>
      <vt:lpstr>PDL1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Joschka Hellmeier</dc:creator>
  <cp:lastModifiedBy>Joschka Hellmeier</cp:lastModifiedBy>
  <dcterms:created xsi:type="dcterms:W3CDTF">2023-02-07T14:12:10Z</dcterms:created>
  <dcterms:modified xsi:type="dcterms:W3CDTF">2024-03-01T16:06:25Z</dcterms:modified>
</cp:coreProperties>
</file>