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lmeier/ownCloud/miblab/papers/06.Labeling/zzz.final_submission/06.Source data/"/>
    </mc:Choice>
  </mc:AlternateContent>
  <xr:revisionPtr revIDLastSave="0" documentId="13_ncr:1_{CD9B4DE1-3855-A34C-9059-53B13A43B3A2}" xr6:coauthVersionLast="47" xr6:coauthVersionMax="47" xr10:uidLastSave="{00000000-0000-0000-0000-000000000000}"/>
  <bookViews>
    <workbookView xWindow="0" yWindow="500" windowWidth="28800" windowHeight="15920" xr2:uid="{142A3B75-1C5C-B643-8FAF-FD8A364C0BDF}"/>
  </bookViews>
  <sheets>
    <sheet name="Non-stimulat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1" l="1"/>
  <c r="L31" i="1"/>
  <c r="N30" i="1"/>
  <c r="L30" i="1"/>
  <c r="N29" i="1"/>
  <c r="L29" i="1"/>
  <c r="N28" i="1"/>
  <c r="L28" i="1"/>
  <c r="N27" i="1"/>
  <c r="L27" i="1"/>
  <c r="N26" i="1"/>
  <c r="L26" i="1"/>
  <c r="N19" i="1"/>
  <c r="L19" i="1"/>
  <c r="N18" i="1"/>
  <c r="L18" i="1"/>
  <c r="N17" i="1"/>
  <c r="L17" i="1"/>
  <c r="N16" i="1"/>
  <c r="L16" i="1"/>
  <c r="N15" i="1"/>
  <c r="L15" i="1"/>
  <c r="N14" i="1"/>
  <c r="L14" i="1"/>
  <c r="M10" i="1"/>
  <c r="M9" i="1"/>
  <c r="M8" i="1"/>
  <c r="L3" i="1"/>
  <c r="N3" i="1"/>
  <c r="L4" i="1"/>
  <c r="N4" i="1"/>
  <c r="L5" i="1"/>
  <c r="N5" i="1"/>
  <c r="L6" i="1"/>
  <c r="N6" i="1"/>
  <c r="L7" i="1"/>
  <c r="N7" i="1"/>
  <c r="N2" i="1"/>
  <c r="L2" i="1"/>
  <c r="O8" i="1"/>
  <c r="O9" i="1"/>
  <c r="O10" i="1"/>
  <c r="M20" i="1"/>
  <c r="O20" i="1"/>
  <c r="M21" i="1"/>
  <c r="O21" i="1"/>
  <c r="M22" i="1"/>
  <c r="O22" i="1"/>
  <c r="M32" i="1"/>
  <c r="O32" i="1"/>
  <c r="M33" i="1"/>
  <c r="O33" i="1"/>
  <c r="M34" i="1"/>
  <c r="O34" i="1"/>
  <c r="N10" i="1" l="1"/>
  <c r="L8" i="1"/>
  <c r="L9" i="1"/>
  <c r="N32" i="1"/>
  <c r="L32" i="1"/>
  <c r="L34" i="1"/>
  <c r="N33" i="1"/>
  <c r="N21" i="1"/>
  <c r="L20" i="1"/>
  <c r="L33" i="1"/>
  <c r="N34" i="1"/>
  <c r="N22" i="1"/>
  <c r="L22" i="1"/>
  <c r="L21" i="1"/>
  <c r="N20" i="1"/>
  <c r="N8" i="1"/>
  <c r="L10" i="1"/>
  <c r="N9" i="1"/>
  <c r="J34" i="1" l="1"/>
  <c r="H34" i="1"/>
  <c r="J33" i="1"/>
  <c r="H33" i="1"/>
  <c r="J32" i="1"/>
  <c r="H32" i="1"/>
  <c r="G31" i="1"/>
  <c r="I31" i="1" s="1"/>
  <c r="G30" i="1"/>
  <c r="K30" i="1" s="1"/>
  <c r="G29" i="1"/>
  <c r="K29" i="1" s="1"/>
  <c r="G28" i="1"/>
  <c r="I28" i="1" s="1"/>
  <c r="G27" i="1"/>
  <c r="K27" i="1" s="1"/>
  <c r="G26" i="1"/>
  <c r="K26" i="1" s="1"/>
  <c r="J22" i="1"/>
  <c r="H22" i="1"/>
  <c r="J21" i="1"/>
  <c r="H21" i="1"/>
  <c r="J20" i="1"/>
  <c r="H20" i="1"/>
  <c r="G19" i="1"/>
  <c r="I19" i="1" s="1"/>
  <c r="G18" i="1"/>
  <c r="K18" i="1" s="1"/>
  <c r="G17" i="1"/>
  <c r="K17" i="1" s="1"/>
  <c r="G16" i="1"/>
  <c r="I16" i="1" s="1"/>
  <c r="G15" i="1"/>
  <c r="K15" i="1" s="1"/>
  <c r="G14" i="1"/>
  <c r="K14" i="1" s="1"/>
  <c r="J10" i="1"/>
  <c r="H10" i="1"/>
  <c r="J9" i="1"/>
  <c r="H9" i="1"/>
  <c r="J8" i="1"/>
  <c r="H8" i="1"/>
  <c r="G7" i="1"/>
  <c r="K7" i="1" s="1"/>
  <c r="G6" i="1"/>
  <c r="I6" i="1" s="1"/>
  <c r="G5" i="1"/>
  <c r="K5" i="1" s="1"/>
  <c r="G4" i="1"/>
  <c r="K4" i="1" s="1"/>
  <c r="G3" i="1"/>
  <c r="K3" i="1" s="1"/>
  <c r="G2" i="1"/>
  <c r="K2" i="1" s="1"/>
  <c r="K19" i="1" l="1"/>
  <c r="I18" i="1"/>
  <c r="I4" i="1"/>
  <c r="K31" i="1"/>
  <c r="I30" i="1"/>
  <c r="K28" i="1"/>
  <c r="K16" i="1"/>
  <c r="I26" i="1"/>
  <c r="G32" i="1"/>
  <c r="G33" i="1"/>
  <c r="G34" i="1"/>
  <c r="I29" i="1"/>
  <c r="I27" i="1"/>
  <c r="I14" i="1"/>
  <c r="G20" i="1"/>
  <c r="G21" i="1"/>
  <c r="G22" i="1"/>
  <c r="I17" i="1"/>
  <c r="I15" i="1"/>
  <c r="K6" i="1"/>
  <c r="K8" i="1" s="1"/>
  <c r="G8" i="1"/>
  <c r="G9" i="1"/>
  <c r="G10" i="1"/>
  <c r="I5" i="1"/>
  <c r="I7" i="1"/>
  <c r="I3" i="1"/>
  <c r="I2" i="1"/>
  <c r="K20" i="1" l="1"/>
  <c r="K33" i="1"/>
  <c r="K22" i="1"/>
  <c r="K21" i="1"/>
  <c r="K34" i="1"/>
  <c r="K32" i="1"/>
  <c r="I32" i="1"/>
  <c r="I34" i="1"/>
  <c r="I33" i="1"/>
  <c r="I21" i="1"/>
  <c r="I22" i="1"/>
  <c r="I20" i="1"/>
  <c r="K10" i="1"/>
  <c r="K9" i="1"/>
  <c r="I10" i="1"/>
  <c r="I9" i="1"/>
  <c r="I8" i="1"/>
</calcChain>
</file>

<file path=xl/sharedStrings.xml><?xml version="1.0" encoding="utf-8"?>
<sst xmlns="http://schemas.openxmlformats.org/spreadsheetml/2006/main" count="105" uniqueCount="22">
  <si>
    <t>Target</t>
  </si>
  <si>
    <t>Reference</t>
  </si>
  <si>
    <t>Pick regions (n)</t>
  </si>
  <si>
    <t>Pick area (um^2)</t>
  </si>
  <si>
    <t>Total area (um^2)</t>
  </si>
  <si>
    <t>median</t>
  </si>
  <si>
    <t>mean</t>
  </si>
  <si>
    <t>95% CI</t>
  </si>
  <si>
    <t>Target Molecules (n)</t>
  </si>
  <si>
    <t>Reference Molecules (n)</t>
  </si>
  <si>
    <t>Reference density (um^-2)</t>
  </si>
  <si>
    <t>Target density (um^-2)</t>
  </si>
  <si>
    <t>ALFA</t>
  </si>
  <si>
    <t>EGFR</t>
  </si>
  <si>
    <t>Binder</t>
  </si>
  <si>
    <t>mAB-2nd NB_EXTRA</t>
  </si>
  <si>
    <t>mAB-2nd NB_INTRA</t>
  </si>
  <si>
    <t>GFP-NB 1H1 &amp; 1B2</t>
  </si>
  <si>
    <t>Monomer (%)</t>
  </si>
  <si>
    <t>Dimer (%)</t>
  </si>
  <si>
    <t>Monomer (%) - UNCORRECTED</t>
  </si>
  <si>
    <t>Dimer (%) - UNCORRECTED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</si>
</sst>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0" fillId="0" borderId="0" xfId="0" applyNumberFormat="1"/>
    <xf numFmtId="2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0" fillId="0" borderId="0" xfId="0" applyNumberFormat="1"/>
    <xf numFmtId="1" fontId="1" fillId="0" borderId="0" xfId="0" applyNumberFormat="1" applyFont="1"/>
    <xf numFmtId="2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4612-B8E1-2241-9759-1398B5589860}">
  <dimension ref="A1:P34"/>
  <sheetViews>
    <sheetView tabSelected="1" zoomScale="150" zoomScaleNormal="150" workbookViewId="0">
      <selection activeCell="L1" sqref="L1:O1048576"/>
    </sheetView>
  </sheetViews>
  <sheetFormatPr baseColWidth="10" defaultRowHeight="16" x14ac:dyDescent="0.2"/>
  <cols>
    <col min="1" max="1" width="8.1640625" bestFit="1" customWidth="1"/>
    <col min="2" max="2" width="11.83203125" style="7" customWidth="1"/>
    <col min="3" max="3" width="19.33203125" style="7" bestFit="1" customWidth="1"/>
    <col min="4" max="4" width="14" style="7" bestFit="1" customWidth="1"/>
    <col min="5" max="5" width="15.1640625" style="6" bestFit="1" customWidth="1"/>
    <col min="6" max="6" width="16" bestFit="1" customWidth="1"/>
    <col min="7" max="7" width="18.33203125" bestFit="1" customWidth="1"/>
    <col min="8" max="8" width="20.33203125" style="9" bestFit="1" customWidth="1"/>
    <col min="9" max="9" width="21.6640625" bestFit="1" customWidth="1"/>
    <col min="10" max="10" width="21.6640625" style="9" bestFit="1" customWidth="1"/>
    <col min="11" max="11" width="23.5" bestFit="1" customWidth="1"/>
    <col min="12" max="12" width="12.6640625" style="4" bestFit="1" customWidth="1"/>
    <col min="13" max="13" width="13.33203125" style="4" customWidth="1"/>
    <col min="14" max="14" width="27.33203125" style="4" bestFit="1" customWidth="1"/>
    <col min="15" max="15" width="24.33203125" style="4" bestFit="1" customWidth="1"/>
  </cols>
  <sheetData>
    <row r="1" spans="1:16" s="2" customFormat="1" ht="25" customHeight="1" x14ac:dyDescent="0.2">
      <c r="B1" s="3" t="s">
        <v>0</v>
      </c>
      <c r="C1" s="3" t="s">
        <v>14</v>
      </c>
      <c r="D1" s="3" t="s">
        <v>1</v>
      </c>
      <c r="E1" s="3" t="s">
        <v>2</v>
      </c>
      <c r="F1" s="3" t="s">
        <v>3</v>
      </c>
      <c r="G1" s="3" t="s">
        <v>4</v>
      </c>
      <c r="H1" s="8" t="s">
        <v>8</v>
      </c>
      <c r="I1" s="3" t="s">
        <v>11</v>
      </c>
      <c r="J1" s="8" t="s">
        <v>9</v>
      </c>
      <c r="K1" s="3" t="s">
        <v>10</v>
      </c>
      <c r="L1" s="11" t="s">
        <v>18</v>
      </c>
      <c r="M1" s="11" t="s">
        <v>19</v>
      </c>
      <c r="N1" s="11" t="s">
        <v>20</v>
      </c>
      <c r="O1" s="11" t="s">
        <v>21</v>
      </c>
    </row>
    <row r="2" spans="1:16" x14ac:dyDescent="0.2">
      <c r="B2" s="7" t="s">
        <v>13</v>
      </c>
      <c r="C2" s="7" t="s">
        <v>17</v>
      </c>
      <c r="D2" s="7" t="s">
        <v>12</v>
      </c>
      <c r="E2" s="7">
        <v>7</v>
      </c>
      <c r="F2" s="4">
        <v>33.1830724</v>
      </c>
      <c r="G2" s="4">
        <f>E2*F2</f>
        <v>232.28150679999999</v>
      </c>
      <c r="H2" s="9">
        <v>7285</v>
      </c>
      <c r="I2" s="4">
        <f>H2/G2</f>
        <v>31.362806709673023</v>
      </c>
      <c r="J2" s="9">
        <v>1523</v>
      </c>
      <c r="K2" s="4">
        <f>J2/G2</f>
        <v>6.556699329970078</v>
      </c>
      <c r="L2" s="4">
        <f>100-M2</f>
        <v>93</v>
      </c>
      <c r="M2" s="4">
        <v>7</v>
      </c>
      <c r="N2" s="4">
        <f>100-O2</f>
        <v>96</v>
      </c>
      <c r="O2" s="4">
        <v>4</v>
      </c>
    </row>
    <row r="3" spans="1:16" x14ac:dyDescent="0.2">
      <c r="B3" s="7" t="s">
        <v>13</v>
      </c>
      <c r="C3" s="7" t="s">
        <v>17</v>
      </c>
      <c r="D3" s="7" t="s">
        <v>12</v>
      </c>
      <c r="E3" s="6">
        <v>6</v>
      </c>
      <c r="F3" s="4">
        <v>33.1830724</v>
      </c>
      <c r="G3" s="4">
        <f t="shared" ref="G3:G7" si="0">E3*F3</f>
        <v>199.0984344</v>
      </c>
      <c r="H3" s="9">
        <v>13942</v>
      </c>
      <c r="I3" s="4">
        <f t="shared" ref="I3:I7" si="1">H3/G3</f>
        <v>70.025663647307923</v>
      </c>
      <c r="J3" s="9">
        <v>3247</v>
      </c>
      <c r="K3" s="4">
        <f t="shared" ref="K3:K7" si="2">J3/G3</f>
        <v>16.308515984995612</v>
      </c>
      <c r="L3" s="4">
        <f t="shared" ref="L3:L7" si="3">100-M3</f>
        <v>82</v>
      </c>
      <c r="M3" s="4">
        <v>18</v>
      </c>
      <c r="N3" s="4">
        <f t="shared" ref="N3:N7" si="4">100-O3</f>
        <v>88</v>
      </c>
      <c r="O3" s="4">
        <v>12</v>
      </c>
    </row>
    <row r="4" spans="1:16" x14ac:dyDescent="0.2">
      <c r="B4" s="7" t="s">
        <v>13</v>
      </c>
      <c r="C4" s="7" t="s">
        <v>17</v>
      </c>
      <c r="D4" s="7" t="s">
        <v>12</v>
      </c>
      <c r="E4" s="6">
        <v>6</v>
      </c>
      <c r="F4" s="4">
        <v>33.1830724</v>
      </c>
      <c r="G4" s="4">
        <f t="shared" si="0"/>
        <v>199.0984344</v>
      </c>
      <c r="H4" s="9">
        <v>13400</v>
      </c>
      <c r="I4" s="4">
        <f t="shared" si="1"/>
        <v>67.303392115473102</v>
      </c>
      <c r="J4" s="9">
        <v>2691</v>
      </c>
      <c r="K4" s="4">
        <f t="shared" si="2"/>
        <v>13.515927476323741</v>
      </c>
      <c r="L4" s="4">
        <f t="shared" si="3"/>
        <v>91</v>
      </c>
      <c r="M4" s="4">
        <v>9</v>
      </c>
      <c r="N4" s="4">
        <f t="shared" si="4"/>
        <v>92</v>
      </c>
      <c r="O4" s="4">
        <v>8</v>
      </c>
    </row>
    <row r="5" spans="1:16" x14ac:dyDescent="0.2">
      <c r="B5" s="7" t="s">
        <v>13</v>
      </c>
      <c r="C5" s="7" t="s">
        <v>17</v>
      </c>
      <c r="D5" s="7" t="s">
        <v>12</v>
      </c>
      <c r="E5" s="6">
        <v>8</v>
      </c>
      <c r="F5" s="4">
        <v>33.1830724</v>
      </c>
      <c r="G5" s="4">
        <f t="shared" si="0"/>
        <v>265.4645792</v>
      </c>
      <c r="H5" s="9">
        <v>12442</v>
      </c>
      <c r="I5" s="4">
        <f t="shared" si="1"/>
        <v>46.868776382502787</v>
      </c>
      <c r="J5" s="9">
        <v>2604</v>
      </c>
      <c r="K5" s="4">
        <f t="shared" si="2"/>
        <v>9.8092182687700724</v>
      </c>
      <c r="L5" s="4">
        <f t="shared" si="3"/>
        <v>95</v>
      </c>
      <c r="M5" s="4">
        <v>5</v>
      </c>
      <c r="N5" s="4">
        <f t="shared" si="4"/>
        <v>96</v>
      </c>
      <c r="O5" s="4">
        <v>4</v>
      </c>
    </row>
    <row r="6" spans="1:16" x14ac:dyDescent="0.2">
      <c r="B6" s="7" t="s">
        <v>13</v>
      </c>
      <c r="C6" s="7" t="s">
        <v>17</v>
      </c>
      <c r="D6" s="7" t="s">
        <v>12</v>
      </c>
      <c r="E6" s="6">
        <v>8</v>
      </c>
      <c r="F6" s="4">
        <v>33.1830724</v>
      </c>
      <c r="G6" s="4">
        <f t="shared" si="0"/>
        <v>265.4645792</v>
      </c>
      <c r="H6" s="9">
        <v>9381</v>
      </c>
      <c r="I6" s="4">
        <f t="shared" si="1"/>
        <v>35.338047841525366</v>
      </c>
      <c r="J6" s="9">
        <v>1965</v>
      </c>
      <c r="K6" s="4">
        <f t="shared" si="2"/>
        <v>7.4021174724013798</v>
      </c>
      <c r="L6" s="4">
        <f t="shared" si="3"/>
        <v>87</v>
      </c>
      <c r="M6" s="4">
        <v>13</v>
      </c>
      <c r="N6" s="4">
        <f t="shared" si="4"/>
        <v>94</v>
      </c>
      <c r="O6" s="4">
        <v>6</v>
      </c>
    </row>
    <row r="7" spans="1:16" x14ac:dyDescent="0.2">
      <c r="B7" s="7" t="s">
        <v>13</v>
      </c>
      <c r="C7" s="7" t="s">
        <v>17</v>
      </c>
      <c r="D7" s="7" t="s">
        <v>12</v>
      </c>
      <c r="E7" s="6">
        <v>15</v>
      </c>
      <c r="F7" s="4">
        <v>33.1830724</v>
      </c>
      <c r="G7" s="4">
        <f t="shared" si="0"/>
        <v>497.74608599999999</v>
      </c>
      <c r="H7" s="9">
        <v>50014</v>
      </c>
      <c r="I7" s="4">
        <f t="shared" si="1"/>
        <v>100.48095084367976</v>
      </c>
      <c r="J7" s="9">
        <v>10970</v>
      </c>
      <c r="K7" s="4">
        <f t="shared" si="2"/>
        <v>22.03934959721612</v>
      </c>
      <c r="L7" s="4">
        <f t="shared" si="3"/>
        <v>95</v>
      </c>
      <c r="M7" s="4">
        <v>5</v>
      </c>
      <c r="N7" s="4">
        <f t="shared" si="4"/>
        <v>96</v>
      </c>
      <c r="O7" s="4">
        <v>4</v>
      </c>
    </row>
    <row r="8" spans="1:16" x14ac:dyDescent="0.2">
      <c r="A8" s="1" t="s">
        <v>5</v>
      </c>
      <c r="F8" s="4"/>
      <c r="G8" s="5">
        <f t="shared" ref="G8:K8" si="5">MEDIAN(G2:G7)</f>
        <v>248.873043</v>
      </c>
      <c r="H8" s="10">
        <f t="shared" si="5"/>
        <v>12921</v>
      </c>
      <c r="I8" s="5">
        <f t="shared" si="5"/>
        <v>57.086084248987945</v>
      </c>
      <c r="J8" s="10">
        <f t="shared" si="5"/>
        <v>2647.5</v>
      </c>
      <c r="K8" s="5">
        <f t="shared" si="5"/>
        <v>11.662572872546907</v>
      </c>
      <c r="L8" s="5">
        <f t="shared" ref="L8:O8" si="6">MEDIAN(L2:L7)</f>
        <v>92</v>
      </c>
      <c r="M8" s="5">
        <f>MEDIAN(M2:M7)</f>
        <v>8</v>
      </c>
      <c r="N8" s="5">
        <f t="shared" si="6"/>
        <v>95</v>
      </c>
      <c r="O8" s="5">
        <f t="shared" si="6"/>
        <v>5</v>
      </c>
    </row>
    <row r="9" spans="1:16" x14ac:dyDescent="0.2">
      <c r="A9" s="1" t="s">
        <v>6</v>
      </c>
      <c r="F9" s="4"/>
      <c r="G9" s="5">
        <f t="shared" ref="G9:K9" si="7">AVERAGE(G2:G7)</f>
        <v>276.52560333333332</v>
      </c>
      <c r="H9" s="10">
        <f t="shared" si="7"/>
        <v>17744</v>
      </c>
      <c r="I9" s="5">
        <f t="shared" si="7"/>
        <v>58.56327292336033</v>
      </c>
      <c r="J9" s="10">
        <f t="shared" si="7"/>
        <v>3833.3333333333335</v>
      </c>
      <c r="K9" s="5">
        <f t="shared" si="7"/>
        <v>12.605304688279501</v>
      </c>
      <c r="L9" s="5">
        <f t="shared" ref="L9:O9" si="8">AVERAGE(L2:L7)</f>
        <v>90.5</v>
      </c>
      <c r="M9" s="5">
        <f>AVERAGE(M2:M7)</f>
        <v>9.5</v>
      </c>
      <c r="N9" s="5">
        <f t="shared" si="8"/>
        <v>93.666666666666671</v>
      </c>
      <c r="O9" s="5">
        <f t="shared" si="8"/>
        <v>6.333333333333333</v>
      </c>
    </row>
    <row r="10" spans="1:16" x14ac:dyDescent="0.2">
      <c r="A10" s="1" t="s">
        <v>7</v>
      </c>
      <c r="F10" s="4"/>
      <c r="G10" s="5">
        <f t="shared" ref="G10:K10" si="9">1.96*(STDEV(G2:G7)/SQRT(COUNT(G2:G7)))</f>
        <v>89.91158107345484</v>
      </c>
      <c r="H10" s="10">
        <f t="shared" si="9"/>
        <v>12813.264680414071</v>
      </c>
      <c r="I10" s="5">
        <f t="shared" si="9"/>
        <v>20.807119425103764</v>
      </c>
      <c r="J10" s="10">
        <f t="shared" si="9"/>
        <v>2838.512514618254</v>
      </c>
      <c r="K10" s="5">
        <f t="shared" si="9"/>
        <v>4.734135035768519</v>
      </c>
      <c r="L10" s="5">
        <f t="shared" ref="L10:O10" si="10">1.96*(STDEV(L2:L7)/SQRT(COUNT(L2:L7)))</f>
        <v>4.1035366859982298</v>
      </c>
      <c r="M10" s="5">
        <f>1.96*(STDEV(M2:M7)/SQRT(COUNT(M2:M7)))</f>
        <v>4.1035366859982298</v>
      </c>
      <c r="N10" s="5">
        <f t="shared" si="10"/>
        <v>2.5638651377255481</v>
      </c>
      <c r="O10" s="5">
        <f t="shared" si="10"/>
        <v>2.5638651377255486</v>
      </c>
      <c r="P10" s="4"/>
    </row>
    <row r="13" spans="1:16" x14ac:dyDescent="0.2">
      <c r="A13" s="2"/>
      <c r="B13" s="3" t="s">
        <v>0</v>
      </c>
      <c r="C13" s="3" t="s">
        <v>14</v>
      </c>
      <c r="D13" s="3" t="s">
        <v>1</v>
      </c>
      <c r="E13" s="3" t="s">
        <v>2</v>
      </c>
      <c r="F13" s="3" t="s">
        <v>3</v>
      </c>
      <c r="G13" s="3" t="s">
        <v>4</v>
      </c>
      <c r="H13" s="8" t="s">
        <v>8</v>
      </c>
      <c r="I13" s="3" t="s">
        <v>11</v>
      </c>
      <c r="J13" s="8" t="s">
        <v>9</v>
      </c>
      <c r="K13" s="3" t="s">
        <v>10</v>
      </c>
      <c r="L13" s="11" t="s">
        <v>18</v>
      </c>
      <c r="M13" s="11" t="s">
        <v>19</v>
      </c>
      <c r="N13" s="11" t="s">
        <v>20</v>
      </c>
      <c r="O13" s="11" t="s">
        <v>21</v>
      </c>
    </row>
    <row r="14" spans="1:16" x14ac:dyDescent="0.2">
      <c r="B14" s="7" t="s">
        <v>13</v>
      </c>
      <c r="C14" s="7" t="s">
        <v>15</v>
      </c>
      <c r="D14" s="7" t="s">
        <v>12</v>
      </c>
      <c r="E14" s="7">
        <v>7</v>
      </c>
      <c r="F14" s="4">
        <v>33.1830724</v>
      </c>
      <c r="G14" s="4">
        <f>E14*F14</f>
        <v>232.28150679999999</v>
      </c>
      <c r="H14" s="9">
        <v>4703</v>
      </c>
      <c r="I14" s="4">
        <f>H14/G14</f>
        <v>20.246984208042861</v>
      </c>
      <c r="J14" s="9">
        <v>1523</v>
      </c>
      <c r="K14" s="4">
        <f>J14/G14</f>
        <v>6.556699329970078</v>
      </c>
      <c r="L14" s="4">
        <f>100-M14</f>
        <v>86</v>
      </c>
      <c r="M14" s="4">
        <v>14</v>
      </c>
      <c r="N14" s="4">
        <f>100-O14</f>
        <v>98</v>
      </c>
      <c r="O14" s="4">
        <v>2</v>
      </c>
    </row>
    <row r="15" spans="1:16" x14ac:dyDescent="0.2">
      <c r="B15" s="7" t="s">
        <v>13</v>
      </c>
      <c r="C15" s="7" t="s">
        <v>15</v>
      </c>
      <c r="D15" s="7" t="s">
        <v>12</v>
      </c>
      <c r="E15" s="6">
        <v>6</v>
      </c>
      <c r="F15" s="4">
        <v>33.1830724</v>
      </c>
      <c r="G15" s="4">
        <f t="shared" ref="G15:G19" si="11">E15*F15</f>
        <v>199.0984344</v>
      </c>
      <c r="H15" s="9">
        <v>10243</v>
      </c>
      <c r="I15" s="4">
        <f t="shared" ref="I15:I19" si="12">H15/G15</f>
        <v>51.446913838715751</v>
      </c>
      <c r="J15" s="9">
        <v>3247</v>
      </c>
      <c r="K15" s="4">
        <f t="shared" ref="K15:K19" si="13">J15/G15</f>
        <v>16.308515984995612</v>
      </c>
      <c r="L15" s="4">
        <f t="shared" ref="L15:L19" si="14">100-M15</f>
        <v>96</v>
      </c>
      <c r="M15" s="4">
        <v>4</v>
      </c>
      <c r="N15" s="4">
        <f t="shared" ref="N15:N19" si="15">100-O15</f>
        <v>99</v>
      </c>
      <c r="O15" s="4">
        <v>1</v>
      </c>
    </row>
    <row r="16" spans="1:16" x14ac:dyDescent="0.2">
      <c r="B16" s="7" t="s">
        <v>13</v>
      </c>
      <c r="C16" s="7" t="s">
        <v>15</v>
      </c>
      <c r="D16" s="7" t="s">
        <v>12</v>
      </c>
      <c r="E16" s="6">
        <v>6</v>
      </c>
      <c r="F16" s="4">
        <v>33.1830724</v>
      </c>
      <c r="G16" s="4">
        <f t="shared" si="11"/>
        <v>199.0984344</v>
      </c>
      <c r="H16" s="9">
        <v>9826</v>
      </c>
      <c r="I16" s="4">
        <f t="shared" si="12"/>
        <v>49.352472457211846</v>
      </c>
      <c r="J16" s="9">
        <v>2691</v>
      </c>
      <c r="K16" s="4">
        <f t="shared" si="13"/>
        <v>13.515927476323741</v>
      </c>
      <c r="L16" s="4">
        <f t="shared" si="14"/>
        <v>94</v>
      </c>
      <c r="M16" s="4">
        <v>6</v>
      </c>
      <c r="N16" s="4">
        <f t="shared" si="15"/>
        <v>99</v>
      </c>
      <c r="O16" s="4">
        <v>1</v>
      </c>
    </row>
    <row r="17" spans="1:15" x14ac:dyDescent="0.2">
      <c r="B17" s="7" t="s">
        <v>13</v>
      </c>
      <c r="C17" s="7" t="s">
        <v>15</v>
      </c>
      <c r="D17" s="7" t="s">
        <v>12</v>
      </c>
      <c r="E17" s="6">
        <v>8</v>
      </c>
      <c r="F17" s="4">
        <v>33.1830724</v>
      </c>
      <c r="G17" s="4">
        <f t="shared" si="11"/>
        <v>265.4645792</v>
      </c>
      <c r="H17" s="9">
        <v>7741</v>
      </c>
      <c r="I17" s="4">
        <f t="shared" si="12"/>
        <v>29.160199162269254</v>
      </c>
      <c r="J17" s="9">
        <v>2604</v>
      </c>
      <c r="K17" s="4">
        <f t="shared" si="13"/>
        <v>9.8092182687700724</v>
      </c>
      <c r="L17" s="4">
        <f t="shared" si="14"/>
        <v>92</v>
      </c>
      <c r="M17" s="4">
        <v>8</v>
      </c>
      <c r="N17" s="4">
        <f t="shared" si="15"/>
        <v>96</v>
      </c>
      <c r="O17" s="4">
        <v>4</v>
      </c>
    </row>
    <row r="18" spans="1:15" x14ac:dyDescent="0.2">
      <c r="B18" s="7" t="s">
        <v>13</v>
      </c>
      <c r="C18" s="7" t="s">
        <v>15</v>
      </c>
      <c r="D18" s="7" t="s">
        <v>12</v>
      </c>
      <c r="E18" s="6">
        <v>8</v>
      </c>
      <c r="F18" s="4">
        <v>33.1830724</v>
      </c>
      <c r="G18" s="4">
        <f t="shared" si="11"/>
        <v>265.4645792</v>
      </c>
      <c r="H18" s="9">
        <v>5889</v>
      </c>
      <c r="I18" s="4">
        <f t="shared" si="12"/>
        <v>22.183750531792228</v>
      </c>
      <c r="J18" s="9">
        <v>1965</v>
      </c>
      <c r="K18" s="4">
        <f t="shared" si="13"/>
        <v>7.4021174724013798</v>
      </c>
      <c r="L18" s="4">
        <f t="shared" si="14"/>
        <v>96</v>
      </c>
      <c r="M18" s="4">
        <v>4</v>
      </c>
      <c r="N18" s="4">
        <f t="shared" si="15"/>
        <v>100</v>
      </c>
      <c r="O18" s="4">
        <v>0</v>
      </c>
    </row>
    <row r="19" spans="1:15" x14ac:dyDescent="0.2">
      <c r="B19" s="7" t="s">
        <v>13</v>
      </c>
      <c r="C19" s="7" t="s">
        <v>15</v>
      </c>
      <c r="D19" s="7" t="s">
        <v>12</v>
      </c>
      <c r="E19" s="6">
        <v>15</v>
      </c>
      <c r="F19" s="4">
        <v>33.1830724</v>
      </c>
      <c r="G19" s="4">
        <f t="shared" si="11"/>
        <v>497.74608599999999</v>
      </c>
      <c r="H19" s="9">
        <v>30176</v>
      </c>
      <c r="I19" s="4">
        <f t="shared" si="12"/>
        <v>60.625288372433332</v>
      </c>
      <c r="J19" s="9">
        <v>10970</v>
      </c>
      <c r="K19" s="4">
        <f t="shared" si="13"/>
        <v>22.03934959721612</v>
      </c>
      <c r="L19" s="4">
        <f t="shared" si="14"/>
        <v>98</v>
      </c>
      <c r="M19" s="4">
        <v>2</v>
      </c>
      <c r="N19" s="4">
        <f t="shared" si="15"/>
        <v>100</v>
      </c>
      <c r="O19" s="4">
        <v>0</v>
      </c>
    </row>
    <row r="20" spans="1:15" x14ac:dyDescent="0.2">
      <c r="A20" s="1" t="s">
        <v>5</v>
      </c>
      <c r="F20" s="4"/>
      <c r="G20" s="5">
        <f t="shared" ref="G20:K20" si="16">MEDIAN(G14:G19)</f>
        <v>248.873043</v>
      </c>
      <c r="H20" s="10">
        <f t="shared" si="16"/>
        <v>8783.5</v>
      </c>
      <c r="I20" s="5">
        <f t="shared" si="16"/>
        <v>39.256335809740548</v>
      </c>
      <c r="J20" s="10">
        <f t="shared" si="16"/>
        <v>2647.5</v>
      </c>
      <c r="K20" s="5">
        <f t="shared" si="16"/>
        <v>11.662572872546907</v>
      </c>
      <c r="L20" s="5">
        <f t="shared" ref="L20:O20" si="17">MEDIAN(L14:L19)</f>
        <v>95</v>
      </c>
      <c r="M20" s="5">
        <f t="shared" si="17"/>
        <v>5</v>
      </c>
      <c r="N20" s="5">
        <f t="shared" si="17"/>
        <v>99</v>
      </c>
      <c r="O20" s="5">
        <f t="shared" si="17"/>
        <v>1</v>
      </c>
    </row>
    <row r="21" spans="1:15" x14ac:dyDescent="0.2">
      <c r="A21" s="1" t="s">
        <v>6</v>
      </c>
      <c r="F21" s="4"/>
      <c r="G21" s="5">
        <f t="shared" ref="G21:K21" si="18">AVERAGE(G14:G19)</f>
        <v>276.52560333333332</v>
      </c>
      <c r="H21" s="10">
        <f t="shared" si="18"/>
        <v>11429.666666666666</v>
      </c>
      <c r="I21" s="5">
        <f t="shared" si="18"/>
        <v>38.835934761744205</v>
      </c>
      <c r="J21" s="10">
        <f t="shared" si="18"/>
        <v>3833.3333333333335</v>
      </c>
      <c r="K21" s="5">
        <f t="shared" si="18"/>
        <v>12.605304688279501</v>
      </c>
      <c r="L21" s="5">
        <f t="shared" ref="L21:O21" si="19">AVERAGE(L14:L19)</f>
        <v>93.666666666666671</v>
      </c>
      <c r="M21" s="5">
        <f t="shared" si="19"/>
        <v>6.333333333333333</v>
      </c>
      <c r="N21" s="5">
        <f t="shared" si="19"/>
        <v>98.666666666666671</v>
      </c>
      <c r="O21" s="5">
        <f t="shared" si="19"/>
        <v>1.3333333333333333</v>
      </c>
    </row>
    <row r="22" spans="1:15" x14ac:dyDescent="0.2">
      <c r="A22" s="1" t="s">
        <v>7</v>
      </c>
      <c r="F22" s="4"/>
      <c r="G22" s="5">
        <f t="shared" ref="G22:K22" si="20">1.96*(STDEV(G14:G19)/SQRT(COUNT(G14:G19)))</f>
        <v>89.91158107345484</v>
      </c>
      <c r="H22" s="10">
        <f t="shared" si="20"/>
        <v>7548.4027924017</v>
      </c>
      <c r="I22" s="5">
        <f t="shared" si="20"/>
        <v>13.677347899905211</v>
      </c>
      <c r="J22" s="10">
        <f t="shared" si="20"/>
        <v>2838.512514618254</v>
      </c>
      <c r="K22" s="5">
        <f t="shared" si="20"/>
        <v>4.734135035768519</v>
      </c>
      <c r="L22" s="5">
        <f t="shared" ref="L22:O22" si="21">1.96*(STDEV(L14:L19)/SQRT(COUNT(L14:L19)))</f>
        <v>3.4198739417963608</v>
      </c>
      <c r="M22" s="5">
        <f t="shared" si="21"/>
        <v>3.4198739417963608</v>
      </c>
      <c r="N22" s="5">
        <f t="shared" si="21"/>
        <v>1.204687142419604</v>
      </c>
      <c r="O22" s="5">
        <f t="shared" si="21"/>
        <v>1.204687142419604</v>
      </c>
    </row>
    <row r="25" spans="1:15" x14ac:dyDescent="0.2">
      <c r="A25" s="2"/>
      <c r="B25" s="3" t="s">
        <v>0</v>
      </c>
      <c r="C25" s="3" t="s">
        <v>14</v>
      </c>
      <c r="D25" s="3" t="s">
        <v>1</v>
      </c>
      <c r="E25" s="3" t="s">
        <v>2</v>
      </c>
      <c r="F25" s="3" t="s">
        <v>3</v>
      </c>
      <c r="G25" s="3" t="s">
        <v>4</v>
      </c>
      <c r="H25" s="8" t="s">
        <v>8</v>
      </c>
      <c r="I25" s="3" t="s">
        <v>11</v>
      </c>
      <c r="J25" s="8" t="s">
        <v>9</v>
      </c>
      <c r="K25" s="3" t="s">
        <v>10</v>
      </c>
      <c r="L25" s="11" t="s">
        <v>18</v>
      </c>
      <c r="M25" s="11" t="s">
        <v>19</v>
      </c>
      <c r="N25" s="11" t="s">
        <v>20</v>
      </c>
      <c r="O25" s="11" t="s">
        <v>21</v>
      </c>
    </row>
    <row r="26" spans="1:15" x14ac:dyDescent="0.2">
      <c r="B26" s="7" t="s">
        <v>13</v>
      </c>
      <c r="C26" s="7" t="s">
        <v>16</v>
      </c>
      <c r="D26" s="7" t="s">
        <v>12</v>
      </c>
      <c r="E26" s="7">
        <v>7</v>
      </c>
      <c r="F26" s="4">
        <v>33.1830724</v>
      </c>
      <c r="G26" s="4">
        <f>E26*F26</f>
        <v>232.28150679999999</v>
      </c>
      <c r="H26" s="9">
        <v>3022</v>
      </c>
      <c r="I26" s="4">
        <f>H26/G26</f>
        <v>13.010075755199983</v>
      </c>
      <c r="J26" s="9">
        <v>1523</v>
      </c>
      <c r="K26" s="4">
        <f>J26/G26</f>
        <v>6.556699329970078</v>
      </c>
      <c r="L26" s="4">
        <f>100-M26</f>
        <v>90</v>
      </c>
      <c r="M26" s="4">
        <v>10</v>
      </c>
      <c r="N26" s="4">
        <f>100-O26</f>
        <v>100</v>
      </c>
      <c r="O26" s="4">
        <v>0</v>
      </c>
    </row>
    <row r="27" spans="1:15" x14ac:dyDescent="0.2">
      <c r="B27" s="7" t="s">
        <v>13</v>
      </c>
      <c r="C27" s="7" t="s">
        <v>16</v>
      </c>
      <c r="D27" s="7" t="s">
        <v>12</v>
      </c>
      <c r="E27" s="6">
        <v>6</v>
      </c>
      <c r="F27" s="4">
        <v>33.1830724</v>
      </c>
      <c r="G27" s="4">
        <f t="shared" ref="G27:G31" si="22">E27*F27</f>
        <v>199.0984344</v>
      </c>
      <c r="H27" s="9">
        <v>7111</v>
      </c>
      <c r="I27" s="4">
        <f t="shared" ref="I27:I31" si="23">H27/G27</f>
        <v>35.716001592024575</v>
      </c>
      <c r="J27" s="9">
        <v>3247</v>
      </c>
      <c r="K27" s="4">
        <f t="shared" ref="K27:K31" si="24">J27/G27</f>
        <v>16.308515984995612</v>
      </c>
      <c r="L27" s="4">
        <f t="shared" ref="L27:L31" si="25">100-M27</f>
        <v>98</v>
      </c>
      <c r="M27" s="4">
        <v>2</v>
      </c>
      <c r="N27" s="4">
        <f t="shared" ref="N27:N31" si="26">100-O27</f>
        <v>100</v>
      </c>
      <c r="O27" s="4">
        <v>0</v>
      </c>
    </row>
    <row r="28" spans="1:15" x14ac:dyDescent="0.2">
      <c r="B28" s="7" t="s">
        <v>13</v>
      </c>
      <c r="C28" s="7" t="s">
        <v>16</v>
      </c>
      <c r="D28" s="7" t="s">
        <v>12</v>
      </c>
      <c r="E28" s="6">
        <v>6</v>
      </c>
      <c r="F28" s="4">
        <v>33.1830724</v>
      </c>
      <c r="G28" s="4">
        <f t="shared" si="22"/>
        <v>199.0984344</v>
      </c>
      <c r="H28" s="9">
        <v>6602</v>
      </c>
      <c r="I28" s="4">
        <f t="shared" si="23"/>
        <v>33.159477219877125</v>
      </c>
      <c r="J28" s="9">
        <v>2691</v>
      </c>
      <c r="K28" s="4">
        <f t="shared" si="24"/>
        <v>13.515927476323741</v>
      </c>
      <c r="L28" s="4">
        <f t="shared" si="25"/>
        <v>93</v>
      </c>
      <c r="M28" s="4">
        <v>7</v>
      </c>
      <c r="N28" s="4">
        <f t="shared" si="26"/>
        <v>100</v>
      </c>
      <c r="O28" s="4">
        <v>0</v>
      </c>
    </row>
    <row r="29" spans="1:15" x14ac:dyDescent="0.2">
      <c r="B29" s="7" t="s">
        <v>13</v>
      </c>
      <c r="C29" s="7" t="s">
        <v>16</v>
      </c>
      <c r="D29" s="7" t="s">
        <v>12</v>
      </c>
      <c r="E29" s="6">
        <v>8</v>
      </c>
      <c r="F29" s="4">
        <v>33.1830724</v>
      </c>
      <c r="G29" s="4">
        <f t="shared" si="22"/>
        <v>265.4645792</v>
      </c>
      <c r="H29" s="9">
        <v>5640</v>
      </c>
      <c r="I29" s="4">
        <f t="shared" si="23"/>
        <v>21.245772287197855</v>
      </c>
      <c r="J29" s="9">
        <v>2604</v>
      </c>
      <c r="K29" s="4">
        <f t="shared" si="24"/>
        <v>9.8092182687700724</v>
      </c>
      <c r="L29" s="4">
        <f t="shared" si="25"/>
        <v>96</v>
      </c>
      <c r="M29" s="4">
        <v>4</v>
      </c>
      <c r="N29" s="4">
        <f t="shared" si="26"/>
        <v>100</v>
      </c>
      <c r="O29" s="4">
        <v>0</v>
      </c>
    </row>
    <row r="30" spans="1:15" x14ac:dyDescent="0.2">
      <c r="B30" s="7" t="s">
        <v>13</v>
      </c>
      <c r="C30" s="7" t="s">
        <v>16</v>
      </c>
      <c r="D30" s="7" t="s">
        <v>12</v>
      </c>
      <c r="E30" s="6">
        <v>8</v>
      </c>
      <c r="F30" s="4">
        <v>33.1830724</v>
      </c>
      <c r="G30" s="4">
        <f t="shared" si="22"/>
        <v>265.4645792</v>
      </c>
      <c r="H30" s="9">
        <v>3792</v>
      </c>
      <c r="I30" s="4">
        <f t="shared" si="23"/>
        <v>14.284391580328769</v>
      </c>
      <c r="J30" s="9">
        <v>1965</v>
      </c>
      <c r="K30" s="4">
        <f t="shared" si="24"/>
        <v>7.4021174724013798</v>
      </c>
      <c r="L30" s="4">
        <f t="shared" si="25"/>
        <v>92</v>
      </c>
      <c r="M30" s="4">
        <v>8</v>
      </c>
      <c r="N30" s="4">
        <f t="shared" si="26"/>
        <v>100</v>
      </c>
      <c r="O30" s="4">
        <v>0</v>
      </c>
    </row>
    <row r="31" spans="1:15" x14ac:dyDescent="0.2">
      <c r="B31" s="7" t="s">
        <v>13</v>
      </c>
      <c r="C31" s="7" t="s">
        <v>16</v>
      </c>
      <c r="D31" s="7" t="s">
        <v>12</v>
      </c>
      <c r="E31" s="6">
        <v>15</v>
      </c>
      <c r="F31" s="4">
        <v>33.1830724</v>
      </c>
      <c r="G31" s="4">
        <f t="shared" si="22"/>
        <v>497.74608599999999</v>
      </c>
      <c r="H31" s="9">
        <v>27067</v>
      </c>
      <c r="I31" s="4">
        <f t="shared" si="23"/>
        <v>54.379131772821211</v>
      </c>
      <c r="J31" s="9">
        <v>10970</v>
      </c>
      <c r="K31" s="4">
        <f t="shared" si="24"/>
        <v>22.03934959721612</v>
      </c>
      <c r="L31" s="4">
        <f t="shared" si="25"/>
        <v>98</v>
      </c>
      <c r="M31" s="4">
        <v>2</v>
      </c>
      <c r="N31" s="4">
        <f t="shared" si="26"/>
        <v>100</v>
      </c>
      <c r="O31" s="4">
        <v>0</v>
      </c>
    </row>
    <row r="32" spans="1:15" x14ac:dyDescent="0.2">
      <c r="A32" s="1" t="s">
        <v>5</v>
      </c>
      <c r="F32" s="4"/>
      <c r="G32" s="5">
        <f t="shared" ref="G32:K32" si="27">MEDIAN(G26:G31)</f>
        <v>248.873043</v>
      </c>
      <c r="H32" s="10">
        <f t="shared" si="27"/>
        <v>6121</v>
      </c>
      <c r="I32" s="5">
        <f t="shared" si="27"/>
        <v>27.202624753537492</v>
      </c>
      <c r="J32" s="10">
        <f t="shared" si="27"/>
        <v>2647.5</v>
      </c>
      <c r="K32" s="5">
        <f t="shared" si="27"/>
        <v>11.662572872546907</v>
      </c>
      <c r="L32" s="5">
        <f t="shared" ref="L32:O32" si="28">MEDIAN(L26:L31)</f>
        <v>94.5</v>
      </c>
      <c r="M32" s="5">
        <f t="shared" si="28"/>
        <v>5.5</v>
      </c>
      <c r="N32" s="5">
        <f t="shared" si="28"/>
        <v>100</v>
      </c>
      <c r="O32" s="5">
        <f t="shared" si="28"/>
        <v>0</v>
      </c>
    </row>
    <row r="33" spans="1:15" x14ac:dyDescent="0.2">
      <c r="A33" s="1" t="s">
        <v>6</v>
      </c>
      <c r="F33" s="4"/>
      <c r="G33" s="5">
        <f t="shared" ref="G33:K33" si="29">AVERAGE(G26:G31)</f>
        <v>276.52560333333332</v>
      </c>
      <c r="H33" s="10">
        <f t="shared" si="29"/>
        <v>8872.3333333333339</v>
      </c>
      <c r="I33" s="5">
        <f t="shared" si="29"/>
        <v>28.63247503457492</v>
      </c>
      <c r="J33" s="10">
        <f t="shared" si="29"/>
        <v>3833.3333333333335</v>
      </c>
      <c r="K33" s="5">
        <f t="shared" si="29"/>
        <v>12.605304688279501</v>
      </c>
      <c r="L33" s="5">
        <f t="shared" ref="L33:O33" si="30">AVERAGE(L26:L31)</f>
        <v>94.5</v>
      </c>
      <c r="M33" s="5">
        <f t="shared" si="30"/>
        <v>5.5</v>
      </c>
      <c r="N33" s="5">
        <f t="shared" si="30"/>
        <v>100</v>
      </c>
      <c r="O33" s="5">
        <f t="shared" si="30"/>
        <v>0</v>
      </c>
    </row>
    <row r="34" spans="1:15" x14ac:dyDescent="0.2">
      <c r="A34" s="1" t="s">
        <v>7</v>
      </c>
      <c r="F34" s="4"/>
      <c r="G34" s="5">
        <f t="shared" ref="G34:K34" si="31">1.96*(STDEV(G26:G31)/SQRT(COUNT(G26:G31)))</f>
        <v>89.91158107345484</v>
      </c>
      <c r="H34" s="10">
        <f t="shared" si="31"/>
        <v>7243.9327556950102</v>
      </c>
      <c r="I34" s="5">
        <f t="shared" si="31"/>
        <v>12.591128409222296</v>
      </c>
      <c r="J34" s="10">
        <f t="shared" si="31"/>
        <v>2838.512514618254</v>
      </c>
      <c r="K34" s="5">
        <f t="shared" si="31"/>
        <v>4.734135035768519</v>
      </c>
      <c r="L34" s="5">
        <f t="shared" ref="L34:O34" si="32">1.96*(STDEV(L26:L31)/SQRT(COUNT(L26:L31)))</f>
        <v>2.6658882197121465</v>
      </c>
      <c r="M34" s="5">
        <f t="shared" si="32"/>
        <v>2.6658882197121465</v>
      </c>
      <c r="N34" s="5">
        <f t="shared" si="32"/>
        <v>0</v>
      </c>
      <c r="O34" s="5">
        <f t="shared" si="32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Non-stimulated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Joschka Hellmeier</dc:creator>
  <cp:lastModifiedBy>Joschka Hellmeier</cp:lastModifiedBy>
  <dcterms:created xsi:type="dcterms:W3CDTF">2023-02-07T14:12:10Z</dcterms:created>
  <dcterms:modified xsi:type="dcterms:W3CDTF">2024-03-01T19:29:44Z</dcterms:modified>
</cp:coreProperties>
</file>