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lmeier/ownCloud/miblab/papers/06.Labeling/zzz.final_submission/06.Source data/"/>
    </mc:Choice>
  </mc:AlternateContent>
  <xr:revisionPtr revIDLastSave="0" documentId="13_ncr:1_{7418C788-52BC-4D41-9EFB-F5539E66EE18}" xr6:coauthVersionLast="47" xr6:coauthVersionMax="47" xr10:uidLastSave="{00000000-0000-0000-0000-000000000000}"/>
  <bookViews>
    <workbookView xWindow="0" yWindow="500" windowWidth="28800" windowHeight="15920" xr2:uid="{142A3B75-1C5C-B643-8FAF-FD8A364C0BDF}"/>
  </bookViews>
  <sheets>
    <sheet name="Nanobod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3" l="1"/>
  <c r="L34" i="3"/>
  <c r="L47" i="3"/>
  <c r="L46" i="3"/>
  <c r="L45" i="3"/>
  <c r="G44" i="3"/>
  <c r="K44" i="3" s="1"/>
  <c r="G42" i="3"/>
  <c r="K42" i="3" s="1"/>
  <c r="G39" i="3"/>
  <c r="K39" i="3" s="1"/>
  <c r="G17" i="3"/>
  <c r="K17" i="3" s="1"/>
  <c r="L20" i="3"/>
  <c r="G19" i="3"/>
  <c r="K19" i="3" s="1"/>
  <c r="G18" i="3"/>
  <c r="K18" i="3" s="1"/>
  <c r="G16" i="3"/>
  <c r="I16" i="3" s="1"/>
  <c r="G15" i="3"/>
  <c r="I15" i="3" s="1"/>
  <c r="G14" i="3"/>
  <c r="I14" i="3" s="1"/>
  <c r="L21" i="3"/>
  <c r="H32" i="3"/>
  <c r="J32" i="3"/>
  <c r="L32" i="3"/>
  <c r="M32" i="3"/>
  <c r="N32" i="3"/>
  <c r="H33" i="3"/>
  <c r="J33" i="3"/>
  <c r="M33" i="3"/>
  <c r="N33" i="3"/>
  <c r="H34" i="3"/>
  <c r="J34" i="3"/>
  <c r="M34" i="3"/>
  <c r="N34" i="3"/>
  <c r="G31" i="3"/>
  <c r="K31" i="3" s="1"/>
  <c r="G38" i="3"/>
  <c r="K38" i="3" s="1"/>
  <c r="H45" i="3"/>
  <c r="J45" i="3"/>
  <c r="M45" i="3"/>
  <c r="N45" i="3"/>
  <c r="H46" i="3"/>
  <c r="J46" i="3"/>
  <c r="M46" i="3"/>
  <c r="N46" i="3"/>
  <c r="H47" i="3"/>
  <c r="J47" i="3"/>
  <c r="M47" i="3"/>
  <c r="N47" i="3"/>
  <c r="G43" i="3"/>
  <c r="I43" i="3" s="1"/>
  <c r="G41" i="3"/>
  <c r="K41" i="3" s="1"/>
  <c r="G40" i="3"/>
  <c r="I40" i="3" s="1"/>
  <c r="G30" i="3"/>
  <c r="K30" i="3" s="1"/>
  <c r="G29" i="3"/>
  <c r="K29" i="3" s="1"/>
  <c r="G28" i="3"/>
  <c r="K28" i="3" s="1"/>
  <c r="G27" i="3"/>
  <c r="I27" i="3" s="1"/>
  <c r="G26" i="3"/>
  <c r="K26" i="3" s="1"/>
  <c r="N22" i="3"/>
  <c r="M22" i="3"/>
  <c r="L22" i="3"/>
  <c r="J22" i="3"/>
  <c r="H22" i="3"/>
  <c r="N21" i="3"/>
  <c r="M21" i="3"/>
  <c r="J21" i="3"/>
  <c r="H21" i="3"/>
  <c r="N20" i="3"/>
  <c r="M20" i="3"/>
  <c r="J20" i="3"/>
  <c r="H20" i="3"/>
  <c r="K16" i="3" l="1"/>
  <c r="K14" i="3"/>
  <c r="I44" i="3"/>
  <c r="I42" i="3"/>
  <c r="I39" i="3"/>
  <c r="I17" i="3"/>
  <c r="I19" i="3"/>
  <c r="K15" i="3"/>
  <c r="I18" i="3"/>
  <c r="G33" i="3"/>
  <c r="G34" i="3"/>
  <c r="G32" i="3"/>
  <c r="I31" i="3"/>
  <c r="I38" i="3"/>
  <c r="G45" i="3"/>
  <c r="G46" i="3"/>
  <c r="G47" i="3"/>
  <c r="K43" i="3"/>
  <c r="I41" i="3"/>
  <c r="K40" i="3"/>
  <c r="I28" i="3"/>
  <c r="I26" i="3"/>
  <c r="I29" i="3"/>
  <c r="K27" i="3"/>
  <c r="I30" i="3"/>
  <c r="G20" i="3"/>
  <c r="G21" i="3"/>
  <c r="G22" i="3"/>
  <c r="I20" i="3" l="1"/>
  <c r="I45" i="3"/>
  <c r="I34" i="3"/>
  <c r="I32" i="3"/>
  <c r="I33" i="3"/>
  <c r="K34" i="3"/>
  <c r="K33" i="3"/>
  <c r="I46" i="3"/>
  <c r="K32" i="3"/>
  <c r="I47" i="3"/>
  <c r="K47" i="3"/>
  <c r="K46" i="3"/>
  <c r="K45" i="3"/>
  <c r="I21" i="3"/>
  <c r="K21" i="3"/>
  <c r="K20" i="3"/>
  <c r="I22" i="3"/>
  <c r="K22" i="3"/>
  <c r="N10" i="3" l="1"/>
  <c r="M10" i="3"/>
  <c r="L10" i="3"/>
  <c r="J10" i="3"/>
  <c r="H10" i="3"/>
  <c r="N9" i="3"/>
  <c r="M9" i="3"/>
  <c r="L9" i="3"/>
  <c r="J9" i="3"/>
  <c r="H9" i="3"/>
  <c r="N8" i="3"/>
  <c r="M8" i="3"/>
  <c r="L8" i="3"/>
  <c r="J8" i="3"/>
  <c r="H8" i="3"/>
  <c r="G7" i="3"/>
  <c r="K7" i="3" s="1"/>
  <c r="G6" i="3"/>
  <c r="K6" i="3" s="1"/>
  <c r="G5" i="3"/>
  <c r="I5" i="3" s="1"/>
  <c r="G4" i="3"/>
  <c r="K4" i="3" s="1"/>
  <c r="G3" i="3"/>
  <c r="G2" i="3"/>
  <c r="K2" i="3" s="1"/>
  <c r="K5" i="3" l="1"/>
  <c r="I7" i="3"/>
  <c r="G9" i="3"/>
  <c r="K3" i="3"/>
  <c r="I6" i="3"/>
  <c r="G8" i="3"/>
  <c r="G10" i="3"/>
  <c r="I4" i="3"/>
  <c r="I2" i="3"/>
  <c r="I3" i="3"/>
  <c r="I8" i="3" l="1"/>
  <c r="K10" i="3"/>
  <c r="K8" i="3"/>
  <c r="K9" i="3"/>
  <c r="I10" i="3"/>
  <c r="I9" i="3"/>
</calcChain>
</file>

<file path=xl/sharedStrings.xml><?xml version="1.0" encoding="utf-8"?>
<sst xmlns="http://schemas.openxmlformats.org/spreadsheetml/2006/main" count="139" uniqueCount="21">
  <si>
    <t>Target</t>
  </si>
  <si>
    <t>Reference</t>
  </si>
  <si>
    <t>Pick regions (n)</t>
  </si>
  <si>
    <t>Pick area (um^2)</t>
  </si>
  <si>
    <t>Total area (um^2)</t>
  </si>
  <si>
    <t>Labeling Efficiency (%)</t>
  </si>
  <si>
    <t>Offset (nm)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</si>
  <si>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</si>
  <si>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</si>
  <si>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</si>
  <si>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</si>
  <si>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</si>
  <si>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</si>
  <si>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</si>
  <si>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Binder-uncertainty (nm)</t>
  </si>
  <si>
    <t>ALFA</t>
  </si>
  <si>
    <t>CD86</t>
  </si>
  <si>
    <t>GFP-1H1 (C-Terminus)</t>
  </si>
  <si>
    <t>GFP-1H1 (N-Terminus)</t>
  </si>
  <si>
    <t>Membrane Protein</t>
  </si>
  <si>
    <t>CD70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</si>
</sst>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84FE-1230-F849-AB98-E71437DF6856}">
  <dimension ref="A1:S47"/>
  <sheetViews>
    <sheetView tabSelected="1" zoomScale="125" zoomScaleNormal="125" workbookViewId="0">
      <selection activeCell="A50" sqref="A50:XFD180"/>
    </sheetView>
  </sheetViews>
  <sheetFormatPr baseColWidth="10" defaultRowHeight="16" x14ac:dyDescent="0.2"/>
  <cols>
    <col min="1" max="1" width="7.33203125" bestFit="1" customWidth="1"/>
    <col min="2" max="2" width="17" style="10" bestFit="1" customWidth="1"/>
    <col min="3" max="3" width="19.83203125" style="10" bestFit="1" customWidth="1"/>
    <col min="4" max="4" width="13.83203125" style="10" bestFit="1" customWidth="1"/>
    <col min="5" max="5" width="15.1640625" bestFit="1" customWidth="1"/>
    <col min="6" max="7" width="16" style="4" bestFit="1" customWidth="1"/>
    <col min="8" max="8" width="18.33203125" style="8" bestFit="1" customWidth="1"/>
    <col min="9" max="9" width="20.33203125" style="4" bestFit="1" customWidth="1"/>
    <col min="10" max="10" width="21.5" style="8" bestFit="1" customWidth="1"/>
    <col min="11" max="11" width="23.5" style="4" bestFit="1" customWidth="1"/>
    <col min="12" max="12" width="20" style="4" bestFit="1" customWidth="1"/>
    <col min="13" max="13" width="10.83203125" style="4" bestFit="1"/>
    <col min="14" max="14" width="21.1640625" style="4" bestFit="1" customWidth="1"/>
  </cols>
  <sheetData>
    <row r="1" spans="1:19" x14ac:dyDescent="0.2">
      <c r="A1" s="2"/>
      <c r="B1" s="3" t="s">
        <v>19</v>
      </c>
      <c r="C1" s="3" t="s">
        <v>0</v>
      </c>
      <c r="D1" s="3" t="s">
        <v>1</v>
      </c>
      <c r="E1" s="3" t="s">
        <v>2</v>
      </c>
      <c r="F1" s="6" t="s">
        <v>3</v>
      </c>
      <c r="G1" s="6" t="s">
        <v>4</v>
      </c>
      <c r="H1" s="7" t="s">
        <v>10</v>
      </c>
      <c r="I1" s="6" t="s">
        <v>13</v>
      </c>
      <c r="J1" s="7" t="s">
        <v>11</v>
      </c>
      <c r="K1" s="6" t="s">
        <v>12</v>
      </c>
      <c r="L1" s="6" t="s">
        <v>5</v>
      </c>
      <c r="M1" s="6" t="s">
        <v>6</v>
      </c>
      <c r="N1" s="6" t="s">
        <v>14</v>
      </c>
      <c r="O1" s="2"/>
      <c r="P1" s="2"/>
      <c r="Q1" s="2"/>
      <c r="R1" s="2"/>
      <c r="S1" s="2"/>
    </row>
    <row r="2" spans="1:19" x14ac:dyDescent="0.2">
      <c r="B2" s="10" t="s">
        <v>16</v>
      </c>
      <c r="C2" s="10" t="s">
        <v>17</v>
      </c>
      <c r="D2" s="10" t="s">
        <v>15</v>
      </c>
      <c r="E2">
        <v>10</v>
      </c>
      <c r="F2" s="4">
        <v>33.1830724</v>
      </c>
      <c r="G2" s="4">
        <f>E2*F2</f>
        <v>331.83072400000003</v>
      </c>
      <c r="H2" s="8">
        <v>1984</v>
      </c>
      <c r="I2" s="4">
        <f>H2/G2</f>
        <v>5.9789520876312823</v>
      </c>
      <c r="J2" s="8">
        <v>446</v>
      </c>
      <c r="K2" s="4">
        <f>J2/G2</f>
        <v>1.3440587858284032</v>
      </c>
      <c r="L2" s="4">
        <v>42</v>
      </c>
      <c r="M2" s="4">
        <v>10</v>
      </c>
      <c r="N2" s="4">
        <v>5</v>
      </c>
    </row>
    <row r="3" spans="1:19" x14ac:dyDescent="0.2">
      <c r="B3" s="10" t="s">
        <v>16</v>
      </c>
      <c r="C3" s="10" t="s">
        <v>17</v>
      </c>
      <c r="D3" s="10" t="s">
        <v>15</v>
      </c>
      <c r="E3">
        <v>15</v>
      </c>
      <c r="F3" s="4">
        <v>33.1830724</v>
      </c>
      <c r="G3" s="4">
        <f t="shared" ref="G3:G7" si="0">E3*F3</f>
        <v>497.74608599999999</v>
      </c>
      <c r="H3" s="8">
        <v>49007</v>
      </c>
      <c r="I3" s="4">
        <f t="shared" ref="I3:I7" si="1">H3/G3</f>
        <v>98.457830967253457</v>
      </c>
      <c r="J3" s="8">
        <v>10448</v>
      </c>
      <c r="K3" s="4">
        <f t="shared" ref="K3:K7" si="2">J3/G3</f>
        <v>20.990622114103374</v>
      </c>
      <c r="L3" s="4">
        <v>48</v>
      </c>
      <c r="M3" s="4">
        <v>10</v>
      </c>
      <c r="N3" s="4">
        <v>5</v>
      </c>
    </row>
    <row r="4" spans="1:19" x14ac:dyDescent="0.2">
      <c r="B4" s="10" t="s">
        <v>16</v>
      </c>
      <c r="C4" s="10" t="s">
        <v>17</v>
      </c>
      <c r="D4" s="10" t="s">
        <v>15</v>
      </c>
      <c r="E4">
        <v>10</v>
      </c>
      <c r="F4" s="4">
        <v>33.1830724</v>
      </c>
      <c r="G4" s="4">
        <f t="shared" si="0"/>
        <v>331.83072400000003</v>
      </c>
      <c r="H4" s="8">
        <v>35076</v>
      </c>
      <c r="I4" s="4">
        <f t="shared" si="1"/>
        <v>105.70449769443289</v>
      </c>
      <c r="J4" s="8">
        <v>7435</v>
      </c>
      <c r="K4" s="4">
        <f t="shared" si="2"/>
        <v>22.406002405009367</v>
      </c>
      <c r="L4" s="4">
        <v>46</v>
      </c>
      <c r="M4" s="4">
        <v>10</v>
      </c>
      <c r="N4" s="4">
        <v>5</v>
      </c>
    </row>
    <row r="5" spans="1:19" x14ac:dyDescent="0.2">
      <c r="B5" s="10" t="s">
        <v>16</v>
      </c>
      <c r="C5" s="10" t="s">
        <v>17</v>
      </c>
      <c r="D5" s="10" t="s">
        <v>15</v>
      </c>
      <c r="E5">
        <v>10</v>
      </c>
      <c r="F5" s="4">
        <v>33.1830724</v>
      </c>
      <c r="G5" s="4">
        <f t="shared" si="0"/>
        <v>331.83072400000003</v>
      </c>
      <c r="H5" s="8">
        <v>9624</v>
      </c>
      <c r="I5" s="4">
        <f t="shared" si="1"/>
        <v>29.00273936056626</v>
      </c>
      <c r="J5" s="8">
        <v>2088</v>
      </c>
      <c r="K5" s="4">
        <f t="shared" si="2"/>
        <v>6.2923648986764702</v>
      </c>
      <c r="L5" s="4">
        <v>52</v>
      </c>
      <c r="M5" s="4">
        <v>10</v>
      </c>
      <c r="N5" s="4">
        <v>5</v>
      </c>
    </row>
    <row r="6" spans="1:19" x14ac:dyDescent="0.2">
      <c r="B6" s="10" t="s">
        <v>16</v>
      </c>
      <c r="C6" s="10" t="s">
        <v>17</v>
      </c>
      <c r="D6" s="10" t="s">
        <v>15</v>
      </c>
      <c r="E6">
        <v>9</v>
      </c>
      <c r="F6" s="4">
        <v>33.1830724</v>
      </c>
      <c r="G6" s="4">
        <f t="shared" si="0"/>
        <v>298.64765160000002</v>
      </c>
      <c r="H6" s="8">
        <v>8195</v>
      </c>
      <c r="I6" s="4">
        <f t="shared" si="1"/>
        <v>27.440363103796123</v>
      </c>
      <c r="J6" s="8">
        <v>2140</v>
      </c>
      <c r="K6" s="4">
        <f t="shared" si="2"/>
        <v>7.165634782443405</v>
      </c>
      <c r="L6" s="4">
        <v>47</v>
      </c>
      <c r="M6" s="4">
        <v>10</v>
      </c>
      <c r="N6" s="4">
        <v>5</v>
      </c>
    </row>
    <row r="7" spans="1:19" x14ac:dyDescent="0.2">
      <c r="B7" s="10" t="s">
        <v>16</v>
      </c>
      <c r="C7" s="10" t="s">
        <v>17</v>
      </c>
      <c r="D7" s="10" t="s">
        <v>15</v>
      </c>
      <c r="E7">
        <v>10</v>
      </c>
      <c r="F7" s="4">
        <v>33.1830724</v>
      </c>
      <c r="G7" s="4">
        <f t="shared" si="0"/>
        <v>331.83072400000003</v>
      </c>
      <c r="H7" s="8">
        <v>8725</v>
      </c>
      <c r="I7" s="4">
        <f t="shared" si="1"/>
        <v>26.293526695858336</v>
      </c>
      <c r="J7" s="8">
        <v>2413</v>
      </c>
      <c r="K7" s="4">
        <f t="shared" si="2"/>
        <v>7.2717799331926836</v>
      </c>
      <c r="L7" s="4">
        <v>49</v>
      </c>
      <c r="M7" s="4">
        <v>12</v>
      </c>
      <c r="N7" s="4">
        <v>5</v>
      </c>
    </row>
    <row r="8" spans="1:19" x14ac:dyDescent="0.2">
      <c r="A8" s="1" t="s">
        <v>7</v>
      </c>
      <c r="G8" s="5">
        <f t="shared" ref="G8:N8" si="3">MEDIAN(G2:G7)</f>
        <v>331.83072400000003</v>
      </c>
      <c r="H8" s="9">
        <f t="shared" si="3"/>
        <v>9174.5</v>
      </c>
      <c r="I8" s="5">
        <f>MEDIAN(I2:I7)</f>
        <v>28.221551232181191</v>
      </c>
      <c r="J8" s="9">
        <f t="shared" si="3"/>
        <v>2276.5</v>
      </c>
      <c r="K8" s="5">
        <f t="shared" si="3"/>
        <v>7.2187073578180438</v>
      </c>
      <c r="L8" s="5">
        <f t="shared" si="3"/>
        <v>47.5</v>
      </c>
      <c r="M8" s="5">
        <f t="shared" si="3"/>
        <v>10</v>
      </c>
      <c r="N8" s="5">
        <f t="shared" si="3"/>
        <v>5</v>
      </c>
    </row>
    <row r="9" spans="1:19" x14ac:dyDescent="0.2">
      <c r="A9" s="1" t="s">
        <v>8</v>
      </c>
      <c r="G9" s="5">
        <f t="shared" ref="G9:N9" si="4">AVERAGE(G2:G7)</f>
        <v>353.95277226666667</v>
      </c>
      <c r="H9" s="9">
        <f t="shared" si="4"/>
        <v>18768.5</v>
      </c>
      <c r="I9" s="5">
        <f t="shared" si="4"/>
        <v>48.812984984923055</v>
      </c>
      <c r="J9" s="9">
        <f t="shared" si="4"/>
        <v>4161.666666666667</v>
      </c>
      <c r="K9" s="5">
        <f t="shared" si="4"/>
        <v>10.911743819875618</v>
      </c>
      <c r="L9" s="5">
        <f t="shared" si="4"/>
        <v>47.333333333333336</v>
      </c>
      <c r="M9" s="5">
        <f t="shared" si="4"/>
        <v>10.333333333333334</v>
      </c>
      <c r="N9" s="5">
        <f t="shared" si="4"/>
        <v>5</v>
      </c>
    </row>
    <row r="10" spans="1:19" x14ac:dyDescent="0.2">
      <c r="A10" s="1" t="s">
        <v>9</v>
      </c>
      <c r="G10" s="5">
        <f t="shared" ref="G10:N10" si="5">1.96*(STDEV(G2:G7)/SQRT(COUNT(G2:G7)))</f>
        <v>57.358849440868134</v>
      </c>
      <c r="H10" s="9">
        <f t="shared" si="5"/>
        <v>15005.262795794461</v>
      </c>
      <c r="I10" s="5">
        <f t="shared" si="5"/>
        <v>33.744594169931332</v>
      </c>
      <c r="J10" s="9">
        <f t="shared" si="5"/>
        <v>3109.0143616379632</v>
      </c>
      <c r="K10" s="5">
        <f t="shared" si="5"/>
        <v>6.9191395828286399</v>
      </c>
      <c r="L10" s="5">
        <f t="shared" si="5"/>
        <v>2.661882374895213</v>
      </c>
      <c r="M10" s="5">
        <f t="shared" si="5"/>
        <v>0.65333333333333343</v>
      </c>
      <c r="N10" s="5">
        <f t="shared" si="5"/>
        <v>0</v>
      </c>
    </row>
    <row r="13" spans="1:19" x14ac:dyDescent="0.2">
      <c r="A13" s="2"/>
      <c r="B13" s="3" t="s">
        <v>19</v>
      </c>
      <c r="C13" s="3" t="s">
        <v>0</v>
      </c>
      <c r="D13" s="3" t="s">
        <v>1</v>
      </c>
      <c r="E13" s="3" t="s">
        <v>2</v>
      </c>
      <c r="F13" s="6" t="s">
        <v>3</v>
      </c>
      <c r="G13" s="6" t="s">
        <v>4</v>
      </c>
      <c r="H13" s="7" t="s">
        <v>10</v>
      </c>
      <c r="I13" s="6" t="s">
        <v>13</v>
      </c>
      <c r="J13" s="7" t="s">
        <v>11</v>
      </c>
      <c r="K13" s="6" t="s">
        <v>12</v>
      </c>
      <c r="L13" s="6" t="s">
        <v>5</v>
      </c>
      <c r="M13" s="6" t="s">
        <v>6</v>
      </c>
      <c r="N13" s="6" t="s">
        <v>14</v>
      </c>
    </row>
    <row r="14" spans="1:19" x14ac:dyDescent="0.2">
      <c r="B14" s="10" t="s">
        <v>16</v>
      </c>
      <c r="C14" s="10" t="s">
        <v>18</v>
      </c>
      <c r="D14" s="10" t="s">
        <v>15</v>
      </c>
      <c r="E14">
        <v>13</v>
      </c>
      <c r="F14" s="4">
        <v>33.1830724</v>
      </c>
      <c r="G14" s="4">
        <f>E14*F14</f>
        <v>431.37994120000002</v>
      </c>
      <c r="H14" s="8">
        <v>30031</v>
      </c>
      <c r="I14" s="4">
        <f>H14/G14</f>
        <v>69.616125210784375</v>
      </c>
      <c r="J14" s="8">
        <v>6743</v>
      </c>
      <c r="K14" s="4">
        <f>J14/G14</f>
        <v>15.631232136669409</v>
      </c>
      <c r="L14" s="4">
        <v>39</v>
      </c>
      <c r="M14" s="4">
        <v>10</v>
      </c>
      <c r="N14" s="4">
        <v>7</v>
      </c>
    </row>
    <row r="15" spans="1:19" x14ac:dyDescent="0.2">
      <c r="B15" s="10" t="s">
        <v>16</v>
      </c>
      <c r="C15" s="10" t="s">
        <v>18</v>
      </c>
      <c r="D15" s="10" t="s">
        <v>15</v>
      </c>
      <c r="E15">
        <v>10</v>
      </c>
      <c r="F15" s="4">
        <v>33.1830724</v>
      </c>
      <c r="G15" s="4">
        <f t="shared" ref="G15:G18" si="6">E15*F15</f>
        <v>331.83072400000003</v>
      </c>
      <c r="H15" s="8">
        <v>11365</v>
      </c>
      <c r="I15" s="4">
        <f t="shared" ref="I15:I18" si="7">H15/G15</f>
        <v>34.249390360851571</v>
      </c>
      <c r="J15" s="8">
        <v>20048</v>
      </c>
      <c r="K15" s="4">
        <f t="shared" ref="K15:K18" si="8">J15/G15</f>
        <v>60.4163464984032</v>
      </c>
      <c r="L15" s="4">
        <v>53</v>
      </c>
      <c r="M15" s="4">
        <v>10</v>
      </c>
      <c r="N15" s="4">
        <v>7</v>
      </c>
    </row>
    <row r="16" spans="1:19" x14ac:dyDescent="0.2">
      <c r="B16" s="10" t="s">
        <v>16</v>
      </c>
      <c r="C16" s="10" t="s">
        <v>18</v>
      </c>
      <c r="D16" s="10" t="s">
        <v>15</v>
      </c>
      <c r="E16">
        <v>6</v>
      </c>
      <c r="F16" s="4">
        <v>33.1830724</v>
      </c>
      <c r="G16" s="4">
        <f t="shared" si="6"/>
        <v>199.0984344</v>
      </c>
      <c r="H16" s="8">
        <v>24531</v>
      </c>
      <c r="I16" s="4">
        <f t="shared" si="7"/>
        <v>123.21041134213961</v>
      </c>
      <c r="J16" s="8">
        <v>15335</v>
      </c>
      <c r="K16" s="4">
        <f t="shared" si="8"/>
        <v>77.022202842595533</v>
      </c>
      <c r="L16" s="4">
        <v>52</v>
      </c>
      <c r="M16" s="4">
        <v>10</v>
      </c>
      <c r="N16" s="4">
        <v>7</v>
      </c>
    </row>
    <row r="17" spans="1:14" x14ac:dyDescent="0.2">
      <c r="B17" s="10" t="s">
        <v>16</v>
      </c>
      <c r="C17" s="10" t="s">
        <v>18</v>
      </c>
      <c r="D17" s="10" t="s">
        <v>15</v>
      </c>
      <c r="E17">
        <v>10</v>
      </c>
      <c r="F17" s="4">
        <v>33.1830724</v>
      </c>
      <c r="G17" s="4">
        <f>E17*F17</f>
        <v>331.83072400000003</v>
      </c>
      <c r="H17" s="8">
        <v>6690</v>
      </c>
      <c r="I17" s="4">
        <f>H17/G17</f>
        <v>20.160881787426046</v>
      </c>
      <c r="J17" s="8">
        <v>3094</v>
      </c>
      <c r="K17" s="4">
        <f>J17/G17</f>
        <v>9.3240311285943491</v>
      </c>
      <c r="L17" s="4">
        <v>42</v>
      </c>
      <c r="M17" s="4">
        <v>10</v>
      </c>
      <c r="N17" s="4">
        <v>7</v>
      </c>
    </row>
    <row r="18" spans="1:14" x14ac:dyDescent="0.2">
      <c r="B18" s="10" t="s">
        <v>16</v>
      </c>
      <c r="C18" s="10" t="s">
        <v>18</v>
      </c>
      <c r="D18" s="10" t="s">
        <v>15</v>
      </c>
      <c r="E18">
        <v>6</v>
      </c>
      <c r="F18" s="4">
        <v>33.1830724</v>
      </c>
      <c r="G18" s="4">
        <f t="shared" si="6"/>
        <v>199.0984344</v>
      </c>
      <c r="H18" s="8">
        <v>16013</v>
      </c>
      <c r="I18" s="4">
        <f t="shared" si="7"/>
        <v>80.427553577990366</v>
      </c>
      <c r="J18" s="8">
        <v>11736</v>
      </c>
      <c r="K18" s="4">
        <f t="shared" si="8"/>
        <v>58.945717154268088</v>
      </c>
      <c r="L18" s="4">
        <v>40</v>
      </c>
      <c r="M18" s="4">
        <v>10</v>
      </c>
      <c r="N18" s="4">
        <v>7</v>
      </c>
    </row>
    <row r="19" spans="1:14" x14ac:dyDescent="0.2">
      <c r="B19" s="10" t="s">
        <v>16</v>
      </c>
      <c r="C19" s="10" t="s">
        <v>18</v>
      </c>
      <c r="D19" s="10" t="s">
        <v>15</v>
      </c>
      <c r="E19">
        <v>7</v>
      </c>
      <c r="F19" s="4">
        <v>33.1830724</v>
      </c>
      <c r="G19" s="4">
        <f>E19*F19</f>
        <v>232.28150679999999</v>
      </c>
      <c r="H19" s="8">
        <v>3676</v>
      </c>
      <c r="I19" s="4">
        <f>H19/G19</f>
        <v>15.825624909369669</v>
      </c>
      <c r="J19" s="8">
        <v>4791</v>
      </c>
      <c r="K19" s="4">
        <f>J19/G19</f>
        <v>20.625834858756825</v>
      </c>
      <c r="L19" s="4">
        <v>45</v>
      </c>
      <c r="M19" s="4">
        <v>10</v>
      </c>
      <c r="N19" s="4">
        <v>7</v>
      </c>
    </row>
    <row r="20" spans="1:14" x14ac:dyDescent="0.2">
      <c r="A20" s="1" t="s">
        <v>7</v>
      </c>
      <c r="G20" s="5">
        <f t="shared" ref="G20:N20" si="9">MEDIAN(G14:G19)</f>
        <v>282.05611540000001</v>
      </c>
      <c r="H20" s="9">
        <f t="shared" si="9"/>
        <v>13689</v>
      </c>
      <c r="I20" s="5">
        <f>MEDIAN(I14:I19)</f>
        <v>51.932757785817969</v>
      </c>
      <c r="J20" s="9">
        <f t="shared" si="9"/>
        <v>9239.5</v>
      </c>
      <c r="K20" s="5">
        <f t="shared" si="9"/>
        <v>39.785776006512457</v>
      </c>
      <c r="L20" s="5">
        <f>MEDIAN(L14:L19)</f>
        <v>43.5</v>
      </c>
      <c r="M20" s="5">
        <f t="shared" si="9"/>
        <v>10</v>
      </c>
      <c r="N20" s="5">
        <f t="shared" si="9"/>
        <v>7</v>
      </c>
    </row>
    <row r="21" spans="1:14" x14ac:dyDescent="0.2">
      <c r="A21" s="1" t="s">
        <v>8</v>
      </c>
      <c r="G21" s="5">
        <f t="shared" ref="G21:N21" si="10">AVERAGE(G14:G19)</f>
        <v>287.5866274666667</v>
      </c>
      <c r="H21" s="9">
        <f t="shared" si="10"/>
        <v>15384.333333333334</v>
      </c>
      <c r="I21" s="5">
        <f t="shared" si="10"/>
        <v>57.248331198093602</v>
      </c>
      <c r="J21" s="9">
        <f t="shared" si="10"/>
        <v>10291.166666666666</v>
      </c>
      <c r="K21" s="5">
        <f t="shared" si="10"/>
        <v>40.327560769881238</v>
      </c>
      <c r="L21" s="5">
        <f>AVERAGE(L14:L19)</f>
        <v>45.166666666666664</v>
      </c>
      <c r="M21" s="5">
        <f t="shared" si="10"/>
        <v>10</v>
      </c>
      <c r="N21" s="5">
        <f t="shared" si="10"/>
        <v>7</v>
      </c>
    </row>
    <row r="22" spans="1:14" x14ac:dyDescent="0.2">
      <c r="A22" s="1" t="s">
        <v>9</v>
      </c>
      <c r="G22" s="5">
        <f t="shared" ref="G22:N22" si="11">1.96*(STDEV(G14:G19)/SQRT(COUNT(G14:G19)))</f>
        <v>74.471896701590097</v>
      </c>
      <c r="H22" s="9">
        <f t="shared" si="11"/>
        <v>8218.0902875524826</v>
      </c>
      <c r="I22" s="5">
        <f t="shared" si="11"/>
        <v>33.303673188167487</v>
      </c>
      <c r="J22" s="9">
        <f t="shared" si="11"/>
        <v>5275.8127786990754</v>
      </c>
      <c r="K22" s="5">
        <f t="shared" si="11"/>
        <v>22.789941103632124</v>
      </c>
      <c r="L22" s="5">
        <f t="shared" si="11"/>
        <v>4.8386380085492924</v>
      </c>
      <c r="M22" s="5">
        <f t="shared" si="11"/>
        <v>0</v>
      </c>
      <c r="N22" s="5">
        <f t="shared" si="11"/>
        <v>0</v>
      </c>
    </row>
    <row r="25" spans="1:14" x14ac:dyDescent="0.2">
      <c r="A25" s="2"/>
      <c r="B25" s="3" t="s">
        <v>19</v>
      </c>
      <c r="C25" s="3" t="s">
        <v>0</v>
      </c>
      <c r="D25" s="3" t="s">
        <v>1</v>
      </c>
      <c r="E25" s="3" t="s">
        <v>2</v>
      </c>
      <c r="F25" s="6" t="s">
        <v>3</v>
      </c>
      <c r="G25" s="6" t="s">
        <v>4</v>
      </c>
      <c r="H25" s="7" t="s">
        <v>10</v>
      </c>
      <c r="I25" s="6" t="s">
        <v>13</v>
      </c>
      <c r="J25" s="7" t="s">
        <v>11</v>
      </c>
      <c r="K25" s="6" t="s">
        <v>12</v>
      </c>
      <c r="L25" s="6" t="s">
        <v>5</v>
      </c>
      <c r="M25" s="6" t="s">
        <v>6</v>
      </c>
      <c r="N25" s="6" t="s">
        <v>14</v>
      </c>
    </row>
    <row r="26" spans="1:14" x14ac:dyDescent="0.2">
      <c r="B26" s="10" t="s">
        <v>20</v>
      </c>
      <c r="C26" s="10" t="s">
        <v>17</v>
      </c>
      <c r="D26" s="10" t="s">
        <v>15</v>
      </c>
      <c r="E26">
        <v>7</v>
      </c>
      <c r="F26" s="4">
        <v>33.1830724</v>
      </c>
      <c r="G26" s="4">
        <f>E26*F26</f>
        <v>232.28150679999999</v>
      </c>
      <c r="H26" s="8">
        <v>4726</v>
      </c>
      <c r="I26" s="4">
        <f>H26/G26</f>
        <v>20.346001991752193</v>
      </c>
      <c r="J26" s="8">
        <v>1031</v>
      </c>
      <c r="K26" s="4">
        <f>J26/G26</f>
        <v>4.4385797827965527</v>
      </c>
      <c r="L26" s="4">
        <v>43</v>
      </c>
      <c r="M26" s="4">
        <v>12</v>
      </c>
      <c r="N26" s="4">
        <v>8</v>
      </c>
    </row>
    <row r="27" spans="1:14" x14ac:dyDescent="0.2">
      <c r="B27" s="10" t="s">
        <v>20</v>
      </c>
      <c r="C27" s="10" t="s">
        <v>17</v>
      </c>
      <c r="D27" s="10" t="s">
        <v>15</v>
      </c>
      <c r="E27">
        <v>9</v>
      </c>
      <c r="F27" s="4">
        <v>33.1830724</v>
      </c>
      <c r="G27" s="4">
        <f t="shared" ref="G27:G31" si="12">E27*F27</f>
        <v>298.64765160000002</v>
      </c>
      <c r="H27" s="8">
        <v>2198</v>
      </c>
      <c r="I27" s="4">
        <f t="shared" ref="I27:I31" si="13">H27/G27</f>
        <v>7.3598435756124321</v>
      </c>
      <c r="J27" s="8">
        <v>899</v>
      </c>
      <c r="K27" s="4">
        <f t="shared" ref="K27:K31" si="14">J27/G27</f>
        <v>3.0102362941199163</v>
      </c>
      <c r="L27" s="4">
        <v>36</v>
      </c>
      <c r="M27" s="4">
        <v>11</v>
      </c>
      <c r="N27" s="4">
        <v>8</v>
      </c>
    </row>
    <row r="28" spans="1:14" x14ac:dyDescent="0.2">
      <c r="B28" s="10" t="s">
        <v>20</v>
      </c>
      <c r="C28" s="10" t="s">
        <v>17</v>
      </c>
      <c r="D28" s="10" t="s">
        <v>15</v>
      </c>
      <c r="E28">
        <v>7</v>
      </c>
      <c r="F28" s="4">
        <v>33.1830724</v>
      </c>
      <c r="G28" s="4">
        <f t="shared" si="12"/>
        <v>232.28150679999999</v>
      </c>
      <c r="H28" s="8">
        <v>1746</v>
      </c>
      <c r="I28" s="4">
        <f t="shared" si="13"/>
        <v>7.516741319847509</v>
      </c>
      <c r="J28" s="8">
        <v>697</v>
      </c>
      <c r="K28" s="4">
        <f t="shared" si="14"/>
        <v>3.0006693584958266</v>
      </c>
      <c r="L28" s="4">
        <v>39</v>
      </c>
      <c r="M28" s="4">
        <v>11</v>
      </c>
      <c r="N28" s="4">
        <v>8</v>
      </c>
    </row>
    <row r="29" spans="1:14" x14ac:dyDescent="0.2">
      <c r="B29" s="10" t="s">
        <v>20</v>
      </c>
      <c r="C29" s="10" t="s">
        <v>17</v>
      </c>
      <c r="D29" s="10" t="s">
        <v>15</v>
      </c>
      <c r="E29">
        <v>6</v>
      </c>
      <c r="F29" s="4">
        <v>33.1830724</v>
      </c>
      <c r="G29" s="4">
        <f t="shared" si="12"/>
        <v>199.0984344</v>
      </c>
      <c r="H29" s="8">
        <v>1574</v>
      </c>
      <c r="I29" s="4">
        <f t="shared" si="13"/>
        <v>7.9056372529667662</v>
      </c>
      <c r="J29" s="8">
        <v>492</v>
      </c>
      <c r="K29" s="4">
        <f t="shared" si="14"/>
        <v>2.4711394717024455</v>
      </c>
      <c r="L29" s="4">
        <v>46</v>
      </c>
      <c r="M29" s="4">
        <v>12</v>
      </c>
      <c r="N29" s="4">
        <v>8</v>
      </c>
    </row>
    <row r="30" spans="1:14" x14ac:dyDescent="0.2">
      <c r="B30" s="10" t="s">
        <v>20</v>
      </c>
      <c r="C30" s="10" t="s">
        <v>17</v>
      </c>
      <c r="D30" s="10" t="s">
        <v>15</v>
      </c>
      <c r="E30">
        <v>8</v>
      </c>
      <c r="F30" s="4">
        <v>33.1830724</v>
      </c>
      <c r="G30" s="4">
        <f t="shared" si="12"/>
        <v>265.4645792</v>
      </c>
      <c r="H30" s="8">
        <v>2210</v>
      </c>
      <c r="I30" s="4">
        <f t="shared" si="13"/>
        <v>8.325027793387811</v>
      </c>
      <c r="J30" s="8">
        <v>682</v>
      </c>
      <c r="K30" s="4">
        <f t="shared" si="14"/>
        <v>2.5690809751540669</v>
      </c>
      <c r="L30" s="4">
        <v>49</v>
      </c>
      <c r="M30" s="4">
        <v>12</v>
      </c>
      <c r="N30" s="4">
        <v>8</v>
      </c>
    </row>
    <row r="31" spans="1:14" x14ac:dyDescent="0.2">
      <c r="B31" s="10" t="s">
        <v>20</v>
      </c>
      <c r="C31" s="10" t="s">
        <v>17</v>
      </c>
      <c r="D31" s="10" t="s">
        <v>15</v>
      </c>
      <c r="E31">
        <v>10</v>
      </c>
      <c r="F31" s="4">
        <v>33.1830724</v>
      </c>
      <c r="G31" s="4">
        <f t="shared" si="12"/>
        <v>331.83072400000003</v>
      </c>
      <c r="H31" s="8">
        <v>1342</v>
      </c>
      <c r="I31" s="4">
        <f t="shared" si="13"/>
        <v>4.0442306963715628</v>
      </c>
      <c r="J31" s="8">
        <v>803</v>
      </c>
      <c r="K31" s="4">
        <f t="shared" si="14"/>
        <v>2.4199085314354432</v>
      </c>
      <c r="L31" s="4">
        <v>53</v>
      </c>
      <c r="M31" s="4">
        <v>12</v>
      </c>
      <c r="N31" s="4">
        <v>7</v>
      </c>
    </row>
    <row r="32" spans="1:14" x14ac:dyDescent="0.2">
      <c r="A32" s="1" t="s">
        <v>7</v>
      </c>
      <c r="G32" s="5">
        <f>MEDIAN(G26:G31)</f>
        <v>248.873043</v>
      </c>
      <c r="H32" s="5">
        <f t="shared" ref="H32:N32" si="15">MEDIAN(H26:H31)</f>
        <v>1972</v>
      </c>
      <c r="I32" s="5">
        <f t="shared" si="15"/>
        <v>7.7111892864071372</v>
      </c>
      <c r="J32" s="5">
        <f t="shared" si="15"/>
        <v>750</v>
      </c>
      <c r="K32" s="5">
        <f t="shared" si="15"/>
        <v>2.7848751668249467</v>
      </c>
      <c r="L32" s="5">
        <f t="shared" si="15"/>
        <v>44.5</v>
      </c>
      <c r="M32" s="5">
        <f t="shared" si="15"/>
        <v>12</v>
      </c>
      <c r="N32" s="5">
        <f t="shared" si="15"/>
        <v>8</v>
      </c>
    </row>
    <row r="33" spans="1:14" x14ac:dyDescent="0.2">
      <c r="A33" s="1" t="s">
        <v>8</v>
      </c>
      <c r="G33" s="5">
        <f>AVERAGE(G26:G31)</f>
        <v>259.93406713333337</v>
      </c>
      <c r="H33" s="5">
        <f t="shared" ref="H33:N33" si="16">AVERAGE(H26:H31)</f>
        <v>2299.3333333333335</v>
      </c>
      <c r="I33" s="5">
        <f t="shared" si="16"/>
        <v>9.2495804383230453</v>
      </c>
      <c r="J33" s="5">
        <f t="shared" si="16"/>
        <v>767.33333333333337</v>
      </c>
      <c r="K33" s="5">
        <f t="shared" si="16"/>
        <v>2.9849357356173751</v>
      </c>
      <c r="L33" s="5">
        <f>AVERAGE(L26:L31)</f>
        <v>44.333333333333336</v>
      </c>
      <c r="M33" s="5">
        <f t="shared" si="16"/>
        <v>11.666666666666666</v>
      </c>
      <c r="N33" s="5">
        <f t="shared" si="16"/>
        <v>7.833333333333333</v>
      </c>
    </row>
    <row r="34" spans="1:14" x14ac:dyDescent="0.2">
      <c r="A34" s="1" t="s">
        <v>9</v>
      </c>
      <c r="G34" s="5">
        <f>1.96*(STDEV(G26:G31)/SQRT(COUNT(G26:G31)))</f>
        <v>39.083467878440231</v>
      </c>
      <c r="H34" s="5">
        <f t="shared" ref="H34:N34" si="17">1.96*(STDEV(H26:H31)/SQRT(COUNT(H26:H31)))</f>
        <v>990.12230176097171</v>
      </c>
      <c r="I34" s="5">
        <f t="shared" si="17"/>
        <v>4.5187962578819887</v>
      </c>
      <c r="J34" s="5">
        <f t="shared" si="17"/>
        <v>150.19506699992223</v>
      </c>
      <c r="K34" s="5">
        <f t="shared" si="17"/>
        <v>0.60624400097699072</v>
      </c>
      <c r="L34" s="5">
        <f>1.96*(STDEV(L26:L31)/SQRT(COUNT(L26:L31)))</f>
        <v>5.0522567014926967</v>
      </c>
      <c r="M34" s="5">
        <f t="shared" si="17"/>
        <v>0.41320428092866834</v>
      </c>
      <c r="N34" s="5">
        <f t="shared" si="17"/>
        <v>0.32666666666666672</v>
      </c>
    </row>
    <row r="37" spans="1:14" x14ac:dyDescent="0.2">
      <c r="A37" s="2"/>
      <c r="B37" s="3" t="s">
        <v>19</v>
      </c>
      <c r="C37" s="3" t="s">
        <v>0</v>
      </c>
      <c r="D37" s="3" t="s">
        <v>1</v>
      </c>
      <c r="E37" s="3" t="s">
        <v>2</v>
      </c>
      <c r="F37" s="6" t="s">
        <v>3</v>
      </c>
      <c r="G37" s="6" t="s">
        <v>4</v>
      </c>
      <c r="H37" s="7" t="s">
        <v>10</v>
      </c>
      <c r="I37" s="6" t="s">
        <v>13</v>
      </c>
      <c r="J37" s="7" t="s">
        <v>11</v>
      </c>
      <c r="K37" s="6" t="s">
        <v>12</v>
      </c>
      <c r="L37" s="6" t="s">
        <v>5</v>
      </c>
      <c r="M37" s="6" t="s">
        <v>6</v>
      </c>
      <c r="N37" s="6" t="s">
        <v>14</v>
      </c>
    </row>
    <row r="38" spans="1:14" x14ac:dyDescent="0.2">
      <c r="B38" s="10" t="s">
        <v>20</v>
      </c>
      <c r="C38" s="10" t="s">
        <v>18</v>
      </c>
      <c r="D38" s="10" t="s">
        <v>15</v>
      </c>
      <c r="E38">
        <v>10</v>
      </c>
      <c r="F38" s="4">
        <v>33.1830724</v>
      </c>
      <c r="G38" s="4">
        <f t="shared" ref="G38" si="18">E38*F38</f>
        <v>331.83072400000003</v>
      </c>
      <c r="H38" s="8">
        <v>1134</v>
      </c>
      <c r="I38" s="4">
        <f t="shared" ref="I38" si="19">H38/G38</f>
        <v>3.4174050742811866</v>
      </c>
      <c r="J38" s="8">
        <v>791</v>
      </c>
      <c r="K38" s="4">
        <f t="shared" ref="K38" si="20">J38/G38</f>
        <v>2.3837455147763831</v>
      </c>
      <c r="L38" s="4">
        <v>52</v>
      </c>
      <c r="M38" s="4">
        <v>11</v>
      </c>
      <c r="N38" s="4">
        <v>8</v>
      </c>
    </row>
    <row r="39" spans="1:14" x14ac:dyDescent="0.2">
      <c r="B39" s="10" t="s">
        <v>20</v>
      </c>
      <c r="C39" s="10" t="s">
        <v>18</v>
      </c>
      <c r="D39" s="10" t="s">
        <v>15</v>
      </c>
      <c r="E39">
        <v>10</v>
      </c>
      <c r="F39" s="4">
        <v>33.1830724</v>
      </c>
      <c r="G39" s="4">
        <f>E39*F39</f>
        <v>331.83072400000003</v>
      </c>
      <c r="H39" s="8">
        <v>3342</v>
      </c>
      <c r="I39" s="4">
        <f>H39/G39</f>
        <v>10.071400139548258</v>
      </c>
      <c r="J39" s="8">
        <v>4100</v>
      </c>
      <c r="K39" s="4">
        <f>J39/G39</f>
        <v>12.355697358512225</v>
      </c>
      <c r="L39" s="4">
        <v>37</v>
      </c>
      <c r="M39" s="4">
        <v>10</v>
      </c>
      <c r="N39" s="4">
        <v>7</v>
      </c>
    </row>
    <row r="40" spans="1:14" x14ac:dyDescent="0.2">
      <c r="B40" s="10" t="s">
        <v>20</v>
      </c>
      <c r="C40" s="10" t="s">
        <v>18</v>
      </c>
      <c r="D40" s="10" t="s">
        <v>15</v>
      </c>
      <c r="E40">
        <v>10</v>
      </c>
      <c r="F40" s="4">
        <v>33.1830724</v>
      </c>
      <c r="G40" s="4">
        <f t="shared" ref="G40:G41" si="21">E40*F40</f>
        <v>331.83072400000003</v>
      </c>
      <c r="H40" s="8">
        <v>13932</v>
      </c>
      <c r="I40" s="4">
        <f t="shared" ref="I40:I41" si="22">H40/G40</f>
        <v>41.985262341168863</v>
      </c>
      <c r="J40" s="8">
        <v>9798</v>
      </c>
      <c r="K40" s="4">
        <f t="shared" ref="K40:K41" si="23">J40/G40</f>
        <v>29.527103102122631</v>
      </c>
      <c r="L40" s="4">
        <v>51</v>
      </c>
      <c r="M40" s="4">
        <v>11</v>
      </c>
      <c r="N40" s="4">
        <v>7</v>
      </c>
    </row>
    <row r="41" spans="1:14" x14ac:dyDescent="0.2">
      <c r="B41" s="10" t="s">
        <v>20</v>
      </c>
      <c r="C41" s="10" t="s">
        <v>18</v>
      </c>
      <c r="D41" s="10" t="s">
        <v>15</v>
      </c>
      <c r="E41">
        <v>10</v>
      </c>
      <c r="F41" s="4">
        <v>33.1830724</v>
      </c>
      <c r="G41" s="4">
        <f t="shared" si="21"/>
        <v>331.83072400000003</v>
      </c>
      <c r="H41" s="8">
        <v>16686</v>
      </c>
      <c r="I41" s="4">
        <f t="shared" si="22"/>
        <v>50.284674664423171</v>
      </c>
      <c r="J41" s="8">
        <v>7229</v>
      </c>
      <c r="K41" s="4">
        <f t="shared" si="23"/>
        <v>21.785203952362167</v>
      </c>
      <c r="L41" s="4">
        <v>35</v>
      </c>
      <c r="M41" s="4">
        <v>11</v>
      </c>
      <c r="N41" s="4">
        <v>7</v>
      </c>
    </row>
    <row r="42" spans="1:14" x14ac:dyDescent="0.2">
      <c r="B42" s="10" t="s">
        <v>20</v>
      </c>
      <c r="C42" s="10" t="s">
        <v>18</v>
      </c>
      <c r="D42" s="10" t="s">
        <v>15</v>
      </c>
      <c r="E42">
        <v>10</v>
      </c>
      <c r="F42" s="4">
        <v>33.1830724</v>
      </c>
      <c r="G42" s="4">
        <f>E42*F42</f>
        <v>331.83072400000003</v>
      </c>
      <c r="H42" s="8">
        <v>2995</v>
      </c>
      <c r="I42" s="4">
        <f>H42/G42</f>
        <v>9.0256862411571017</v>
      </c>
      <c r="J42" s="8">
        <v>2353</v>
      </c>
      <c r="K42" s="4">
        <f>J42/G42</f>
        <v>7.0909648498973823</v>
      </c>
      <c r="L42" s="4">
        <v>42</v>
      </c>
      <c r="M42" s="4">
        <v>10</v>
      </c>
      <c r="N42" s="4">
        <v>7</v>
      </c>
    </row>
    <row r="43" spans="1:14" x14ac:dyDescent="0.2">
      <c r="B43" s="10" t="s">
        <v>20</v>
      </c>
      <c r="C43" s="10" t="s">
        <v>18</v>
      </c>
      <c r="D43" s="10" t="s">
        <v>15</v>
      </c>
      <c r="E43">
        <v>10</v>
      </c>
      <c r="F43" s="4">
        <v>33.1830724</v>
      </c>
      <c r="G43" s="4">
        <f t="shared" ref="G43" si="24">E43*F43</f>
        <v>331.83072400000003</v>
      </c>
      <c r="H43" s="8">
        <v>15519</v>
      </c>
      <c r="I43" s="4">
        <f t="shared" ref="I43" si="25">H43/G43</f>
        <v>46.767821294329572</v>
      </c>
      <c r="J43" s="8">
        <v>7074</v>
      </c>
      <c r="K43" s="4">
        <f t="shared" ref="K43" si="26">J43/G43</f>
        <v>21.318098320515972</v>
      </c>
      <c r="L43" s="4">
        <v>59</v>
      </c>
      <c r="M43" s="4">
        <v>11</v>
      </c>
      <c r="N43" s="4">
        <v>7</v>
      </c>
    </row>
    <row r="44" spans="1:14" x14ac:dyDescent="0.2">
      <c r="B44" s="10" t="s">
        <v>20</v>
      </c>
      <c r="C44" s="10" t="s">
        <v>18</v>
      </c>
      <c r="D44" s="10" t="s">
        <v>15</v>
      </c>
      <c r="E44">
        <v>10</v>
      </c>
      <c r="F44" s="4">
        <v>33.1830724</v>
      </c>
      <c r="G44" s="4">
        <f>E44*F44</f>
        <v>331.83072400000003</v>
      </c>
      <c r="H44" s="8">
        <v>3223</v>
      </c>
      <c r="I44" s="4">
        <f>H44/G44</f>
        <v>9.712783557679245</v>
      </c>
      <c r="J44" s="8">
        <v>3900</v>
      </c>
      <c r="K44" s="4">
        <f>J44/G44</f>
        <v>11.752980414194557</v>
      </c>
      <c r="L44" s="4">
        <v>43</v>
      </c>
      <c r="M44" s="4">
        <v>10</v>
      </c>
      <c r="N44" s="4">
        <v>7</v>
      </c>
    </row>
    <row r="45" spans="1:14" x14ac:dyDescent="0.2">
      <c r="A45" s="1" t="s">
        <v>7</v>
      </c>
      <c r="G45" s="5">
        <f>MEDIAN(G38:G43)</f>
        <v>331.83072400000003</v>
      </c>
      <c r="H45" s="5">
        <f>MEDIAN(H38:H43)</f>
        <v>8637</v>
      </c>
      <c r="I45" s="5">
        <f>MEDIAN(I38:I43)</f>
        <v>26.028331240358561</v>
      </c>
      <c r="J45" s="5">
        <f>MEDIAN(J38:J43)</f>
        <v>5587</v>
      </c>
      <c r="K45" s="5">
        <f>MEDIAN(K38:K43)</f>
        <v>16.836897839514098</v>
      </c>
      <c r="L45" s="5">
        <f>MEDIAN(L38:L44)</f>
        <v>43</v>
      </c>
      <c r="M45" s="5">
        <f>MEDIAN(M38:M43)</f>
        <v>11</v>
      </c>
      <c r="N45" s="5">
        <f>MEDIAN(N38:N43)</f>
        <v>7</v>
      </c>
    </row>
    <row r="46" spans="1:14" x14ac:dyDescent="0.2">
      <c r="A46" s="1" t="s">
        <v>8</v>
      </c>
      <c r="G46" s="5">
        <f>AVERAGE(G38:G43)</f>
        <v>331.83072399999998</v>
      </c>
      <c r="H46" s="5">
        <f>AVERAGE(H38:H43)</f>
        <v>8934.6666666666661</v>
      </c>
      <c r="I46" s="5">
        <f>AVERAGE(I38:I43)</f>
        <v>26.925374959151359</v>
      </c>
      <c r="J46" s="5">
        <f>AVERAGE(J38:J43)</f>
        <v>5224.166666666667</v>
      </c>
      <c r="K46" s="5">
        <f>AVERAGE(K38:K43)</f>
        <v>15.743468849697793</v>
      </c>
      <c r="L46" s="5">
        <f>AVERAGE(L38:L44)</f>
        <v>45.571428571428569</v>
      </c>
      <c r="M46" s="5">
        <f>AVERAGE(M38:M43)</f>
        <v>10.666666666666666</v>
      </c>
      <c r="N46" s="5">
        <f>AVERAGE(N38:N43)</f>
        <v>7.166666666666667</v>
      </c>
    </row>
    <row r="47" spans="1:14" x14ac:dyDescent="0.2">
      <c r="A47" s="1" t="s">
        <v>9</v>
      </c>
      <c r="G47" s="5">
        <f>1.96*(STDEV(G38:G43)/SQRT(COUNT(G38:G43)))</f>
        <v>4.9825453469334063E-14</v>
      </c>
      <c r="H47" s="5">
        <f>1.96*(STDEV(H38:H43)/SQRT(COUNT(H38:H43)))</f>
        <v>5723.4899130528556</v>
      </c>
      <c r="I47" s="5">
        <f>1.96*(STDEV(I38:I43)/SQRT(COUNT(I38:I43)))</f>
        <v>17.248221756141103</v>
      </c>
      <c r="J47" s="5">
        <f>1.96*(STDEV(J38:J43)/SQRT(COUNT(J38:J43)))</f>
        <v>2714.0045483315694</v>
      </c>
      <c r="K47" s="5">
        <f>1.96*(STDEV(K38:K43)/SQRT(COUNT(K38:K43)))</f>
        <v>8.1788826411732991</v>
      </c>
      <c r="L47" s="5">
        <f>1.96*(STDEV(L38:L44)/SQRT(COUNT(L38:L44)))</f>
        <v>6.4562114793946073</v>
      </c>
      <c r="M47" s="5">
        <f>1.96*(STDEV(M38:M43)/SQRT(COUNT(M38:M43)))</f>
        <v>0.41320428092866834</v>
      </c>
      <c r="N47" s="5">
        <f>1.96*(STDEV(N38:N43)/SQRT(COUNT(N38:N43)))</f>
        <v>0.32666666666666672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Joschka Hellmeier</cp:lastModifiedBy>
  <dcterms:created xsi:type="dcterms:W3CDTF">2023-02-07T14:12:10Z</dcterms:created>
  <dcterms:modified xsi:type="dcterms:W3CDTF">2024-03-01T19:33:34Z</dcterms:modified>
</cp:coreProperties>
</file>