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95" windowWidth="28800" windowHeight="156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8" i="1" l="1"/>
  <c r="M58" i="1"/>
  <c r="L58" i="1"/>
  <c r="J58" i="1"/>
  <c r="H58" i="1"/>
  <c r="N57" i="1"/>
  <c r="M57" i="1"/>
  <c r="L57" i="1"/>
  <c r="J57" i="1"/>
  <c r="H57" i="1"/>
  <c r="N56" i="1"/>
  <c r="M56" i="1"/>
  <c r="L56" i="1"/>
  <c r="J56" i="1"/>
  <c r="H56" i="1"/>
  <c r="G55" i="1"/>
  <c r="K55" i="1" s="1"/>
  <c r="G54" i="1"/>
  <c r="K54" i="1" s="1"/>
  <c r="G53" i="1"/>
  <c r="K53" i="1" s="1"/>
  <c r="G52" i="1"/>
  <c r="K52" i="1" s="1"/>
  <c r="G51" i="1"/>
  <c r="G50" i="1"/>
  <c r="I53" i="1" l="1"/>
  <c r="G56" i="1"/>
  <c r="I54" i="1"/>
  <c r="G58" i="1"/>
  <c r="K51" i="1"/>
  <c r="I51" i="1"/>
  <c r="K50" i="1"/>
  <c r="I55" i="1"/>
  <c r="I50" i="1"/>
  <c r="I52" i="1"/>
  <c r="G57" i="1"/>
  <c r="K58" i="1" l="1"/>
  <c r="K56" i="1"/>
  <c r="K57" i="1"/>
  <c r="I58" i="1"/>
  <c r="I56" i="1"/>
  <c r="I57" i="1"/>
  <c r="H26" i="1" l="1"/>
  <c r="J26" i="1"/>
  <c r="L26" i="1"/>
  <c r="M26" i="1"/>
  <c r="N26" i="1"/>
  <c r="H27" i="1"/>
  <c r="J27" i="1"/>
  <c r="L27" i="1"/>
  <c r="M27" i="1"/>
  <c r="N27" i="1"/>
  <c r="H28" i="1"/>
  <c r="J28" i="1"/>
  <c r="L28" i="1"/>
  <c r="M28" i="1"/>
  <c r="N28" i="1"/>
  <c r="H44" i="1"/>
  <c r="J44" i="1"/>
  <c r="L44" i="1"/>
  <c r="M44" i="1"/>
  <c r="N44" i="1"/>
  <c r="H45" i="1"/>
  <c r="J45" i="1"/>
  <c r="L45" i="1"/>
  <c r="M45" i="1"/>
  <c r="N45" i="1"/>
  <c r="H46" i="1"/>
  <c r="J46" i="1"/>
  <c r="L46" i="1"/>
  <c r="M46" i="1"/>
  <c r="N46" i="1"/>
  <c r="G43" i="1"/>
  <c r="K43" i="1" s="1"/>
  <c r="G42" i="1"/>
  <c r="K42" i="1" s="1"/>
  <c r="G41" i="1"/>
  <c r="K41" i="1" s="1"/>
  <c r="G40" i="1"/>
  <c r="K40" i="1" s="1"/>
  <c r="G39" i="1"/>
  <c r="K39" i="1" s="1"/>
  <c r="G38" i="1"/>
  <c r="K38" i="1" s="1"/>
  <c r="G25" i="1"/>
  <c r="K25" i="1" s="1"/>
  <c r="G24" i="1"/>
  <c r="K24" i="1" s="1"/>
  <c r="G23" i="1"/>
  <c r="K23" i="1" s="1"/>
  <c r="G22" i="1"/>
  <c r="I22" i="1" s="1"/>
  <c r="G21" i="1"/>
  <c r="K21" i="1" s="1"/>
  <c r="G20" i="1"/>
  <c r="K20" i="1" s="1"/>
  <c r="I39" i="1" l="1"/>
  <c r="I41" i="1"/>
  <c r="I21" i="1"/>
  <c r="I40" i="1"/>
  <c r="I38" i="1"/>
  <c r="I42" i="1"/>
  <c r="I43" i="1"/>
  <c r="I23" i="1"/>
  <c r="I20" i="1"/>
  <c r="I24" i="1"/>
  <c r="K22" i="1"/>
  <c r="I25" i="1"/>
  <c r="G37" i="1" l="1"/>
  <c r="I37" i="1" s="1"/>
  <c r="G36" i="1"/>
  <c r="K36" i="1" s="1"/>
  <c r="G35" i="1"/>
  <c r="K35" i="1" s="1"/>
  <c r="G34" i="1"/>
  <c r="I34" i="1" s="1"/>
  <c r="G33" i="1"/>
  <c r="K33" i="1" s="1"/>
  <c r="G32" i="1"/>
  <c r="G19" i="1"/>
  <c r="K19" i="1" s="1"/>
  <c r="G18" i="1"/>
  <c r="K18" i="1" s="1"/>
  <c r="G17" i="1"/>
  <c r="I17" i="1" s="1"/>
  <c r="G16" i="1"/>
  <c r="K16" i="1" s="1"/>
  <c r="G15" i="1"/>
  <c r="N11" i="1"/>
  <c r="M11" i="1"/>
  <c r="L11" i="1"/>
  <c r="J11" i="1"/>
  <c r="H11" i="1"/>
  <c r="N10" i="1"/>
  <c r="M10" i="1"/>
  <c r="L10" i="1"/>
  <c r="J10" i="1"/>
  <c r="H10" i="1"/>
  <c r="N9" i="1"/>
  <c r="M9" i="1"/>
  <c r="L9" i="1"/>
  <c r="J9" i="1"/>
  <c r="H9" i="1"/>
  <c r="G8" i="1"/>
  <c r="K8" i="1" s="1"/>
  <c r="G7" i="1"/>
  <c r="K7" i="1" s="1"/>
  <c r="G6" i="1"/>
  <c r="K6" i="1" s="1"/>
  <c r="G5" i="1"/>
  <c r="I5" i="1" s="1"/>
  <c r="G4" i="1"/>
  <c r="K4" i="1" s="1"/>
  <c r="G3" i="1"/>
  <c r="K3" i="1" s="1"/>
  <c r="G2" i="1"/>
  <c r="I2" i="1" s="1"/>
  <c r="K32" i="1" l="1"/>
  <c r="G45" i="1"/>
  <c r="G44" i="1"/>
  <c r="G46" i="1"/>
  <c r="K15" i="1"/>
  <c r="G27" i="1"/>
  <c r="G28" i="1"/>
  <c r="G26" i="1"/>
  <c r="I6" i="1"/>
  <c r="I19" i="1"/>
  <c r="I8" i="1"/>
  <c r="I4" i="1"/>
  <c r="K37" i="1"/>
  <c r="I36" i="1"/>
  <c r="K34" i="1"/>
  <c r="K17" i="1"/>
  <c r="I32" i="1"/>
  <c r="I35" i="1"/>
  <c r="I33" i="1"/>
  <c r="I15" i="1"/>
  <c r="I18" i="1"/>
  <c r="I16" i="1"/>
  <c r="I7" i="1"/>
  <c r="K5" i="1"/>
  <c r="G9" i="1"/>
  <c r="G10" i="1"/>
  <c r="G11" i="1"/>
  <c r="K2" i="1"/>
  <c r="I3" i="1"/>
  <c r="I27" i="1" l="1"/>
  <c r="I26" i="1"/>
  <c r="I28" i="1"/>
  <c r="K28" i="1"/>
  <c r="K27" i="1"/>
  <c r="K26" i="1"/>
  <c r="I45" i="1"/>
  <c r="I44" i="1"/>
  <c r="I46" i="1"/>
  <c r="K46" i="1"/>
  <c r="K45" i="1"/>
  <c r="K44" i="1"/>
  <c r="I11" i="1"/>
  <c r="I10" i="1"/>
  <c r="I9" i="1"/>
  <c r="K11" i="1"/>
  <c r="K10" i="1"/>
  <c r="K9" i="1"/>
</calcChain>
</file>

<file path=xl/sharedStrings.xml><?xml version="1.0" encoding="utf-8"?>
<sst xmlns="http://schemas.openxmlformats.org/spreadsheetml/2006/main" count="172" uniqueCount="22">
  <si>
    <t>Target</t>
  </si>
  <si>
    <t>Reference</t>
  </si>
  <si>
    <t>Pick regions (n)</t>
  </si>
  <si>
    <t>Pick area (um^2)</t>
  </si>
  <si>
    <t>Total area (um^2)</t>
  </si>
  <si>
    <t>Labeling Efficiency (%)</t>
  </si>
  <si>
    <t>Offset (nm)</t>
  </si>
  <si>
    <t>median</t>
  </si>
  <si>
    <t>mean</t>
  </si>
  <si>
    <t>95% CI</t>
  </si>
  <si>
    <t>Target Molecules (n)</t>
  </si>
  <si>
    <t>Reference Molecules (n)</t>
  </si>
  <si>
    <t>Reference density (um^-2)</t>
  </si>
  <si>
    <t>Target density (um^-2)</t>
  </si>
  <si>
    <t>Binder-uncertainty (nm)</t>
  </si>
  <si>
    <t>ALFA</t>
  </si>
  <si>
    <t>EGFR</t>
  </si>
  <si>
    <t>Binder</t>
  </si>
  <si>
    <t>Affibody</t>
  </si>
  <si>
    <t>mAB-2nd NB_EXTRA</t>
  </si>
  <si>
    <t>mAB-2nd NB_INTRA</t>
  </si>
  <si>
    <t>GFP-NB 1H1 &amp; 1B2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</si>
</sst>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A2" zoomScale="150" zoomScaleNormal="150" workbookViewId="0">
      <selection activeCell="O34" sqref="O34"/>
    </sheetView>
  </sheetViews>
  <sheetFormatPr defaultColWidth="11" defaultRowHeight="15.75" x14ac:dyDescent="0.25"/>
  <cols>
    <col min="1" max="1" width="8.125" bestFit="1" customWidth="1"/>
    <col min="2" max="2" width="11.875" style="7" customWidth="1"/>
    <col min="3" max="3" width="19.375" style="7" bestFit="1" customWidth="1"/>
    <col min="4" max="4" width="14" style="7" bestFit="1" customWidth="1"/>
    <col min="5" max="5" width="15.125" style="7" bestFit="1" customWidth="1"/>
    <col min="6" max="6" width="16" bestFit="1" customWidth="1"/>
    <col min="7" max="7" width="18.375" bestFit="1" customWidth="1"/>
    <col min="8" max="8" width="20.375" style="9" bestFit="1" customWidth="1"/>
    <col min="9" max="9" width="21.625" bestFit="1" customWidth="1"/>
    <col min="10" max="10" width="21.625" style="9" bestFit="1" customWidth="1"/>
    <col min="11" max="11" width="23.5" bestFit="1" customWidth="1"/>
    <col min="12" max="12" width="20" bestFit="1" customWidth="1"/>
    <col min="13" max="13" width="10.875" bestFit="1" customWidth="1"/>
    <col min="14" max="14" width="21.625" bestFit="1" customWidth="1"/>
  </cols>
  <sheetData>
    <row r="1" spans="1:14" x14ac:dyDescent="0.25">
      <c r="A1" s="2"/>
      <c r="B1" s="3" t="s">
        <v>0</v>
      </c>
      <c r="C1" s="3" t="s">
        <v>17</v>
      </c>
      <c r="D1" s="3" t="s">
        <v>1</v>
      </c>
      <c r="E1" s="3" t="s">
        <v>2</v>
      </c>
      <c r="F1" s="3" t="s">
        <v>3</v>
      </c>
      <c r="G1" s="3" t="s">
        <v>4</v>
      </c>
      <c r="H1" s="8" t="s">
        <v>10</v>
      </c>
      <c r="I1" s="3" t="s">
        <v>13</v>
      </c>
      <c r="J1" s="8" t="s">
        <v>11</v>
      </c>
      <c r="K1" s="3" t="s">
        <v>12</v>
      </c>
      <c r="L1" s="3" t="s">
        <v>5</v>
      </c>
      <c r="M1" s="3" t="s">
        <v>6</v>
      </c>
      <c r="N1" s="3" t="s">
        <v>14</v>
      </c>
    </row>
    <row r="2" spans="1:14" x14ac:dyDescent="0.25">
      <c r="B2" s="7" t="s">
        <v>16</v>
      </c>
      <c r="C2" s="7" t="s">
        <v>18</v>
      </c>
      <c r="D2" s="7" t="s">
        <v>15</v>
      </c>
      <c r="E2" s="7">
        <v>8</v>
      </c>
      <c r="F2" s="4">
        <v>33.1830724</v>
      </c>
      <c r="G2" s="4">
        <f>E2*F2</f>
        <v>265.4645792</v>
      </c>
      <c r="H2" s="9">
        <v>11852</v>
      </c>
      <c r="I2" s="4">
        <f>H2/G2</f>
        <v>44.646257650331378</v>
      </c>
      <c r="J2" s="9">
        <v>1318</v>
      </c>
      <c r="K2" s="4">
        <f>J2/G2</f>
        <v>4.9648808288168036</v>
      </c>
      <c r="L2" s="4">
        <v>16</v>
      </c>
      <c r="M2" s="4">
        <v>15</v>
      </c>
      <c r="N2" s="4">
        <v>8</v>
      </c>
    </row>
    <row r="3" spans="1:14" x14ac:dyDescent="0.25">
      <c r="B3" s="7" t="s">
        <v>16</v>
      </c>
      <c r="C3" s="7" t="s">
        <v>18</v>
      </c>
      <c r="D3" s="7" t="s">
        <v>15</v>
      </c>
      <c r="E3" s="7">
        <v>10</v>
      </c>
      <c r="F3" s="4">
        <v>33.1830724</v>
      </c>
      <c r="G3" s="4">
        <f t="shared" ref="G3:G8" si="0">E3*F3</f>
        <v>331.83072400000003</v>
      </c>
      <c r="H3" s="9">
        <v>7145</v>
      </c>
      <c r="I3" s="4">
        <f t="shared" ref="I3:I8" si="1">H3/G3</f>
        <v>21.532062835748746</v>
      </c>
      <c r="J3" s="9">
        <v>1266</v>
      </c>
      <c r="K3" s="4">
        <f t="shared" ref="K3:K8" si="2">J3/G3</f>
        <v>3.8151982575308483</v>
      </c>
      <c r="L3" s="4">
        <v>11</v>
      </c>
      <c r="M3" s="4">
        <v>15</v>
      </c>
      <c r="N3" s="4">
        <v>8</v>
      </c>
    </row>
    <row r="4" spans="1:14" x14ac:dyDescent="0.25">
      <c r="B4" s="7" t="s">
        <v>16</v>
      </c>
      <c r="C4" s="7" t="s">
        <v>18</v>
      </c>
      <c r="D4" s="7" t="s">
        <v>15</v>
      </c>
      <c r="E4" s="7">
        <v>7</v>
      </c>
      <c r="F4" s="4">
        <v>33.1830724</v>
      </c>
      <c r="G4" s="4">
        <f t="shared" si="0"/>
        <v>232.28150679999999</v>
      </c>
      <c r="H4" s="9">
        <v>4798</v>
      </c>
      <c r="I4" s="4">
        <f t="shared" si="1"/>
        <v>20.655970705972706</v>
      </c>
      <c r="J4" s="9">
        <v>452</v>
      </c>
      <c r="K4" s="4">
        <f t="shared" si="2"/>
        <v>1.9459147059399049</v>
      </c>
      <c r="L4" s="4">
        <v>14</v>
      </c>
      <c r="M4" s="4">
        <v>16</v>
      </c>
      <c r="N4" s="4">
        <v>8</v>
      </c>
    </row>
    <row r="5" spans="1:14" x14ac:dyDescent="0.25">
      <c r="B5" s="7" t="s">
        <v>16</v>
      </c>
      <c r="C5" s="7" t="s">
        <v>18</v>
      </c>
      <c r="D5" s="7" t="s">
        <v>15</v>
      </c>
      <c r="E5" s="7">
        <v>7</v>
      </c>
      <c r="F5" s="4">
        <v>33.1830724</v>
      </c>
      <c r="G5" s="4">
        <f t="shared" si="0"/>
        <v>232.28150679999999</v>
      </c>
      <c r="H5" s="9">
        <v>6930</v>
      </c>
      <c r="I5" s="4">
        <f t="shared" si="1"/>
        <v>29.834488743724648</v>
      </c>
      <c r="J5" s="9">
        <v>960</v>
      </c>
      <c r="K5" s="4">
        <f t="shared" si="2"/>
        <v>4.1329161896068776</v>
      </c>
      <c r="L5" s="4">
        <v>11</v>
      </c>
      <c r="M5" s="4">
        <v>16</v>
      </c>
      <c r="N5" s="4">
        <v>8</v>
      </c>
    </row>
    <row r="6" spans="1:14" x14ac:dyDescent="0.25">
      <c r="B6" s="7" t="s">
        <v>16</v>
      </c>
      <c r="C6" s="7" t="s">
        <v>18</v>
      </c>
      <c r="D6" s="7" t="s">
        <v>15</v>
      </c>
      <c r="E6" s="7">
        <v>8</v>
      </c>
      <c r="F6" s="4">
        <v>33.1830724</v>
      </c>
      <c r="G6" s="4">
        <f t="shared" si="0"/>
        <v>265.4645792</v>
      </c>
      <c r="H6" s="9">
        <v>7450</v>
      </c>
      <c r="I6" s="4">
        <f t="shared" si="1"/>
        <v>28.064007719791491</v>
      </c>
      <c r="J6" s="9">
        <v>4022</v>
      </c>
      <c r="K6" s="4">
        <f t="shared" si="2"/>
        <v>15.15079718778542</v>
      </c>
      <c r="L6" s="4">
        <v>17</v>
      </c>
      <c r="M6" s="4">
        <v>14</v>
      </c>
      <c r="N6" s="4">
        <v>8</v>
      </c>
    </row>
    <row r="7" spans="1:14" x14ac:dyDescent="0.25">
      <c r="B7" s="7" t="s">
        <v>16</v>
      </c>
      <c r="C7" s="7" t="s">
        <v>18</v>
      </c>
      <c r="D7" s="7" t="s">
        <v>15</v>
      </c>
      <c r="E7" s="7">
        <v>7</v>
      </c>
      <c r="F7" s="4">
        <v>33.1830724</v>
      </c>
      <c r="G7" s="4">
        <f t="shared" si="0"/>
        <v>232.28150679999999</v>
      </c>
      <c r="H7" s="9">
        <v>6312</v>
      </c>
      <c r="I7" s="4">
        <f t="shared" si="1"/>
        <v>27.173923946665219</v>
      </c>
      <c r="J7" s="9">
        <v>3187</v>
      </c>
      <c r="K7" s="4">
        <f t="shared" si="2"/>
        <v>13.720420725288665</v>
      </c>
      <c r="L7" s="4">
        <v>13</v>
      </c>
      <c r="M7" s="4">
        <v>15</v>
      </c>
      <c r="N7" s="4">
        <v>8</v>
      </c>
    </row>
    <row r="8" spans="1:14" x14ac:dyDescent="0.25">
      <c r="B8" s="7" t="s">
        <v>16</v>
      </c>
      <c r="C8" s="7" t="s">
        <v>18</v>
      </c>
      <c r="D8" s="7" t="s">
        <v>15</v>
      </c>
      <c r="E8" s="7">
        <v>8</v>
      </c>
      <c r="F8" s="4">
        <v>33.1830724</v>
      </c>
      <c r="G8" s="4">
        <f t="shared" si="0"/>
        <v>265.4645792</v>
      </c>
      <c r="H8" s="9">
        <v>11721</v>
      </c>
      <c r="I8" s="4">
        <f t="shared" si="1"/>
        <v>44.152783152171288</v>
      </c>
      <c r="J8" s="9">
        <v>6296</v>
      </c>
      <c r="K8" s="4">
        <f t="shared" si="2"/>
        <v>23.716911758900299</v>
      </c>
      <c r="L8" s="4">
        <v>37</v>
      </c>
      <c r="M8" s="4">
        <v>15</v>
      </c>
      <c r="N8" s="4">
        <v>8</v>
      </c>
    </row>
    <row r="9" spans="1:14" x14ac:dyDescent="0.25">
      <c r="A9" s="1" t="s">
        <v>7</v>
      </c>
      <c r="F9" s="4"/>
      <c r="G9" s="5">
        <f t="shared" ref="G9:N9" si="3">MEDIAN(G2:G8)</f>
        <v>265.4645792</v>
      </c>
      <c r="H9" s="10">
        <f t="shared" si="3"/>
        <v>7145</v>
      </c>
      <c r="I9" s="5">
        <f t="shared" si="3"/>
        <v>28.064007719791491</v>
      </c>
      <c r="J9" s="10">
        <f t="shared" si="3"/>
        <v>1318</v>
      </c>
      <c r="K9" s="5">
        <f t="shared" si="3"/>
        <v>4.9648808288168036</v>
      </c>
      <c r="L9" s="5">
        <f t="shared" si="3"/>
        <v>14</v>
      </c>
      <c r="M9" s="5">
        <f t="shared" si="3"/>
        <v>15</v>
      </c>
      <c r="N9" s="5">
        <f t="shared" si="3"/>
        <v>8</v>
      </c>
    </row>
    <row r="10" spans="1:14" x14ac:dyDescent="0.25">
      <c r="A10" s="1" t="s">
        <v>8</v>
      </c>
      <c r="F10" s="4"/>
      <c r="G10" s="5">
        <f t="shared" ref="G10:N10" si="4">AVERAGE(G2:G8)</f>
        <v>260.72414028571433</v>
      </c>
      <c r="H10" s="10">
        <f t="shared" si="4"/>
        <v>8029.7142857142853</v>
      </c>
      <c r="I10" s="5">
        <f t="shared" si="4"/>
        <v>30.86564210777221</v>
      </c>
      <c r="J10" s="10">
        <f t="shared" si="4"/>
        <v>2500.1428571428573</v>
      </c>
      <c r="K10" s="5">
        <f t="shared" si="4"/>
        <v>9.6352913791241157</v>
      </c>
      <c r="L10" s="5">
        <f t="shared" si="4"/>
        <v>17</v>
      </c>
      <c r="M10" s="5">
        <f t="shared" si="4"/>
        <v>15.142857142857142</v>
      </c>
      <c r="N10" s="5">
        <f t="shared" si="4"/>
        <v>8</v>
      </c>
    </row>
    <row r="11" spans="1:14" x14ac:dyDescent="0.25">
      <c r="A11" s="1" t="s">
        <v>9</v>
      </c>
      <c r="F11" s="4"/>
      <c r="G11" s="5">
        <f t="shared" ref="G11:N11" si="5">1.96*(STDEV(G2:G8)/SQRT(COUNT(G2:G8)))</f>
        <v>26.2796525764013</v>
      </c>
      <c r="H11" s="10">
        <f t="shared" si="5"/>
        <v>2005.1693952049698</v>
      </c>
      <c r="I11" s="5">
        <f t="shared" si="5"/>
        <v>7.2857722867176271</v>
      </c>
      <c r="J11" s="10">
        <f t="shared" si="5"/>
        <v>1562.2685667537019</v>
      </c>
      <c r="K11" s="5">
        <f t="shared" si="5"/>
        <v>5.9763548395781374</v>
      </c>
      <c r="L11" s="5">
        <f t="shared" si="5"/>
        <v>6.7491036441886116</v>
      </c>
      <c r="M11" s="5">
        <f t="shared" si="5"/>
        <v>0.51120772033815498</v>
      </c>
      <c r="N11" s="5">
        <f t="shared" si="5"/>
        <v>0</v>
      </c>
    </row>
    <row r="14" spans="1:14" x14ac:dyDescent="0.25">
      <c r="A14" s="2"/>
      <c r="B14" s="3" t="s">
        <v>0</v>
      </c>
      <c r="C14" s="3" t="s">
        <v>17</v>
      </c>
      <c r="D14" s="3" t="s">
        <v>1</v>
      </c>
      <c r="E14" s="3" t="s">
        <v>2</v>
      </c>
      <c r="F14" s="3" t="s">
        <v>3</v>
      </c>
      <c r="G14" s="3" t="s">
        <v>4</v>
      </c>
      <c r="H14" s="8" t="s">
        <v>10</v>
      </c>
      <c r="I14" s="3" t="s">
        <v>13</v>
      </c>
      <c r="J14" s="8" t="s">
        <v>11</v>
      </c>
      <c r="K14" s="3" t="s">
        <v>12</v>
      </c>
      <c r="L14" s="3" t="s">
        <v>5</v>
      </c>
      <c r="M14" s="3" t="s">
        <v>6</v>
      </c>
      <c r="N14" s="3" t="s">
        <v>14</v>
      </c>
    </row>
    <row r="15" spans="1:14" x14ac:dyDescent="0.25">
      <c r="B15" s="7" t="s">
        <v>16</v>
      </c>
      <c r="C15" s="7" t="s">
        <v>19</v>
      </c>
      <c r="D15" s="7" t="s">
        <v>15</v>
      </c>
      <c r="E15" s="7">
        <v>10</v>
      </c>
      <c r="F15" s="4">
        <v>33.1830724</v>
      </c>
      <c r="G15" s="4">
        <f>E15*F15</f>
        <v>331.83072400000003</v>
      </c>
      <c r="H15" s="9">
        <v>21819</v>
      </c>
      <c r="I15" s="4">
        <f>H15/G15</f>
        <v>65.753405040336162</v>
      </c>
      <c r="J15" s="9">
        <v>6425</v>
      </c>
      <c r="K15" s="4">
        <f>J15/G15</f>
        <v>19.362281836205135</v>
      </c>
      <c r="L15" s="4">
        <v>45</v>
      </c>
      <c r="M15" s="4">
        <v>15</v>
      </c>
      <c r="N15" s="4">
        <v>10</v>
      </c>
    </row>
    <row r="16" spans="1:14" x14ac:dyDescent="0.25">
      <c r="B16" s="7" t="s">
        <v>16</v>
      </c>
      <c r="C16" s="7" t="s">
        <v>19</v>
      </c>
      <c r="D16" s="7" t="s">
        <v>15</v>
      </c>
      <c r="E16" s="7">
        <v>10</v>
      </c>
      <c r="F16" s="4">
        <v>33.1830724</v>
      </c>
      <c r="G16" s="4">
        <f t="shared" ref="G16:G19" si="6">E16*F16</f>
        <v>331.83072400000003</v>
      </c>
      <c r="H16" s="9">
        <v>17311</v>
      </c>
      <c r="I16" s="4">
        <f t="shared" ref="I16:I19" si="7">H16/G16</f>
        <v>52.168165115415889</v>
      </c>
      <c r="J16" s="9">
        <v>5406</v>
      </c>
      <c r="K16" s="4">
        <f t="shared" ref="K16:K19" si="8">J16/G16</f>
        <v>16.291439004906607</v>
      </c>
      <c r="L16" s="4">
        <v>41</v>
      </c>
      <c r="M16" s="4">
        <v>15</v>
      </c>
      <c r="N16" s="4">
        <v>10</v>
      </c>
    </row>
    <row r="17" spans="1:14" x14ac:dyDescent="0.25">
      <c r="B17" s="7" t="s">
        <v>16</v>
      </c>
      <c r="C17" s="7" t="s">
        <v>19</v>
      </c>
      <c r="D17" s="7" t="s">
        <v>15</v>
      </c>
      <c r="E17" s="7">
        <v>10</v>
      </c>
      <c r="F17" s="4">
        <v>33.1830724</v>
      </c>
      <c r="G17" s="4">
        <f t="shared" si="6"/>
        <v>331.83072400000003</v>
      </c>
      <c r="H17" s="9">
        <v>4599</v>
      </c>
      <c r="I17" s="4">
        <f t="shared" si="7"/>
        <v>13.859476134584812</v>
      </c>
      <c r="J17" s="9">
        <v>1413</v>
      </c>
      <c r="K17" s="4">
        <f t="shared" si="8"/>
        <v>4.2581952116043356</v>
      </c>
      <c r="L17" s="4">
        <v>25</v>
      </c>
      <c r="M17" s="4">
        <v>15</v>
      </c>
      <c r="N17" s="4">
        <v>10</v>
      </c>
    </row>
    <row r="18" spans="1:14" x14ac:dyDescent="0.25">
      <c r="B18" s="7" t="s">
        <v>16</v>
      </c>
      <c r="C18" s="7" t="s">
        <v>19</v>
      </c>
      <c r="D18" s="7" t="s">
        <v>15</v>
      </c>
      <c r="E18" s="7">
        <v>10</v>
      </c>
      <c r="F18" s="4">
        <v>33.1830724</v>
      </c>
      <c r="G18" s="4">
        <f t="shared" si="6"/>
        <v>331.83072400000003</v>
      </c>
      <c r="H18" s="9">
        <v>8827</v>
      </c>
      <c r="I18" s="4">
        <f t="shared" si="7"/>
        <v>26.600912337460347</v>
      </c>
      <c r="J18" s="9">
        <v>4041</v>
      </c>
      <c r="K18" s="4">
        <f t="shared" si="8"/>
        <v>12.177895859938515</v>
      </c>
      <c r="L18" s="4">
        <v>31</v>
      </c>
      <c r="M18" s="4">
        <v>15</v>
      </c>
      <c r="N18" s="4">
        <v>10</v>
      </c>
    </row>
    <row r="19" spans="1:14" x14ac:dyDescent="0.25">
      <c r="B19" s="7" t="s">
        <v>16</v>
      </c>
      <c r="C19" s="7" t="s">
        <v>19</v>
      </c>
      <c r="D19" s="7" t="s">
        <v>15</v>
      </c>
      <c r="E19" s="7">
        <v>10</v>
      </c>
      <c r="F19" s="4">
        <v>33.1830724</v>
      </c>
      <c r="G19" s="4">
        <f t="shared" si="6"/>
        <v>331.83072400000003</v>
      </c>
      <c r="H19" s="9">
        <v>9557</v>
      </c>
      <c r="I19" s="4">
        <f t="shared" si="7"/>
        <v>28.80082918421984</v>
      </c>
      <c r="J19" s="9">
        <v>5932</v>
      </c>
      <c r="K19" s="4">
        <f t="shared" si="8"/>
        <v>17.876584568462079</v>
      </c>
      <c r="L19" s="4">
        <v>31</v>
      </c>
      <c r="M19" s="4">
        <v>15</v>
      </c>
      <c r="N19" s="4">
        <v>10</v>
      </c>
    </row>
    <row r="20" spans="1:14" x14ac:dyDescent="0.25">
      <c r="B20" s="7" t="s">
        <v>16</v>
      </c>
      <c r="C20" s="7" t="s">
        <v>19</v>
      </c>
      <c r="D20" s="7" t="s">
        <v>15</v>
      </c>
      <c r="E20" s="7">
        <v>7</v>
      </c>
      <c r="F20" s="4">
        <v>33.1830724</v>
      </c>
      <c r="G20" s="4">
        <f>E20*F20</f>
        <v>232.28150679999999</v>
      </c>
      <c r="H20" s="9">
        <v>4703</v>
      </c>
      <c r="I20" s="4">
        <f>H20/G20</f>
        <v>20.246984208042861</v>
      </c>
      <c r="J20" s="9">
        <v>1523</v>
      </c>
      <c r="K20" s="4">
        <f>J20/G20</f>
        <v>6.556699329970078</v>
      </c>
      <c r="L20" s="4">
        <v>31</v>
      </c>
      <c r="M20" s="4">
        <v>13</v>
      </c>
      <c r="N20" s="4">
        <v>10</v>
      </c>
    </row>
    <row r="21" spans="1:14" x14ac:dyDescent="0.25">
      <c r="B21" s="7" t="s">
        <v>16</v>
      </c>
      <c r="C21" s="7" t="s">
        <v>19</v>
      </c>
      <c r="D21" s="7" t="s">
        <v>15</v>
      </c>
      <c r="E21" s="7">
        <v>6</v>
      </c>
      <c r="F21" s="4">
        <v>33.1830724</v>
      </c>
      <c r="G21" s="4">
        <f t="shared" ref="G21:G25" si="9">E21*F21</f>
        <v>199.0984344</v>
      </c>
      <c r="H21" s="9">
        <v>10243</v>
      </c>
      <c r="I21" s="4">
        <f t="shared" ref="I21:I25" si="10">H21/G21</f>
        <v>51.446913838715751</v>
      </c>
      <c r="J21" s="9">
        <v>3247</v>
      </c>
      <c r="K21" s="4">
        <f t="shared" ref="K21:K25" si="11">J21/G21</f>
        <v>16.308515984995612</v>
      </c>
      <c r="L21" s="4">
        <v>58</v>
      </c>
      <c r="M21" s="4">
        <v>14</v>
      </c>
      <c r="N21" s="4">
        <v>10</v>
      </c>
    </row>
    <row r="22" spans="1:14" x14ac:dyDescent="0.25">
      <c r="B22" s="7" t="s">
        <v>16</v>
      </c>
      <c r="C22" s="7" t="s">
        <v>19</v>
      </c>
      <c r="D22" s="7" t="s">
        <v>15</v>
      </c>
      <c r="E22" s="7">
        <v>6</v>
      </c>
      <c r="F22" s="4">
        <v>33.1830724</v>
      </c>
      <c r="G22" s="4">
        <f t="shared" si="9"/>
        <v>199.0984344</v>
      </c>
      <c r="H22" s="9">
        <v>9826</v>
      </c>
      <c r="I22" s="4">
        <f t="shared" si="10"/>
        <v>49.352472457211846</v>
      </c>
      <c r="J22" s="9">
        <v>2691</v>
      </c>
      <c r="K22" s="4">
        <f t="shared" si="11"/>
        <v>13.515927476323741</v>
      </c>
      <c r="L22" s="4">
        <v>51</v>
      </c>
      <c r="M22" s="4">
        <v>14</v>
      </c>
      <c r="N22" s="4">
        <v>10</v>
      </c>
    </row>
    <row r="23" spans="1:14" x14ac:dyDescent="0.25">
      <c r="B23" s="7" t="s">
        <v>16</v>
      </c>
      <c r="C23" s="7" t="s">
        <v>19</v>
      </c>
      <c r="D23" s="7" t="s">
        <v>15</v>
      </c>
      <c r="E23" s="7">
        <v>8</v>
      </c>
      <c r="F23" s="4">
        <v>33.1830724</v>
      </c>
      <c r="G23" s="4">
        <f t="shared" si="9"/>
        <v>265.4645792</v>
      </c>
      <c r="H23" s="9">
        <v>7741</v>
      </c>
      <c r="I23" s="4">
        <f t="shared" si="10"/>
        <v>29.160199162269254</v>
      </c>
      <c r="J23" s="9">
        <v>2604</v>
      </c>
      <c r="K23" s="4">
        <f t="shared" si="11"/>
        <v>9.8092182687700724</v>
      </c>
      <c r="L23" s="4">
        <v>42</v>
      </c>
      <c r="M23" s="4">
        <v>14</v>
      </c>
      <c r="N23" s="4">
        <v>10</v>
      </c>
    </row>
    <row r="24" spans="1:14" x14ac:dyDescent="0.25">
      <c r="B24" s="7" t="s">
        <v>16</v>
      </c>
      <c r="C24" s="7" t="s">
        <v>19</v>
      </c>
      <c r="D24" s="7" t="s">
        <v>15</v>
      </c>
      <c r="E24" s="7">
        <v>8</v>
      </c>
      <c r="F24" s="4">
        <v>33.1830724</v>
      </c>
      <c r="G24" s="4">
        <f t="shared" si="9"/>
        <v>265.4645792</v>
      </c>
      <c r="H24" s="9">
        <v>5889</v>
      </c>
      <c r="I24" s="4">
        <f t="shared" si="10"/>
        <v>22.183750531792228</v>
      </c>
      <c r="J24" s="9">
        <v>1965</v>
      </c>
      <c r="K24" s="4">
        <f t="shared" si="11"/>
        <v>7.4021174724013798</v>
      </c>
      <c r="L24" s="4">
        <v>36</v>
      </c>
      <c r="M24" s="4">
        <v>15</v>
      </c>
      <c r="N24" s="4">
        <v>10</v>
      </c>
    </row>
    <row r="25" spans="1:14" x14ac:dyDescent="0.25">
      <c r="B25" s="7" t="s">
        <v>16</v>
      </c>
      <c r="C25" s="7" t="s">
        <v>19</v>
      </c>
      <c r="D25" s="7" t="s">
        <v>15</v>
      </c>
      <c r="E25" s="7">
        <v>15</v>
      </c>
      <c r="F25" s="4">
        <v>33.1830724</v>
      </c>
      <c r="G25" s="4">
        <f t="shared" si="9"/>
        <v>497.74608599999999</v>
      </c>
      <c r="H25" s="9">
        <v>30176</v>
      </c>
      <c r="I25" s="4">
        <f t="shared" si="10"/>
        <v>60.625288372433332</v>
      </c>
      <c r="J25" s="9">
        <v>10970</v>
      </c>
      <c r="K25" s="4">
        <f t="shared" si="11"/>
        <v>22.03934959721612</v>
      </c>
      <c r="L25" s="4">
        <v>43</v>
      </c>
      <c r="M25" s="4">
        <v>15</v>
      </c>
      <c r="N25" s="4">
        <v>10</v>
      </c>
    </row>
    <row r="26" spans="1:14" x14ac:dyDescent="0.25">
      <c r="A26" s="1" t="s">
        <v>7</v>
      </c>
      <c r="F26" s="4"/>
      <c r="G26" s="5">
        <f>MEDIAN(G15:G25)</f>
        <v>331.83072400000003</v>
      </c>
      <c r="H26" s="5">
        <f t="shared" ref="H26:N26" si="12">MEDIAN(H15:H25)</f>
        <v>9557</v>
      </c>
      <c r="I26" s="5">
        <f t="shared" si="12"/>
        <v>29.160199162269254</v>
      </c>
      <c r="J26" s="5">
        <f t="shared" si="12"/>
        <v>3247</v>
      </c>
      <c r="K26" s="5">
        <f t="shared" si="12"/>
        <v>13.515927476323741</v>
      </c>
      <c r="L26" s="5">
        <f t="shared" si="12"/>
        <v>41</v>
      </c>
      <c r="M26" s="5">
        <f t="shared" si="12"/>
        <v>15</v>
      </c>
      <c r="N26" s="5">
        <f t="shared" si="12"/>
        <v>10</v>
      </c>
    </row>
    <row r="27" spans="1:14" x14ac:dyDescent="0.25">
      <c r="A27" s="1" t="s">
        <v>8</v>
      </c>
      <c r="F27" s="4"/>
      <c r="G27" s="5">
        <f>AVERAGE(G15:G25)</f>
        <v>301.66429454545454</v>
      </c>
      <c r="H27" s="5">
        <f t="shared" ref="H27:N27" si="13">AVERAGE(H15:H25)</f>
        <v>11881</v>
      </c>
      <c r="I27" s="5">
        <f t="shared" si="13"/>
        <v>38.199854216589301</v>
      </c>
      <c r="J27" s="5">
        <f t="shared" si="13"/>
        <v>4201.545454545455</v>
      </c>
      <c r="K27" s="5">
        <f t="shared" si="13"/>
        <v>13.236202237344878</v>
      </c>
      <c r="L27" s="5">
        <f t="shared" si="13"/>
        <v>39.454545454545453</v>
      </c>
      <c r="M27" s="5">
        <f t="shared" si="13"/>
        <v>14.545454545454545</v>
      </c>
      <c r="N27" s="5">
        <f t="shared" si="13"/>
        <v>10</v>
      </c>
    </row>
    <row r="28" spans="1:14" x14ac:dyDescent="0.25">
      <c r="A28" s="1" t="s">
        <v>9</v>
      </c>
      <c r="F28" s="4"/>
      <c r="G28" s="5">
        <f>1.96*(STDEV(G15:G25)/SQRT(COUNT(G15:G25)))</f>
        <v>49.96076580700749</v>
      </c>
      <c r="H28" s="5">
        <f t="shared" ref="H28:N28" si="14">1.96*(STDEV(H15:H25)/SQRT(COUNT(H15:H25)))</f>
        <v>4735.7598670725001</v>
      </c>
      <c r="I28" s="5">
        <f t="shared" si="14"/>
        <v>10.625732811381701</v>
      </c>
      <c r="J28" s="5">
        <f t="shared" si="14"/>
        <v>1681.1236476689439</v>
      </c>
      <c r="K28" s="5">
        <f t="shared" si="14"/>
        <v>3.3820928182764223</v>
      </c>
      <c r="L28" s="5">
        <f t="shared" si="14"/>
        <v>5.8044624611422799</v>
      </c>
      <c r="M28" s="5">
        <f t="shared" si="14"/>
        <v>0.40631706058078376</v>
      </c>
      <c r="N28" s="5">
        <f t="shared" si="14"/>
        <v>0</v>
      </c>
    </row>
    <row r="31" spans="1:14" x14ac:dyDescent="0.25">
      <c r="A31" s="2"/>
      <c r="B31" s="3" t="s">
        <v>0</v>
      </c>
      <c r="C31" s="3" t="s">
        <v>17</v>
      </c>
      <c r="D31" s="3" t="s">
        <v>1</v>
      </c>
      <c r="E31" s="3" t="s">
        <v>2</v>
      </c>
      <c r="F31" s="3" t="s">
        <v>3</v>
      </c>
      <c r="G31" s="3" t="s">
        <v>4</v>
      </c>
      <c r="H31" s="8" t="s">
        <v>10</v>
      </c>
      <c r="I31" s="3" t="s">
        <v>13</v>
      </c>
      <c r="J31" s="8" t="s">
        <v>11</v>
      </c>
      <c r="K31" s="3" t="s">
        <v>12</v>
      </c>
      <c r="L31" s="3" t="s">
        <v>5</v>
      </c>
      <c r="M31" s="3" t="s">
        <v>6</v>
      </c>
      <c r="N31" s="3" t="s">
        <v>14</v>
      </c>
    </row>
    <row r="32" spans="1:14" x14ac:dyDescent="0.25">
      <c r="B32" s="7" t="s">
        <v>16</v>
      </c>
      <c r="C32" s="7" t="s">
        <v>20</v>
      </c>
      <c r="D32" s="7" t="s">
        <v>15</v>
      </c>
      <c r="E32" s="7">
        <v>15</v>
      </c>
      <c r="F32" s="4">
        <v>33.1830724</v>
      </c>
      <c r="G32" s="4">
        <f>E32*F32</f>
        <v>497.74608599999999</v>
      </c>
      <c r="H32" s="9">
        <v>4604</v>
      </c>
      <c r="I32" s="4">
        <f>H32/G32</f>
        <v>9.2496960387951699</v>
      </c>
      <c r="J32" s="9">
        <v>4252</v>
      </c>
      <c r="K32" s="4">
        <f>J32/G32</f>
        <v>8.5425081574624375</v>
      </c>
      <c r="L32" s="4">
        <v>28</v>
      </c>
      <c r="M32" s="4">
        <v>11</v>
      </c>
      <c r="N32" s="4">
        <v>10</v>
      </c>
    </row>
    <row r="33" spans="1:14" x14ac:dyDescent="0.25">
      <c r="B33" s="7" t="s">
        <v>16</v>
      </c>
      <c r="C33" s="7" t="s">
        <v>20</v>
      </c>
      <c r="D33" s="7" t="s">
        <v>15</v>
      </c>
      <c r="E33" s="7">
        <v>10</v>
      </c>
      <c r="F33" s="4">
        <v>33.1830724</v>
      </c>
      <c r="G33" s="4">
        <f t="shared" ref="G33:G37" si="15">E33*F33</f>
        <v>331.83072400000003</v>
      </c>
      <c r="H33" s="9">
        <v>12635</v>
      </c>
      <c r="I33" s="4">
        <f t="shared" ref="I33:I37" si="16">H33/G33</f>
        <v>38.076642957268774</v>
      </c>
      <c r="J33" s="9">
        <v>12073</v>
      </c>
      <c r="K33" s="4">
        <f t="shared" ref="K33:K37" si="17">J33/G33</f>
        <v>36.383008343736122</v>
      </c>
      <c r="L33" s="4">
        <v>30</v>
      </c>
      <c r="M33" s="4">
        <v>13</v>
      </c>
      <c r="N33" s="4">
        <v>10</v>
      </c>
    </row>
    <row r="34" spans="1:14" x14ac:dyDescent="0.25">
      <c r="B34" s="7" t="s">
        <v>16</v>
      </c>
      <c r="C34" s="7" t="s">
        <v>20</v>
      </c>
      <c r="D34" s="7" t="s">
        <v>15</v>
      </c>
      <c r="E34" s="7">
        <v>6</v>
      </c>
      <c r="F34" s="4">
        <v>33.1830724</v>
      </c>
      <c r="G34" s="4">
        <f t="shared" si="15"/>
        <v>199.0984344</v>
      </c>
      <c r="H34" s="9">
        <v>1040</v>
      </c>
      <c r="I34" s="4">
        <f t="shared" si="16"/>
        <v>5.2235468507531371</v>
      </c>
      <c r="J34" s="9">
        <v>1243</v>
      </c>
      <c r="K34" s="4">
        <f t="shared" si="17"/>
        <v>6.2431430148905278</v>
      </c>
      <c r="L34" s="4">
        <v>12</v>
      </c>
      <c r="M34" s="4">
        <v>12</v>
      </c>
      <c r="N34" s="4">
        <v>10</v>
      </c>
    </row>
    <row r="35" spans="1:14" x14ac:dyDescent="0.25">
      <c r="B35" s="7" t="s">
        <v>16</v>
      </c>
      <c r="C35" s="7" t="s">
        <v>20</v>
      </c>
      <c r="D35" s="7" t="s">
        <v>15</v>
      </c>
      <c r="E35" s="7">
        <v>12</v>
      </c>
      <c r="F35" s="4">
        <v>33.1830724</v>
      </c>
      <c r="G35" s="4">
        <f t="shared" si="15"/>
        <v>398.1968688</v>
      </c>
      <c r="H35" s="9">
        <v>14180</v>
      </c>
      <c r="I35" s="4">
        <f t="shared" si="16"/>
        <v>35.610526126768981</v>
      </c>
      <c r="J35" s="9">
        <v>19831</v>
      </c>
      <c r="K35" s="4">
        <f t="shared" si="17"/>
        <v>49.801998844848775</v>
      </c>
      <c r="L35" s="4">
        <v>29</v>
      </c>
      <c r="M35" s="4">
        <v>12</v>
      </c>
      <c r="N35" s="4">
        <v>10</v>
      </c>
    </row>
    <row r="36" spans="1:14" x14ac:dyDescent="0.25">
      <c r="B36" s="7" t="s">
        <v>16</v>
      </c>
      <c r="C36" s="7" t="s">
        <v>20</v>
      </c>
      <c r="D36" s="7" t="s">
        <v>15</v>
      </c>
      <c r="E36" s="7">
        <v>25</v>
      </c>
      <c r="F36" s="4">
        <v>33.1830724</v>
      </c>
      <c r="G36" s="4">
        <f t="shared" si="15"/>
        <v>829.57681000000002</v>
      </c>
      <c r="H36" s="9">
        <v>11066</v>
      </c>
      <c r="I36" s="4">
        <f t="shared" si="16"/>
        <v>13.339331411638664</v>
      </c>
      <c r="J36" s="9">
        <v>10780</v>
      </c>
      <c r="K36" s="4">
        <f t="shared" si="17"/>
        <v>12.994577319488958</v>
      </c>
      <c r="L36" s="4">
        <v>20</v>
      </c>
      <c r="M36" s="4">
        <v>12</v>
      </c>
      <c r="N36" s="4">
        <v>10</v>
      </c>
    </row>
    <row r="37" spans="1:14" x14ac:dyDescent="0.25">
      <c r="B37" s="7" t="s">
        <v>16</v>
      </c>
      <c r="C37" s="7" t="s">
        <v>20</v>
      </c>
      <c r="D37" s="7" t="s">
        <v>15</v>
      </c>
      <c r="E37" s="7">
        <v>10</v>
      </c>
      <c r="F37" s="4">
        <v>33.1830724</v>
      </c>
      <c r="G37" s="4">
        <f t="shared" si="15"/>
        <v>331.83072400000003</v>
      </c>
      <c r="H37" s="9">
        <v>4971</v>
      </c>
      <c r="I37" s="4">
        <f t="shared" si="16"/>
        <v>14.980529651015678</v>
      </c>
      <c r="J37" s="9">
        <v>5607</v>
      </c>
      <c r="K37" s="4">
        <f t="shared" si="17"/>
        <v>16.897169533945867</v>
      </c>
      <c r="L37" s="4">
        <v>20</v>
      </c>
      <c r="M37" s="4">
        <v>8</v>
      </c>
      <c r="N37" s="4">
        <v>10</v>
      </c>
    </row>
    <row r="38" spans="1:14" x14ac:dyDescent="0.25">
      <c r="B38" s="7" t="s">
        <v>16</v>
      </c>
      <c r="C38" s="7" t="s">
        <v>20</v>
      </c>
      <c r="D38" s="7" t="s">
        <v>15</v>
      </c>
      <c r="E38" s="7">
        <v>7</v>
      </c>
      <c r="F38" s="4">
        <v>33.1830724</v>
      </c>
      <c r="G38" s="4">
        <f>E38*F38</f>
        <v>232.28150679999999</v>
      </c>
      <c r="H38" s="9">
        <v>3022</v>
      </c>
      <c r="I38" s="4">
        <f>H38/G38</f>
        <v>13.010075755199983</v>
      </c>
      <c r="J38" s="9">
        <v>1523</v>
      </c>
      <c r="K38" s="4">
        <f>J38/G38</f>
        <v>6.556699329970078</v>
      </c>
      <c r="L38" s="4">
        <v>23</v>
      </c>
      <c r="M38" s="4">
        <v>13</v>
      </c>
      <c r="N38" s="4">
        <v>10</v>
      </c>
    </row>
    <row r="39" spans="1:14" x14ac:dyDescent="0.25">
      <c r="B39" s="7" t="s">
        <v>16</v>
      </c>
      <c r="C39" s="7" t="s">
        <v>20</v>
      </c>
      <c r="D39" s="7" t="s">
        <v>15</v>
      </c>
      <c r="E39" s="7">
        <v>6</v>
      </c>
      <c r="F39" s="4">
        <v>33.1830724</v>
      </c>
      <c r="G39" s="4">
        <f t="shared" ref="G39:G43" si="18">E39*F39</f>
        <v>199.0984344</v>
      </c>
      <c r="H39" s="9">
        <v>7111</v>
      </c>
      <c r="I39" s="4">
        <f t="shared" ref="I39:I43" si="19">H39/G39</f>
        <v>35.716001592024575</v>
      </c>
      <c r="J39" s="9">
        <v>3247</v>
      </c>
      <c r="K39" s="4">
        <f t="shared" ref="K39:K43" si="20">J39/G39</f>
        <v>16.308515984995612</v>
      </c>
      <c r="L39" s="4">
        <v>46</v>
      </c>
      <c r="M39" s="4">
        <v>14</v>
      </c>
      <c r="N39" s="4">
        <v>10</v>
      </c>
    </row>
    <row r="40" spans="1:14" x14ac:dyDescent="0.25">
      <c r="B40" s="7" t="s">
        <v>16</v>
      </c>
      <c r="C40" s="7" t="s">
        <v>20</v>
      </c>
      <c r="D40" s="7" t="s">
        <v>15</v>
      </c>
      <c r="E40" s="7">
        <v>6</v>
      </c>
      <c r="F40" s="4">
        <v>33.1830724</v>
      </c>
      <c r="G40" s="4">
        <f t="shared" si="18"/>
        <v>199.0984344</v>
      </c>
      <c r="H40" s="9">
        <v>6602</v>
      </c>
      <c r="I40" s="4">
        <f t="shared" si="19"/>
        <v>33.159477219877125</v>
      </c>
      <c r="J40" s="9">
        <v>2691</v>
      </c>
      <c r="K40" s="4">
        <f t="shared" si="20"/>
        <v>13.515927476323741</v>
      </c>
      <c r="L40" s="4">
        <v>41</v>
      </c>
      <c r="M40" s="4">
        <v>14</v>
      </c>
      <c r="N40" s="4">
        <v>10</v>
      </c>
    </row>
    <row r="41" spans="1:14" x14ac:dyDescent="0.25">
      <c r="B41" s="7" t="s">
        <v>16</v>
      </c>
      <c r="C41" s="7" t="s">
        <v>20</v>
      </c>
      <c r="D41" s="7" t="s">
        <v>15</v>
      </c>
      <c r="E41" s="7">
        <v>8</v>
      </c>
      <c r="F41" s="4">
        <v>33.1830724</v>
      </c>
      <c r="G41" s="4">
        <f t="shared" si="18"/>
        <v>265.4645792</v>
      </c>
      <c r="H41" s="9">
        <v>5640</v>
      </c>
      <c r="I41" s="4">
        <f t="shared" si="19"/>
        <v>21.245772287197855</v>
      </c>
      <c r="J41" s="9">
        <v>2604</v>
      </c>
      <c r="K41" s="4">
        <f t="shared" si="20"/>
        <v>9.8092182687700724</v>
      </c>
      <c r="L41" s="4">
        <v>35</v>
      </c>
      <c r="M41" s="4">
        <v>14</v>
      </c>
      <c r="N41" s="4">
        <v>10</v>
      </c>
    </row>
    <row r="42" spans="1:14" x14ac:dyDescent="0.25">
      <c r="B42" s="7" t="s">
        <v>16</v>
      </c>
      <c r="C42" s="7" t="s">
        <v>20</v>
      </c>
      <c r="D42" s="7" t="s">
        <v>15</v>
      </c>
      <c r="E42" s="7">
        <v>8</v>
      </c>
      <c r="F42" s="4">
        <v>33.1830724</v>
      </c>
      <c r="G42" s="4">
        <f t="shared" si="18"/>
        <v>265.4645792</v>
      </c>
      <c r="H42" s="9">
        <v>3792</v>
      </c>
      <c r="I42" s="4">
        <f t="shared" si="19"/>
        <v>14.284391580328769</v>
      </c>
      <c r="J42" s="9">
        <v>1965</v>
      </c>
      <c r="K42" s="4">
        <f t="shared" si="20"/>
        <v>7.4021174724013798</v>
      </c>
      <c r="L42" s="4">
        <v>26</v>
      </c>
      <c r="M42" s="4">
        <v>15</v>
      </c>
      <c r="N42" s="4">
        <v>10</v>
      </c>
    </row>
    <row r="43" spans="1:14" x14ac:dyDescent="0.25">
      <c r="B43" s="7" t="s">
        <v>16</v>
      </c>
      <c r="C43" s="7" t="s">
        <v>20</v>
      </c>
      <c r="D43" s="7" t="s">
        <v>15</v>
      </c>
      <c r="E43" s="7">
        <v>15</v>
      </c>
      <c r="F43" s="4">
        <v>33.1830724</v>
      </c>
      <c r="G43" s="4">
        <f t="shared" si="18"/>
        <v>497.74608599999999</v>
      </c>
      <c r="H43" s="9">
        <v>27067</v>
      </c>
      <c r="I43" s="4">
        <f t="shared" si="19"/>
        <v>54.379131772821211</v>
      </c>
      <c r="J43" s="9">
        <v>10970</v>
      </c>
      <c r="K43" s="4">
        <f t="shared" si="20"/>
        <v>22.03934959721612</v>
      </c>
      <c r="L43" s="4">
        <v>47</v>
      </c>
      <c r="M43" s="4">
        <v>15</v>
      </c>
      <c r="N43" s="4">
        <v>10</v>
      </c>
    </row>
    <row r="44" spans="1:14" x14ac:dyDescent="0.25">
      <c r="A44" s="1" t="s">
        <v>7</v>
      </c>
      <c r="F44" s="4"/>
      <c r="G44" s="5">
        <f>MEDIAN(G32:G43)</f>
        <v>298.64765160000002</v>
      </c>
      <c r="H44" s="5">
        <f t="shared" ref="H44:N44" si="21">MEDIAN(H32:H43)</f>
        <v>6121</v>
      </c>
      <c r="I44" s="5">
        <f t="shared" si="21"/>
        <v>18.113150969106766</v>
      </c>
      <c r="J44" s="5">
        <f t="shared" si="21"/>
        <v>3749.5</v>
      </c>
      <c r="K44" s="5">
        <f t="shared" si="21"/>
        <v>13.25525239790635</v>
      </c>
      <c r="L44" s="5">
        <f t="shared" si="21"/>
        <v>28.5</v>
      </c>
      <c r="M44" s="5">
        <f t="shared" si="21"/>
        <v>13</v>
      </c>
      <c r="N44" s="5">
        <f t="shared" si="21"/>
        <v>10</v>
      </c>
    </row>
    <row r="45" spans="1:14" x14ac:dyDescent="0.25">
      <c r="A45" s="1" t="s">
        <v>8</v>
      </c>
      <c r="F45" s="4"/>
      <c r="G45" s="5">
        <f>AVERAGE(G32:G43)</f>
        <v>353.95277226666667</v>
      </c>
      <c r="H45" s="5">
        <f t="shared" ref="H45:N45" si="22">AVERAGE(H32:H43)</f>
        <v>8477.5</v>
      </c>
      <c r="I45" s="5">
        <f t="shared" si="22"/>
        <v>24.022926936974159</v>
      </c>
      <c r="J45" s="5">
        <f t="shared" si="22"/>
        <v>6398.833333333333</v>
      </c>
      <c r="K45" s="5">
        <f t="shared" si="22"/>
        <v>17.207852778670809</v>
      </c>
      <c r="L45" s="5">
        <f t="shared" si="22"/>
        <v>29.75</v>
      </c>
      <c r="M45" s="5">
        <f t="shared" si="22"/>
        <v>12.75</v>
      </c>
      <c r="N45" s="5">
        <f t="shared" si="22"/>
        <v>10</v>
      </c>
    </row>
    <row r="46" spans="1:14" x14ac:dyDescent="0.25">
      <c r="A46" s="1" t="s">
        <v>9</v>
      </c>
      <c r="F46" s="4"/>
      <c r="G46" s="5">
        <f>1.96*(STDEV(G32:G43)/SQRT(COUNT(G32:G43)))</f>
        <v>104.17701922294941</v>
      </c>
      <c r="H46" s="5">
        <f t="shared" ref="H46:N46" si="23">1.96*(STDEV(H32:H43)/SQRT(COUNT(H32:H43)))</f>
        <v>4000.2575397773398</v>
      </c>
      <c r="I46" s="5">
        <f t="shared" si="23"/>
        <v>8.4696916727701197</v>
      </c>
      <c r="J46" s="5">
        <f t="shared" si="23"/>
        <v>3263.8892751489479</v>
      </c>
      <c r="K46" s="5">
        <f t="shared" si="23"/>
        <v>7.5243286769627309</v>
      </c>
      <c r="L46" s="5">
        <f t="shared" si="23"/>
        <v>6.1135559755895486</v>
      </c>
      <c r="M46" s="5">
        <f t="shared" si="23"/>
        <v>1.1088746684377953</v>
      </c>
      <c r="N46" s="5">
        <f t="shared" si="23"/>
        <v>0</v>
      </c>
    </row>
    <row r="49" spans="1:14" x14ac:dyDescent="0.25">
      <c r="B49" s="3" t="s">
        <v>0</v>
      </c>
      <c r="C49" s="3" t="s">
        <v>17</v>
      </c>
      <c r="D49" s="3" t="s">
        <v>1</v>
      </c>
      <c r="E49" s="3" t="s">
        <v>2</v>
      </c>
      <c r="F49" s="3" t="s">
        <v>3</v>
      </c>
      <c r="G49" s="3" t="s">
        <v>4</v>
      </c>
      <c r="H49" s="8" t="s">
        <v>10</v>
      </c>
      <c r="I49" s="3" t="s">
        <v>13</v>
      </c>
      <c r="J49" s="8" t="s">
        <v>11</v>
      </c>
      <c r="K49" s="3" t="s">
        <v>12</v>
      </c>
      <c r="L49" s="3" t="s">
        <v>5</v>
      </c>
      <c r="M49" s="3" t="s">
        <v>6</v>
      </c>
      <c r="N49" s="3" t="s">
        <v>14</v>
      </c>
    </row>
    <row r="50" spans="1:14" x14ac:dyDescent="0.25">
      <c r="B50" s="7" t="s">
        <v>16</v>
      </c>
      <c r="C50" s="7" t="s">
        <v>21</v>
      </c>
      <c r="D50" s="7" t="s">
        <v>15</v>
      </c>
      <c r="E50" s="7">
        <v>7</v>
      </c>
      <c r="F50" s="4">
        <v>33.1830724</v>
      </c>
      <c r="G50" s="4">
        <f>E50*F50</f>
        <v>232.28150679999999</v>
      </c>
      <c r="H50" s="9">
        <v>7285</v>
      </c>
      <c r="I50" s="4">
        <f>H50/G50</f>
        <v>31.362806709673023</v>
      </c>
      <c r="J50" s="9">
        <v>1523</v>
      </c>
      <c r="K50" s="4">
        <f>J50/G50</f>
        <v>6.556699329970078</v>
      </c>
      <c r="L50" s="4">
        <v>55</v>
      </c>
      <c r="M50" s="4">
        <v>5</v>
      </c>
      <c r="N50" s="4">
        <v>5</v>
      </c>
    </row>
    <row r="51" spans="1:14" x14ac:dyDescent="0.25">
      <c r="B51" s="7" t="s">
        <v>16</v>
      </c>
      <c r="C51" s="7" t="s">
        <v>21</v>
      </c>
      <c r="D51" s="7" t="s">
        <v>15</v>
      </c>
      <c r="E51" s="6">
        <v>6</v>
      </c>
      <c r="F51" s="4">
        <v>33.1830724</v>
      </c>
      <c r="G51" s="4">
        <f t="shared" ref="G51:G55" si="24">E51*F51</f>
        <v>199.0984344</v>
      </c>
      <c r="H51" s="9">
        <v>13942</v>
      </c>
      <c r="I51" s="4">
        <f t="shared" ref="I51:I55" si="25">H51/G51</f>
        <v>70.025663647307923</v>
      </c>
      <c r="J51" s="9">
        <v>3247</v>
      </c>
      <c r="K51" s="4">
        <f t="shared" ref="K51:K55" si="26">J51/G51</f>
        <v>16.308515984995612</v>
      </c>
      <c r="L51" s="4">
        <v>69</v>
      </c>
      <c r="M51" s="4">
        <v>5</v>
      </c>
      <c r="N51" s="4">
        <v>5</v>
      </c>
    </row>
    <row r="52" spans="1:14" x14ac:dyDescent="0.25">
      <c r="B52" s="7" t="s">
        <v>16</v>
      </c>
      <c r="C52" s="7" t="s">
        <v>21</v>
      </c>
      <c r="D52" s="7" t="s">
        <v>15</v>
      </c>
      <c r="E52" s="6">
        <v>6</v>
      </c>
      <c r="F52" s="4">
        <v>33.1830724</v>
      </c>
      <c r="G52" s="4">
        <f t="shared" si="24"/>
        <v>199.0984344</v>
      </c>
      <c r="H52" s="9">
        <v>13400</v>
      </c>
      <c r="I52" s="4">
        <f t="shared" si="25"/>
        <v>67.303392115473102</v>
      </c>
      <c r="J52" s="9">
        <v>2691</v>
      </c>
      <c r="K52" s="4">
        <f t="shared" si="26"/>
        <v>13.515927476323741</v>
      </c>
      <c r="L52" s="4">
        <v>63</v>
      </c>
      <c r="M52" s="4">
        <v>5</v>
      </c>
      <c r="N52" s="4">
        <v>5</v>
      </c>
    </row>
    <row r="53" spans="1:14" x14ac:dyDescent="0.25">
      <c r="B53" s="7" t="s">
        <v>16</v>
      </c>
      <c r="C53" s="7" t="s">
        <v>21</v>
      </c>
      <c r="D53" s="7" t="s">
        <v>15</v>
      </c>
      <c r="E53" s="6">
        <v>8</v>
      </c>
      <c r="F53" s="4">
        <v>33.1830724</v>
      </c>
      <c r="G53" s="4">
        <f t="shared" si="24"/>
        <v>265.4645792</v>
      </c>
      <c r="H53" s="9">
        <v>12442</v>
      </c>
      <c r="I53" s="4">
        <f t="shared" si="25"/>
        <v>46.868776382502787</v>
      </c>
      <c r="J53" s="9">
        <v>2604</v>
      </c>
      <c r="K53" s="4">
        <f t="shared" si="26"/>
        <v>9.8092182687700724</v>
      </c>
      <c r="L53" s="4">
        <v>64</v>
      </c>
      <c r="M53" s="4">
        <v>5</v>
      </c>
      <c r="N53" s="4">
        <v>5</v>
      </c>
    </row>
    <row r="54" spans="1:14" x14ac:dyDescent="0.25">
      <c r="B54" s="7" t="s">
        <v>16</v>
      </c>
      <c r="C54" s="7" t="s">
        <v>21</v>
      </c>
      <c r="D54" s="7" t="s">
        <v>15</v>
      </c>
      <c r="E54" s="6">
        <v>8</v>
      </c>
      <c r="F54" s="4">
        <v>33.1830724</v>
      </c>
      <c r="G54" s="4">
        <f t="shared" si="24"/>
        <v>265.4645792</v>
      </c>
      <c r="H54" s="9">
        <v>9381</v>
      </c>
      <c r="I54" s="4">
        <f t="shared" si="25"/>
        <v>35.338047841525366</v>
      </c>
      <c r="J54" s="9">
        <v>1965</v>
      </c>
      <c r="K54" s="4">
        <f t="shared" si="26"/>
        <v>7.4021174724013798</v>
      </c>
      <c r="L54" s="4">
        <v>55</v>
      </c>
      <c r="M54" s="4">
        <v>5</v>
      </c>
      <c r="N54" s="4">
        <v>5</v>
      </c>
    </row>
    <row r="55" spans="1:14" x14ac:dyDescent="0.25">
      <c r="B55" s="7" t="s">
        <v>16</v>
      </c>
      <c r="C55" s="7" t="s">
        <v>21</v>
      </c>
      <c r="D55" s="7" t="s">
        <v>15</v>
      </c>
      <c r="E55" s="6">
        <v>15</v>
      </c>
      <c r="F55" s="4">
        <v>33.1830724</v>
      </c>
      <c r="G55" s="4">
        <f t="shared" si="24"/>
        <v>497.74608599999999</v>
      </c>
      <c r="H55" s="9">
        <v>50014</v>
      </c>
      <c r="I55" s="4">
        <f t="shared" si="25"/>
        <v>100.48095084367976</v>
      </c>
      <c r="J55" s="9">
        <v>10970</v>
      </c>
      <c r="K55" s="4">
        <f t="shared" si="26"/>
        <v>22.03934959721612</v>
      </c>
      <c r="L55" s="4">
        <v>67</v>
      </c>
      <c r="M55" s="4">
        <v>5</v>
      </c>
      <c r="N55" s="4">
        <v>5</v>
      </c>
    </row>
    <row r="56" spans="1:14" x14ac:dyDescent="0.25">
      <c r="A56" s="1" t="s">
        <v>7</v>
      </c>
      <c r="E56" s="6"/>
      <c r="F56" s="4"/>
      <c r="G56" s="5">
        <f t="shared" ref="G56:N56" si="27">MEDIAN(G50:G55)</f>
        <v>248.873043</v>
      </c>
      <c r="H56" s="10">
        <f t="shared" si="27"/>
        <v>12921</v>
      </c>
      <c r="I56" s="5">
        <f t="shared" si="27"/>
        <v>57.086084248987945</v>
      </c>
      <c r="J56" s="10">
        <f t="shared" si="27"/>
        <v>2647.5</v>
      </c>
      <c r="K56" s="5">
        <f t="shared" si="27"/>
        <v>11.662572872546907</v>
      </c>
      <c r="L56" s="5">
        <f t="shared" si="27"/>
        <v>63.5</v>
      </c>
      <c r="M56" s="5">
        <f t="shared" si="27"/>
        <v>5</v>
      </c>
      <c r="N56" s="5">
        <f t="shared" si="27"/>
        <v>5</v>
      </c>
    </row>
    <row r="57" spans="1:14" x14ac:dyDescent="0.25">
      <c r="A57" s="1" t="s">
        <v>8</v>
      </c>
      <c r="E57" s="6"/>
      <c r="F57" s="4"/>
      <c r="G57" s="5">
        <f t="shared" ref="G57:N57" si="28">AVERAGE(G50:G55)</f>
        <v>276.52560333333332</v>
      </c>
      <c r="H57" s="10">
        <f t="shared" si="28"/>
        <v>17744</v>
      </c>
      <c r="I57" s="5">
        <f t="shared" si="28"/>
        <v>58.56327292336033</v>
      </c>
      <c r="J57" s="10">
        <f t="shared" si="28"/>
        <v>3833.3333333333335</v>
      </c>
      <c r="K57" s="5">
        <f t="shared" si="28"/>
        <v>12.605304688279501</v>
      </c>
      <c r="L57" s="5">
        <f t="shared" si="28"/>
        <v>62.166666666666664</v>
      </c>
      <c r="M57" s="5">
        <f t="shared" si="28"/>
        <v>5</v>
      </c>
      <c r="N57" s="5">
        <f t="shared" si="28"/>
        <v>5</v>
      </c>
    </row>
    <row r="58" spans="1:14" x14ac:dyDescent="0.25">
      <c r="A58" s="1" t="s">
        <v>9</v>
      </c>
      <c r="E58" s="6"/>
      <c r="F58" s="4"/>
      <c r="G58" s="5">
        <f t="shared" ref="G58:N58" si="29">1.96*(STDEV(G50:G55)/SQRT(COUNT(G50:G55)))</f>
        <v>89.91158107345484</v>
      </c>
      <c r="H58" s="10">
        <f t="shared" si="29"/>
        <v>12813.264680414071</v>
      </c>
      <c r="I58" s="5">
        <f t="shared" si="29"/>
        <v>20.807119425103764</v>
      </c>
      <c r="J58" s="10">
        <f t="shared" si="29"/>
        <v>2838.512514618254</v>
      </c>
      <c r="K58" s="5">
        <f t="shared" si="29"/>
        <v>4.734135035768519</v>
      </c>
      <c r="L58" s="5">
        <f t="shared" si="29"/>
        <v>4.7585814879833448</v>
      </c>
      <c r="M58" s="5">
        <f t="shared" si="29"/>
        <v>0</v>
      </c>
      <c r="N58" s="5">
        <f t="shared" si="29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Joschka Hellmeier</dc:creator>
  <cp:lastModifiedBy>Nisha Rawat2</cp:lastModifiedBy>
  <dcterms:created xsi:type="dcterms:W3CDTF">2023-02-07T14:12:10Z</dcterms:created>
  <dcterms:modified xsi:type="dcterms:W3CDTF">2024-04-17T05:32:06Z</dcterms:modified>
</cp:coreProperties>
</file>