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drew/Dropbox/NHA2_manuscript/manuscript/NHA2_Nature/NHA2_Submission/NHA2_NSMB_resubmission/NHA2_resubmission2_folder/NHA2_NSMB_resubmision_finall/Raw data_Excel/"/>
    </mc:Choice>
  </mc:AlternateContent>
  <xr:revisionPtr revIDLastSave="0" documentId="13_ncr:1_{07D0CDE3-9512-A148-A6C9-1260758BB4F0}" xr6:coauthVersionLast="36" xr6:coauthVersionMax="47" xr10:uidLastSave="{00000000-0000-0000-0000-000000000000}"/>
  <bookViews>
    <workbookView xWindow="500" yWindow="1000" windowWidth="27900" windowHeight="15860" activeTab="1" xr2:uid="{DCA2D391-D0FF-CE46-8005-12DEEB3E41A3}"/>
  </bookViews>
  <sheets>
    <sheet name="a" sheetId="2" r:id="rId1"/>
    <sheet name="b-c" sheetId="3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3" i="3" l="1"/>
  <c r="S13" i="3"/>
  <c r="T12" i="3"/>
  <c r="S12" i="3"/>
  <c r="V163" i="3"/>
  <c r="U163" i="3"/>
  <c r="T163" i="3"/>
  <c r="S163" i="3"/>
  <c r="R163" i="3"/>
  <c r="Q163" i="3"/>
  <c r="P163" i="3"/>
  <c r="O163" i="3"/>
  <c r="N163" i="3"/>
  <c r="M163" i="3"/>
  <c r="L163" i="3"/>
  <c r="K163" i="3"/>
  <c r="J163" i="3"/>
  <c r="I163" i="3"/>
  <c r="H163" i="3"/>
  <c r="G163" i="3"/>
  <c r="F163" i="3"/>
  <c r="E163" i="3"/>
  <c r="D163" i="3"/>
  <c r="C163" i="3"/>
  <c r="B163" i="3"/>
  <c r="V162" i="3"/>
  <c r="U162" i="3"/>
  <c r="T162" i="3"/>
  <c r="S162" i="3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V141" i="3"/>
  <c r="U141" i="3"/>
  <c r="T141" i="3"/>
  <c r="S141" i="3"/>
  <c r="R141" i="3"/>
  <c r="Q141" i="3"/>
  <c r="P141" i="3"/>
  <c r="O141" i="3"/>
  <c r="N141" i="3"/>
  <c r="M141" i="3"/>
  <c r="L141" i="3"/>
  <c r="K141" i="3"/>
  <c r="J141" i="3"/>
  <c r="I141" i="3"/>
  <c r="H141" i="3"/>
  <c r="G141" i="3"/>
  <c r="F141" i="3"/>
  <c r="E141" i="3"/>
  <c r="D141" i="3"/>
  <c r="C141" i="3"/>
  <c r="B141" i="3"/>
  <c r="V140" i="3"/>
  <c r="U140" i="3"/>
  <c r="T140" i="3"/>
  <c r="S140" i="3"/>
  <c r="R140" i="3"/>
  <c r="Q140" i="3"/>
  <c r="P140" i="3"/>
  <c r="O140" i="3"/>
  <c r="N140" i="3"/>
  <c r="M140" i="3"/>
  <c r="L140" i="3"/>
  <c r="K140" i="3"/>
  <c r="J140" i="3"/>
  <c r="I140" i="3"/>
  <c r="H140" i="3"/>
  <c r="G140" i="3"/>
  <c r="F140" i="3"/>
  <c r="E140" i="3"/>
  <c r="D140" i="3"/>
  <c r="C140" i="3"/>
  <c r="B140" i="3"/>
  <c r="T106" i="3"/>
  <c r="S106" i="3"/>
  <c r="R106" i="3"/>
  <c r="Q106" i="3"/>
  <c r="P106" i="3"/>
  <c r="O106" i="3"/>
  <c r="N106" i="3"/>
  <c r="M106" i="3"/>
  <c r="L106" i="3"/>
  <c r="K106" i="3"/>
  <c r="J106" i="3"/>
  <c r="I106" i="3"/>
  <c r="H106" i="3"/>
  <c r="G106" i="3"/>
  <c r="F106" i="3"/>
  <c r="E106" i="3"/>
  <c r="D106" i="3"/>
  <c r="C106" i="3"/>
  <c r="T105" i="3"/>
  <c r="S105" i="3"/>
  <c r="R105" i="3"/>
  <c r="Q105" i="3"/>
  <c r="P105" i="3"/>
  <c r="O105" i="3"/>
  <c r="N105" i="3"/>
  <c r="M105" i="3"/>
  <c r="L105" i="3"/>
  <c r="K105" i="3"/>
  <c r="J105" i="3"/>
  <c r="I105" i="3"/>
  <c r="H105" i="3"/>
  <c r="G105" i="3"/>
  <c r="F105" i="3"/>
  <c r="E105" i="3"/>
  <c r="D105" i="3"/>
  <c r="C105" i="3"/>
  <c r="T96" i="3"/>
  <c r="S96" i="3"/>
  <c r="R96" i="3"/>
  <c r="Q96" i="3"/>
  <c r="P96" i="3"/>
  <c r="O96" i="3"/>
  <c r="N96" i="3"/>
  <c r="M96" i="3"/>
  <c r="L96" i="3"/>
  <c r="K96" i="3"/>
  <c r="J96" i="3"/>
  <c r="I96" i="3"/>
  <c r="H96" i="3"/>
  <c r="G96" i="3"/>
  <c r="F96" i="3"/>
  <c r="E96" i="3"/>
  <c r="D96" i="3"/>
  <c r="C96" i="3"/>
  <c r="T95" i="3"/>
  <c r="S95" i="3"/>
  <c r="R95" i="3"/>
  <c r="Q95" i="3"/>
  <c r="P95" i="3"/>
  <c r="O95" i="3"/>
  <c r="N95" i="3"/>
  <c r="M95" i="3"/>
  <c r="L95" i="3"/>
  <c r="K95" i="3"/>
  <c r="J95" i="3"/>
  <c r="I95" i="3"/>
  <c r="H95" i="3"/>
  <c r="G95" i="3"/>
  <c r="F95" i="3"/>
  <c r="E95" i="3"/>
  <c r="D95" i="3"/>
  <c r="C95" i="3"/>
  <c r="R72" i="3"/>
  <c r="Q72" i="3"/>
  <c r="P72" i="3"/>
  <c r="O72" i="3"/>
  <c r="N72" i="3"/>
  <c r="M72" i="3"/>
  <c r="L72" i="3"/>
  <c r="K72" i="3"/>
  <c r="J72" i="3"/>
  <c r="I72" i="3"/>
  <c r="H72" i="3"/>
  <c r="G72" i="3"/>
  <c r="F72" i="3"/>
  <c r="E72" i="3"/>
  <c r="D72" i="3"/>
  <c r="C72" i="3"/>
  <c r="R71" i="3"/>
  <c r="Q71" i="3"/>
  <c r="P71" i="3"/>
  <c r="O71" i="3"/>
  <c r="N71" i="3"/>
  <c r="M71" i="3"/>
  <c r="L71" i="3"/>
  <c r="K71" i="3"/>
  <c r="J71" i="3"/>
  <c r="I71" i="3"/>
  <c r="H71" i="3"/>
  <c r="G71" i="3"/>
  <c r="F71" i="3"/>
  <c r="E71" i="3"/>
  <c r="D71" i="3"/>
  <c r="C71" i="3"/>
  <c r="R60" i="3"/>
  <c r="Q60" i="3"/>
  <c r="P60" i="3"/>
  <c r="O60" i="3"/>
  <c r="N60" i="3"/>
  <c r="M60" i="3"/>
  <c r="L60" i="3"/>
  <c r="K60" i="3"/>
  <c r="J60" i="3"/>
  <c r="I60" i="3"/>
  <c r="H60" i="3"/>
  <c r="G60" i="3"/>
  <c r="F60" i="3"/>
  <c r="E60" i="3"/>
  <c r="D60" i="3"/>
  <c r="C60" i="3"/>
  <c r="R59" i="3"/>
  <c r="Q59" i="3"/>
  <c r="P59" i="3"/>
  <c r="O59" i="3"/>
  <c r="N59" i="3"/>
  <c r="M59" i="3"/>
  <c r="L59" i="3"/>
  <c r="K59" i="3"/>
  <c r="J59" i="3"/>
  <c r="I59" i="3"/>
  <c r="H59" i="3"/>
  <c r="G59" i="3"/>
  <c r="F59" i="3"/>
  <c r="E59" i="3"/>
  <c r="D59" i="3"/>
  <c r="C59" i="3"/>
  <c r="P37" i="3"/>
  <c r="O37" i="3"/>
  <c r="N37" i="3"/>
  <c r="M37" i="3"/>
  <c r="L37" i="3"/>
  <c r="K37" i="3"/>
  <c r="J37" i="3"/>
  <c r="I37" i="3"/>
  <c r="H37" i="3"/>
  <c r="G37" i="3"/>
  <c r="F37" i="3"/>
  <c r="E37" i="3"/>
  <c r="D37" i="3"/>
  <c r="C37" i="3"/>
  <c r="P36" i="3"/>
  <c r="O36" i="3"/>
  <c r="N36" i="3"/>
  <c r="M36" i="3"/>
  <c r="L36" i="3"/>
  <c r="K36" i="3"/>
  <c r="J36" i="3"/>
  <c r="I36" i="3"/>
  <c r="H36" i="3"/>
  <c r="G36" i="3"/>
  <c r="F36" i="3"/>
  <c r="E36" i="3"/>
  <c r="D36" i="3"/>
  <c r="C36" i="3"/>
  <c r="P26" i="3"/>
  <c r="O26" i="3"/>
  <c r="N26" i="3"/>
  <c r="M26" i="3"/>
  <c r="L26" i="3"/>
  <c r="K26" i="3"/>
  <c r="J26" i="3"/>
  <c r="I26" i="3"/>
  <c r="H26" i="3"/>
  <c r="G26" i="3"/>
  <c r="F26" i="3"/>
  <c r="E26" i="3"/>
  <c r="D26" i="3"/>
  <c r="C26" i="3"/>
  <c r="P25" i="3"/>
  <c r="I45" i="3" s="1"/>
  <c r="O25" i="3"/>
  <c r="N25" i="3"/>
  <c r="M25" i="3"/>
  <c r="L25" i="3"/>
  <c r="E44" i="3" s="1"/>
  <c r="K25" i="3"/>
  <c r="J25" i="3"/>
  <c r="I25" i="3"/>
  <c r="H25" i="3"/>
  <c r="G25" i="3"/>
  <c r="F25" i="3"/>
  <c r="E25" i="3"/>
  <c r="D25" i="3"/>
  <c r="C25" i="3"/>
  <c r="R13" i="3"/>
  <c r="Q13" i="3"/>
  <c r="P13" i="3"/>
  <c r="O13" i="3"/>
  <c r="N13" i="3"/>
  <c r="M13" i="3"/>
  <c r="J13" i="3"/>
  <c r="I13" i="3"/>
  <c r="H13" i="3"/>
  <c r="G13" i="3"/>
  <c r="F13" i="3"/>
  <c r="E13" i="3"/>
  <c r="D13" i="3"/>
  <c r="C13" i="3"/>
  <c r="R12" i="3"/>
  <c r="Q12" i="3"/>
  <c r="P12" i="3"/>
  <c r="O12" i="3"/>
  <c r="N12" i="3"/>
  <c r="M12" i="3"/>
  <c r="J12" i="3"/>
  <c r="I12" i="3"/>
  <c r="H12" i="3"/>
  <c r="G12" i="3"/>
  <c r="F12" i="3"/>
  <c r="E12" i="3"/>
  <c r="D12" i="3"/>
  <c r="C12" i="3"/>
  <c r="N18" i="2"/>
  <c r="M18" i="2"/>
  <c r="L18" i="2"/>
  <c r="K18" i="2"/>
  <c r="N17" i="2"/>
  <c r="M17" i="2"/>
  <c r="L17" i="2"/>
  <c r="K17" i="2"/>
  <c r="N16" i="2"/>
  <c r="M16" i="2"/>
  <c r="L16" i="2"/>
  <c r="K16" i="2"/>
  <c r="N15" i="2"/>
  <c r="M15" i="2"/>
  <c r="L15" i="2"/>
  <c r="K15" i="2"/>
  <c r="N14" i="2"/>
  <c r="M14" i="2"/>
  <c r="L14" i="2"/>
  <c r="K14" i="2"/>
  <c r="Q10" i="2"/>
  <c r="P10" i="2"/>
  <c r="O10" i="2"/>
  <c r="N10" i="2"/>
  <c r="Q9" i="2"/>
  <c r="P9" i="2"/>
  <c r="O9" i="2"/>
  <c r="N9" i="2"/>
  <c r="Q8" i="2"/>
  <c r="P8" i="2"/>
  <c r="O8" i="2"/>
  <c r="N8" i="2"/>
  <c r="Q7" i="2"/>
  <c r="P7" i="2"/>
  <c r="O7" i="2"/>
  <c r="N7" i="2"/>
  <c r="Q6" i="2"/>
  <c r="P6" i="2"/>
  <c r="O6" i="2"/>
  <c r="N6" i="2"/>
  <c r="G114" i="3" l="1"/>
  <c r="O112" i="3"/>
  <c r="E111" i="3"/>
  <c r="I42" i="3"/>
  <c r="Q112" i="3"/>
  <c r="M113" i="3"/>
  <c r="N43" i="3"/>
  <c r="O43" i="3"/>
  <c r="F114" i="3"/>
  <c r="K43" i="3"/>
  <c r="G43" i="3"/>
  <c r="O44" i="3"/>
  <c r="M80" i="3"/>
  <c r="P112" i="3"/>
  <c r="H43" i="3"/>
  <c r="P44" i="3"/>
  <c r="N80" i="3"/>
  <c r="E113" i="3"/>
  <c r="M44" i="3"/>
  <c r="H45" i="3"/>
  <c r="O80" i="3"/>
  <c r="F112" i="3"/>
  <c r="F113" i="3"/>
  <c r="O114" i="3"/>
  <c r="G45" i="3"/>
  <c r="P80" i="3"/>
  <c r="P111" i="3"/>
  <c r="G113" i="3"/>
  <c r="P114" i="3"/>
  <c r="H42" i="3"/>
  <c r="G44" i="3"/>
  <c r="O45" i="3"/>
  <c r="Q80" i="3"/>
  <c r="Q111" i="3"/>
  <c r="H113" i="3"/>
  <c r="P42" i="3"/>
  <c r="H44" i="3"/>
  <c r="P45" i="3"/>
  <c r="R80" i="3"/>
  <c r="I111" i="3"/>
  <c r="O113" i="3"/>
  <c r="I44" i="3"/>
  <c r="K82" i="3"/>
  <c r="S114" i="3"/>
  <c r="G112" i="3"/>
  <c r="P113" i="3"/>
  <c r="C43" i="3"/>
  <c r="N44" i="3"/>
  <c r="D82" i="3"/>
  <c r="C114" i="3"/>
  <c r="K114" i="3"/>
  <c r="H112" i="3"/>
  <c r="Q113" i="3"/>
  <c r="J42" i="3"/>
  <c r="D43" i="3"/>
  <c r="L43" i="3"/>
  <c r="F44" i="3"/>
  <c r="J77" i="3"/>
  <c r="R77" i="3"/>
  <c r="J78" i="3"/>
  <c r="R78" i="3"/>
  <c r="J79" i="3"/>
  <c r="R79" i="3"/>
  <c r="J80" i="3"/>
  <c r="L82" i="3"/>
  <c r="J111" i="3"/>
  <c r="R111" i="3"/>
  <c r="N113" i="3"/>
  <c r="D114" i="3"/>
  <c r="L114" i="3"/>
  <c r="T114" i="3"/>
  <c r="C42" i="3"/>
  <c r="K42" i="3"/>
  <c r="E43" i="3"/>
  <c r="M43" i="3"/>
  <c r="C46" i="3"/>
  <c r="C77" i="3"/>
  <c r="K77" i="3"/>
  <c r="C78" i="3"/>
  <c r="K78" i="3"/>
  <c r="C79" i="3"/>
  <c r="K79" i="3"/>
  <c r="C80" i="3"/>
  <c r="K80" i="3"/>
  <c r="C81" i="3"/>
  <c r="C111" i="3"/>
  <c r="K111" i="3"/>
  <c r="S111" i="3"/>
  <c r="I112" i="3"/>
  <c r="E114" i="3"/>
  <c r="M114" i="3"/>
  <c r="D42" i="3"/>
  <c r="L42" i="3"/>
  <c r="F43" i="3"/>
  <c r="J45" i="3"/>
  <c r="D46" i="3"/>
  <c r="D77" i="3"/>
  <c r="L77" i="3"/>
  <c r="D78" i="3"/>
  <c r="L78" i="3"/>
  <c r="D79" i="3"/>
  <c r="L79" i="3"/>
  <c r="D80" i="3"/>
  <c r="L80" i="3"/>
  <c r="D81" i="3"/>
  <c r="D111" i="3"/>
  <c r="L111" i="3"/>
  <c r="T111" i="3"/>
  <c r="J112" i="3"/>
  <c r="R112" i="3"/>
  <c r="N114" i="3"/>
  <c r="E42" i="3"/>
  <c r="M42" i="3"/>
  <c r="C45" i="3"/>
  <c r="K45" i="3"/>
  <c r="J46" i="3"/>
  <c r="E77" i="3"/>
  <c r="M77" i="3"/>
  <c r="E78" i="3"/>
  <c r="M78" i="3"/>
  <c r="E79" i="3"/>
  <c r="M79" i="3"/>
  <c r="E80" i="3"/>
  <c r="K81" i="3"/>
  <c r="M111" i="3"/>
  <c r="C112" i="3"/>
  <c r="K112" i="3"/>
  <c r="S112" i="3"/>
  <c r="I113" i="3"/>
  <c r="F42" i="3"/>
  <c r="N42" i="3"/>
  <c r="P43" i="3"/>
  <c r="J44" i="3"/>
  <c r="D45" i="3"/>
  <c r="L45" i="3"/>
  <c r="K46" i="3"/>
  <c r="F77" i="3"/>
  <c r="N77" i="3"/>
  <c r="F78" i="3"/>
  <c r="N78" i="3"/>
  <c r="F79" i="3"/>
  <c r="N79" i="3"/>
  <c r="F80" i="3"/>
  <c r="L81" i="3"/>
  <c r="F111" i="3"/>
  <c r="N111" i="3"/>
  <c r="D112" i="3"/>
  <c r="L112" i="3"/>
  <c r="T112" i="3"/>
  <c r="J113" i="3"/>
  <c r="R113" i="3"/>
  <c r="H114" i="3"/>
  <c r="G42" i="3"/>
  <c r="O42" i="3"/>
  <c r="I43" i="3"/>
  <c r="C44" i="3"/>
  <c r="K44" i="3"/>
  <c r="E45" i="3"/>
  <c r="M45" i="3"/>
  <c r="G77" i="3"/>
  <c r="O77" i="3"/>
  <c r="G78" i="3"/>
  <c r="O78" i="3"/>
  <c r="G79" i="3"/>
  <c r="O79" i="3"/>
  <c r="G80" i="3"/>
  <c r="C82" i="3"/>
  <c r="G111" i="3"/>
  <c r="O111" i="3"/>
  <c r="E112" i="3"/>
  <c r="M112" i="3"/>
  <c r="C113" i="3"/>
  <c r="K113" i="3"/>
  <c r="S113" i="3"/>
  <c r="I114" i="3"/>
  <c r="Q114" i="3"/>
  <c r="Q115" i="3" s="1"/>
  <c r="J43" i="3"/>
  <c r="D44" i="3"/>
  <c r="L44" i="3"/>
  <c r="F45" i="3"/>
  <c r="N45" i="3"/>
  <c r="H77" i="3"/>
  <c r="P77" i="3"/>
  <c r="H78" i="3"/>
  <c r="P78" i="3"/>
  <c r="H79" i="3"/>
  <c r="P79" i="3"/>
  <c r="H80" i="3"/>
  <c r="H111" i="3"/>
  <c r="N112" i="3"/>
  <c r="D113" i="3"/>
  <c r="L113" i="3"/>
  <c r="T113" i="3"/>
  <c r="J114" i="3"/>
  <c r="R114" i="3"/>
  <c r="I77" i="3"/>
  <c r="Q77" i="3"/>
  <c r="I78" i="3"/>
  <c r="Q78" i="3"/>
  <c r="I79" i="3"/>
  <c r="Q79" i="3"/>
  <c r="I80" i="3"/>
  <c r="I116" i="3" l="1"/>
  <c r="P47" i="3"/>
  <c r="I47" i="3"/>
  <c r="H47" i="3"/>
  <c r="P116" i="3"/>
  <c r="H48" i="3"/>
  <c r="P115" i="3"/>
  <c r="R83" i="3"/>
  <c r="I115" i="3"/>
  <c r="E116" i="3"/>
  <c r="T116" i="3"/>
  <c r="T115" i="3"/>
  <c r="L84" i="3"/>
  <c r="L83" i="3"/>
  <c r="D47" i="3"/>
  <c r="D48" i="3"/>
  <c r="K116" i="3"/>
  <c r="K115" i="3"/>
  <c r="C84" i="3"/>
  <c r="C83" i="3"/>
  <c r="J116" i="3"/>
  <c r="J115" i="3"/>
  <c r="L116" i="3"/>
  <c r="L115" i="3"/>
  <c r="D84" i="3"/>
  <c r="D83" i="3"/>
  <c r="C116" i="3"/>
  <c r="C115" i="3"/>
  <c r="H115" i="3"/>
  <c r="H116" i="3"/>
  <c r="N84" i="3"/>
  <c r="N83" i="3"/>
  <c r="M47" i="3"/>
  <c r="M48" i="3"/>
  <c r="D116" i="3"/>
  <c r="D115" i="3"/>
  <c r="F84" i="3"/>
  <c r="F83" i="3"/>
  <c r="N48" i="3"/>
  <c r="N47" i="3"/>
  <c r="M84" i="3"/>
  <c r="M83" i="3"/>
  <c r="E47" i="3"/>
  <c r="E48" i="3"/>
  <c r="P48" i="3"/>
  <c r="O84" i="3"/>
  <c r="O83" i="3"/>
  <c r="N116" i="3"/>
  <c r="N115" i="3"/>
  <c r="F48" i="3"/>
  <c r="F47" i="3"/>
  <c r="E84" i="3"/>
  <c r="E83" i="3"/>
  <c r="J47" i="3"/>
  <c r="J48" i="3"/>
  <c r="Q84" i="3"/>
  <c r="G84" i="3"/>
  <c r="G83" i="3"/>
  <c r="O48" i="3"/>
  <c r="O47" i="3"/>
  <c r="F116" i="3"/>
  <c r="F115" i="3"/>
  <c r="R84" i="3"/>
  <c r="Q116" i="3"/>
  <c r="I84" i="3"/>
  <c r="I83" i="3"/>
  <c r="P84" i="3"/>
  <c r="P83" i="3"/>
  <c r="O116" i="3"/>
  <c r="O115" i="3"/>
  <c r="G48" i="3"/>
  <c r="G47" i="3"/>
  <c r="M116" i="3"/>
  <c r="M115" i="3"/>
  <c r="K47" i="3"/>
  <c r="K48" i="3"/>
  <c r="J84" i="3"/>
  <c r="J83" i="3"/>
  <c r="I48" i="3"/>
  <c r="E115" i="3"/>
  <c r="Q83" i="3"/>
  <c r="H84" i="3"/>
  <c r="H83" i="3"/>
  <c r="G116" i="3"/>
  <c r="G115" i="3"/>
  <c r="L47" i="3"/>
  <c r="L48" i="3"/>
  <c r="S116" i="3"/>
  <c r="S115" i="3"/>
  <c r="K84" i="3"/>
  <c r="K83" i="3"/>
  <c r="C47" i="3"/>
  <c r="C48" i="3"/>
  <c r="R116" i="3"/>
  <c r="R115" i="3"/>
</calcChain>
</file>

<file path=xl/sharedStrings.xml><?xml version="1.0" encoding="utf-8"?>
<sst xmlns="http://schemas.openxmlformats.org/spreadsheetml/2006/main" count="293" uniqueCount="54">
  <si>
    <t>Functional complementation</t>
    <phoneticPr fontId="2" type="noConversion"/>
  </si>
  <si>
    <t>OD600</t>
    <phoneticPr fontId="2" type="noConversion"/>
  </si>
  <si>
    <t>Average</t>
    <phoneticPr fontId="2" type="noConversion"/>
  </si>
  <si>
    <t>LiCl (mM)</t>
    <phoneticPr fontId="2" type="noConversion"/>
  </si>
  <si>
    <r>
      <t>bi</t>
    </r>
    <r>
      <rPr>
        <sz val="12"/>
        <rFont val="Arial"/>
        <family val="2"/>
      </rPr>
      <t>NHA2</t>
    </r>
    <r>
      <rPr>
        <vertAlign val="subscript"/>
        <sz val="12"/>
        <rFont val="Arial"/>
        <family val="2"/>
      </rPr>
      <t>ΔN</t>
    </r>
    <phoneticPr fontId="2" type="noConversion"/>
  </si>
  <si>
    <t>D277C-D278C</t>
    <phoneticPr fontId="2" type="noConversion"/>
  </si>
  <si>
    <r>
      <rPr>
        <b/>
        <i/>
        <sz val="12"/>
        <color theme="1"/>
        <rFont val="Calibri"/>
        <family val="2"/>
        <charset val="129"/>
        <scheme val="minor"/>
      </rPr>
      <t>bi</t>
    </r>
    <r>
      <rPr>
        <b/>
        <sz val="12"/>
        <color theme="1"/>
        <rFont val="Calibri"/>
        <family val="2"/>
        <charset val="129"/>
        <scheme val="minor"/>
      </rPr>
      <t>NHA2</t>
    </r>
    <r>
      <rPr>
        <b/>
        <vertAlign val="subscript"/>
        <sz val="12"/>
        <color theme="1"/>
        <rFont val="맑은 고딕"/>
        <family val="2"/>
        <charset val="129"/>
      </rPr>
      <t>ΔN</t>
    </r>
    <phoneticPr fontId="2" type="noConversion"/>
  </si>
  <si>
    <t>NaCl (mM)</t>
    <phoneticPr fontId="2" type="noConversion"/>
  </si>
  <si>
    <r>
      <t>bi</t>
    </r>
    <r>
      <rPr>
        <sz val="12"/>
        <rFont val="Arial"/>
        <family val="2"/>
      </rPr>
      <t>NHA2</t>
    </r>
    <r>
      <rPr>
        <vertAlign val="subscript"/>
        <sz val="12"/>
        <rFont val="Arial"/>
        <family val="2"/>
      </rPr>
      <t>ΔN</t>
    </r>
  </si>
  <si>
    <t>D277C-D278C</t>
  </si>
  <si>
    <t>Non-induced</t>
    <phoneticPr fontId="2" type="noConversion"/>
  </si>
  <si>
    <t>0 mM LiCl</t>
    <phoneticPr fontId="2" type="noConversion"/>
  </si>
  <si>
    <t>10 mM LiCl</t>
    <phoneticPr fontId="2" type="noConversion"/>
  </si>
  <si>
    <t>25 mM LiCl</t>
    <phoneticPr fontId="2" type="noConversion"/>
  </si>
  <si>
    <t>0 mM NaCl</t>
    <phoneticPr fontId="2" type="noConversion"/>
  </si>
  <si>
    <t>300 mM NaCl</t>
    <phoneticPr fontId="2" type="noConversion"/>
  </si>
  <si>
    <t>400 mM NaCl</t>
    <phoneticPr fontId="2" type="noConversion"/>
  </si>
  <si>
    <t>Average :</t>
    <phoneticPr fontId="2" type="noConversion"/>
  </si>
  <si>
    <t>100 mM LiCl</t>
    <phoneticPr fontId="2" type="noConversion"/>
  </si>
  <si>
    <r>
      <rPr>
        <i/>
        <sz val="12"/>
        <rFont val="Arial"/>
        <family val="2"/>
      </rPr>
      <t>bi</t>
    </r>
    <r>
      <rPr>
        <sz val="12"/>
        <rFont val="Arial"/>
        <family val="2"/>
      </rPr>
      <t>NHA2</t>
    </r>
    <r>
      <rPr>
        <vertAlign val="subscript"/>
        <sz val="12"/>
        <rFont val="Arial"/>
        <family val="2"/>
      </rPr>
      <t>∆N</t>
    </r>
    <phoneticPr fontId="2" type="noConversion"/>
  </si>
  <si>
    <t>E214R</t>
  </si>
  <si>
    <t>R431E</t>
  </si>
  <si>
    <t>E214R-R431E</t>
  </si>
  <si>
    <t>T461A</t>
  </si>
  <si>
    <t>T461E</t>
  </si>
  <si>
    <t>Normalised lithium sensitivity (%)</t>
    <phoneticPr fontId="2" type="noConversion"/>
  </si>
  <si>
    <t>ΔTM-1</t>
  </si>
  <si>
    <t>D330A-Q331A</t>
  </si>
  <si>
    <t>W456A</t>
  </si>
  <si>
    <t>W456F</t>
  </si>
  <si>
    <r>
      <rPr>
        <i/>
        <sz val="12"/>
        <rFont val="Arial"/>
        <family val="2"/>
      </rPr>
      <t>bi</t>
    </r>
    <r>
      <rPr>
        <sz val="12"/>
        <rFont val="Arial"/>
        <family val="2"/>
      </rPr>
      <t>NHA2 WT</t>
    </r>
    <phoneticPr fontId="2" type="noConversion"/>
  </si>
  <si>
    <r>
      <rPr>
        <i/>
        <sz val="12"/>
        <rFont val="Arial"/>
        <family val="2"/>
      </rPr>
      <t>hs</t>
    </r>
    <r>
      <rPr>
        <sz val="12"/>
        <rFont val="Arial"/>
        <family val="2"/>
      </rPr>
      <t>NHA2</t>
    </r>
    <r>
      <rPr>
        <vertAlign val="subscript"/>
        <sz val="12"/>
        <rFont val="Arial"/>
        <family val="2"/>
      </rPr>
      <t>∆N</t>
    </r>
    <phoneticPr fontId="2" type="noConversion"/>
  </si>
  <si>
    <t>K459A</t>
  </si>
  <si>
    <t>K459R</t>
  </si>
  <si>
    <t>E214A</t>
  </si>
  <si>
    <t>R431A</t>
  </si>
  <si>
    <t>H169A</t>
  </si>
  <si>
    <t>R176A</t>
  </si>
  <si>
    <t>S245D</t>
  </si>
  <si>
    <t>10 mM LiCl</t>
  </si>
  <si>
    <t>WT</t>
  </si>
  <si>
    <t>D278C-D279C</t>
  </si>
  <si>
    <t>Full-length</t>
  </si>
  <si>
    <t>hsNHA2 isoform-1</t>
  </si>
  <si>
    <t>hsNHA2 isoform-2</t>
  </si>
  <si>
    <t>Average :</t>
  </si>
  <si>
    <t>25 mM LiCl</t>
  </si>
  <si>
    <t>Extended Data Figure 1</t>
    <phoneticPr fontId="2" type="noConversion"/>
  </si>
  <si>
    <t>a</t>
    <phoneticPr fontId="2" type="noConversion"/>
  </si>
  <si>
    <t>b-c</t>
    <phoneticPr fontId="2" type="noConversion"/>
  </si>
  <si>
    <t>c</t>
    <phoneticPr fontId="2" type="noConversion"/>
  </si>
  <si>
    <t>s.d. :</t>
  </si>
  <si>
    <t>s.d.</t>
  </si>
  <si>
    <t>s.d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</si>
</sst>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"/>
  </numFmts>
  <fonts count="15">
    <font>
      <sz val="12"/>
      <color theme="1"/>
      <name val="Calibri"/>
      <family val="2"/>
      <charset val="129"/>
      <scheme val="minor"/>
    </font>
    <font>
      <b/>
      <sz val="12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u/>
      <sz val="12"/>
      <color theme="1"/>
      <name val="Calibri"/>
      <family val="2"/>
      <charset val="129"/>
      <scheme val="minor"/>
    </font>
    <font>
      <sz val="12"/>
      <name val="Arial"/>
      <family val="2"/>
    </font>
    <font>
      <i/>
      <sz val="12"/>
      <name val="Arial"/>
      <family val="2"/>
    </font>
    <font>
      <vertAlign val="subscript"/>
      <sz val="12"/>
      <name val="Arial"/>
      <family val="2"/>
    </font>
    <font>
      <b/>
      <i/>
      <sz val="12"/>
      <color theme="1"/>
      <name val="Calibri"/>
      <family val="2"/>
      <charset val="129"/>
      <scheme val="minor"/>
    </font>
    <font>
      <b/>
      <vertAlign val="subscript"/>
      <sz val="12"/>
      <color theme="1"/>
      <name val="맑은 고딕"/>
      <family val="2"/>
      <charset val="129"/>
    </font>
    <font>
      <b/>
      <u/>
      <sz val="12"/>
      <color theme="1"/>
      <name val="Calibri"/>
      <family val="2"/>
      <charset val="129"/>
      <scheme val="minor"/>
    </font>
    <font>
      <sz val="12"/>
      <color theme="1"/>
      <name val="맑은 고딕"/>
      <family val="3"/>
      <charset val="129"/>
    </font>
    <font>
      <b/>
      <sz val="12"/>
      <color rgb="FF000000"/>
      <name val="Calibri"/>
      <family val="2"/>
      <charset val="129"/>
      <scheme val="minor"/>
    </font>
    <font>
      <sz val="12"/>
      <color rgb="FF000000"/>
      <name val="Calibri"/>
      <family val="2"/>
      <charset val="129"/>
      <scheme val="minor"/>
    </font>
    <font>
      <b/>
      <u/>
      <sz val="12"/>
      <color rgb="FF000000"/>
      <name val="Calibri"/>
      <family val="2"/>
      <charset val="129"/>
      <scheme val="minor"/>
    </font>
    <font>
      <b/>
      <u/>
      <sz val="12"/>
      <color theme="1"/>
      <name val="맑은 고딕"/>
      <family val="2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164" fontId="1" fillId="0" borderId="0" xfId="0" applyNumberFormat="1" applyFont="1">
      <alignment vertical="center"/>
    </xf>
    <xf numFmtId="16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/>
    </xf>
    <xf numFmtId="165" fontId="0" fillId="0" borderId="0" xfId="0" applyNumberFormat="1">
      <alignment vertical="center"/>
    </xf>
    <xf numFmtId="165" fontId="4" fillId="0" borderId="0" xfId="0" applyNumberFormat="1" applyFont="1" applyAlignment="1"/>
    <xf numFmtId="2" fontId="1" fillId="0" borderId="0" xfId="0" applyNumberFormat="1" applyFont="1">
      <alignment vertical="center"/>
    </xf>
    <xf numFmtId="2" fontId="0" fillId="0" borderId="0" xfId="0" applyNumberForma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166" fontId="1" fillId="0" borderId="0" xfId="0" applyNumberFormat="1" applyFont="1">
      <alignment vertical="center"/>
    </xf>
    <xf numFmtId="165" fontId="1" fillId="0" borderId="0" xfId="0" applyNumberFormat="1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23774-56AC-CE4F-9CF7-DFFF6C38BB69}">
  <dimension ref="A1:Q18"/>
  <sheetViews>
    <sheetView workbookViewId="0">
      <selection activeCell="S11" sqref="S11"/>
    </sheetView>
  </sheetViews>
  <sheetFormatPr baseColWidth="10" defaultRowHeight="16"/>
  <sheetData>
    <row r="1" spans="1:17">
      <c r="A1" s="1" t="s">
        <v>47</v>
      </c>
    </row>
    <row r="2" spans="1:17">
      <c r="A2" s="2" t="s">
        <v>0</v>
      </c>
    </row>
    <row r="3" spans="1:17">
      <c r="A3" s="1" t="s">
        <v>48</v>
      </c>
    </row>
    <row r="4" spans="1:17">
      <c r="A4" s="1"/>
      <c r="B4" t="s">
        <v>1</v>
      </c>
      <c r="N4" t="s">
        <v>2</v>
      </c>
      <c r="O4" t="s">
        <v>52</v>
      </c>
      <c r="P4" t="s">
        <v>2</v>
      </c>
      <c r="Q4" t="s">
        <v>53</v>
      </c>
    </row>
    <row r="5" spans="1:17" ht="18">
      <c r="B5" t="s">
        <v>3</v>
      </c>
      <c r="C5" s="3"/>
      <c r="D5" s="22" t="s">
        <v>4</v>
      </c>
      <c r="E5" s="22"/>
      <c r="F5" s="22"/>
      <c r="G5" s="22"/>
      <c r="H5" s="22"/>
      <c r="I5" s="23" t="s">
        <v>5</v>
      </c>
      <c r="J5" s="23"/>
      <c r="K5" s="23"/>
      <c r="L5" s="23"/>
      <c r="M5" s="23"/>
      <c r="N5" s="24" t="s">
        <v>6</v>
      </c>
      <c r="O5" s="24"/>
      <c r="P5" s="24" t="s">
        <v>5</v>
      </c>
      <c r="Q5" s="24"/>
    </row>
    <row r="6" spans="1:17">
      <c r="C6" s="5">
        <v>100</v>
      </c>
      <c r="D6" s="5">
        <v>0.2177</v>
      </c>
      <c r="E6" s="5">
        <v>0.2056</v>
      </c>
      <c r="F6" s="5">
        <v>0.2014</v>
      </c>
      <c r="G6" s="5">
        <v>0.2094</v>
      </c>
      <c r="H6" s="5">
        <v>0.2001</v>
      </c>
      <c r="I6" s="5">
        <v>0.17730000000000001</v>
      </c>
      <c r="J6" s="5">
        <v>0.19</v>
      </c>
      <c r="K6" s="5">
        <v>0.19159999999999999</v>
      </c>
      <c r="L6" s="5">
        <v>0.21279999999999999</v>
      </c>
      <c r="M6" s="5">
        <v>0.1918</v>
      </c>
      <c r="N6" s="6">
        <f>AVERAGE(D6:H6)</f>
        <v>0.20684</v>
      </c>
      <c r="O6" s="7">
        <f>STDEV(D6:H6)/SQRT(5)</f>
        <v>3.1705835425044405E-3</v>
      </c>
      <c r="P6" s="6">
        <f>AVERAGE(I6:M6)</f>
        <v>0.19269999999999998</v>
      </c>
      <c r="Q6" s="7">
        <f>STDEV(I6:M6)/SQRT(5)</f>
        <v>5.7029816762812725E-3</v>
      </c>
    </row>
    <row r="7" spans="1:17">
      <c r="C7" s="5">
        <v>50</v>
      </c>
      <c r="D7" s="5">
        <v>0.37609999999999999</v>
      </c>
      <c r="E7" s="5">
        <v>0.3826</v>
      </c>
      <c r="F7" s="5">
        <v>0.40860000000000002</v>
      </c>
      <c r="G7" s="5">
        <v>0.39319999999999999</v>
      </c>
      <c r="H7" s="5">
        <v>0.3911</v>
      </c>
      <c r="I7" s="5">
        <v>0.22639999999999999</v>
      </c>
      <c r="J7" s="5">
        <v>0.2135</v>
      </c>
      <c r="K7" s="5">
        <v>0.2298</v>
      </c>
      <c r="L7" s="5">
        <v>0.2515</v>
      </c>
      <c r="M7" s="5">
        <v>0.25590000000000002</v>
      </c>
      <c r="N7" s="6">
        <f t="shared" ref="N7:N10" si="0">AVERAGE(D7:H7)</f>
        <v>0.39032</v>
      </c>
      <c r="O7" s="7">
        <f t="shared" ref="O7:O10" si="1">STDEV(D7:H7)/SQRT(5)</f>
        <v>5.4993999672691609E-3</v>
      </c>
      <c r="P7" s="6">
        <f t="shared" ref="P7:P10" si="2">AVERAGE(I7:M7)</f>
        <v>0.23542000000000002</v>
      </c>
      <c r="Q7" s="7">
        <f t="shared" ref="Q7:Q10" si="3">STDEV(I7:M7)/SQRT(5)</f>
        <v>7.9731675010625506E-3</v>
      </c>
    </row>
    <row r="8" spans="1:17">
      <c r="C8" s="5">
        <v>25</v>
      </c>
      <c r="D8" s="5">
        <v>0.78010000000000002</v>
      </c>
      <c r="E8" s="5">
        <v>0.78949999999999998</v>
      </c>
      <c r="F8" s="5">
        <v>0.81040000000000001</v>
      </c>
      <c r="G8" s="5">
        <v>0.80930000000000002</v>
      </c>
      <c r="H8" s="5">
        <v>0.84640000000000004</v>
      </c>
      <c r="I8" s="5">
        <v>0.27739999999999998</v>
      </c>
      <c r="J8" s="5">
        <v>0.26300000000000001</v>
      </c>
      <c r="K8" s="5">
        <v>0.2606</v>
      </c>
      <c r="L8" s="5">
        <v>0.27189999999999998</v>
      </c>
      <c r="M8" s="5">
        <v>0.28810000000000002</v>
      </c>
      <c r="N8" s="6">
        <f t="shared" si="0"/>
        <v>0.80714000000000008</v>
      </c>
      <c r="O8" s="7">
        <f t="shared" si="1"/>
        <v>1.1399499989034613E-2</v>
      </c>
      <c r="P8" s="6">
        <f t="shared" si="2"/>
        <v>0.2722</v>
      </c>
      <c r="Q8" s="7">
        <f t="shared" si="3"/>
        <v>4.9956981494081497E-3</v>
      </c>
    </row>
    <row r="9" spans="1:17">
      <c r="C9" s="5">
        <v>10</v>
      </c>
      <c r="D9" s="5">
        <v>0.9446</v>
      </c>
      <c r="E9" s="5">
        <v>0.95220000000000005</v>
      </c>
      <c r="F9" s="5">
        <v>0.95679999999999998</v>
      </c>
      <c r="G9" s="5">
        <v>0.96730000000000005</v>
      </c>
      <c r="H9" s="5">
        <v>0.96140000000000003</v>
      </c>
      <c r="I9" s="5">
        <v>0.3589</v>
      </c>
      <c r="J9" s="5">
        <v>0.37030000000000002</v>
      </c>
      <c r="K9" s="5">
        <v>0.3453</v>
      </c>
      <c r="L9" s="5">
        <v>0.32800000000000001</v>
      </c>
      <c r="M9" s="5">
        <v>0.33400000000000002</v>
      </c>
      <c r="N9" s="6">
        <f t="shared" si="0"/>
        <v>0.95646000000000009</v>
      </c>
      <c r="O9" s="7">
        <f t="shared" si="1"/>
        <v>3.8783501646963308E-3</v>
      </c>
      <c r="P9" s="6">
        <f t="shared" si="2"/>
        <v>0.34730000000000005</v>
      </c>
      <c r="Q9" s="7">
        <f t="shared" si="3"/>
        <v>7.8004487050425484E-3</v>
      </c>
    </row>
    <row r="10" spans="1:17">
      <c r="C10" s="5">
        <v>0</v>
      </c>
      <c r="D10" s="5">
        <v>1.1023000000000001</v>
      </c>
      <c r="E10" s="5">
        <v>1.0923</v>
      </c>
      <c r="F10" s="5">
        <v>1.0976999999999999</v>
      </c>
      <c r="G10" s="5">
        <v>1.0797000000000001</v>
      </c>
      <c r="H10" s="5">
        <v>1.0822000000000001</v>
      </c>
      <c r="I10" s="5">
        <v>1.1561999999999999</v>
      </c>
      <c r="J10" s="5">
        <v>1.1521999999999999</v>
      </c>
      <c r="K10" s="5">
        <v>1.1093</v>
      </c>
      <c r="L10" s="5">
        <v>1.1152</v>
      </c>
      <c r="M10" s="5">
        <v>1.1049</v>
      </c>
      <c r="N10" s="6">
        <f t="shared" si="0"/>
        <v>1.09084</v>
      </c>
      <c r="O10" s="7">
        <f t="shared" si="1"/>
        <v>4.354721575485606E-3</v>
      </c>
      <c r="P10" s="6">
        <f t="shared" si="2"/>
        <v>1.1275599999999999</v>
      </c>
      <c r="Q10" s="7">
        <f t="shared" si="3"/>
        <v>1.1016015613641784E-2</v>
      </c>
    </row>
    <row r="11" spans="1:17"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7">
      <c r="B12" t="s">
        <v>7</v>
      </c>
      <c r="C12" s="5"/>
      <c r="D12" s="5"/>
      <c r="E12" s="5"/>
      <c r="F12" s="5"/>
      <c r="G12" s="5"/>
      <c r="H12" s="5"/>
      <c r="I12" s="5"/>
      <c r="J12" s="5"/>
      <c r="K12" t="s">
        <v>2</v>
      </c>
      <c r="L12" t="s">
        <v>53</v>
      </c>
      <c r="M12" t="s">
        <v>2</v>
      </c>
      <c r="N12" t="s">
        <v>53</v>
      </c>
    </row>
    <row r="13" spans="1:17" ht="18">
      <c r="C13" s="3"/>
      <c r="D13" s="22" t="s">
        <v>8</v>
      </c>
      <c r="E13" s="22"/>
      <c r="F13" s="22"/>
      <c r="G13" s="22"/>
      <c r="H13" s="23" t="s">
        <v>9</v>
      </c>
      <c r="I13" s="23"/>
      <c r="J13" s="23"/>
      <c r="K13" s="24" t="s">
        <v>6</v>
      </c>
      <c r="L13" s="24"/>
      <c r="M13" s="24" t="s">
        <v>5</v>
      </c>
      <c r="N13" s="24"/>
    </row>
    <row r="14" spans="1:17">
      <c r="C14" s="5">
        <v>400</v>
      </c>
      <c r="D14" s="5">
        <v>1.1978</v>
      </c>
      <c r="E14" s="5">
        <v>1.0297000000000001</v>
      </c>
      <c r="F14" s="5">
        <v>1.1926000000000001</v>
      </c>
      <c r="G14" s="5">
        <v>1.1027</v>
      </c>
      <c r="H14" s="5">
        <v>0.14199999999999999</v>
      </c>
      <c r="I14" s="5">
        <v>0.14369999999999999</v>
      </c>
      <c r="J14" s="5">
        <v>0.15079999999999999</v>
      </c>
      <c r="K14" s="6">
        <f>AVERAGE(D14:G14)</f>
        <v>1.1307</v>
      </c>
      <c r="L14" s="7">
        <f>STDEV(D14:G14)/SQRT(4)</f>
        <v>4.0123787624467021E-2</v>
      </c>
      <c r="M14" s="6">
        <f>AVERAGE(H14:J14)</f>
        <v>0.14549999999999999</v>
      </c>
      <c r="N14" s="7">
        <f>STDEV(H14:J14)/SQRT(3)</f>
        <v>2.6950572040929546E-3</v>
      </c>
    </row>
    <row r="15" spans="1:17">
      <c r="C15" s="5">
        <v>300</v>
      </c>
      <c r="D15" s="5">
        <v>1.3011999999999999</v>
      </c>
      <c r="E15" s="5">
        <v>1.3033999999999999</v>
      </c>
      <c r="F15" s="5">
        <v>1.3098000000000001</v>
      </c>
      <c r="G15" s="5">
        <v>1.2954000000000001</v>
      </c>
      <c r="H15" s="5">
        <v>0.35370000000000001</v>
      </c>
      <c r="I15" s="5">
        <v>0.4456</v>
      </c>
      <c r="J15" s="5">
        <v>0.4572</v>
      </c>
      <c r="K15" s="6">
        <f t="shared" ref="K15:K18" si="4">AVERAGE(D15:G15)</f>
        <v>1.3024499999999999</v>
      </c>
      <c r="L15" s="7">
        <f t="shared" ref="L15:L18" si="5">STDEV(D15:G15)/SQRT(4)</f>
        <v>2.9747548918636364E-3</v>
      </c>
      <c r="M15" s="6">
        <f t="shared" ref="M15:M18" si="6">AVERAGE(H15:J15)</f>
        <v>0.41883333333333334</v>
      </c>
      <c r="N15" s="7">
        <f t="shared" ref="N15:N18" si="7">STDEV(H15:J15)/SQRT(3)</f>
        <v>3.2738373678469768E-2</v>
      </c>
    </row>
    <row r="16" spans="1:17">
      <c r="C16" s="5">
        <v>200</v>
      </c>
      <c r="D16" s="5">
        <v>1.38</v>
      </c>
      <c r="E16" s="5">
        <v>1.3956</v>
      </c>
      <c r="F16" s="5">
        <v>1.3842000000000001</v>
      </c>
      <c r="G16" s="5">
        <v>1.3791</v>
      </c>
      <c r="H16" s="5">
        <v>1.3252999999999999</v>
      </c>
      <c r="I16" s="5">
        <v>1.3411</v>
      </c>
      <c r="J16" s="5">
        <v>1.3394999999999999</v>
      </c>
      <c r="K16" s="6">
        <f t="shared" si="4"/>
        <v>1.384725</v>
      </c>
      <c r="L16" s="7">
        <f t="shared" si="5"/>
        <v>3.7915201436890711E-3</v>
      </c>
      <c r="M16" s="6">
        <f t="shared" si="6"/>
        <v>1.3352999999999999</v>
      </c>
      <c r="N16" s="7">
        <f t="shared" si="7"/>
        <v>5.0212880153734851E-3</v>
      </c>
    </row>
    <row r="17" spans="3:14">
      <c r="C17" s="5">
        <v>100</v>
      </c>
      <c r="D17" s="5">
        <v>1.4295</v>
      </c>
      <c r="E17" s="5">
        <v>1.4420999999999999</v>
      </c>
      <c r="F17" s="5">
        <v>1.4319</v>
      </c>
      <c r="G17" s="5">
        <v>1.4307000000000001</v>
      </c>
      <c r="H17" s="5">
        <v>1.4123000000000001</v>
      </c>
      <c r="I17" s="5">
        <v>1.4231</v>
      </c>
      <c r="J17" s="5">
        <v>1.4034</v>
      </c>
      <c r="K17" s="6">
        <f t="shared" si="4"/>
        <v>1.4335499999999999</v>
      </c>
      <c r="L17" s="7">
        <f t="shared" si="5"/>
        <v>2.8917987481842317E-3</v>
      </c>
      <c r="M17" s="6">
        <f t="shared" si="6"/>
        <v>1.4129333333333332</v>
      </c>
      <c r="N17" s="7">
        <f t="shared" si="7"/>
        <v>5.6957098864945065E-3</v>
      </c>
    </row>
    <row r="18" spans="3:14">
      <c r="C18" s="5">
        <v>0</v>
      </c>
      <c r="D18" s="5">
        <v>1.4358</v>
      </c>
      <c r="E18" s="5">
        <v>1.4409000000000001</v>
      </c>
      <c r="F18" s="5">
        <v>1.4411</v>
      </c>
      <c r="G18" s="5">
        <v>1.4327000000000001</v>
      </c>
      <c r="H18" s="5">
        <v>1.4169</v>
      </c>
      <c r="I18" s="5">
        <v>1.4146000000000001</v>
      </c>
      <c r="J18" s="5">
        <v>1.419</v>
      </c>
      <c r="K18" s="6">
        <f t="shared" si="4"/>
        <v>1.4376250000000002</v>
      </c>
      <c r="L18" s="7">
        <f t="shared" si="5"/>
        <v>2.0491359967882415E-3</v>
      </c>
      <c r="M18" s="6">
        <f t="shared" si="6"/>
        <v>1.4168333333333336</v>
      </c>
      <c r="N18" s="7">
        <f t="shared" si="7"/>
        <v>1.2706079035030495E-3</v>
      </c>
    </row>
  </sheetData>
  <mergeCells count="8">
    <mergeCell ref="D5:H5"/>
    <mergeCell ref="I5:M5"/>
    <mergeCell ref="N5:O5"/>
    <mergeCell ref="P5:Q5"/>
    <mergeCell ref="D13:G13"/>
    <mergeCell ref="H13:J13"/>
    <mergeCell ref="K13:L13"/>
    <mergeCell ref="M13:N1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1B11A-C18A-5649-A6DD-21DFA4ED26E4}">
  <dimension ref="A1:AU163"/>
  <sheetViews>
    <sheetView tabSelected="1" workbookViewId="0">
      <selection activeCell="B183" sqref="B183"/>
    </sheetView>
  </sheetViews>
  <sheetFormatPr baseColWidth="10" defaultRowHeight="16"/>
  <cols>
    <col min="3" max="13" width="11.1640625" bestFit="1" customWidth="1"/>
    <col min="14" max="14" width="10.83203125" bestFit="1" customWidth="1"/>
    <col min="15" max="19" width="11.1640625" bestFit="1" customWidth="1"/>
    <col min="20" max="20" width="10.83203125" bestFit="1" customWidth="1"/>
  </cols>
  <sheetData>
    <row r="1" spans="1:20">
      <c r="A1" s="1" t="s">
        <v>47</v>
      </c>
    </row>
    <row r="2" spans="1:20">
      <c r="A2" s="2" t="s">
        <v>0</v>
      </c>
    </row>
    <row r="3" spans="1:20">
      <c r="A3" s="1" t="s">
        <v>49</v>
      </c>
    </row>
    <row r="4" spans="1:20">
      <c r="A4" s="1"/>
      <c r="B4" t="s">
        <v>1</v>
      </c>
    </row>
    <row r="5" spans="1:20">
      <c r="A5" s="1"/>
      <c r="C5" s="25" t="s">
        <v>10</v>
      </c>
      <c r="D5" s="25"/>
      <c r="E5" s="25" t="s">
        <v>11</v>
      </c>
      <c r="F5" s="25"/>
      <c r="G5" s="25" t="s">
        <v>12</v>
      </c>
      <c r="H5" s="25"/>
      <c r="I5" s="25" t="s">
        <v>13</v>
      </c>
      <c r="J5" s="25"/>
      <c r="K5" s="8"/>
      <c r="L5" s="8"/>
      <c r="M5" s="25" t="s">
        <v>10</v>
      </c>
      <c r="N5" s="25"/>
      <c r="O5" s="25" t="s">
        <v>14</v>
      </c>
      <c r="P5" s="25"/>
      <c r="Q5" s="25" t="s">
        <v>15</v>
      </c>
      <c r="R5" s="25"/>
      <c r="S5" s="25" t="s">
        <v>16</v>
      </c>
      <c r="T5" s="25"/>
    </row>
    <row r="6" spans="1:20" ht="18">
      <c r="A6" s="1"/>
      <c r="C6" s="9" t="s">
        <v>8</v>
      </c>
      <c r="D6" s="3" t="s">
        <v>9</v>
      </c>
      <c r="E6" s="9" t="s">
        <v>8</v>
      </c>
      <c r="F6" s="3" t="s">
        <v>9</v>
      </c>
      <c r="G6" s="9" t="s">
        <v>8</v>
      </c>
      <c r="H6" s="3" t="s">
        <v>9</v>
      </c>
      <c r="I6" s="9" t="s">
        <v>8</v>
      </c>
      <c r="J6" s="3" t="s">
        <v>9</v>
      </c>
      <c r="K6" s="3"/>
      <c r="L6" s="3"/>
      <c r="M6" s="9" t="s">
        <v>8</v>
      </c>
      <c r="N6" s="3" t="s">
        <v>9</v>
      </c>
      <c r="O6" s="9" t="s">
        <v>8</v>
      </c>
      <c r="P6" s="3" t="s">
        <v>9</v>
      </c>
      <c r="Q6" s="9" t="s">
        <v>8</v>
      </c>
      <c r="R6" s="4" t="s">
        <v>9</v>
      </c>
      <c r="S6" s="9" t="s">
        <v>8</v>
      </c>
      <c r="T6" s="4" t="s">
        <v>9</v>
      </c>
    </row>
    <row r="7" spans="1:20">
      <c r="A7" s="1"/>
      <c r="C7" s="5">
        <v>0.33529999999999999</v>
      </c>
      <c r="D7" s="5">
        <v>0.27339999999999998</v>
      </c>
      <c r="E7" s="5">
        <v>1.1023000000000001</v>
      </c>
      <c r="F7" s="5">
        <v>1.1561999999999999</v>
      </c>
      <c r="G7" s="5">
        <v>0.9446</v>
      </c>
      <c r="H7" s="5">
        <v>0.3589</v>
      </c>
      <c r="I7" s="5">
        <v>0.78010000000000002</v>
      </c>
      <c r="J7" s="5">
        <v>0.27739999999999998</v>
      </c>
      <c r="K7" s="5"/>
      <c r="L7" s="5"/>
      <c r="M7" s="5">
        <v>0.6542</v>
      </c>
      <c r="N7" s="5">
        <v>0.63480000000000003</v>
      </c>
      <c r="O7" s="5">
        <v>1.4358</v>
      </c>
      <c r="P7" s="5">
        <v>1.4169</v>
      </c>
      <c r="Q7" s="5">
        <v>1.3011999999999999</v>
      </c>
      <c r="R7" s="5">
        <v>0.35370000000000001</v>
      </c>
      <c r="S7" s="5">
        <v>1.1978</v>
      </c>
      <c r="T7" s="5">
        <v>0.14199999999999999</v>
      </c>
    </row>
    <row r="8" spans="1:20">
      <c r="A8" s="1"/>
      <c r="C8" s="5">
        <v>0.34949999999999998</v>
      </c>
      <c r="D8" s="5">
        <v>0.32790000000000002</v>
      </c>
      <c r="E8" s="5">
        <v>1.0923</v>
      </c>
      <c r="F8" s="5">
        <v>1.1521999999999999</v>
      </c>
      <c r="G8" s="5">
        <v>0.95220000000000005</v>
      </c>
      <c r="H8" s="5">
        <v>0.37030000000000002</v>
      </c>
      <c r="I8" s="5">
        <v>0.78949999999999998</v>
      </c>
      <c r="J8" s="5">
        <v>0.26300000000000001</v>
      </c>
      <c r="K8" s="5"/>
      <c r="L8" s="5"/>
      <c r="M8" s="5">
        <v>0.6361</v>
      </c>
      <c r="N8" s="5">
        <v>0.6371</v>
      </c>
      <c r="O8" s="5">
        <v>1.4409000000000001</v>
      </c>
      <c r="P8" s="5">
        <v>1.4146000000000001</v>
      </c>
      <c r="Q8" s="5">
        <v>1.3033999999999999</v>
      </c>
      <c r="R8" s="5">
        <v>0.4456</v>
      </c>
      <c r="S8" s="5">
        <v>1.0297000000000001</v>
      </c>
      <c r="T8" s="5">
        <v>0.14369999999999999</v>
      </c>
    </row>
    <row r="9" spans="1:20">
      <c r="A9" s="1"/>
      <c r="C9" s="5">
        <v>0.3105</v>
      </c>
      <c r="D9" s="5">
        <v>0.30159999999999998</v>
      </c>
      <c r="E9" s="5">
        <v>1.0976999999999999</v>
      </c>
      <c r="F9" s="5">
        <v>1.1093</v>
      </c>
      <c r="G9" s="5">
        <v>0.95679999999999998</v>
      </c>
      <c r="H9" s="5">
        <v>0.3453</v>
      </c>
      <c r="I9" s="5">
        <v>0.81040000000000001</v>
      </c>
      <c r="J9" s="5">
        <v>0.2606</v>
      </c>
      <c r="K9" s="5"/>
      <c r="L9" s="5"/>
      <c r="M9" s="5">
        <v>0.63400000000000001</v>
      </c>
      <c r="N9" s="5">
        <v>0.60609999999999997</v>
      </c>
      <c r="O9" s="5">
        <v>1.4411</v>
      </c>
      <c r="P9" s="5">
        <v>1.419</v>
      </c>
      <c r="Q9" s="5">
        <v>1.3098000000000001</v>
      </c>
      <c r="R9" s="5">
        <v>0.4572</v>
      </c>
      <c r="S9" s="5">
        <v>1.1926000000000001</v>
      </c>
      <c r="T9" s="5">
        <v>0.15079999999999999</v>
      </c>
    </row>
    <row r="10" spans="1:20">
      <c r="A10" s="1"/>
      <c r="C10" s="5">
        <v>0.2928</v>
      </c>
      <c r="D10" s="5">
        <v>0.31280000000000002</v>
      </c>
      <c r="E10" s="5">
        <v>1.0797000000000001</v>
      </c>
      <c r="F10" s="5">
        <v>1.1152</v>
      </c>
      <c r="G10" s="5">
        <v>0.96730000000000005</v>
      </c>
      <c r="H10" s="5">
        <v>0.32800000000000001</v>
      </c>
      <c r="I10" s="5">
        <v>0.80930000000000002</v>
      </c>
      <c r="J10" s="5">
        <v>0.27189999999999998</v>
      </c>
      <c r="K10" s="5"/>
      <c r="L10" s="5"/>
      <c r="M10" s="5">
        <v>0.62790000000000001</v>
      </c>
      <c r="N10" s="5">
        <v>0.62370000000000003</v>
      </c>
      <c r="O10" s="5">
        <v>1.4117</v>
      </c>
      <c r="P10" s="5">
        <v>1.3833</v>
      </c>
      <c r="Q10" s="5">
        <v>1.2756000000000001</v>
      </c>
      <c r="R10" s="5">
        <v>0.32390000000000002</v>
      </c>
      <c r="S10" s="5">
        <v>1.1478999999999999</v>
      </c>
      <c r="T10" s="5">
        <v>0.1361</v>
      </c>
    </row>
    <row r="11" spans="1:20">
      <c r="A11" s="1"/>
      <c r="C11" s="5">
        <v>0.2863</v>
      </c>
      <c r="D11" s="5">
        <v>0.30509999999999998</v>
      </c>
      <c r="E11" s="5">
        <v>1.0822000000000001</v>
      </c>
      <c r="F11" s="5">
        <v>1.1049</v>
      </c>
      <c r="G11" s="5">
        <v>0.96140000000000003</v>
      </c>
      <c r="H11" s="5">
        <v>0.33400000000000002</v>
      </c>
      <c r="I11" s="5">
        <v>0.84640000000000004</v>
      </c>
      <c r="J11" s="5">
        <v>0.28810000000000002</v>
      </c>
      <c r="K11" s="5"/>
      <c r="L11" s="5"/>
      <c r="M11" s="5">
        <v>0.62570000000000003</v>
      </c>
      <c r="N11" s="5">
        <v>0.65480000000000005</v>
      </c>
      <c r="O11" s="5">
        <v>1.4016999999999999</v>
      </c>
      <c r="P11" s="5">
        <v>1.3958999999999999</v>
      </c>
      <c r="Q11" s="5">
        <v>1.2786</v>
      </c>
      <c r="R11" s="5">
        <v>0.48209999999999997</v>
      </c>
      <c r="S11" s="5">
        <v>1.2394000000000001</v>
      </c>
      <c r="T11" s="5">
        <v>0.1565</v>
      </c>
    </row>
    <row r="12" spans="1:20" s="1" customFormat="1">
      <c r="B12" s="1" t="s">
        <v>17</v>
      </c>
      <c r="C12" s="6">
        <f t="shared" ref="C12:J12" si="0">AVERAGE(C7:C11)</f>
        <v>0.31487999999999999</v>
      </c>
      <c r="D12" s="6">
        <f t="shared" si="0"/>
        <v>0.30415999999999999</v>
      </c>
      <c r="E12" s="6">
        <f t="shared" si="0"/>
        <v>1.09084</v>
      </c>
      <c r="F12" s="6">
        <f t="shared" si="0"/>
        <v>1.1275599999999999</v>
      </c>
      <c r="G12" s="6">
        <f t="shared" si="0"/>
        <v>0.95646000000000009</v>
      </c>
      <c r="H12" s="6">
        <f t="shared" si="0"/>
        <v>0.34730000000000005</v>
      </c>
      <c r="I12" s="6">
        <f t="shared" si="0"/>
        <v>0.80714000000000008</v>
      </c>
      <c r="J12" s="6">
        <f t="shared" si="0"/>
        <v>0.2722</v>
      </c>
      <c r="K12" s="6"/>
      <c r="L12" s="1" t="s">
        <v>17</v>
      </c>
      <c r="M12" s="6">
        <f t="shared" ref="M12:P12" si="1">AVERAGE(M7:M11)</f>
        <v>0.63558000000000003</v>
      </c>
      <c r="N12" s="6">
        <f t="shared" si="1"/>
        <v>0.63130000000000008</v>
      </c>
      <c r="O12" s="6">
        <f t="shared" si="1"/>
        <v>1.42624</v>
      </c>
      <c r="P12" s="6">
        <f t="shared" si="1"/>
        <v>1.4059400000000002</v>
      </c>
      <c r="Q12" s="6">
        <f>AVERAGE(Q7:Q11)</f>
        <v>1.29372</v>
      </c>
      <c r="R12" s="6">
        <f>AVERAGE(R7:R11)</f>
        <v>0.41249999999999998</v>
      </c>
      <c r="S12" s="6">
        <f>AVERAGE(S7:S11)</f>
        <v>1.1614799999999998</v>
      </c>
      <c r="T12" s="6">
        <f>AVERAGE(T7:T11)</f>
        <v>0.14582000000000001</v>
      </c>
    </row>
    <row r="13" spans="1:20">
      <c r="A13" s="1"/>
      <c r="B13" t="s">
        <v>51</v>
      </c>
      <c r="C13" s="7">
        <f>STDEV(C7:C11)/SQRT(5)</f>
        <v>1.2122392503132368E-2</v>
      </c>
      <c r="D13" s="7">
        <f t="shared" ref="D13:J13" si="2">STDEV(D7:D11)/SQRT(5)</f>
        <v>8.921468488987682E-3</v>
      </c>
      <c r="E13" s="7">
        <f t="shared" si="2"/>
        <v>4.354721575485606E-3</v>
      </c>
      <c r="F13" s="7">
        <f t="shared" si="2"/>
        <v>1.1016015613641784E-2</v>
      </c>
      <c r="G13" s="7">
        <f t="shared" si="2"/>
        <v>3.8783501646963308E-3</v>
      </c>
      <c r="H13" s="7">
        <f t="shared" si="2"/>
        <v>7.8004487050425484E-3</v>
      </c>
      <c r="I13" s="7">
        <f t="shared" si="2"/>
        <v>1.1399499989034613E-2</v>
      </c>
      <c r="J13" s="7">
        <f t="shared" si="2"/>
        <v>4.9956981494081497E-3</v>
      </c>
      <c r="K13" s="7"/>
      <c r="L13" t="s">
        <v>51</v>
      </c>
      <c r="M13" s="7">
        <f>STDEV(M7:M11)/SQRT(5)</f>
        <v>5.0302485028077843E-3</v>
      </c>
      <c r="N13" s="7">
        <f t="shared" ref="N13:P13" si="3">STDEV(N7:N11)/SQRT(5)</f>
        <v>8.0341147614407492E-3</v>
      </c>
      <c r="O13" s="7">
        <f t="shared" si="3"/>
        <v>8.1876492352811695E-3</v>
      </c>
      <c r="P13" s="7">
        <f t="shared" si="3"/>
        <v>6.9966134665279539E-3</v>
      </c>
      <c r="Q13" s="7">
        <f>STDEV(Q7:Q11)/SQRT(5)</f>
        <v>6.9468266136416485E-3</v>
      </c>
      <c r="R13" s="7">
        <f>STDEV(R7:R11)/SQRT(5)</f>
        <v>3.1020364278969974E-2</v>
      </c>
      <c r="S13" s="7">
        <f>STDEV(S7:S11)/SQRT(5)</f>
        <v>3.5992713151414411E-2</v>
      </c>
      <c r="T13" s="7">
        <f>STDEV(T7:T11)/SQRT(5)</f>
        <v>3.552660974537256E-3</v>
      </c>
    </row>
    <row r="14" spans="1:20">
      <c r="A14" s="1"/>
      <c r="C14" s="7"/>
      <c r="D14" s="7"/>
      <c r="E14" s="7"/>
      <c r="F14" s="7"/>
      <c r="G14" s="7"/>
      <c r="H14" s="7"/>
      <c r="I14" s="7"/>
      <c r="J14" s="7"/>
      <c r="K14" s="7"/>
      <c r="M14" s="7"/>
      <c r="N14" s="7"/>
      <c r="O14" s="7"/>
      <c r="P14" s="7"/>
      <c r="Q14" s="7"/>
      <c r="R14" s="7"/>
      <c r="S14" s="7"/>
      <c r="T14" s="7"/>
    </row>
    <row r="15" spans="1:20">
      <c r="A15" s="1"/>
      <c r="C15" s="7"/>
      <c r="D15" s="7"/>
      <c r="E15" s="7"/>
      <c r="F15" s="7"/>
      <c r="G15" s="7"/>
      <c r="H15" s="7"/>
      <c r="I15" s="7"/>
      <c r="J15" s="7"/>
      <c r="K15" s="7"/>
      <c r="M15" s="7"/>
      <c r="N15" s="7"/>
      <c r="O15" s="7"/>
      <c r="P15" s="7"/>
      <c r="Q15" s="7"/>
      <c r="R15" s="7"/>
      <c r="S15" s="7"/>
      <c r="T15" s="7"/>
    </row>
    <row r="16" spans="1:20">
      <c r="A16" s="1"/>
      <c r="C16" s="7"/>
      <c r="D16" s="7"/>
      <c r="E16" s="7"/>
      <c r="F16" s="7"/>
      <c r="G16" s="7"/>
      <c r="H16" s="7"/>
      <c r="I16" s="7"/>
      <c r="J16" s="7"/>
    </row>
    <row r="17" spans="2:26">
      <c r="B17" t="s">
        <v>1</v>
      </c>
    </row>
    <row r="18" spans="2:26">
      <c r="C18" s="25" t="s">
        <v>11</v>
      </c>
      <c r="D18" s="25"/>
      <c r="E18" s="25"/>
      <c r="F18" s="25"/>
      <c r="G18" s="25"/>
      <c r="H18" s="25"/>
      <c r="I18" s="25"/>
      <c r="J18" s="25" t="s">
        <v>18</v>
      </c>
      <c r="K18" s="25"/>
      <c r="L18" s="25"/>
      <c r="M18" s="25"/>
      <c r="N18" s="25"/>
      <c r="O18" s="25"/>
      <c r="P18" s="25"/>
      <c r="S18" s="5"/>
      <c r="T18" s="5"/>
      <c r="U18" s="5"/>
      <c r="V18" s="5"/>
      <c r="W18" s="5"/>
      <c r="X18" s="5"/>
      <c r="Y18" s="5"/>
      <c r="Z18" s="5"/>
    </row>
    <row r="19" spans="2:26" ht="18">
      <c r="C19" s="3" t="s">
        <v>19</v>
      </c>
      <c r="D19" s="3" t="s">
        <v>5</v>
      </c>
      <c r="E19" s="3" t="s">
        <v>20</v>
      </c>
      <c r="F19" s="3" t="s">
        <v>21</v>
      </c>
      <c r="G19" s="3" t="s">
        <v>22</v>
      </c>
      <c r="H19" s="3" t="s">
        <v>23</v>
      </c>
      <c r="I19" s="3" t="s">
        <v>24</v>
      </c>
      <c r="J19" s="3" t="s">
        <v>19</v>
      </c>
      <c r="K19" s="3" t="s">
        <v>5</v>
      </c>
      <c r="L19" s="3" t="s">
        <v>20</v>
      </c>
      <c r="M19" s="3" t="s">
        <v>21</v>
      </c>
      <c r="N19" s="3" t="s">
        <v>22</v>
      </c>
      <c r="O19" s="3" t="s">
        <v>23</v>
      </c>
      <c r="P19" s="3" t="s">
        <v>24</v>
      </c>
      <c r="S19" s="5"/>
      <c r="T19" s="5"/>
      <c r="U19" s="5"/>
      <c r="V19" s="5"/>
      <c r="W19" s="5"/>
      <c r="X19" s="5"/>
      <c r="Y19" s="5"/>
      <c r="Z19" s="5"/>
    </row>
    <row r="20" spans="2:26">
      <c r="C20" s="5">
        <v>1.1023000000000001</v>
      </c>
      <c r="D20" s="5">
        <v>1.1561999999999999</v>
      </c>
      <c r="E20" s="5">
        <v>1.0956999999999999</v>
      </c>
      <c r="F20" s="5">
        <v>1.0911</v>
      </c>
      <c r="G20" s="5">
        <v>1.1160000000000001</v>
      </c>
      <c r="H20" s="5">
        <v>1.1251</v>
      </c>
      <c r="I20" s="5">
        <v>1.0831</v>
      </c>
      <c r="J20" s="5">
        <v>0.2177</v>
      </c>
      <c r="K20" s="5">
        <v>0.17730000000000001</v>
      </c>
      <c r="L20" s="5">
        <v>0.19650000000000001</v>
      </c>
      <c r="M20" s="5">
        <v>0.18940000000000001</v>
      </c>
      <c r="N20" s="5">
        <v>0.15570000000000001</v>
      </c>
      <c r="O20" s="5">
        <v>0.2152</v>
      </c>
      <c r="P20" s="5">
        <v>0.1845</v>
      </c>
      <c r="S20" s="5"/>
      <c r="T20" s="5"/>
      <c r="U20" s="5"/>
      <c r="V20" s="5"/>
      <c r="W20" s="5"/>
      <c r="X20" s="5"/>
      <c r="Y20" s="5"/>
      <c r="Z20" s="5"/>
    </row>
    <row r="21" spans="2:26">
      <c r="C21" s="5">
        <v>1.0923</v>
      </c>
      <c r="D21" s="5">
        <v>1.1521999999999999</v>
      </c>
      <c r="E21" s="5">
        <v>1.1019000000000001</v>
      </c>
      <c r="F21" s="5">
        <v>1.0794999999999999</v>
      </c>
      <c r="G21" s="5">
        <v>1.1149</v>
      </c>
      <c r="H21" s="5">
        <v>1.1156999999999999</v>
      </c>
      <c r="I21" s="5">
        <v>1.0841000000000001</v>
      </c>
      <c r="J21" s="5">
        <v>0.2056</v>
      </c>
      <c r="K21" s="5">
        <v>0.19</v>
      </c>
      <c r="L21" s="5">
        <v>0.18940000000000001</v>
      </c>
      <c r="M21" s="5">
        <v>0.184</v>
      </c>
      <c r="N21" s="5">
        <v>0.15890000000000001</v>
      </c>
      <c r="O21" s="5">
        <v>0.25979999999999998</v>
      </c>
      <c r="P21" s="5">
        <v>0.18529999999999999</v>
      </c>
      <c r="S21" s="5"/>
      <c r="T21" s="5"/>
      <c r="U21" s="5"/>
      <c r="V21" s="5"/>
      <c r="W21" s="5"/>
      <c r="X21" s="5"/>
      <c r="Y21" s="5"/>
      <c r="Z21" s="5"/>
    </row>
    <row r="22" spans="2:26">
      <c r="C22" s="5">
        <v>1.0976999999999999</v>
      </c>
      <c r="D22" s="5">
        <v>1.1093</v>
      </c>
      <c r="E22" s="5">
        <v>1.0969</v>
      </c>
      <c r="F22" s="5">
        <v>1.0775999999999999</v>
      </c>
      <c r="G22" s="5">
        <v>1.1046</v>
      </c>
      <c r="H22" s="5">
        <v>1.1191</v>
      </c>
      <c r="I22" s="5">
        <v>1.1005</v>
      </c>
      <c r="J22" s="5">
        <v>0.2014</v>
      </c>
      <c r="K22" s="5">
        <v>0.19159999999999999</v>
      </c>
      <c r="L22" s="5">
        <v>0.18870000000000001</v>
      </c>
      <c r="M22" s="5">
        <v>0.19950000000000001</v>
      </c>
      <c r="N22" s="5">
        <v>0.1789</v>
      </c>
      <c r="O22" s="5">
        <v>0.2414</v>
      </c>
      <c r="P22" s="5">
        <v>0.17960000000000001</v>
      </c>
      <c r="S22" s="5"/>
      <c r="T22" s="5"/>
      <c r="U22" s="5"/>
      <c r="V22" s="5"/>
      <c r="W22" s="5"/>
      <c r="X22" s="5"/>
      <c r="Y22" s="5"/>
      <c r="Z22" s="5"/>
    </row>
    <row r="23" spans="2:26">
      <c r="C23" s="5">
        <v>1.0797000000000001</v>
      </c>
      <c r="D23" s="5">
        <v>1.1152</v>
      </c>
      <c r="E23" s="5">
        <v>1.0964</v>
      </c>
      <c r="F23" s="5">
        <v>1.083</v>
      </c>
      <c r="G23" s="5">
        <v>1.0969</v>
      </c>
      <c r="H23" s="5">
        <v>1.1171</v>
      </c>
      <c r="I23" s="5">
        <v>1.1089</v>
      </c>
      <c r="J23" s="5">
        <v>0.2094</v>
      </c>
      <c r="K23" s="5">
        <v>0.21279999999999999</v>
      </c>
      <c r="L23" s="5">
        <v>0.20349999999999999</v>
      </c>
      <c r="M23" s="5">
        <v>0.18609999999999999</v>
      </c>
      <c r="N23" s="5">
        <v>0.1956</v>
      </c>
      <c r="O23" s="5">
        <v>0.23430000000000001</v>
      </c>
      <c r="P23" s="5">
        <v>0.17860000000000001</v>
      </c>
    </row>
    <row r="24" spans="2:26">
      <c r="C24" s="5">
        <v>1.0822000000000001</v>
      </c>
      <c r="D24" s="5">
        <v>1.1049</v>
      </c>
      <c r="E24" s="5"/>
      <c r="F24" s="5"/>
      <c r="G24" s="5"/>
      <c r="H24" s="5"/>
      <c r="I24" s="5"/>
      <c r="J24" s="5">
        <v>0.2001</v>
      </c>
      <c r="K24" s="5">
        <v>0.1918</v>
      </c>
      <c r="L24" s="5"/>
      <c r="M24" s="5"/>
      <c r="N24" s="5"/>
      <c r="O24" s="5"/>
      <c r="S24" s="4"/>
      <c r="T24" s="4"/>
      <c r="U24" s="4"/>
      <c r="V24" s="4"/>
      <c r="W24" s="4"/>
      <c r="X24" s="4"/>
      <c r="Y24" s="4"/>
      <c r="Z24" s="4"/>
    </row>
    <row r="25" spans="2:26" s="1" customFormat="1">
      <c r="B25" s="1" t="s">
        <v>17</v>
      </c>
      <c r="C25" s="6">
        <f t="shared" ref="C25:P25" si="4">AVERAGE(C20:C24)</f>
        <v>1.09084</v>
      </c>
      <c r="D25" s="6">
        <f t="shared" si="4"/>
        <v>1.1275599999999999</v>
      </c>
      <c r="E25" s="6">
        <f t="shared" si="4"/>
        <v>1.0977250000000001</v>
      </c>
      <c r="F25" s="6">
        <f t="shared" si="4"/>
        <v>1.0828</v>
      </c>
      <c r="G25" s="6">
        <f t="shared" si="4"/>
        <v>1.1081000000000001</v>
      </c>
      <c r="H25" s="6">
        <f t="shared" si="4"/>
        <v>1.1192500000000001</v>
      </c>
      <c r="I25" s="6">
        <f t="shared" si="4"/>
        <v>1.0941500000000002</v>
      </c>
      <c r="J25" s="6">
        <f t="shared" si="4"/>
        <v>0.20684</v>
      </c>
      <c r="K25" s="6">
        <f t="shared" si="4"/>
        <v>0.19269999999999998</v>
      </c>
      <c r="L25" s="6">
        <f t="shared" si="4"/>
        <v>0.194525</v>
      </c>
      <c r="M25" s="6">
        <f t="shared" si="4"/>
        <v>0.18974999999999997</v>
      </c>
      <c r="N25" s="6">
        <f t="shared" si="4"/>
        <v>0.17227500000000001</v>
      </c>
      <c r="O25" s="6">
        <f t="shared" si="4"/>
        <v>0.23767499999999997</v>
      </c>
      <c r="P25" s="6">
        <f t="shared" si="4"/>
        <v>0.182</v>
      </c>
      <c r="S25" s="5"/>
      <c r="T25" s="5"/>
      <c r="U25" s="5"/>
      <c r="V25" s="5"/>
      <c r="W25" s="5"/>
      <c r="X25" s="5"/>
      <c r="Y25" s="5"/>
      <c r="Z25" s="5"/>
    </row>
    <row r="26" spans="2:26">
      <c r="B26" t="s">
        <v>51</v>
      </c>
      <c r="C26" s="7">
        <f>STDEV(C20:C24)/SQRT(5)</f>
        <v>4.354721575485606E-3</v>
      </c>
      <c r="D26" s="7">
        <f t="shared" ref="D26:J26" si="5">STDEV(D20:D24)/SQRT(5)</f>
        <v>1.1016015613641784E-2</v>
      </c>
      <c r="E26" s="7">
        <f>STDEV(E20:E24)/SQRT(4)</f>
        <v>1.4132556975532647E-3</v>
      </c>
      <c r="F26" s="7">
        <f t="shared" ref="F26:I26" si="6">STDEV(F20:F24)/SQRT(4)</f>
        <v>2.9841246622753694E-3</v>
      </c>
      <c r="G26" s="7">
        <f t="shared" si="6"/>
        <v>4.5308203819323361E-3</v>
      </c>
      <c r="H26" s="7">
        <f t="shared" si="6"/>
        <v>2.071030339388275E-3</v>
      </c>
      <c r="I26" s="7">
        <f t="shared" si="6"/>
        <v>6.3310741584663198E-3</v>
      </c>
      <c r="J26" s="7">
        <f t="shared" si="5"/>
        <v>3.1705835425044405E-3</v>
      </c>
      <c r="K26" s="7">
        <f t="shared" ref="K26" si="7">STDEV(K20:K24)</f>
        <v>1.2752254702600626E-2</v>
      </c>
      <c r="L26" s="7">
        <f t="shared" ref="L26:P26" si="8">STDEV(L20:L24)/SQRT(4)</f>
        <v>3.4718810943540823E-3</v>
      </c>
      <c r="M26" s="7">
        <f t="shared" si="8"/>
        <v>3.4347488991191225E-3</v>
      </c>
      <c r="N26" s="7">
        <f t="shared" si="8"/>
        <v>9.316506408878095E-3</v>
      </c>
      <c r="O26" s="7">
        <f t="shared" si="8"/>
        <v>9.2191264047450042E-3</v>
      </c>
      <c r="P26" s="7">
        <f t="shared" si="8"/>
        <v>1.6945992643296684E-3</v>
      </c>
      <c r="S26" s="5"/>
      <c r="T26" s="5"/>
      <c r="U26" s="5"/>
      <c r="V26" s="5"/>
      <c r="W26" s="5"/>
      <c r="X26" s="5"/>
      <c r="Y26" s="5"/>
      <c r="Z26" s="5"/>
    </row>
    <row r="27" spans="2:26"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S27" s="5"/>
      <c r="T27" s="5"/>
      <c r="U27" s="5"/>
      <c r="V27" s="5"/>
      <c r="W27" s="5"/>
      <c r="X27" s="5"/>
      <c r="Y27" s="5"/>
      <c r="Z27" s="5"/>
    </row>
    <row r="28" spans="2:26">
      <c r="B28" t="s">
        <v>1</v>
      </c>
      <c r="S28" s="5"/>
      <c r="T28" s="5"/>
      <c r="U28" s="5"/>
      <c r="V28" s="5"/>
      <c r="W28" s="5"/>
      <c r="X28" s="5"/>
      <c r="Y28" s="5"/>
      <c r="Z28" s="5"/>
    </row>
    <row r="29" spans="2:26">
      <c r="C29" s="25" t="s">
        <v>12</v>
      </c>
      <c r="D29" s="25"/>
      <c r="E29" s="25"/>
      <c r="F29" s="25"/>
      <c r="G29" s="25"/>
      <c r="H29" s="25"/>
      <c r="I29" s="25"/>
      <c r="J29" s="25" t="s">
        <v>13</v>
      </c>
      <c r="K29" s="25"/>
      <c r="L29" s="25"/>
      <c r="M29" s="25"/>
      <c r="N29" s="25"/>
      <c r="O29" s="25"/>
      <c r="P29" s="25"/>
      <c r="S29" s="5"/>
      <c r="T29" s="5"/>
      <c r="U29" s="5"/>
      <c r="V29" s="5"/>
      <c r="W29" s="5"/>
      <c r="X29" s="5"/>
      <c r="Y29" s="5"/>
      <c r="Z29" s="5"/>
    </row>
    <row r="30" spans="2:26" ht="18">
      <c r="C30" s="3" t="s">
        <v>19</v>
      </c>
      <c r="D30" s="3" t="s">
        <v>5</v>
      </c>
      <c r="E30" s="3" t="s">
        <v>20</v>
      </c>
      <c r="F30" s="3" t="s">
        <v>21</v>
      </c>
      <c r="G30" s="3" t="s">
        <v>22</v>
      </c>
      <c r="H30" s="3" t="s">
        <v>23</v>
      </c>
      <c r="I30" s="3" t="s">
        <v>24</v>
      </c>
      <c r="J30" s="3" t="s">
        <v>19</v>
      </c>
      <c r="K30" s="3" t="s">
        <v>5</v>
      </c>
      <c r="L30" s="3" t="s">
        <v>20</v>
      </c>
      <c r="M30" s="3" t="s">
        <v>21</v>
      </c>
      <c r="N30" s="3" t="s">
        <v>22</v>
      </c>
      <c r="O30" s="3" t="s">
        <v>23</v>
      </c>
      <c r="P30" s="3" t="s">
        <v>24</v>
      </c>
    </row>
    <row r="31" spans="2:26">
      <c r="C31" s="5">
        <v>0.9446</v>
      </c>
      <c r="D31" s="5">
        <v>0.3589</v>
      </c>
      <c r="E31" s="5">
        <v>0.29470000000000002</v>
      </c>
      <c r="F31" s="5">
        <v>0.43590000000000001</v>
      </c>
      <c r="G31" s="5">
        <v>0.92179999999999995</v>
      </c>
      <c r="H31" s="5">
        <v>0.9829</v>
      </c>
      <c r="I31" s="5">
        <v>0.34770000000000001</v>
      </c>
      <c r="J31" s="5">
        <v>0.78010000000000002</v>
      </c>
      <c r="K31" s="5">
        <v>0.27739999999999998</v>
      </c>
      <c r="L31" s="5">
        <v>0.26590000000000003</v>
      </c>
      <c r="M31" s="5">
        <v>0.2646</v>
      </c>
      <c r="N31" s="5">
        <v>0.65380000000000005</v>
      </c>
      <c r="O31" s="5">
        <v>0.87749999999999995</v>
      </c>
      <c r="P31" s="5">
        <v>0.27429999999999999</v>
      </c>
    </row>
    <row r="32" spans="2:26">
      <c r="C32" s="5">
        <v>0.95220000000000005</v>
      </c>
      <c r="D32" s="5">
        <v>0.37030000000000002</v>
      </c>
      <c r="E32" s="5">
        <v>0.30120000000000002</v>
      </c>
      <c r="F32" s="5">
        <v>0.4511</v>
      </c>
      <c r="G32" s="5">
        <v>0.92179999999999995</v>
      </c>
      <c r="H32" s="5">
        <v>1.0013000000000001</v>
      </c>
      <c r="I32" s="5">
        <v>0.34310000000000002</v>
      </c>
      <c r="J32" s="5">
        <v>0.78949999999999998</v>
      </c>
      <c r="K32" s="5">
        <v>0.26300000000000001</v>
      </c>
      <c r="L32" s="5">
        <v>0.26960000000000001</v>
      </c>
      <c r="M32" s="5">
        <v>0.28360000000000002</v>
      </c>
      <c r="N32" s="5">
        <v>0.67769999999999997</v>
      </c>
      <c r="O32" s="5">
        <v>0.89300000000000002</v>
      </c>
      <c r="P32" s="5">
        <v>0.2787</v>
      </c>
    </row>
    <row r="33" spans="2:17">
      <c r="C33" s="5">
        <v>0.95679999999999998</v>
      </c>
      <c r="D33" s="5">
        <v>0.3453</v>
      </c>
      <c r="E33" s="5">
        <v>0.30149999999999999</v>
      </c>
      <c r="F33" s="5">
        <v>0.47760000000000002</v>
      </c>
      <c r="G33" s="5">
        <v>0.94410000000000005</v>
      </c>
      <c r="H33" s="5">
        <v>0.97589999999999999</v>
      </c>
      <c r="I33" s="5">
        <v>0.3296</v>
      </c>
      <c r="J33" s="5">
        <v>0.81040000000000001</v>
      </c>
      <c r="K33" s="5">
        <v>0.2606</v>
      </c>
      <c r="L33" s="5">
        <v>0.2651</v>
      </c>
      <c r="M33" s="5">
        <v>0.26219999999999999</v>
      </c>
      <c r="N33" s="5">
        <v>0.70660000000000001</v>
      </c>
      <c r="O33" s="5">
        <v>0.86839999999999995</v>
      </c>
      <c r="P33" s="5">
        <v>0.27050000000000002</v>
      </c>
    </row>
    <row r="34" spans="2:17">
      <c r="C34" s="5">
        <v>0.96730000000000005</v>
      </c>
      <c r="D34" s="5">
        <v>0.32800000000000001</v>
      </c>
      <c r="E34" s="5">
        <v>0.31680000000000003</v>
      </c>
      <c r="F34" s="5">
        <v>0.47699999999999998</v>
      </c>
      <c r="G34" s="5">
        <v>0.92169999999999996</v>
      </c>
      <c r="H34" s="5">
        <v>0.98309999999999997</v>
      </c>
      <c r="I34" s="5">
        <v>0.34229999999999999</v>
      </c>
      <c r="J34" s="5">
        <v>0.80930000000000002</v>
      </c>
      <c r="K34" s="5">
        <v>0.27189999999999998</v>
      </c>
      <c r="L34" s="5">
        <v>0.26900000000000002</v>
      </c>
      <c r="M34" s="5">
        <v>0.2913</v>
      </c>
      <c r="N34" s="5">
        <v>0.71599999999999997</v>
      </c>
      <c r="O34" s="5">
        <v>0.89370000000000005</v>
      </c>
      <c r="P34" s="5">
        <v>0.28660000000000002</v>
      </c>
    </row>
    <row r="35" spans="2:17">
      <c r="C35" s="5">
        <v>0.96140000000000003</v>
      </c>
      <c r="D35" s="5">
        <v>0.33400000000000002</v>
      </c>
      <c r="E35" s="5"/>
      <c r="F35" s="5"/>
      <c r="G35" s="5"/>
      <c r="H35" s="5"/>
      <c r="I35" s="5"/>
      <c r="J35" s="5">
        <v>0.84640000000000004</v>
      </c>
      <c r="K35" s="5">
        <v>0.28810000000000002</v>
      </c>
      <c r="L35" s="5"/>
      <c r="M35" s="5"/>
      <c r="N35" s="5"/>
      <c r="O35" s="5"/>
      <c r="P35" s="5"/>
    </row>
    <row r="36" spans="2:17" s="1" customFormat="1">
      <c r="B36" s="1" t="s">
        <v>17</v>
      </c>
      <c r="C36" s="6">
        <f t="shared" ref="C36:P36" si="9">AVERAGE(C31:C35)</f>
        <v>0.95646000000000009</v>
      </c>
      <c r="D36" s="6">
        <f t="shared" si="9"/>
        <v>0.34730000000000005</v>
      </c>
      <c r="E36" s="6">
        <f t="shared" si="9"/>
        <v>0.30355000000000004</v>
      </c>
      <c r="F36" s="6">
        <f t="shared" si="9"/>
        <v>0.46040000000000003</v>
      </c>
      <c r="G36" s="6">
        <f t="shared" si="9"/>
        <v>0.92735000000000001</v>
      </c>
      <c r="H36" s="6">
        <f t="shared" si="9"/>
        <v>0.9857999999999999</v>
      </c>
      <c r="I36" s="6">
        <f t="shared" si="9"/>
        <v>0.34067500000000001</v>
      </c>
      <c r="J36" s="6">
        <f t="shared" si="9"/>
        <v>0.80714000000000008</v>
      </c>
      <c r="K36" s="6">
        <f t="shared" si="9"/>
        <v>0.2722</v>
      </c>
      <c r="L36" s="6">
        <f t="shared" si="9"/>
        <v>0.26740000000000003</v>
      </c>
      <c r="M36" s="6">
        <f t="shared" si="9"/>
        <v>0.27542500000000003</v>
      </c>
      <c r="N36" s="6">
        <f t="shared" si="9"/>
        <v>0.68852500000000005</v>
      </c>
      <c r="O36" s="6">
        <f t="shared" si="9"/>
        <v>0.88314999999999999</v>
      </c>
      <c r="P36" s="6">
        <f t="shared" si="9"/>
        <v>0.27752499999999997</v>
      </c>
    </row>
    <row r="37" spans="2:17">
      <c r="B37" t="s">
        <v>51</v>
      </c>
      <c r="C37" s="7">
        <f>STDEV(C31:C35)/SQRT(5)</f>
        <v>3.8783501646963308E-3</v>
      </c>
      <c r="D37" s="7">
        <f t="shared" ref="D37" si="10">STDEV(D31:D35)/SQRT(5)</f>
        <v>7.8004487050425484E-3</v>
      </c>
      <c r="E37" s="7">
        <f>STDEV(E31:E35)/SQRT(4)</f>
        <v>4.6869499677295494E-3</v>
      </c>
      <c r="F37" s="7">
        <f t="shared" ref="F37:I37" si="11">STDEV(F31:F35)/SQRT(4)</f>
        <v>1.0239384747141792E-2</v>
      </c>
      <c r="G37" s="7">
        <f t="shared" si="11"/>
        <v>5.5833830843554817E-3</v>
      </c>
      <c r="H37" s="7">
        <f t="shared" si="11"/>
        <v>5.4310833787253624E-3</v>
      </c>
      <c r="I37" s="7">
        <f t="shared" si="11"/>
        <v>3.878654190996323E-3</v>
      </c>
      <c r="J37" s="7">
        <f t="shared" ref="J37" si="12">STDEV(J31:J35)/SQRT(5)</f>
        <v>1.1399499989034613E-2</v>
      </c>
      <c r="K37" s="7">
        <f t="shared" ref="K37" si="13">STDEV(K31:K35)</f>
        <v>1.1170720657146525E-2</v>
      </c>
      <c r="L37" s="7">
        <f t="shared" ref="L37:P37" si="14">STDEV(L31:L35)/SQRT(4)</f>
        <v>1.1157956802210697E-3</v>
      </c>
      <c r="M37" s="7">
        <f t="shared" si="14"/>
        <v>7.1351681830213402E-3</v>
      </c>
      <c r="N37" s="7">
        <f t="shared" si="14"/>
        <v>1.4155645222548717E-2</v>
      </c>
      <c r="O37" s="7">
        <f t="shared" si="14"/>
        <v>6.1766360855512303E-3</v>
      </c>
      <c r="P37" s="7">
        <f t="shared" si="14"/>
        <v>3.457931703586218E-3</v>
      </c>
    </row>
    <row r="38" spans="2:17"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spans="2:17">
      <c r="B39" t="s">
        <v>25</v>
      </c>
    </row>
    <row r="40" spans="2:17">
      <c r="C40" s="25" t="s">
        <v>12</v>
      </c>
      <c r="D40" s="25"/>
      <c r="E40" s="25"/>
      <c r="F40" s="25"/>
      <c r="G40" s="25"/>
      <c r="H40" s="25"/>
      <c r="I40" s="25"/>
      <c r="J40" s="25" t="s">
        <v>13</v>
      </c>
      <c r="K40" s="25"/>
      <c r="L40" s="25"/>
      <c r="M40" s="25"/>
      <c r="N40" s="25"/>
      <c r="O40" s="25"/>
      <c r="P40" s="25"/>
    </row>
    <row r="41" spans="2:17" ht="18">
      <c r="C41" s="3" t="s">
        <v>19</v>
      </c>
      <c r="D41" s="3" t="s">
        <v>5</v>
      </c>
      <c r="E41" s="3" t="s">
        <v>20</v>
      </c>
      <c r="F41" s="3" t="s">
        <v>21</v>
      </c>
      <c r="G41" s="3" t="s">
        <v>22</v>
      </c>
      <c r="H41" s="3" t="s">
        <v>23</v>
      </c>
      <c r="I41" s="3" t="s">
        <v>24</v>
      </c>
      <c r="J41" s="3" t="s">
        <v>19</v>
      </c>
      <c r="K41" s="3" t="s">
        <v>5</v>
      </c>
      <c r="L41" s="3" t="s">
        <v>20</v>
      </c>
      <c r="M41" s="3" t="s">
        <v>21</v>
      </c>
      <c r="N41" s="3" t="s">
        <v>22</v>
      </c>
      <c r="O41" s="3" t="s">
        <v>23</v>
      </c>
      <c r="P41" s="3" t="s">
        <v>24</v>
      </c>
    </row>
    <row r="42" spans="2:17">
      <c r="C42" s="10">
        <f t="shared" ref="C42:I45" si="15">(C31-J$25)/(C$25-J$25)*100</f>
        <v>83.457013574660635</v>
      </c>
      <c r="D42" s="10">
        <f t="shared" si="15"/>
        <v>17.778063025479753</v>
      </c>
      <c r="E42" s="10">
        <f t="shared" si="15"/>
        <v>11.091120460584589</v>
      </c>
      <c r="F42" s="10">
        <f t="shared" si="15"/>
        <v>27.562846425172165</v>
      </c>
      <c r="G42" s="10">
        <f t="shared" si="15"/>
        <v>80.092431811503204</v>
      </c>
      <c r="H42" s="10">
        <f t="shared" si="15"/>
        <v>84.533363582224979</v>
      </c>
      <c r="I42" s="10">
        <f t="shared" si="15"/>
        <v>18.165871841254177</v>
      </c>
      <c r="J42" s="10">
        <f t="shared" ref="J42:P45" si="16">(J31-J$25)/(C$25-J$25)*100</f>
        <v>64.848416289592762</v>
      </c>
      <c r="K42" s="10">
        <f t="shared" si="16"/>
        <v>9.0601801339237973</v>
      </c>
      <c r="L42" s="10">
        <f t="shared" si="16"/>
        <v>7.9024579273693547</v>
      </c>
      <c r="M42" s="10">
        <f t="shared" si="16"/>
        <v>8.3813896198421176</v>
      </c>
      <c r="N42" s="10">
        <f t="shared" si="16"/>
        <v>51.454598883338235</v>
      </c>
      <c r="O42" s="10">
        <f t="shared" si="16"/>
        <v>72.577489152936494</v>
      </c>
      <c r="P42" s="10">
        <f t="shared" si="16"/>
        <v>10.1189497341446</v>
      </c>
      <c r="Q42" s="11"/>
    </row>
    <row r="43" spans="2:17">
      <c r="C43" s="10">
        <f t="shared" si="15"/>
        <v>84.31674208144797</v>
      </c>
      <c r="D43" s="10">
        <f t="shared" si="15"/>
        <v>18.99749695141519</v>
      </c>
      <c r="E43" s="10">
        <f t="shared" si="15"/>
        <v>11.810783879539418</v>
      </c>
      <c r="F43" s="10">
        <f t="shared" si="15"/>
        <v>29.264878786182187</v>
      </c>
      <c r="G43" s="10">
        <f t="shared" si="15"/>
        <v>80.092431811503204</v>
      </c>
      <c r="H43" s="10">
        <f t="shared" si="15"/>
        <v>86.620537106882566</v>
      </c>
      <c r="I43" s="10">
        <f t="shared" si="15"/>
        <v>17.661568820917608</v>
      </c>
      <c r="J43" s="10">
        <f t="shared" si="16"/>
        <v>65.911764705882348</v>
      </c>
      <c r="K43" s="10">
        <f t="shared" si="16"/>
        <v>7.5198425432685152</v>
      </c>
      <c r="L43" s="10">
        <f t="shared" si="16"/>
        <v>8.3121124889282552</v>
      </c>
      <c r="M43" s="10">
        <f t="shared" si="16"/>
        <v>10.508930071104647</v>
      </c>
      <c r="N43" s="10">
        <f t="shared" si="16"/>
        <v>54.00849517805144</v>
      </c>
      <c r="O43" s="10">
        <f t="shared" si="16"/>
        <v>74.335705980773042</v>
      </c>
      <c r="P43" s="10">
        <f t="shared" si="16"/>
        <v>10.601326536205665</v>
      </c>
      <c r="Q43" s="11"/>
    </row>
    <row r="44" spans="2:17">
      <c r="C44" s="10">
        <f t="shared" si="15"/>
        <v>84.837104072398191</v>
      </c>
      <c r="D44" s="10">
        <f t="shared" si="15"/>
        <v>16.323299745416428</v>
      </c>
      <c r="E44" s="10">
        <f t="shared" si="15"/>
        <v>11.843999114260406</v>
      </c>
      <c r="F44" s="10">
        <f t="shared" si="15"/>
        <v>32.232237836627291</v>
      </c>
      <c r="G44" s="10">
        <f t="shared" si="15"/>
        <v>82.475355969331872</v>
      </c>
      <c r="H44" s="10">
        <f t="shared" si="15"/>
        <v>83.739330176105256</v>
      </c>
      <c r="I44" s="10">
        <f t="shared" si="15"/>
        <v>16.181549087321162</v>
      </c>
      <c r="J44" s="10">
        <f t="shared" si="16"/>
        <v>68.276018099547514</v>
      </c>
      <c r="K44" s="10">
        <f t="shared" si="16"/>
        <v>7.2631196114926331</v>
      </c>
      <c r="L44" s="10">
        <f t="shared" si="16"/>
        <v>7.8138839681133749</v>
      </c>
      <c r="M44" s="10">
        <f t="shared" si="16"/>
        <v>8.1126476681036905</v>
      </c>
      <c r="N44" s="10">
        <f t="shared" si="16"/>
        <v>57.096679400528927</v>
      </c>
      <c r="O44" s="10">
        <f t="shared" si="16"/>
        <v>71.545245724980845</v>
      </c>
      <c r="P44" s="10">
        <f t="shared" si="16"/>
        <v>9.7023515869100478</v>
      </c>
      <c r="Q44" s="11"/>
    </row>
    <row r="45" spans="2:17">
      <c r="C45" s="10">
        <f t="shared" si="15"/>
        <v>86.024886877828052</v>
      </c>
      <c r="D45" s="10">
        <f t="shared" si="15"/>
        <v>14.472755278865289</v>
      </c>
      <c r="E45" s="10">
        <f t="shared" si="15"/>
        <v>13.537976085031003</v>
      </c>
      <c r="F45" s="10">
        <f t="shared" si="15"/>
        <v>32.165052348692683</v>
      </c>
      <c r="G45" s="10">
        <f t="shared" si="15"/>
        <v>80.081746052947921</v>
      </c>
      <c r="H45" s="10">
        <f t="shared" si="15"/>
        <v>84.556050250971253</v>
      </c>
      <c r="I45" s="10">
        <f t="shared" si="15"/>
        <v>17.573863947815596</v>
      </c>
      <c r="J45" s="10">
        <f t="shared" si="16"/>
        <v>68.151583710407238</v>
      </c>
      <c r="K45" s="10">
        <f t="shared" si="16"/>
        <v>8.4718567486040683</v>
      </c>
      <c r="L45" s="10">
        <f t="shared" si="16"/>
        <v>8.2456820194862726</v>
      </c>
      <c r="M45" s="10">
        <f t="shared" si="16"/>
        <v>11.37114383293209</v>
      </c>
      <c r="N45" s="10">
        <f t="shared" si="16"/>
        <v>58.101140704725772</v>
      </c>
      <c r="O45" s="10">
        <f t="shared" si="16"/>
        <v>74.415109321385017</v>
      </c>
      <c r="P45" s="10">
        <f t="shared" si="16"/>
        <v>11.467412158088033</v>
      </c>
      <c r="Q45" s="11"/>
    </row>
    <row r="46" spans="2:17">
      <c r="C46" s="10">
        <f>(C35-J$25)/(C$25-J$25)*100</f>
        <v>85.357466063348426</v>
      </c>
      <c r="D46" s="10">
        <f>(D35-K$25)/(D$25-K$25)*100</f>
        <v>15.114562608304993</v>
      </c>
      <c r="E46" s="10"/>
      <c r="F46" s="10"/>
      <c r="G46" s="10"/>
      <c r="H46" s="10"/>
      <c r="I46" s="10"/>
      <c r="J46" s="10">
        <f>(J35-J$25)/(C$25-J$25)*100</f>
        <v>72.348416289592762</v>
      </c>
      <c r="K46" s="10">
        <f>(K35-K$25)/(D$25-K$25)*100</f>
        <v>10.20473653809127</v>
      </c>
      <c r="L46" s="10"/>
      <c r="M46" s="10"/>
      <c r="N46" s="10"/>
      <c r="O46" s="10"/>
      <c r="P46" s="10"/>
    </row>
    <row r="47" spans="2:17" s="1" customFormat="1">
      <c r="B47" s="1" t="s">
        <v>17</v>
      </c>
      <c r="C47" s="12">
        <f t="shared" ref="C47:P47" si="17">AVERAGE(C42:C46)</f>
        <v>84.798642533936658</v>
      </c>
      <c r="D47" s="12">
        <f t="shared" si="17"/>
        <v>16.537235521896328</v>
      </c>
      <c r="E47" s="12">
        <f t="shared" si="17"/>
        <v>12.070969884853854</v>
      </c>
      <c r="F47" s="12">
        <f t="shared" si="17"/>
        <v>30.306253849168581</v>
      </c>
      <c r="G47" s="12">
        <f t="shared" si="17"/>
        <v>80.68549141132155</v>
      </c>
      <c r="H47" s="12">
        <f t="shared" si="17"/>
        <v>84.862320279046017</v>
      </c>
      <c r="I47" s="12">
        <f t="shared" si="17"/>
        <v>17.395713424327134</v>
      </c>
      <c r="J47" s="12">
        <f t="shared" si="17"/>
        <v>67.907239819004516</v>
      </c>
      <c r="K47" s="12">
        <f t="shared" si="17"/>
        <v>8.5039471150760555</v>
      </c>
      <c r="L47" s="12">
        <f t="shared" si="17"/>
        <v>8.0685341009743148</v>
      </c>
      <c r="M47" s="12">
        <f t="shared" si="17"/>
        <v>9.5935277979956357</v>
      </c>
      <c r="N47" s="12">
        <f t="shared" si="17"/>
        <v>55.165228541661094</v>
      </c>
      <c r="O47" s="12">
        <f t="shared" si="17"/>
        <v>73.218387545018857</v>
      </c>
      <c r="P47" s="12">
        <f t="shared" si="17"/>
        <v>10.472510003837087</v>
      </c>
    </row>
    <row r="48" spans="2:17">
      <c r="B48" t="s">
        <v>51</v>
      </c>
      <c r="C48" s="13">
        <f>STDEV(C42:C46)/SQRT(5)</f>
        <v>0.43872739419641638</v>
      </c>
      <c r="D48" s="13">
        <f t="shared" ref="D48" si="18">STDEV(D42:D46)/SQRT(5)</f>
        <v>0.83439752530246158</v>
      </c>
      <c r="E48" s="13">
        <f>STDEV(E42:E46)/SQRT(4)</f>
        <v>0.51892714434561005</v>
      </c>
      <c r="F48" s="13">
        <f t="shared" ref="F48:I48" si="19">STDEV(F42:F46)/SQRT(4)</f>
        <v>1.1465634339781416</v>
      </c>
      <c r="G48" s="13">
        <f t="shared" si="19"/>
        <v>0.59662683561087704</v>
      </c>
      <c r="H48" s="13">
        <f t="shared" si="19"/>
        <v>0.61606594773279222</v>
      </c>
      <c r="I48" s="13">
        <f t="shared" si="19"/>
        <v>0.42522109203489766</v>
      </c>
      <c r="J48" s="13">
        <f t="shared" ref="J48" si="20">STDEV(J42:J46)/SQRT(5)</f>
        <v>1.2895361978545941</v>
      </c>
      <c r="K48" s="13">
        <f t="shared" ref="K48" si="21">STDEV(K42:K46)</f>
        <v>1.1949083988133535</v>
      </c>
      <c r="L48" s="13">
        <f t="shared" ref="L48:P48" si="22">STDEV(L42:L46)/SQRT(4)</f>
        <v>0.12353805139737266</v>
      </c>
      <c r="M48" s="13">
        <f t="shared" si="22"/>
        <v>0.79896625978627722</v>
      </c>
      <c r="N48" s="13">
        <f t="shared" si="22"/>
        <v>1.5126380704243534</v>
      </c>
      <c r="O48" s="13">
        <f t="shared" si="22"/>
        <v>0.70063648419603852</v>
      </c>
      <c r="P48" s="13">
        <f t="shared" si="22"/>
        <v>0.37909682657306532</v>
      </c>
    </row>
    <row r="49" spans="2:18">
      <c r="B49" s="14"/>
      <c r="C49" s="14"/>
    </row>
    <row r="50" spans="2:18" ht="18">
      <c r="B50" s="15" t="s">
        <v>1</v>
      </c>
      <c r="C50" s="14"/>
    </row>
    <row r="51" spans="2:18">
      <c r="C51" s="25" t="s">
        <v>11</v>
      </c>
      <c r="D51" s="25"/>
      <c r="E51" s="25"/>
      <c r="F51" s="25"/>
      <c r="G51" s="25"/>
      <c r="H51" s="25"/>
      <c r="I51" s="25"/>
      <c r="J51" s="25"/>
      <c r="K51" s="25" t="s">
        <v>18</v>
      </c>
      <c r="L51" s="25"/>
      <c r="M51" s="25"/>
      <c r="N51" s="25"/>
      <c r="O51" s="25"/>
      <c r="P51" s="25"/>
      <c r="Q51" s="25"/>
      <c r="R51" s="25"/>
    </row>
    <row r="52" spans="2:18" ht="18">
      <c r="C52" s="3" t="s">
        <v>19</v>
      </c>
      <c r="D52" s="3" t="s">
        <v>5</v>
      </c>
      <c r="E52" s="3" t="s">
        <v>26</v>
      </c>
      <c r="F52" s="3" t="s">
        <v>27</v>
      </c>
      <c r="G52" s="3" t="s">
        <v>28</v>
      </c>
      <c r="H52" s="3" t="s">
        <v>29</v>
      </c>
      <c r="I52" s="3" t="s">
        <v>30</v>
      </c>
      <c r="J52" s="3" t="s">
        <v>31</v>
      </c>
      <c r="K52" s="3" t="s">
        <v>19</v>
      </c>
      <c r="L52" s="3" t="s">
        <v>5</v>
      </c>
      <c r="M52" s="3" t="s">
        <v>26</v>
      </c>
      <c r="N52" s="3" t="s">
        <v>27</v>
      </c>
      <c r="O52" s="3" t="s">
        <v>28</v>
      </c>
      <c r="P52" s="3" t="s">
        <v>29</v>
      </c>
      <c r="Q52" s="3" t="s">
        <v>30</v>
      </c>
      <c r="R52" s="3" t="s">
        <v>31</v>
      </c>
    </row>
    <row r="53" spans="2:18">
      <c r="C53" s="5">
        <v>1.4289000000000001</v>
      </c>
      <c r="D53" s="5">
        <v>1.4188000000000001</v>
      </c>
      <c r="E53" s="5">
        <v>1.3900999999999999</v>
      </c>
      <c r="F53" s="5">
        <v>1.3895999999999999</v>
      </c>
      <c r="G53" s="5">
        <v>1.4322999999999999</v>
      </c>
      <c r="H53" s="5">
        <v>1.4474</v>
      </c>
      <c r="I53" s="5">
        <v>1.4400999999999999</v>
      </c>
      <c r="J53" s="5">
        <v>1.4451000000000001</v>
      </c>
      <c r="K53" s="5">
        <v>0.31409999999999999</v>
      </c>
      <c r="L53" s="5">
        <v>0.33069999999999999</v>
      </c>
      <c r="M53" s="5">
        <v>0.30220000000000002</v>
      </c>
      <c r="N53" s="5">
        <v>0.30099999999999999</v>
      </c>
      <c r="O53" s="5">
        <v>0.29110000000000003</v>
      </c>
      <c r="P53" s="5">
        <v>0.30449999999999999</v>
      </c>
      <c r="Q53" s="5">
        <v>0.33800000000000002</v>
      </c>
      <c r="R53" s="5">
        <v>0.30259999999999998</v>
      </c>
    </row>
    <row r="54" spans="2:18">
      <c r="C54" s="5">
        <v>1.4049</v>
      </c>
      <c r="D54" s="5">
        <v>1.4094</v>
      </c>
      <c r="E54" s="5">
        <v>1.389</v>
      </c>
      <c r="F54" s="5">
        <v>1.3960999999999999</v>
      </c>
      <c r="G54" s="5">
        <v>1.4350000000000001</v>
      </c>
      <c r="H54" s="5">
        <v>1.4398</v>
      </c>
      <c r="I54" s="5">
        <v>1.4381999999999999</v>
      </c>
      <c r="J54" s="5">
        <v>1.4417</v>
      </c>
      <c r="K54" s="5">
        <v>0.33629999999999999</v>
      </c>
      <c r="L54" s="5">
        <v>0.33779999999999999</v>
      </c>
      <c r="M54" s="5">
        <v>0.33729999999999999</v>
      </c>
      <c r="N54" s="5">
        <v>0.33860000000000001</v>
      </c>
      <c r="O54" s="5">
        <v>0.30890000000000001</v>
      </c>
      <c r="P54" s="5">
        <v>0.31290000000000001</v>
      </c>
      <c r="Q54" s="5">
        <v>0.3478</v>
      </c>
      <c r="R54" s="5">
        <v>0.30840000000000001</v>
      </c>
    </row>
    <row r="55" spans="2:18">
      <c r="C55" s="5">
        <v>1.4214</v>
      </c>
      <c r="D55" s="5">
        <v>1.4235</v>
      </c>
      <c r="E55" s="5">
        <v>1.3766</v>
      </c>
      <c r="F55" s="5">
        <v>1.3859999999999999</v>
      </c>
      <c r="G55" s="5">
        <v>1.4177999999999999</v>
      </c>
      <c r="H55" s="5">
        <v>1.4298</v>
      </c>
      <c r="I55" s="5">
        <v>1.4300999999999999</v>
      </c>
      <c r="J55" s="5">
        <v>1.4275</v>
      </c>
      <c r="K55" s="5">
        <v>0.33460000000000001</v>
      </c>
      <c r="L55" s="5">
        <v>0.314</v>
      </c>
      <c r="M55" s="5">
        <v>0.3352</v>
      </c>
      <c r="N55" s="5">
        <v>0.34139999999999998</v>
      </c>
      <c r="O55" s="5">
        <v>0.31159999999999999</v>
      </c>
      <c r="P55" s="5">
        <v>0.3216</v>
      </c>
      <c r="Q55" s="5">
        <v>0.34489999999999998</v>
      </c>
      <c r="R55" s="5">
        <v>0.315</v>
      </c>
    </row>
    <row r="56" spans="2:18">
      <c r="C56" s="5">
        <v>1.4107000000000001</v>
      </c>
      <c r="D56" s="5">
        <v>1.3777999999999999</v>
      </c>
      <c r="E56" s="5">
        <v>1.3684000000000001</v>
      </c>
      <c r="F56" s="5">
        <v>1.3804000000000001</v>
      </c>
      <c r="G56" s="5">
        <v>1.4164000000000001</v>
      </c>
      <c r="H56" s="5">
        <v>1.4138999999999999</v>
      </c>
      <c r="I56" s="5">
        <v>1.4296</v>
      </c>
      <c r="J56" s="5">
        <v>1.4136</v>
      </c>
      <c r="K56" s="5">
        <v>0.3301</v>
      </c>
      <c r="L56" s="5">
        <v>0.31490000000000001</v>
      </c>
      <c r="M56" s="5">
        <v>0.35589999999999999</v>
      </c>
      <c r="N56" s="5">
        <v>0.34849999999999998</v>
      </c>
      <c r="O56" s="5">
        <v>0.30919999999999997</v>
      </c>
      <c r="P56" s="5">
        <v>0.33169999999999999</v>
      </c>
      <c r="Q56" s="5">
        <v>0.3584</v>
      </c>
      <c r="R56" s="5">
        <v>0.31640000000000001</v>
      </c>
    </row>
    <row r="57" spans="2:18">
      <c r="C57" s="5">
        <v>1.4005000000000001</v>
      </c>
      <c r="D57" s="5">
        <v>1.4045000000000001</v>
      </c>
      <c r="E57" s="5"/>
      <c r="F57" s="5"/>
      <c r="G57" s="5"/>
      <c r="H57" s="5"/>
      <c r="I57" s="5"/>
      <c r="J57" s="5"/>
      <c r="K57" s="5">
        <v>0.39119999999999999</v>
      </c>
      <c r="L57" s="5">
        <v>0.35060000000000002</v>
      </c>
      <c r="M57" s="5"/>
      <c r="N57" s="5"/>
      <c r="O57" s="5"/>
      <c r="P57" s="5"/>
      <c r="Q57" s="5"/>
      <c r="R57" s="5"/>
    </row>
    <row r="58" spans="2:18">
      <c r="C58" s="5">
        <v>1.4137</v>
      </c>
      <c r="D58" s="5">
        <v>1.4112</v>
      </c>
      <c r="E58" s="5"/>
      <c r="F58" s="5"/>
      <c r="G58" s="5"/>
      <c r="H58" s="5"/>
      <c r="I58" s="5"/>
      <c r="J58" s="5"/>
      <c r="K58" s="5">
        <v>0.43120000000000003</v>
      </c>
      <c r="L58" s="5">
        <v>0.34889999999999999</v>
      </c>
      <c r="M58" s="5"/>
      <c r="Q58" s="5"/>
      <c r="R58" s="5"/>
    </row>
    <row r="59" spans="2:18" s="1" customFormat="1">
      <c r="B59" s="1" t="s">
        <v>17</v>
      </c>
      <c r="C59" s="12">
        <f t="shared" ref="C59:P59" si="23">AVERAGE(C54:C58)</f>
        <v>1.4102399999999999</v>
      </c>
      <c r="D59" s="12">
        <f t="shared" si="23"/>
        <v>1.4052799999999999</v>
      </c>
      <c r="E59" s="12">
        <f t="shared" si="23"/>
        <v>1.3780000000000001</v>
      </c>
      <c r="F59" s="12">
        <f t="shared" si="23"/>
        <v>1.3875</v>
      </c>
      <c r="G59" s="12">
        <f t="shared" si="23"/>
        <v>1.4230666666666669</v>
      </c>
      <c r="H59" s="12">
        <f t="shared" si="23"/>
        <v>1.4278333333333333</v>
      </c>
      <c r="I59" s="12">
        <f t="shared" si="23"/>
        <v>1.4326333333333332</v>
      </c>
      <c r="J59" s="12">
        <f t="shared" si="23"/>
        <v>1.4276</v>
      </c>
      <c r="K59" s="12">
        <f t="shared" si="23"/>
        <v>0.36468</v>
      </c>
      <c r="L59" s="12">
        <f t="shared" si="23"/>
        <v>0.33323999999999998</v>
      </c>
      <c r="M59" s="12">
        <f t="shared" si="23"/>
        <v>0.34279999999999999</v>
      </c>
      <c r="N59" s="12">
        <f t="shared" si="23"/>
        <v>0.34283333333333332</v>
      </c>
      <c r="O59" s="12">
        <f t="shared" si="23"/>
        <v>0.30990000000000001</v>
      </c>
      <c r="P59" s="12">
        <f t="shared" si="23"/>
        <v>0.32206666666666667</v>
      </c>
      <c r="Q59" s="16">
        <f t="shared" ref="Q59:R59" si="24">AVERAGE(Q53:Q58)</f>
        <v>0.347275</v>
      </c>
      <c r="R59" s="16">
        <f t="shared" si="24"/>
        <v>0.31059999999999999</v>
      </c>
    </row>
    <row r="60" spans="2:18">
      <c r="B60" t="s">
        <v>51</v>
      </c>
      <c r="C60" s="7">
        <f>STDEV(C54:C58)/SQRT(6)</f>
        <v>3.292111784250333E-3</v>
      </c>
      <c r="D60" s="7">
        <f>STDEV(D54:D58)/SQRT(6)</f>
        <v>6.8912625838811409E-3</v>
      </c>
      <c r="E60" s="7">
        <f>STDEV(E54:E58)/SQRT(4)</f>
        <v>5.1855568649856569E-3</v>
      </c>
      <c r="F60" s="7">
        <f t="shared" ref="F60:G60" si="25">STDEV(F54:F58)/SQRT(4)</f>
        <v>3.9783790669064819E-3</v>
      </c>
      <c r="G60" s="7">
        <f t="shared" si="25"/>
        <v>5.1791247651831471E-3</v>
      </c>
      <c r="H60" s="7">
        <f>STDEV(H54:H58)/SQRT(4)</f>
        <v>6.5307605478484238E-3</v>
      </c>
      <c r="I60" s="7">
        <f>STDEV(I54:I58)/SQRT(4)</f>
        <v>2.4136763108033536E-3</v>
      </c>
      <c r="J60" s="7">
        <f>STDEV(J54:J58)/SQRT(4)</f>
        <v>7.0251334506897479E-3</v>
      </c>
      <c r="K60" s="7">
        <f>STDEV(K54:K58)/SQRT(6)</f>
        <v>1.8296434078803291E-2</v>
      </c>
      <c r="L60" s="7">
        <f>STDEV(L54:L58)/SQRT(6)</f>
        <v>7.2856365542071887E-3</v>
      </c>
      <c r="M60" s="7">
        <f>STDEV(M54:M58)/SQRT(4)</f>
        <v>5.696709576588928E-3</v>
      </c>
      <c r="N60" s="7">
        <f t="shared" ref="N60:R60" si="26">STDEV(N54:N58)/SQRT(4)</f>
        <v>2.551633463750876E-3</v>
      </c>
      <c r="O60" s="7">
        <f t="shared" si="26"/>
        <v>7.3993242934743532E-4</v>
      </c>
      <c r="P60" s="7">
        <f t="shared" si="26"/>
        <v>4.7043419660281176E-3</v>
      </c>
      <c r="Q60" s="7">
        <f t="shared" si="26"/>
        <v>3.553284865210408E-3</v>
      </c>
      <c r="R60" s="7">
        <f t="shared" si="26"/>
        <v>2.1361959960016163E-3</v>
      </c>
    </row>
    <row r="61" spans="2:18"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</row>
    <row r="62" spans="2:18">
      <c r="B62" t="s">
        <v>1</v>
      </c>
    </row>
    <row r="63" spans="2:18">
      <c r="C63" s="25" t="s">
        <v>12</v>
      </c>
      <c r="D63" s="25"/>
      <c r="E63" s="25"/>
      <c r="F63" s="25"/>
      <c r="G63" s="25"/>
      <c r="H63" s="25"/>
      <c r="I63" s="25"/>
      <c r="J63" s="25"/>
      <c r="K63" s="25" t="s">
        <v>13</v>
      </c>
      <c r="L63" s="25"/>
      <c r="M63" s="25"/>
      <c r="N63" s="25"/>
      <c r="O63" s="25"/>
      <c r="P63" s="25"/>
      <c r="Q63" s="25"/>
      <c r="R63" s="25"/>
    </row>
    <row r="64" spans="2:18" ht="18">
      <c r="C64" s="3" t="s">
        <v>19</v>
      </c>
      <c r="D64" s="3" t="s">
        <v>5</v>
      </c>
      <c r="E64" s="3" t="s">
        <v>26</v>
      </c>
      <c r="F64" s="3" t="s">
        <v>27</v>
      </c>
      <c r="G64" s="3" t="s">
        <v>28</v>
      </c>
      <c r="H64" s="3" t="s">
        <v>29</v>
      </c>
      <c r="I64" s="3" t="s">
        <v>30</v>
      </c>
      <c r="J64" s="3" t="s">
        <v>31</v>
      </c>
      <c r="K64" s="3" t="s">
        <v>19</v>
      </c>
      <c r="L64" s="3" t="s">
        <v>5</v>
      </c>
      <c r="M64" s="3" t="s">
        <v>26</v>
      </c>
      <c r="N64" s="3" t="s">
        <v>27</v>
      </c>
      <c r="O64" s="3" t="s">
        <v>28</v>
      </c>
      <c r="P64" s="3" t="s">
        <v>29</v>
      </c>
      <c r="Q64" s="3" t="s">
        <v>30</v>
      </c>
      <c r="R64" s="3" t="s">
        <v>31</v>
      </c>
    </row>
    <row r="65" spans="2:18">
      <c r="C65" s="5">
        <v>1.3136000000000001</v>
      </c>
      <c r="D65" s="5">
        <v>0.53110000000000002</v>
      </c>
      <c r="E65" s="5">
        <v>0.43359999999999999</v>
      </c>
      <c r="F65" s="5">
        <v>0.85129999999999995</v>
      </c>
      <c r="G65" s="5">
        <v>0.83779999999999999</v>
      </c>
      <c r="H65" s="5">
        <v>0.97950000000000004</v>
      </c>
      <c r="I65" s="5">
        <v>1.0199</v>
      </c>
      <c r="J65" s="5">
        <v>1.1600999999999999</v>
      </c>
      <c r="K65" s="5">
        <v>1.2152000000000001</v>
      </c>
      <c r="L65" s="5">
        <v>0.46679999999999999</v>
      </c>
      <c r="M65" s="5">
        <v>0.37969999999999998</v>
      </c>
      <c r="N65" s="5">
        <v>0.47089999999999999</v>
      </c>
      <c r="O65" s="5">
        <v>0.4466</v>
      </c>
      <c r="P65" s="5">
        <v>0.49080000000000001</v>
      </c>
      <c r="Q65" s="5">
        <v>0.64370000000000005</v>
      </c>
      <c r="R65" s="5">
        <v>0.81140000000000001</v>
      </c>
    </row>
    <row r="66" spans="2:18">
      <c r="C66" s="5">
        <v>1.3130999999999999</v>
      </c>
      <c r="D66" s="5">
        <v>0.51419999999999999</v>
      </c>
      <c r="E66" s="5">
        <v>0.48309999999999997</v>
      </c>
      <c r="F66" s="5">
        <v>0.88690000000000002</v>
      </c>
      <c r="G66" s="5">
        <v>0.88109999999999999</v>
      </c>
      <c r="H66" s="5">
        <v>1.0112000000000001</v>
      </c>
      <c r="I66" s="5">
        <v>1.0481</v>
      </c>
      <c r="J66" s="5">
        <v>1.1803999999999999</v>
      </c>
      <c r="K66" s="5">
        <v>1.2052</v>
      </c>
      <c r="L66" s="5">
        <v>0.44019999999999998</v>
      </c>
      <c r="M66" s="5">
        <v>0.40550000000000003</v>
      </c>
      <c r="N66" s="5">
        <v>0.52349999999999997</v>
      </c>
      <c r="O66" s="5">
        <v>0.45739999999999997</v>
      </c>
      <c r="P66" s="5">
        <v>0.5071</v>
      </c>
      <c r="Q66" s="5">
        <v>0.66020000000000001</v>
      </c>
      <c r="R66" s="5">
        <v>0.8508</v>
      </c>
    </row>
    <row r="67" spans="2:18">
      <c r="C67" s="5">
        <v>1.3058000000000001</v>
      </c>
      <c r="D67" s="5">
        <v>0.45960000000000001</v>
      </c>
      <c r="E67" s="5">
        <v>0.45340000000000003</v>
      </c>
      <c r="F67" s="5">
        <v>0.88680000000000003</v>
      </c>
      <c r="G67" s="5">
        <v>0.88490000000000002</v>
      </c>
      <c r="H67" s="5">
        <v>1.008</v>
      </c>
      <c r="I67" s="5">
        <v>1.0432999999999999</v>
      </c>
      <c r="J67" s="5">
        <v>1.171</v>
      </c>
      <c r="K67" s="5">
        <v>1.1857</v>
      </c>
      <c r="L67" s="5">
        <v>0.4103</v>
      </c>
      <c r="M67" s="5">
        <v>0.38540000000000002</v>
      </c>
      <c r="N67" s="5">
        <v>0.51480000000000004</v>
      </c>
      <c r="O67" s="5">
        <v>0.45760000000000001</v>
      </c>
      <c r="P67" s="5">
        <v>0.51249999999999996</v>
      </c>
      <c r="Q67" s="5">
        <v>0.66400000000000003</v>
      </c>
      <c r="R67" s="5">
        <v>0.86319999999999997</v>
      </c>
    </row>
    <row r="68" spans="2:18">
      <c r="C68" s="5">
        <v>1.3248</v>
      </c>
      <c r="D68" s="5">
        <v>0.46100000000000002</v>
      </c>
      <c r="E68" s="5">
        <v>0.49270000000000003</v>
      </c>
      <c r="F68" s="5">
        <v>0.89190000000000003</v>
      </c>
      <c r="G68" s="5">
        <v>0.90980000000000005</v>
      </c>
      <c r="H68" s="5">
        <v>1.0023</v>
      </c>
      <c r="I68" s="5">
        <v>1.0606</v>
      </c>
      <c r="J68" s="5">
        <v>1.1846000000000001</v>
      </c>
      <c r="K68" s="5">
        <v>1.1946000000000001</v>
      </c>
      <c r="L68" s="5">
        <v>0.41620000000000001</v>
      </c>
      <c r="M68" s="5">
        <v>0.41439999999999999</v>
      </c>
      <c r="N68" s="5">
        <v>0.53580000000000005</v>
      </c>
      <c r="O68" s="5">
        <v>0.46689999999999998</v>
      </c>
      <c r="P68" s="5">
        <v>0.51229999999999998</v>
      </c>
      <c r="Q68" s="5">
        <v>0.67500000000000004</v>
      </c>
      <c r="R68" s="5">
        <v>0.87160000000000004</v>
      </c>
    </row>
    <row r="69" spans="2:18">
      <c r="C69" s="5">
        <v>1.3043</v>
      </c>
      <c r="D69" s="5">
        <v>0.48380000000000001</v>
      </c>
      <c r="E69" s="5"/>
      <c r="F69" s="5"/>
      <c r="G69" s="5"/>
      <c r="H69" s="5"/>
      <c r="I69" s="5"/>
      <c r="J69" s="5"/>
      <c r="K69" s="5">
        <v>1.2039</v>
      </c>
      <c r="L69" s="5">
        <v>0.43540000000000001</v>
      </c>
      <c r="M69" s="5"/>
      <c r="N69" s="5"/>
      <c r="O69" s="5"/>
      <c r="P69" s="5"/>
      <c r="Q69" s="5"/>
      <c r="R69" s="5"/>
    </row>
    <row r="70" spans="2:18">
      <c r="C70" s="5">
        <v>1.2990999999999999</v>
      </c>
      <c r="D70" s="5">
        <v>0.4803</v>
      </c>
      <c r="E70" s="5"/>
      <c r="F70" s="5"/>
      <c r="G70" s="5"/>
      <c r="H70" s="5"/>
      <c r="I70" s="5"/>
      <c r="J70" s="5"/>
      <c r="K70" s="5">
        <v>1.2045999999999999</v>
      </c>
      <c r="L70" s="5">
        <v>0.42830000000000001</v>
      </c>
      <c r="M70" s="5"/>
      <c r="N70" s="5"/>
      <c r="O70" s="5"/>
      <c r="P70" s="5"/>
      <c r="Q70" s="5"/>
      <c r="R70" s="5"/>
    </row>
    <row r="71" spans="2:18" s="1" customFormat="1">
      <c r="B71" s="1" t="s">
        <v>17</v>
      </c>
      <c r="C71" s="12">
        <f t="shared" ref="C71:P71" si="27">AVERAGE(C66:C70)</f>
        <v>1.3094199999999998</v>
      </c>
      <c r="D71" s="12">
        <f t="shared" si="27"/>
        <v>0.47978000000000004</v>
      </c>
      <c r="E71" s="12">
        <f t="shared" si="27"/>
        <v>0.47639999999999999</v>
      </c>
      <c r="F71" s="12">
        <f t="shared" si="27"/>
        <v>0.88853333333333329</v>
      </c>
      <c r="G71" s="12">
        <f t="shared" si="27"/>
        <v>0.89193333333333336</v>
      </c>
      <c r="H71" s="12">
        <f t="shared" si="27"/>
        <v>1.0071666666666668</v>
      </c>
      <c r="I71" s="12">
        <f t="shared" si="27"/>
        <v>1.0506666666666666</v>
      </c>
      <c r="J71" s="12">
        <f t="shared" si="27"/>
        <v>1.1786666666666668</v>
      </c>
      <c r="K71" s="12">
        <f t="shared" si="27"/>
        <v>1.1988000000000001</v>
      </c>
      <c r="L71" s="12">
        <f t="shared" si="27"/>
        <v>0.42608000000000007</v>
      </c>
      <c r="M71" s="12">
        <f t="shared" si="27"/>
        <v>0.40176666666666666</v>
      </c>
      <c r="N71" s="12">
        <f t="shared" si="27"/>
        <v>0.52470000000000006</v>
      </c>
      <c r="O71" s="12">
        <f t="shared" si="27"/>
        <v>0.46063333333333328</v>
      </c>
      <c r="P71" s="12">
        <f t="shared" si="27"/>
        <v>0.51063333333333338</v>
      </c>
      <c r="Q71" s="16">
        <f t="shared" ref="Q71:R71" si="28">AVERAGE(Q65:Q70)</f>
        <v>0.66072500000000001</v>
      </c>
      <c r="R71" s="16">
        <f t="shared" si="28"/>
        <v>0.84924999999999995</v>
      </c>
    </row>
    <row r="72" spans="2:18">
      <c r="B72" t="s">
        <v>52</v>
      </c>
      <c r="C72" s="7">
        <f>STDEV(C66:C70)/SQRT(6)</f>
        <v>4.0615473241939039E-3</v>
      </c>
      <c r="D72" s="7">
        <f>STDEV(D66:D70)/SQRT(6)</f>
        <v>9.0394690109541244E-3</v>
      </c>
      <c r="E72" s="7">
        <f>STDEV(E66:E70)/SQRT(4)</f>
        <v>1.0244388707970814E-2</v>
      </c>
      <c r="F72" s="7">
        <f t="shared" ref="F72:G72" si="29">STDEV(F66:F70)/SQRT(4)</f>
        <v>1.458023776669411E-3</v>
      </c>
      <c r="G72" s="7">
        <f t="shared" si="29"/>
        <v>7.7946028335851439E-3</v>
      </c>
      <c r="H72" s="7">
        <f>STDEV(H66:H70)/SQRT(4)</f>
        <v>2.2540703922755991E-3</v>
      </c>
      <c r="I72" s="7">
        <f>STDEV(I66:I70)/SQRT(4)</f>
        <v>4.4655160209469049E-3</v>
      </c>
      <c r="J72" s="7">
        <f>STDEV(J66:J70)/SQRT(4)</f>
        <v>3.4818577416852277E-3</v>
      </c>
      <c r="K72" s="7">
        <f>STDEV(K66:K70)/SQRT(6)</f>
        <v>3.4752697737010221E-3</v>
      </c>
      <c r="L72" s="7">
        <f>STDEV(L66:L70)/SQRT(6)</f>
        <v>5.1550460715690978E-3</v>
      </c>
      <c r="M72" s="7">
        <f>STDEV(M66:M70)/SQRT(4)</f>
        <v>7.4280437083617951E-3</v>
      </c>
      <c r="N72" s="7">
        <f t="shared" ref="N72:R72" si="30">STDEV(N66:N70)/SQRT(4)</f>
        <v>5.2756516185206992E-3</v>
      </c>
      <c r="O72" s="7">
        <f t="shared" si="30"/>
        <v>2.7140068779082562E-3</v>
      </c>
      <c r="P72" s="7">
        <f t="shared" si="30"/>
        <v>1.5307950004273296E-3</v>
      </c>
      <c r="Q72" s="7">
        <f t="shared" si="30"/>
        <v>3.8431757701151347E-3</v>
      </c>
      <c r="R72" s="7">
        <f t="shared" si="30"/>
        <v>5.2319531088622553E-3</v>
      </c>
    </row>
    <row r="74" spans="2:18">
      <c r="B74" t="s">
        <v>25</v>
      </c>
    </row>
    <row r="75" spans="2:18">
      <c r="C75" s="25" t="s">
        <v>12</v>
      </c>
      <c r="D75" s="25"/>
      <c r="E75" s="25"/>
      <c r="F75" s="25"/>
      <c r="G75" s="25"/>
      <c r="H75" s="25"/>
      <c r="I75" s="25"/>
      <c r="J75" s="25"/>
      <c r="K75" s="25" t="s">
        <v>13</v>
      </c>
      <c r="L75" s="25"/>
      <c r="M75" s="25"/>
      <c r="N75" s="25"/>
      <c r="O75" s="25"/>
      <c r="P75" s="25"/>
      <c r="Q75" s="25"/>
      <c r="R75" s="25"/>
    </row>
    <row r="76" spans="2:18" ht="18">
      <c r="C76" s="3" t="s">
        <v>19</v>
      </c>
      <c r="D76" s="3" t="s">
        <v>5</v>
      </c>
      <c r="E76" s="3" t="s">
        <v>26</v>
      </c>
      <c r="F76" s="3" t="s">
        <v>27</v>
      </c>
      <c r="G76" s="3" t="s">
        <v>28</v>
      </c>
      <c r="H76" s="3" t="s">
        <v>29</v>
      </c>
      <c r="I76" s="3" t="s">
        <v>30</v>
      </c>
      <c r="J76" s="3" t="s">
        <v>31</v>
      </c>
      <c r="K76" s="3" t="s">
        <v>19</v>
      </c>
      <c r="L76" s="3" t="s">
        <v>5</v>
      </c>
      <c r="M76" s="3" t="s">
        <v>26</v>
      </c>
      <c r="N76" s="3" t="s">
        <v>27</v>
      </c>
      <c r="O76" s="3" t="s">
        <v>28</v>
      </c>
      <c r="P76" s="3" t="s">
        <v>29</v>
      </c>
      <c r="Q76" s="3" t="s">
        <v>30</v>
      </c>
      <c r="R76" s="3" t="s">
        <v>31</v>
      </c>
    </row>
    <row r="77" spans="2:18">
      <c r="C77" s="10">
        <f t="shared" ref="C77:J80" si="31">(C65-K$59)/(C$59-K$59)*100</f>
        <v>90.757106239718439</v>
      </c>
      <c r="D77" s="10">
        <f t="shared" si="31"/>
        <v>18.456400880564164</v>
      </c>
      <c r="E77" s="10">
        <f t="shared" si="31"/>
        <v>8.7712519319938167</v>
      </c>
      <c r="F77" s="10">
        <f t="shared" si="31"/>
        <v>48.672622846202934</v>
      </c>
      <c r="G77" s="10">
        <f t="shared" si="31"/>
        <v>47.423266956131158</v>
      </c>
      <c r="H77" s="10">
        <f t="shared" si="31"/>
        <v>59.454978446326834</v>
      </c>
      <c r="I77" s="10">
        <f t="shared" si="31"/>
        <v>61.972620409542181</v>
      </c>
      <c r="J77" s="10">
        <f t="shared" si="31"/>
        <v>76.051924798567583</v>
      </c>
      <c r="K77" s="10">
        <f t="shared" ref="K77:R80" si="32">(K65-K$59)/(C$59-K$59)*100</f>
        <v>81.34588163280921</v>
      </c>
      <c r="L77" s="10">
        <f t="shared" si="32"/>
        <v>12.45849035483751</v>
      </c>
      <c r="M77" s="10">
        <f t="shared" si="32"/>
        <v>3.5645285935084994</v>
      </c>
      <c r="N77" s="10">
        <f t="shared" si="32"/>
        <v>12.259093809827696</v>
      </c>
      <c r="O77" s="10">
        <f t="shared" si="32"/>
        <v>12.28028147926336</v>
      </c>
      <c r="P77" s="10">
        <f t="shared" si="32"/>
        <v>15.259397702951198</v>
      </c>
      <c r="Q77" s="10">
        <f t="shared" si="32"/>
        <v>27.311256651029236</v>
      </c>
      <c r="R77" s="10">
        <f t="shared" si="32"/>
        <v>44.834377797672339</v>
      </c>
    </row>
    <row r="78" spans="2:18">
      <c r="C78" s="10">
        <f t="shared" si="31"/>
        <v>90.70928497647192</v>
      </c>
      <c r="D78" s="10">
        <f t="shared" si="31"/>
        <v>16.879967165404278</v>
      </c>
      <c r="E78" s="10">
        <f t="shared" si="31"/>
        <v>13.55293663060278</v>
      </c>
      <c r="F78" s="10">
        <f t="shared" si="31"/>
        <v>52.080408423739634</v>
      </c>
      <c r="G78" s="10">
        <f t="shared" si="31"/>
        <v>51.313070818984862</v>
      </c>
      <c r="H78" s="10">
        <f t="shared" si="31"/>
        <v>62.321767702649758</v>
      </c>
      <c r="I78" s="10">
        <f t="shared" si="31"/>
        <v>64.570840659382853</v>
      </c>
      <c r="J78" s="10">
        <f t="shared" si="31"/>
        <v>77.869292748433296</v>
      </c>
      <c r="K78" s="10">
        <f t="shared" si="32"/>
        <v>80.389456367879419</v>
      </c>
      <c r="L78" s="10">
        <f t="shared" si="32"/>
        <v>9.9772396552367457</v>
      </c>
      <c r="M78" s="10">
        <f t="shared" si="32"/>
        <v>6.0568006182380243</v>
      </c>
      <c r="N78" s="10">
        <f t="shared" si="32"/>
        <v>17.294192724952136</v>
      </c>
      <c r="O78" s="10">
        <f t="shared" si="32"/>
        <v>13.250486599790381</v>
      </c>
      <c r="P78" s="10">
        <f t="shared" si="32"/>
        <v>16.733488077653512</v>
      </c>
      <c r="Q78" s="10">
        <f t="shared" si="32"/>
        <v>28.831491903595591</v>
      </c>
      <c r="R78" s="10">
        <f t="shared" si="32"/>
        <v>48.361683079677711</v>
      </c>
    </row>
    <row r="79" spans="2:18">
      <c r="C79" s="10">
        <f t="shared" si="31"/>
        <v>90.011094533073191</v>
      </c>
      <c r="D79" s="10">
        <f t="shared" si="31"/>
        <v>11.786873624118508</v>
      </c>
      <c r="E79" s="10">
        <f t="shared" si="31"/>
        <v>10.683925811437406</v>
      </c>
      <c r="F79" s="10">
        <f t="shared" si="31"/>
        <v>52.070835992342055</v>
      </c>
      <c r="G79" s="10">
        <f t="shared" si="31"/>
        <v>51.654439287318446</v>
      </c>
      <c r="H79" s="10">
        <f t="shared" si="31"/>
        <v>62.032375727248066</v>
      </c>
      <c r="I79" s="10">
        <f t="shared" si="31"/>
        <v>64.128590404090815</v>
      </c>
      <c r="J79" s="10">
        <f t="shared" si="31"/>
        <v>77.027752909579235</v>
      </c>
      <c r="K79" s="10">
        <f t="shared" si="32"/>
        <v>78.524427101266298</v>
      </c>
      <c r="L79" s="10">
        <f t="shared" si="32"/>
        <v>7.1881646207231098</v>
      </c>
      <c r="M79" s="10">
        <f t="shared" si="32"/>
        <v>4.1151468315301409</v>
      </c>
      <c r="N79" s="10">
        <f t="shared" si="32"/>
        <v>16.46139119336312</v>
      </c>
      <c r="O79" s="10">
        <f t="shared" si="32"/>
        <v>13.268453361281626</v>
      </c>
      <c r="P79" s="10">
        <f t="shared" si="32"/>
        <v>17.22183703614385</v>
      </c>
      <c r="Q79" s="10">
        <f t="shared" si="32"/>
        <v>29.181606689035117</v>
      </c>
      <c r="R79" s="10">
        <f t="shared" si="32"/>
        <v>49.47179946284691</v>
      </c>
    </row>
    <row r="80" spans="2:18">
      <c r="C80" s="10">
        <f t="shared" si="31"/>
        <v>91.828302536439793</v>
      </c>
      <c r="D80" s="10">
        <f t="shared" si="31"/>
        <v>11.917465766202758</v>
      </c>
      <c r="E80" s="10">
        <f t="shared" si="31"/>
        <v>14.480293663060278</v>
      </c>
      <c r="F80" s="10">
        <f t="shared" si="31"/>
        <v>52.559029993618388</v>
      </c>
      <c r="G80" s="10">
        <f t="shared" si="31"/>
        <v>53.891301092977997</v>
      </c>
      <c r="H80" s="10">
        <f t="shared" si="31"/>
        <v>61.516896271063814</v>
      </c>
      <c r="I80" s="10">
        <f t="shared" si="31"/>
        <v>65.722534032539187</v>
      </c>
      <c r="J80" s="10">
        <f t="shared" si="31"/>
        <v>78.2452999104745</v>
      </c>
      <c r="K80" s="10">
        <f t="shared" si="32"/>
        <v>79.375645587053839</v>
      </c>
      <c r="L80" s="10">
        <f t="shared" si="32"/>
        <v>7.7385172195067398</v>
      </c>
      <c r="M80" s="10">
        <f t="shared" si="32"/>
        <v>6.9165378670788247</v>
      </c>
      <c r="N80" s="10">
        <f t="shared" si="32"/>
        <v>18.471601786853867</v>
      </c>
      <c r="O80" s="10">
        <f t="shared" si="32"/>
        <v>14.103907770624341</v>
      </c>
      <c r="P80" s="10">
        <f t="shared" si="32"/>
        <v>17.203750037681246</v>
      </c>
      <c r="Q80" s="10">
        <f t="shared" si="32"/>
        <v>30.19509685741269</v>
      </c>
      <c r="R80" s="10">
        <f t="shared" si="32"/>
        <v>50.223813786929284</v>
      </c>
    </row>
    <row r="81" spans="2:47">
      <c r="C81" s="10">
        <f>(C69-K$59)/(C$59-K$59)*100</f>
        <v>89.86763074333372</v>
      </c>
      <c r="D81" s="10">
        <f>(D69-L$59)/(D$59-L$59)*100</f>
        <v>14.044252080146267</v>
      </c>
      <c r="E81" s="10"/>
      <c r="F81" s="10"/>
      <c r="G81" s="10"/>
      <c r="H81" s="10"/>
      <c r="I81" s="10"/>
      <c r="J81" s="10"/>
      <c r="K81" s="10">
        <f>(K69-K$59)/(C$59-K$59)*100</f>
        <v>80.26512108343853</v>
      </c>
      <c r="L81" s="10">
        <f>(L69-L$59)/(D$59-L$59)*100</f>
        <v>9.5294951680907474</v>
      </c>
      <c r="M81" s="10"/>
      <c r="N81" s="10"/>
      <c r="O81" s="10"/>
      <c r="P81" s="10"/>
      <c r="Q81" s="10"/>
      <c r="R81" s="10"/>
    </row>
    <row r="82" spans="2:47">
      <c r="C82" s="10">
        <f>(C70-K$59)/(C$59-K$59)*100</f>
        <v>89.370289605570207</v>
      </c>
      <c r="D82" s="10">
        <f>(D70-L$59)/(D$59-L$59)*100</f>
        <v>13.717771724935639</v>
      </c>
      <c r="E82" s="10"/>
      <c r="F82" s="10"/>
      <c r="G82" s="10"/>
      <c r="H82" s="10"/>
      <c r="I82" s="10"/>
      <c r="J82" s="10"/>
      <c r="K82" s="10">
        <f>(K70-K$59)/(C$59-K$59)*100</f>
        <v>80.332070851983616</v>
      </c>
      <c r="L82" s="10">
        <f>(L70-L$59)/(D$59-L$59)*100</f>
        <v>8.8672064475206192</v>
      </c>
      <c r="M82" s="10"/>
      <c r="N82" s="10"/>
      <c r="O82" s="10"/>
      <c r="P82" s="10"/>
      <c r="Q82" s="10"/>
      <c r="R82" s="10"/>
    </row>
    <row r="83" spans="2:47" s="1" customFormat="1">
      <c r="B83" s="1" t="s">
        <v>17</v>
      </c>
      <c r="C83" s="17">
        <f t="shared" ref="C83:P83" si="33">AVERAGE(C78:C82)</f>
        <v>90.357320478977769</v>
      </c>
      <c r="D83" s="17">
        <f t="shared" si="33"/>
        <v>13.669266072161491</v>
      </c>
      <c r="E83" s="17">
        <f t="shared" si="33"/>
        <v>12.905718701700154</v>
      </c>
      <c r="F83" s="17">
        <f t="shared" si="33"/>
        <v>52.236758136566692</v>
      </c>
      <c r="G83" s="17">
        <f t="shared" si="33"/>
        <v>52.28627039976044</v>
      </c>
      <c r="H83" s="17">
        <f t="shared" si="33"/>
        <v>61.957013233653875</v>
      </c>
      <c r="I83" s="17">
        <f t="shared" si="33"/>
        <v>64.807321698670947</v>
      </c>
      <c r="J83" s="17">
        <f t="shared" si="33"/>
        <v>77.714115189495672</v>
      </c>
      <c r="K83" s="17">
        <f t="shared" si="33"/>
        <v>79.777344198324343</v>
      </c>
      <c r="L83" s="17">
        <f t="shared" si="33"/>
        <v>8.6601246222155908</v>
      </c>
      <c r="M83" s="17">
        <f t="shared" si="33"/>
        <v>5.6961617722823306</v>
      </c>
      <c r="N83" s="17">
        <f t="shared" si="33"/>
        <v>17.409061901723039</v>
      </c>
      <c r="O83" s="17">
        <f t="shared" si="33"/>
        <v>13.540949243898782</v>
      </c>
      <c r="P83" s="17">
        <f t="shared" si="33"/>
        <v>17.053025050492867</v>
      </c>
      <c r="Q83" s="17">
        <f t="shared" ref="Q83:R83" si="34">AVERAGE(Q77:Q82)</f>
        <v>28.879863025268161</v>
      </c>
      <c r="R83" s="17">
        <f t="shared" si="34"/>
        <v>48.222918531781559</v>
      </c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</row>
    <row r="84" spans="2:47">
      <c r="B84" t="s">
        <v>51</v>
      </c>
      <c r="C84" s="7">
        <f>STDEV(C78:C82)/SQRT(6)</f>
        <v>0.38845664755670578</v>
      </c>
      <c r="D84" s="7">
        <f>STDEV(D78:D82)/SQRT(6)</f>
        <v>0.84320258674621351</v>
      </c>
      <c r="E84" s="7">
        <f>STDEV(E78:E82)/SQRT(4)</f>
        <v>0.98960478245467443</v>
      </c>
      <c r="F84" s="7">
        <f t="shared" ref="F84:G84" si="35">STDEV(F78:F82)/SQRT(4)</f>
        <v>0.13956832578201345</v>
      </c>
      <c r="G84" s="7">
        <f t="shared" si="35"/>
        <v>0.70021885014989071</v>
      </c>
      <c r="H84" s="7">
        <f>STDEV(H78:H82)/SQRT(4)</f>
        <v>0.20384683859846356</v>
      </c>
      <c r="I84" s="7">
        <f>STDEV(I78:I82)/SQRT(4)</f>
        <v>0.41143241672383901</v>
      </c>
      <c r="J84" s="7">
        <f>STDEV(J78:J82)/SQRT(4)</f>
        <v>0.31171510668623464</v>
      </c>
      <c r="K84" s="7">
        <f>STDEV(K78:K82)/SQRT(6)</f>
        <v>0.33238358140145258</v>
      </c>
      <c r="L84" s="7">
        <f>STDEV(L78:L82)/SQRT(6)</f>
        <v>0.48086322073515664</v>
      </c>
      <c r="M84" s="7">
        <f>STDEV(M78:M82)/SQRT(4)</f>
        <v>0.71754672607822523</v>
      </c>
      <c r="N84" s="7">
        <f t="shared" ref="N84:R84" si="36">STDEV(N78:N82)/SQRT(4)</f>
        <v>0.50500813195794791</v>
      </c>
      <c r="O84" s="7">
        <f t="shared" si="36"/>
        <v>0.2438095713048295</v>
      </c>
      <c r="P84" s="7">
        <f t="shared" si="36"/>
        <v>0.13843743409646447</v>
      </c>
      <c r="Q84" s="7">
        <f t="shared" si="36"/>
        <v>0.35409280530532633</v>
      </c>
      <c r="R84" s="7">
        <f t="shared" si="36"/>
        <v>0.46839329533234225</v>
      </c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</row>
    <row r="86" spans="2:47">
      <c r="B86" t="s">
        <v>1</v>
      </c>
      <c r="C86" s="20"/>
    </row>
    <row r="87" spans="2:47">
      <c r="C87" s="25" t="s">
        <v>11</v>
      </c>
      <c r="D87" s="25"/>
      <c r="E87" s="25"/>
      <c r="F87" s="25"/>
      <c r="G87" s="25"/>
      <c r="H87" s="25"/>
      <c r="I87" s="25"/>
      <c r="J87" s="25"/>
      <c r="K87" s="25"/>
      <c r="L87" s="25" t="s">
        <v>18</v>
      </c>
      <c r="M87" s="25"/>
      <c r="N87" s="25"/>
      <c r="O87" s="25"/>
      <c r="P87" s="25"/>
      <c r="Q87" s="25"/>
      <c r="R87" s="25"/>
      <c r="S87" s="25"/>
      <c r="T87" s="25"/>
    </row>
    <row r="88" spans="2:47" ht="18">
      <c r="C88" s="3" t="s">
        <v>19</v>
      </c>
      <c r="D88" s="3" t="s">
        <v>5</v>
      </c>
      <c r="E88" s="3" t="s">
        <v>32</v>
      </c>
      <c r="F88" s="3" t="s">
        <v>33</v>
      </c>
      <c r="G88" s="3" t="s">
        <v>34</v>
      </c>
      <c r="H88" s="3" t="s">
        <v>35</v>
      </c>
      <c r="I88" s="3" t="s">
        <v>36</v>
      </c>
      <c r="J88" s="3" t="s">
        <v>37</v>
      </c>
      <c r="K88" s="3" t="s">
        <v>38</v>
      </c>
      <c r="L88" s="3" t="s">
        <v>19</v>
      </c>
      <c r="M88" s="3" t="s">
        <v>5</v>
      </c>
      <c r="N88" s="3" t="s">
        <v>32</v>
      </c>
      <c r="O88" s="3" t="s">
        <v>33</v>
      </c>
      <c r="P88" s="3" t="s">
        <v>34</v>
      </c>
      <c r="Q88" s="3" t="s">
        <v>35</v>
      </c>
      <c r="R88" s="3" t="s">
        <v>36</v>
      </c>
      <c r="S88" s="3" t="s">
        <v>37</v>
      </c>
      <c r="T88" s="3" t="s">
        <v>38</v>
      </c>
    </row>
    <row r="89" spans="2:47">
      <c r="C89" s="5">
        <v>1.4594</v>
      </c>
      <c r="D89" s="5">
        <v>1.4414</v>
      </c>
      <c r="E89" s="5">
        <v>1.4401999999999999</v>
      </c>
      <c r="F89" s="5">
        <v>1.429</v>
      </c>
      <c r="G89" s="5">
        <v>1.4226000000000001</v>
      </c>
      <c r="H89" s="5">
        <v>1.4257</v>
      </c>
      <c r="I89" s="5">
        <v>1.4408000000000001</v>
      </c>
      <c r="J89" s="5">
        <v>1.4462999999999999</v>
      </c>
      <c r="K89" s="5">
        <v>1.4206000000000001</v>
      </c>
      <c r="L89" s="5">
        <v>0.32990000000000003</v>
      </c>
      <c r="M89" s="5">
        <v>0.31819999999999998</v>
      </c>
      <c r="N89" s="5">
        <v>0.3009</v>
      </c>
      <c r="O89" s="5">
        <v>0.28899999999999998</v>
      </c>
      <c r="P89" s="5">
        <v>0.27889999999999998</v>
      </c>
      <c r="Q89" s="5">
        <v>0.31659999999999999</v>
      </c>
      <c r="R89" s="5">
        <v>0.31380000000000002</v>
      </c>
      <c r="S89" s="5">
        <v>0.31969999999999998</v>
      </c>
      <c r="T89" s="5">
        <v>0.25580000000000003</v>
      </c>
    </row>
    <row r="90" spans="2:47">
      <c r="C90" s="5">
        <v>1.4427000000000001</v>
      </c>
      <c r="D90" s="5">
        <v>1.4258999999999999</v>
      </c>
      <c r="E90" s="5">
        <v>1.4184000000000001</v>
      </c>
      <c r="F90" s="5">
        <v>1.4258999999999999</v>
      </c>
      <c r="G90" s="5">
        <v>1.4235</v>
      </c>
      <c r="H90" s="5">
        <v>1.4216</v>
      </c>
      <c r="I90" s="5">
        <v>1.4268000000000001</v>
      </c>
      <c r="J90" s="5">
        <v>1.4205000000000001</v>
      </c>
      <c r="K90" s="5">
        <v>1.4077999999999999</v>
      </c>
      <c r="L90" s="5">
        <v>0.3473</v>
      </c>
      <c r="M90" s="5">
        <v>0.33910000000000001</v>
      </c>
      <c r="N90" s="5">
        <v>0.30940000000000001</v>
      </c>
      <c r="O90" s="5">
        <v>0.28789999999999999</v>
      </c>
      <c r="P90" s="5">
        <v>0.30730000000000002</v>
      </c>
      <c r="Q90" s="5">
        <v>0.32679999999999998</v>
      </c>
      <c r="R90" s="5">
        <v>0.32079999999999997</v>
      </c>
      <c r="S90" s="5">
        <v>0.31769999999999998</v>
      </c>
      <c r="T90" s="5">
        <v>0.27450000000000002</v>
      </c>
    </row>
    <row r="91" spans="2:47">
      <c r="C91" s="5">
        <v>1.4240999999999999</v>
      </c>
      <c r="D91" s="5">
        <v>1.4132</v>
      </c>
      <c r="E91" s="5">
        <v>1.4268000000000001</v>
      </c>
      <c r="F91" s="5">
        <v>1.4287000000000001</v>
      </c>
      <c r="G91" s="5">
        <v>1.4177999999999999</v>
      </c>
      <c r="H91" s="5">
        <v>1.4228000000000001</v>
      </c>
      <c r="I91" s="5">
        <v>1.4267000000000001</v>
      </c>
      <c r="J91" s="5">
        <v>1.3969</v>
      </c>
      <c r="K91" s="5">
        <v>1.3974</v>
      </c>
      <c r="L91" s="5">
        <v>0.36059999999999998</v>
      </c>
      <c r="M91" s="5">
        <v>0.31390000000000001</v>
      </c>
      <c r="N91" s="5">
        <v>0.30549999999999999</v>
      </c>
      <c r="O91" s="5">
        <v>0.29909999999999998</v>
      </c>
      <c r="P91" s="5">
        <v>0.29039999999999999</v>
      </c>
      <c r="Q91" s="5">
        <v>0.3327</v>
      </c>
      <c r="R91" s="5">
        <v>0.30230000000000001</v>
      </c>
      <c r="S91" s="5">
        <v>0.3246</v>
      </c>
      <c r="T91" s="5">
        <v>0.27829999999999999</v>
      </c>
    </row>
    <row r="92" spans="2:47">
      <c r="C92" s="5">
        <v>1.4247000000000001</v>
      </c>
      <c r="D92" s="5">
        <v>1.4036</v>
      </c>
      <c r="E92" s="5">
        <v>1.4167000000000001</v>
      </c>
      <c r="F92" s="5">
        <v>1.4201999999999999</v>
      </c>
      <c r="G92" s="5">
        <v>1.4103000000000001</v>
      </c>
      <c r="H92" s="5">
        <v>1.4157</v>
      </c>
      <c r="I92" s="5">
        <v>1.4001999999999999</v>
      </c>
      <c r="J92" s="5">
        <v>1.4318</v>
      </c>
      <c r="K92" s="5">
        <v>1.3897999999999999</v>
      </c>
      <c r="L92" s="5">
        <v>0.35049999999999998</v>
      </c>
      <c r="M92" s="5">
        <v>0.32779999999999998</v>
      </c>
      <c r="N92" s="5">
        <v>0.31459999999999999</v>
      </c>
      <c r="O92" s="5">
        <v>0.29549999999999998</v>
      </c>
      <c r="P92" s="5">
        <v>0.30059999999999998</v>
      </c>
      <c r="Q92" s="5">
        <v>0.30840000000000001</v>
      </c>
      <c r="R92" s="5">
        <v>0.3276</v>
      </c>
      <c r="S92" s="5">
        <v>0.32740000000000002</v>
      </c>
      <c r="T92" s="5">
        <v>0.31309999999999999</v>
      </c>
    </row>
    <row r="93" spans="2:47">
      <c r="C93" s="5">
        <v>1.4367000000000001</v>
      </c>
      <c r="D93" s="5">
        <v>1.4235</v>
      </c>
      <c r="E93" s="5"/>
      <c r="F93" s="5"/>
      <c r="G93" s="5"/>
      <c r="H93" s="5"/>
      <c r="I93" s="5"/>
      <c r="J93" s="5"/>
      <c r="K93" s="5"/>
      <c r="L93" s="5">
        <v>0.35970000000000002</v>
      </c>
      <c r="M93" s="5">
        <v>0.32100000000000001</v>
      </c>
      <c r="N93" s="5"/>
      <c r="O93" s="5"/>
      <c r="P93" s="5"/>
      <c r="Q93" s="5"/>
      <c r="R93" s="5"/>
      <c r="S93" s="5"/>
    </row>
    <row r="94" spans="2:47">
      <c r="C94" s="5">
        <v>1.43</v>
      </c>
      <c r="D94" s="5">
        <v>1.4253</v>
      </c>
      <c r="E94" s="5"/>
      <c r="F94" s="5"/>
      <c r="G94" s="5"/>
      <c r="H94" s="5"/>
      <c r="I94" s="5"/>
      <c r="J94" s="5"/>
      <c r="K94" s="5"/>
      <c r="L94" s="5">
        <v>0.3695</v>
      </c>
      <c r="M94" s="5">
        <v>0.33110000000000001</v>
      </c>
      <c r="N94" s="5"/>
      <c r="O94" s="5"/>
      <c r="P94" s="5"/>
      <c r="Q94" s="5"/>
      <c r="R94" s="5"/>
      <c r="S94" s="5"/>
    </row>
    <row r="95" spans="2:47" s="1" customFormat="1">
      <c r="B95" s="1" t="s">
        <v>17</v>
      </c>
      <c r="C95" s="6">
        <f t="shared" ref="C95:P95" si="37">AVERAGE(C90:C94)</f>
        <v>1.43164</v>
      </c>
      <c r="D95" s="6">
        <f t="shared" si="37"/>
        <v>1.4182999999999999</v>
      </c>
      <c r="E95" s="6">
        <f t="shared" si="37"/>
        <v>1.4206333333333336</v>
      </c>
      <c r="F95" s="6">
        <f t="shared" si="37"/>
        <v>1.4249333333333334</v>
      </c>
      <c r="G95" s="6">
        <f t="shared" si="37"/>
        <v>1.4172</v>
      </c>
      <c r="H95" s="6">
        <f t="shared" si="37"/>
        <v>1.4200333333333335</v>
      </c>
      <c r="I95" s="6">
        <f t="shared" si="37"/>
        <v>1.4179000000000002</v>
      </c>
      <c r="J95" s="6">
        <f t="shared" si="37"/>
        <v>1.4164000000000001</v>
      </c>
      <c r="K95" s="6">
        <f t="shared" si="37"/>
        <v>1.3983333333333334</v>
      </c>
      <c r="L95" s="6">
        <f t="shared" si="37"/>
        <v>0.35751999999999995</v>
      </c>
      <c r="M95" s="6">
        <f t="shared" si="37"/>
        <v>0.32657999999999998</v>
      </c>
      <c r="N95" s="6">
        <f t="shared" si="37"/>
        <v>0.30983333333333335</v>
      </c>
      <c r="O95" s="6">
        <f t="shared" si="37"/>
        <v>0.29416666666666663</v>
      </c>
      <c r="P95" s="6">
        <f t="shared" si="37"/>
        <v>0.29943333333333333</v>
      </c>
      <c r="Q95" s="6">
        <f t="shared" ref="Q95:T95" si="38">AVERAGE(Q89:Q94)</f>
        <v>0.32112499999999999</v>
      </c>
      <c r="R95" s="6">
        <f t="shared" si="38"/>
        <v>0.31612499999999999</v>
      </c>
      <c r="S95" s="6">
        <f t="shared" si="38"/>
        <v>0.32235000000000003</v>
      </c>
      <c r="T95" s="6">
        <f t="shared" si="38"/>
        <v>0.28042499999999998</v>
      </c>
    </row>
    <row r="96" spans="2:47">
      <c r="B96" t="s">
        <v>51</v>
      </c>
      <c r="C96" s="7">
        <f>STDEV(C90:C94)/SQRT(6)</f>
        <v>3.2636380518270515E-3</v>
      </c>
      <c r="D96" s="7">
        <f>STDEV(D90:D94)/SQRT(6)</f>
        <v>3.9575876490609797E-3</v>
      </c>
      <c r="E96" s="7">
        <f>STDEV(E90:E94)/SQRT(4)</f>
        <v>2.7038552722609454E-3</v>
      </c>
      <c r="F96" s="7">
        <f t="shared" ref="F96:G96" si="39">STDEV(F90:F94)/SQRT(4)</f>
        <v>2.1658331730152964E-3</v>
      </c>
      <c r="G96" s="7">
        <f t="shared" si="39"/>
        <v>3.3102114736070542E-3</v>
      </c>
      <c r="H96" s="7">
        <f>STDEV(H90:H94)/SQRT(4)</f>
        <v>1.9002192855913796E-3</v>
      </c>
      <c r="I96" s="7">
        <f>STDEV(I90:I94)/SQRT(4)</f>
        <v>7.6643655967079767E-3</v>
      </c>
      <c r="J96" s="7">
        <f>STDEV(J90:J94)/SQRT(4)</f>
        <v>8.9037913272942224E-3</v>
      </c>
      <c r="K96" s="7">
        <f>STDEV(K90:K94)/SQRT(6)</f>
        <v>3.689022755268515E-3</v>
      </c>
      <c r="L96" s="7">
        <f>STDEV(L90:L94)/SQRT(6)</f>
        <v>3.602591659717581E-3</v>
      </c>
      <c r="M96" s="7">
        <f>STDEV(M90:M94)/SQRT(4)</f>
        <v>4.8126655815670383E-3</v>
      </c>
      <c r="N96" s="7">
        <f t="shared" ref="N96:T96" si="40">STDEV(N90:N94)/SQRT(4)</f>
        <v>2.2827249797847588E-3</v>
      </c>
      <c r="O96" s="7">
        <f t="shared" si="40"/>
        <v>2.8589042189855391E-3</v>
      </c>
      <c r="P96" s="7">
        <f t="shared" si="40"/>
        <v>4.2550949852304572E-3</v>
      </c>
      <c r="Q96" s="7">
        <f t="shared" si="40"/>
        <v>6.3372575561778518E-3</v>
      </c>
      <c r="R96" s="7">
        <f t="shared" si="40"/>
        <v>6.5465639842592184E-3</v>
      </c>
      <c r="S96" s="7">
        <f t="shared" si="40"/>
        <v>2.4961637232628355E-3</v>
      </c>
      <c r="T96" s="7">
        <f t="shared" si="40"/>
        <v>1.0636885509082684E-2</v>
      </c>
    </row>
    <row r="97" spans="2:20">
      <c r="B97" s="19"/>
    </row>
    <row r="98" spans="2:20">
      <c r="B98" t="s">
        <v>1</v>
      </c>
    </row>
    <row r="99" spans="2:20">
      <c r="C99" s="25" t="s">
        <v>12</v>
      </c>
      <c r="D99" s="25"/>
      <c r="E99" s="25"/>
      <c r="F99" s="25"/>
      <c r="G99" s="25"/>
      <c r="H99" s="25"/>
      <c r="I99" s="25"/>
      <c r="J99" s="25"/>
      <c r="K99" s="25"/>
      <c r="L99" s="25" t="s">
        <v>13</v>
      </c>
      <c r="M99" s="25"/>
      <c r="N99" s="25"/>
      <c r="O99" s="25"/>
      <c r="P99" s="25"/>
      <c r="Q99" s="25"/>
      <c r="R99" s="25"/>
      <c r="S99" s="25"/>
      <c r="T99" s="25"/>
    </row>
    <row r="100" spans="2:20" ht="18">
      <c r="C100" s="3" t="s">
        <v>19</v>
      </c>
      <c r="D100" s="3" t="s">
        <v>5</v>
      </c>
      <c r="E100" s="3" t="s">
        <v>32</v>
      </c>
      <c r="F100" s="3" t="s">
        <v>33</v>
      </c>
      <c r="G100" s="3" t="s">
        <v>34</v>
      </c>
      <c r="H100" s="3" t="s">
        <v>35</v>
      </c>
      <c r="I100" s="3" t="s">
        <v>36</v>
      </c>
      <c r="J100" s="3" t="s">
        <v>37</v>
      </c>
      <c r="K100" s="3" t="s">
        <v>38</v>
      </c>
      <c r="L100" s="3" t="s">
        <v>19</v>
      </c>
      <c r="M100" s="3" t="s">
        <v>5</v>
      </c>
      <c r="N100" s="3" t="s">
        <v>32</v>
      </c>
      <c r="O100" s="3" t="s">
        <v>33</v>
      </c>
      <c r="P100" s="3" t="s">
        <v>34</v>
      </c>
      <c r="Q100" s="3" t="s">
        <v>35</v>
      </c>
      <c r="R100" s="3" t="s">
        <v>36</v>
      </c>
      <c r="S100" s="3" t="s">
        <v>37</v>
      </c>
      <c r="T100" s="3" t="s">
        <v>38</v>
      </c>
    </row>
    <row r="101" spans="2:20">
      <c r="C101" s="5">
        <v>1.3341000000000001</v>
      </c>
      <c r="D101" s="5">
        <v>0.42249999999999999</v>
      </c>
      <c r="E101" s="5">
        <v>0.60640000000000005</v>
      </c>
      <c r="F101" s="5">
        <v>0.84189999999999998</v>
      </c>
      <c r="G101" s="5">
        <v>0.53239999999999998</v>
      </c>
      <c r="H101" s="5">
        <v>0.68720000000000003</v>
      </c>
      <c r="I101" s="5">
        <v>1.2951999999999999</v>
      </c>
      <c r="J101" s="5">
        <v>0.64800000000000002</v>
      </c>
      <c r="K101" s="5">
        <v>0.41110000000000002</v>
      </c>
      <c r="L101" s="5">
        <v>1.2302</v>
      </c>
      <c r="M101" s="5">
        <v>0.38009999999999999</v>
      </c>
      <c r="N101" s="5">
        <v>0.43459999999999999</v>
      </c>
      <c r="O101" s="5">
        <v>0.42430000000000001</v>
      </c>
      <c r="P101" s="5">
        <v>0.39889999999999998</v>
      </c>
      <c r="Q101" s="5">
        <v>0.434</v>
      </c>
      <c r="R101" s="5">
        <v>1.0564</v>
      </c>
      <c r="S101" s="5">
        <v>0.44829999999999998</v>
      </c>
      <c r="T101" s="5">
        <v>0.40749999999999997</v>
      </c>
    </row>
    <row r="102" spans="2:20">
      <c r="C102" s="5">
        <v>1.3435999999999999</v>
      </c>
      <c r="D102" s="5">
        <v>0.42559999999999998</v>
      </c>
      <c r="E102" s="5">
        <v>0.65290000000000004</v>
      </c>
      <c r="F102" s="5">
        <v>0.87870000000000004</v>
      </c>
      <c r="G102" s="5">
        <v>0.57650000000000001</v>
      </c>
      <c r="H102" s="5">
        <v>0.75419999999999998</v>
      </c>
      <c r="I102" s="5">
        <v>1.3107</v>
      </c>
      <c r="J102" s="5">
        <v>0.6633</v>
      </c>
      <c r="K102" s="5">
        <v>0.38840000000000002</v>
      </c>
      <c r="L102" s="5">
        <v>1.2419</v>
      </c>
      <c r="M102" s="5">
        <v>0.35139999999999999</v>
      </c>
      <c r="N102" s="5">
        <v>0.42559999999999998</v>
      </c>
      <c r="O102" s="5">
        <v>0.4269</v>
      </c>
      <c r="P102" s="5">
        <v>0.41049999999999998</v>
      </c>
      <c r="Q102" s="5">
        <v>0.44840000000000002</v>
      </c>
      <c r="R102" s="5">
        <v>1.1091</v>
      </c>
      <c r="S102" s="5">
        <v>0.43219999999999997</v>
      </c>
      <c r="T102" s="5">
        <v>0.3367</v>
      </c>
    </row>
    <row r="103" spans="2:20">
      <c r="C103" s="5">
        <v>1.3173999999999999</v>
      </c>
      <c r="D103" s="5">
        <v>0.44779999999999998</v>
      </c>
      <c r="E103" s="5">
        <v>0.62619999999999998</v>
      </c>
      <c r="F103" s="5">
        <v>0.92520000000000002</v>
      </c>
      <c r="G103" s="5">
        <v>0.55569999999999997</v>
      </c>
      <c r="H103" s="5">
        <v>0.72460000000000002</v>
      </c>
      <c r="I103" s="5">
        <v>1.3095000000000001</v>
      </c>
      <c r="J103" s="5">
        <v>0.65969999999999995</v>
      </c>
      <c r="K103" s="5">
        <v>0.44390000000000002</v>
      </c>
      <c r="L103" s="5">
        <v>1.2032</v>
      </c>
      <c r="M103" s="5">
        <v>0.40279999999999999</v>
      </c>
      <c r="N103" s="5">
        <v>0.44700000000000001</v>
      </c>
      <c r="O103" s="5">
        <v>0.43919999999999998</v>
      </c>
      <c r="P103" s="5">
        <v>0.38629999999999998</v>
      </c>
      <c r="Q103" s="5">
        <v>0.44429999999999997</v>
      </c>
      <c r="R103" s="5">
        <v>1.0566</v>
      </c>
      <c r="S103" s="5">
        <v>0.42259999999999998</v>
      </c>
      <c r="T103" s="5">
        <v>0.33510000000000001</v>
      </c>
    </row>
    <row r="104" spans="2:20">
      <c r="C104" s="5">
        <v>1.3198000000000001</v>
      </c>
      <c r="D104" s="5">
        <v>0.47749999999999998</v>
      </c>
      <c r="E104" s="5">
        <v>0.62360000000000004</v>
      </c>
      <c r="F104" s="5">
        <v>0.86670000000000003</v>
      </c>
      <c r="G104" s="5">
        <v>0.57040000000000002</v>
      </c>
      <c r="H104" s="5">
        <v>0.71289999999999998</v>
      </c>
      <c r="I104" s="5">
        <v>1.2827</v>
      </c>
      <c r="J104" s="5">
        <v>0.66039999999999999</v>
      </c>
      <c r="K104" s="5">
        <v>0.44490000000000002</v>
      </c>
      <c r="L104" s="5">
        <v>1.2154</v>
      </c>
      <c r="M104" s="5">
        <v>0.41899999999999998</v>
      </c>
      <c r="N104" s="5">
        <v>0.45579999999999998</v>
      </c>
      <c r="O104" s="5">
        <v>0.44180000000000003</v>
      </c>
      <c r="P104" s="5">
        <v>0.41970000000000002</v>
      </c>
      <c r="Q104" s="5">
        <v>0.45479999999999998</v>
      </c>
      <c r="R104" s="5">
        <v>1.0670999999999999</v>
      </c>
      <c r="S104" s="5">
        <v>0.44440000000000002</v>
      </c>
      <c r="T104" s="5">
        <v>0.39850000000000002</v>
      </c>
    </row>
    <row r="105" spans="2:20" s="1" customFormat="1">
      <c r="B105" s="1" t="s">
        <v>17</v>
      </c>
      <c r="C105" s="6">
        <f>AVERAGE(C101:C104)</f>
        <v>1.3287249999999999</v>
      </c>
      <c r="D105" s="6">
        <f t="shared" ref="D105:T105" si="41">AVERAGE(D101:D104)</f>
        <v>0.44335000000000002</v>
      </c>
      <c r="E105" s="6">
        <f t="shared" si="41"/>
        <v>0.62727500000000003</v>
      </c>
      <c r="F105" s="6">
        <f t="shared" si="41"/>
        <v>0.87812500000000004</v>
      </c>
      <c r="G105" s="6">
        <f t="shared" si="41"/>
        <v>0.55875000000000008</v>
      </c>
      <c r="H105" s="6">
        <f t="shared" si="41"/>
        <v>0.71972499999999995</v>
      </c>
      <c r="I105" s="6">
        <f t="shared" si="41"/>
        <v>1.299525</v>
      </c>
      <c r="J105" s="6">
        <f t="shared" si="41"/>
        <v>0.65785000000000005</v>
      </c>
      <c r="K105" s="6">
        <f t="shared" si="41"/>
        <v>0.42207500000000003</v>
      </c>
      <c r="L105" s="6">
        <f t="shared" si="41"/>
        <v>1.222675</v>
      </c>
      <c r="M105" s="6">
        <f t="shared" si="41"/>
        <v>0.38832500000000003</v>
      </c>
      <c r="N105" s="6">
        <f t="shared" si="41"/>
        <v>0.44074999999999998</v>
      </c>
      <c r="O105" s="6">
        <f t="shared" si="41"/>
        <v>0.43304999999999999</v>
      </c>
      <c r="P105" s="6">
        <f t="shared" si="41"/>
        <v>0.40384999999999999</v>
      </c>
      <c r="Q105" s="6">
        <f t="shared" si="41"/>
        <v>0.44537499999999997</v>
      </c>
      <c r="R105" s="6">
        <f t="shared" si="41"/>
        <v>1.0722999999999998</v>
      </c>
      <c r="S105" s="6">
        <f t="shared" si="41"/>
        <v>0.43687500000000001</v>
      </c>
      <c r="T105" s="6">
        <f t="shared" si="41"/>
        <v>0.36945</v>
      </c>
    </row>
    <row r="106" spans="2:20">
      <c r="B106" t="s">
        <v>51</v>
      </c>
      <c r="C106" s="7">
        <f>STDEV(C101:C104)/(SQRT(4))</f>
        <v>6.1783728979939809E-3</v>
      </c>
      <c r="D106" s="7">
        <f t="shared" ref="D106:T106" si="42">STDEV(D101:D104)/(SQRT(4))</f>
        <v>1.2701082631020081E-2</v>
      </c>
      <c r="E106" s="7">
        <f t="shared" si="42"/>
        <v>9.6049791774891393E-3</v>
      </c>
      <c r="F106" s="7">
        <f t="shared" si="42"/>
        <v>1.746226288314319E-2</v>
      </c>
      <c r="G106" s="7">
        <f t="shared" si="42"/>
        <v>9.8082023497343025E-3</v>
      </c>
      <c r="H106" s="7">
        <f t="shared" si="42"/>
        <v>1.3894685734721258E-2</v>
      </c>
      <c r="I106" s="7">
        <f t="shared" si="42"/>
        <v>6.621728752121081E-3</v>
      </c>
      <c r="J106" s="7">
        <f t="shared" si="42"/>
        <v>3.3745370052793828E-3</v>
      </c>
      <c r="K106" s="7">
        <f t="shared" si="42"/>
        <v>1.3698441213023715E-2</v>
      </c>
      <c r="L106" s="7">
        <f t="shared" si="42"/>
        <v>8.4578735507218217E-3</v>
      </c>
      <c r="M106" s="7">
        <f t="shared" si="42"/>
        <v>1.4667388713287264E-2</v>
      </c>
      <c r="N106" s="7">
        <f t="shared" si="42"/>
        <v>6.6640203080923074E-3</v>
      </c>
      <c r="O106" s="7">
        <f t="shared" si="42"/>
        <v>4.3662531610829287E-3</v>
      </c>
      <c r="P106" s="7">
        <f t="shared" si="42"/>
        <v>7.2338901475393425E-3</v>
      </c>
      <c r="Q106" s="7">
        <f t="shared" si="42"/>
        <v>4.3639383970598541E-3</v>
      </c>
      <c r="R106" s="7">
        <f t="shared" si="42"/>
        <v>1.2518586182153315E-2</v>
      </c>
      <c r="S106" s="7">
        <f t="shared" si="42"/>
        <v>5.865062517427533E-3</v>
      </c>
      <c r="T106" s="7">
        <f t="shared" si="42"/>
        <v>1.9459766185645704E-2</v>
      </c>
    </row>
    <row r="108" spans="2:20">
      <c r="B108" t="s">
        <v>25</v>
      </c>
    </row>
    <row r="109" spans="2:20">
      <c r="C109" s="25" t="s">
        <v>12</v>
      </c>
      <c r="D109" s="25"/>
      <c r="E109" s="25"/>
      <c r="F109" s="25"/>
      <c r="G109" s="25"/>
      <c r="H109" s="25"/>
      <c r="I109" s="25"/>
      <c r="J109" s="25"/>
      <c r="K109" s="25"/>
      <c r="L109" s="25" t="s">
        <v>13</v>
      </c>
      <c r="M109" s="25"/>
      <c r="N109" s="25"/>
      <c r="O109" s="25"/>
      <c r="P109" s="25"/>
      <c r="Q109" s="25"/>
      <c r="R109" s="25"/>
      <c r="S109" s="25"/>
      <c r="T109" s="25"/>
    </row>
    <row r="110" spans="2:20" ht="18">
      <c r="C110" s="3" t="s">
        <v>19</v>
      </c>
      <c r="D110" s="3" t="s">
        <v>5</v>
      </c>
      <c r="E110" s="3" t="s">
        <v>32</v>
      </c>
      <c r="F110" s="3" t="s">
        <v>33</v>
      </c>
      <c r="G110" s="3" t="s">
        <v>34</v>
      </c>
      <c r="H110" s="3" t="s">
        <v>35</v>
      </c>
      <c r="I110" s="3" t="s">
        <v>36</v>
      </c>
      <c r="J110" s="3" t="s">
        <v>37</v>
      </c>
      <c r="K110" s="3" t="s">
        <v>38</v>
      </c>
      <c r="L110" s="3" t="s">
        <v>19</v>
      </c>
      <c r="M110" s="3" t="s">
        <v>5</v>
      </c>
      <c r="N110" s="3" t="s">
        <v>32</v>
      </c>
      <c r="O110" s="3" t="s">
        <v>33</v>
      </c>
      <c r="P110" s="3" t="s">
        <v>34</v>
      </c>
      <c r="Q110" s="3" t="s">
        <v>35</v>
      </c>
      <c r="R110" s="3" t="s">
        <v>36</v>
      </c>
      <c r="S110" s="3" t="s">
        <v>37</v>
      </c>
      <c r="T110" s="3" t="s">
        <v>38</v>
      </c>
    </row>
    <row r="111" spans="2:20">
      <c r="C111" s="10">
        <f t="shared" ref="C111:K114" si="43">(C101-L$95)/(C$95-L$95)*100</f>
        <v>90.919077942874154</v>
      </c>
      <c r="D111" s="10">
        <f t="shared" si="43"/>
        <v>8.7861356391748799</v>
      </c>
      <c r="E111" s="10">
        <f t="shared" si="43"/>
        <v>26.698475573160486</v>
      </c>
      <c r="F111" s="10">
        <f t="shared" si="43"/>
        <v>48.43911210683018</v>
      </c>
      <c r="G111" s="10">
        <f t="shared" si="43"/>
        <v>20.842155488623142</v>
      </c>
      <c r="H111" s="10">
        <f t="shared" si="43"/>
        <v>33.312605692012525</v>
      </c>
      <c r="I111" s="10">
        <f t="shared" si="43"/>
        <v>88.863424927957141</v>
      </c>
      <c r="J111" s="10">
        <f t="shared" si="43"/>
        <v>29.765550020565783</v>
      </c>
      <c r="K111" s="10">
        <f t="shared" si="43"/>
        <v>11.689241067767933</v>
      </c>
      <c r="L111" s="10">
        <f t="shared" ref="L111:T114" si="44">(L101-L$95)/(C$95-L$95)*100</f>
        <v>81.246043272632463</v>
      </c>
      <c r="M111" s="10">
        <f t="shared" si="44"/>
        <v>4.9023559154361935</v>
      </c>
      <c r="N111" s="10">
        <f t="shared" si="44"/>
        <v>11.232145000600163</v>
      </c>
      <c r="O111" s="10">
        <f t="shared" si="44"/>
        <v>11.508416118857417</v>
      </c>
      <c r="P111" s="10">
        <f t="shared" si="44"/>
        <v>8.8986968061312712</v>
      </c>
      <c r="Q111" s="10">
        <f t="shared" si="44"/>
        <v>10.27155737891392</v>
      </c>
      <c r="R111" s="10">
        <f t="shared" si="44"/>
        <v>67.189308161829757</v>
      </c>
      <c r="S111" s="10">
        <f t="shared" si="44"/>
        <v>11.512270919976228</v>
      </c>
      <c r="T111" s="10">
        <f t="shared" si="44"/>
        <v>11.367211086180291</v>
      </c>
    </row>
    <row r="112" spans="2:20">
      <c r="C112" s="10">
        <f t="shared" si="43"/>
        <v>91.803522883849084</v>
      </c>
      <c r="D112" s="10">
        <f t="shared" si="43"/>
        <v>9.0700912321840761</v>
      </c>
      <c r="E112" s="10">
        <f t="shared" si="43"/>
        <v>30.884647701356378</v>
      </c>
      <c r="F112" s="10">
        <f t="shared" si="43"/>
        <v>51.693541255195584</v>
      </c>
      <c r="G112" s="10">
        <f t="shared" si="43"/>
        <v>24.787522738794618</v>
      </c>
      <c r="H112" s="10">
        <f t="shared" si="43"/>
        <v>39.409565553693426</v>
      </c>
      <c r="I112" s="10">
        <f t="shared" si="43"/>
        <v>90.270245739828908</v>
      </c>
      <c r="J112" s="10">
        <f t="shared" si="43"/>
        <v>31.164023582103191</v>
      </c>
      <c r="K112" s="10">
        <f t="shared" si="43"/>
        <v>9.6586631283125506</v>
      </c>
      <c r="L112" s="10">
        <f t="shared" si="44"/>
        <v>82.335307042043709</v>
      </c>
      <c r="M112" s="10">
        <f t="shared" si="44"/>
        <v>2.2734767156413738</v>
      </c>
      <c r="N112" s="10">
        <f t="shared" si="44"/>
        <v>10.421918137078375</v>
      </c>
      <c r="O112" s="10">
        <f t="shared" si="44"/>
        <v>11.738348613035408</v>
      </c>
      <c r="P112" s="10">
        <f t="shared" si="44"/>
        <v>9.9364804819133354</v>
      </c>
      <c r="Q112" s="10">
        <f t="shared" si="44"/>
        <v>11.581948752170716</v>
      </c>
      <c r="R112" s="10">
        <f t="shared" si="44"/>
        <v>71.972498922193722</v>
      </c>
      <c r="S112" s="10">
        <f t="shared" si="44"/>
        <v>10.040674557835558</v>
      </c>
      <c r="T112" s="10">
        <f t="shared" si="44"/>
        <v>5.0339547816234198</v>
      </c>
    </row>
    <row r="113" spans="1:22">
      <c r="C113" s="10">
        <f t="shared" si="43"/>
        <v>89.364316836107676</v>
      </c>
      <c r="D113" s="10">
        <f t="shared" si="43"/>
        <v>11.103579672443482</v>
      </c>
      <c r="E113" s="10">
        <f t="shared" si="43"/>
        <v>28.480974672908406</v>
      </c>
      <c r="F113" s="10">
        <f t="shared" si="43"/>
        <v>55.80579547799428</v>
      </c>
      <c r="G113" s="10">
        <f t="shared" si="43"/>
        <v>22.926669251185395</v>
      </c>
      <c r="H113" s="10">
        <f t="shared" si="43"/>
        <v>36.715983286443361</v>
      </c>
      <c r="I113" s="10">
        <f t="shared" si="43"/>
        <v>90.161330580200129</v>
      </c>
      <c r="J113" s="10">
        <f t="shared" si="43"/>
        <v>30.834970979388498</v>
      </c>
      <c r="K113" s="10">
        <f t="shared" si="43"/>
        <v>14.623292011121963</v>
      </c>
      <c r="L113" s="10">
        <f t="shared" si="44"/>
        <v>78.732357650914224</v>
      </c>
      <c r="M113" s="10">
        <f t="shared" si="44"/>
        <v>6.9816436448906325</v>
      </c>
      <c r="N113" s="10">
        <f t="shared" si="44"/>
        <v>12.34845756811907</v>
      </c>
      <c r="O113" s="10">
        <f t="shared" si="44"/>
        <v>12.82610618164667</v>
      </c>
      <c r="P113" s="10">
        <f t="shared" si="44"/>
        <v>7.7714490203679931</v>
      </c>
      <c r="Q113" s="10">
        <f t="shared" si="44"/>
        <v>11.208851208396208</v>
      </c>
      <c r="R113" s="10">
        <f t="shared" si="44"/>
        <v>67.207460688434566</v>
      </c>
      <c r="S113" s="10">
        <f t="shared" si="44"/>
        <v>9.1632009505964014</v>
      </c>
      <c r="T113" s="10">
        <f t="shared" si="44"/>
        <v>4.8908303453622484</v>
      </c>
    </row>
    <row r="114" spans="1:22">
      <c r="C114" s="10">
        <f t="shared" si="43"/>
        <v>89.587755558038211</v>
      </c>
      <c r="D114" s="10">
        <f t="shared" si="43"/>
        <v>13.824057450628366</v>
      </c>
      <c r="E114" s="10">
        <f t="shared" si="43"/>
        <v>28.246909134557676</v>
      </c>
      <c r="F114" s="10">
        <f t="shared" si="43"/>
        <v>50.632314358989476</v>
      </c>
      <c r="G114" s="10">
        <f t="shared" si="43"/>
        <v>24.241791667909222</v>
      </c>
      <c r="H114" s="10">
        <f t="shared" si="43"/>
        <v>35.651290295672212</v>
      </c>
      <c r="I114" s="10">
        <f t="shared" si="43"/>
        <v>87.728892015157342</v>
      </c>
      <c r="J114" s="10">
        <f t="shared" si="43"/>
        <v>30.898953429916361</v>
      </c>
      <c r="K114" s="10">
        <f t="shared" si="43"/>
        <v>14.712744783785196</v>
      </c>
      <c r="L114" s="10">
        <f t="shared" si="44"/>
        <v>79.868171154061002</v>
      </c>
      <c r="M114" s="10">
        <f t="shared" si="44"/>
        <v>8.4655406148096581</v>
      </c>
      <c r="N114" s="10">
        <f t="shared" si="44"/>
        <v>13.140679390229259</v>
      </c>
      <c r="O114" s="10">
        <f t="shared" si="44"/>
        <v>13.056038675824666</v>
      </c>
      <c r="P114" s="10">
        <f t="shared" si="44"/>
        <v>10.759550293740496</v>
      </c>
      <c r="Q114" s="10">
        <f t="shared" si="44"/>
        <v>12.164344918062618</v>
      </c>
      <c r="R114" s="10">
        <f t="shared" si="44"/>
        <v>68.16046833518638</v>
      </c>
      <c r="S114" s="10">
        <f t="shared" si="44"/>
        <v>11.155797267035325</v>
      </c>
      <c r="T114" s="10">
        <f t="shared" si="44"/>
        <v>10.562136132211201</v>
      </c>
    </row>
    <row r="115" spans="1:22" s="1" customFormat="1">
      <c r="B115" s="1" t="s">
        <v>17</v>
      </c>
      <c r="C115" s="17">
        <f t="shared" ref="C115:T115" si="45">AVERAGE(C111:C114)</f>
        <v>90.418668305217281</v>
      </c>
      <c r="D115" s="17">
        <f t="shared" si="45"/>
        <v>10.695965998607701</v>
      </c>
      <c r="E115" s="17">
        <f t="shared" si="45"/>
        <v>28.577751770495738</v>
      </c>
      <c r="F115" s="17">
        <f t="shared" si="45"/>
        <v>51.64269079975238</v>
      </c>
      <c r="G115" s="17">
        <f t="shared" si="45"/>
        <v>23.199534786628096</v>
      </c>
      <c r="H115" s="17">
        <f t="shared" si="45"/>
        <v>36.272361206955381</v>
      </c>
      <c r="I115" s="17">
        <f t="shared" si="45"/>
        <v>89.25597331578588</v>
      </c>
      <c r="J115" s="17">
        <f t="shared" si="45"/>
        <v>30.665874502993457</v>
      </c>
      <c r="K115" s="17">
        <f t="shared" si="45"/>
        <v>12.670985247746911</v>
      </c>
      <c r="L115" s="17">
        <f t="shared" si="45"/>
        <v>80.54546977991285</v>
      </c>
      <c r="M115" s="17">
        <f t="shared" si="45"/>
        <v>5.6557542226944646</v>
      </c>
      <c r="N115" s="17">
        <f t="shared" si="45"/>
        <v>11.785800024006717</v>
      </c>
      <c r="O115" s="17">
        <f t="shared" si="45"/>
        <v>12.282227397341041</v>
      </c>
      <c r="P115" s="17">
        <f t="shared" si="45"/>
        <v>9.3415441505382724</v>
      </c>
      <c r="Q115" s="17">
        <f t="shared" si="45"/>
        <v>11.306675564385865</v>
      </c>
      <c r="R115" s="17">
        <f t="shared" si="45"/>
        <v>68.632434026911113</v>
      </c>
      <c r="S115" s="17">
        <f t="shared" si="45"/>
        <v>10.467985923860878</v>
      </c>
      <c r="T115" s="17">
        <f t="shared" si="45"/>
        <v>7.9635330863442899</v>
      </c>
    </row>
    <row r="116" spans="1:22">
      <c r="B116" t="s">
        <v>51</v>
      </c>
      <c r="C116" s="7">
        <f>STDEV(C111:C114)/(SQRT(4))</f>
        <v>0.57520322664078205</v>
      </c>
      <c r="D116" s="7">
        <f t="shared" ref="D116:T116" si="46">STDEV(D111:D114)/(SQRT(4))</f>
        <v>1.1634011130161692</v>
      </c>
      <c r="E116" s="7">
        <f t="shared" si="46"/>
        <v>0.86469023924100974</v>
      </c>
      <c r="F116" s="7">
        <f t="shared" si="46"/>
        <v>1.5442852533511042</v>
      </c>
      <c r="G116" s="7">
        <f t="shared" si="46"/>
        <v>0.87748209373461694</v>
      </c>
      <c r="H116" s="7">
        <f t="shared" si="46"/>
        <v>1.2644080778397877</v>
      </c>
      <c r="I116" s="7">
        <f t="shared" si="46"/>
        <v>0.60100553671313095</v>
      </c>
      <c r="J116" s="7">
        <f t="shared" si="46"/>
        <v>0.30844449570672156</v>
      </c>
      <c r="K116" s="7">
        <f t="shared" si="46"/>
        <v>1.2253635476692677</v>
      </c>
      <c r="L116" s="7">
        <f t="shared" si="46"/>
        <v>0.78742352350964739</v>
      </c>
      <c r="M116" s="7">
        <f t="shared" si="46"/>
        <v>1.3435119548315742</v>
      </c>
      <c r="N116" s="7">
        <f t="shared" si="46"/>
        <v>0.59992980807456886</v>
      </c>
      <c r="O116" s="7">
        <f t="shared" si="46"/>
        <v>0.38613210751551369</v>
      </c>
      <c r="P116" s="7">
        <f t="shared" si="46"/>
        <v>0.64717354375147695</v>
      </c>
      <c r="Q116" s="7">
        <f t="shared" si="46"/>
        <v>0.39711577978689611</v>
      </c>
      <c r="R116" s="7">
        <f t="shared" si="46"/>
        <v>1.1362198436298996</v>
      </c>
      <c r="S116" s="7">
        <f t="shared" si="46"/>
        <v>0.53608724623440718</v>
      </c>
      <c r="T116" s="7">
        <f t="shared" si="46"/>
        <v>1.7407300406842272</v>
      </c>
    </row>
    <row r="117" spans="1:22"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</row>
    <row r="118" spans="1:22" ht="18">
      <c r="A118" s="1" t="s">
        <v>50</v>
      </c>
      <c r="B118" s="21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</row>
    <row r="119" spans="1:22">
      <c r="B119" t="s">
        <v>25</v>
      </c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</row>
    <row r="120" spans="1:22"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</row>
    <row r="121" spans="1:22">
      <c r="B121" t="s">
        <v>39</v>
      </c>
    </row>
    <row r="122" spans="1:22">
      <c r="B122" t="s">
        <v>40</v>
      </c>
      <c r="C122" t="s">
        <v>41</v>
      </c>
      <c r="D122" t="s">
        <v>20</v>
      </c>
      <c r="E122" t="s">
        <v>21</v>
      </c>
      <c r="F122" t="s">
        <v>22</v>
      </c>
      <c r="G122" t="s">
        <v>23</v>
      </c>
      <c r="H122" t="s">
        <v>24</v>
      </c>
      <c r="I122" t="s">
        <v>26</v>
      </c>
      <c r="J122" t="s">
        <v>27</v>
      </c>
      <c r="K122" t="s">
        <v>28</v>
      </c>
      <c r="L122" t="s">
        <v>29</v>
      </c>
      <c r="M122" t="s">
        <v>42</v>
      </c>
      <c r="N122" t="s">
        <v>43</v>
      </c>
      <c r="O122" t="s">
        <v>44</v>
      </c>
      <c r="P122" t="s">
        <v>32</v>
      </c>
      <c r="Q122" t="s">
        <v>33</v>
      </c>
      <c r="R122" t="s">
        <v>34</v>
      </c>
      <c r="S122" t="s">
        <v>35</v>
      </c>
      <c r="T122" t="s">
        <v>36</v>
      </c>
      <c r="U122" t="s">
        <v>37</v>
      </c>
      <c r="V122" t="s">
        <v>38</v>
      </c>
    </row>
    <row r="123" spans="1:22">
      <c r="B123">
        <v>83.457013574660635</v>
      </c>
      <c r="C123">
        <v>17.778063025479753</v>
      </c>
      <c r="D123">
        <v>11.091120460584589</v>
      </c>
      <c r="E123">
        <v>27.562846425172165</v>
      </c>
      <c r="F123">
        <v>80.092431811503204</v>
      </c>
      <c r="G123">
        <v>84.533363582224979</v>
      </c>
      <c r="H123">
        <v>18.165871841254177</v>
      </c>
      <c r="I123">
        <v>9.6291880290926422</v>
      </c>
      <c r="J123">
        <v>49.156917538957039</v>
      </c>
      <c r="K123">
        <v>47.546142343830198</v>
      </c>
      <c r="L123">
        <v>59.353840634949108</v>
      </c>
      <c r="M123">
        <v>61.866219043896166</v>
      </c>
      <c r="N123">
        <v>75.75521123620554</v>
      </c>
      <c r="O123">
        <v>14.251716247139587</v>
      </c>
      <c r="P123">
        <v>26.728089988147691</v>
      </c>
      <c r="Q123">
        <v>48.454427112062312</v>
      </c>
      <c r="R123">
        <v>21.178563486768955</v>
      </c>
      <c r="S123">
        <v>33.269715765796484</v>
      </c>
      <c r="T123">
        <v>88.404063205417586</v>
      </c>
      <c r="U123">
        <v>29.563559610539929</v>
      </c>
      <c r="V123">
        <v>11.631322459333765</v>
      </c>
    </row>
    <row r="124" spans="1:22">
      <c r="B124">
        <v>84.31674208144797</v>
      </c>
      <c r="C124">
        <v>18.99749695141519</v>
      </c>
      <c r="D124">
        <v>11.810783879539418</v>
      </c>
      <c r="E124">
        <v>29.264878786182187</v>
      </c>
      <c r="F124">
        <v>80.092431811503204</v>
      </c>
      <c r="G124">
        <v>86.620537106882566</v>
      </c>
      <c r="H124">
        <v>17.661568820917608</v>
      </c>
      <c r="I124">
        <v>14.350780970549657</v>
      </c>
      <c r="J124">
        <v>52.529247383128883</v>
      </c>
      <c r="K124">
        <v>51.411609793112675</v>
      </c>
      <c r="L124">
        <v>62.196762477018972</v>
      </c>
      <c r="M124">
        <v>64.459978385338829</v>
      </c>
      <c r="N124">
        <v>77.565488797235531</v>
      </c>
      <c r="O124">
        <v>16.869565217391305</v>
      </c>
      <c r="P124">
        <v>30.887581903973881</v>
      </c>
      <c r="Q124">
        <v>51.702226242746519</v>
      </c>
      <c r="R124">
        <v>25.101178563486769</v>
      </c>
      <c r="S124">
        <v>39.358825801467759</v>
      </c>
      <c r="T124">
        <v>89.803611738148973</v>
      </c>
      <c r="U124">
        <v>30.952543065295835</v>
      </c>
      <c r="V124">
        <v>9.6108057589176461</v>
      </c>
    </row>
    <row r="125" spans="1:22">
      <c r="B125">
        <v>84.837104072398191</v>
      </c>
      <c r="C125">
        <v>16.323299745416428</v>
      </c>
      <c r="D125">
        <v>11.843999114260406</v>
      </c>
      <c r="E125">
        <v>32.232237836627291</v>
      </c>
      <c r="F125">
        <v>82.475355969331872</v>
      </c>
      <c r="G125">
        <v>83.739330176105256</v>
      </c>
      <c r="H125">
        <v>16.181549087321162</v>
      </c>
      <c r="I125">
        <v>11.517825205675452</v>
      </c>
      <c r="J125">
        <v>52.519774546487952</v>
      </c>
      <c r="K125">
        <v>51.750842502287583</v>
      </c>
      <c r="L125">
        <v>61.909779830500881</v>
      </c>
      <c r="M125">
        <v>64.018487433603894</v>
      </c>
      <c r="N125">
        <v>76.727232192620676</v>
      </c>
      <c r="O125">
        <v>16.915331807780326</v>
      </c>
      <c r="P125">
        <v>28.499228481338189</v>
      </c>
      <c r="Q125">
        <v>55.806102861681715</v>
      </c>
      <c r="R125">
        <v>23.251056259728706</v>
      </c>
      <c r="S125">
        <v>36.66871151705179</v>
      </c>
      <c r="T125">
        <v>89.695259593679452</v>
      </c>
      <c r="U125">
        <v>30.625723428882679</v>
      </c>
      <c r="V125">
        <v>14.550835577115645</v>
      </c>
    </row>
    <row r="126" spans="1:22">
      <c r="B126">
        <v>86.024886877828052</v>
      </c>
      <c r="C126">
        <v>14.472755278865289</v>
      </c>
      <c r="D126">
        <v>13.537976085031003</v>
      </c>
      <c r="E126">
        <v>32.165052348692683</v>
      </c>
      <c r="F126">
        <v>80.081746052947921</v>
      </c>
      <c r="G126">
        <v>84.556050250971253</v>
      </c>
      <c r="H126">
        <v>17.573863947815596</v>
      </c>
      <c r="I126">
        <v>15.266483844044357</v>
      </c>
      <c r="J126">
        <v>53.002889215175486</v>
      </c>
      <c r="K126">
        <v>53.973709465038944</v>
      </c>
      <c r="L126">
        <v>61.398591991390518</v>
      </c>
      <c r="M126">
        <v>65.609694405481861</v>
      </c>
      <c r="N126">
        <v>77.940028982276232</v>
      </c>
      <c r="O126">
        <v>17.04347826086957</v>
      </c>
      <c r="P126">
        <v>28.266654739808128</v>
      </c>
      <c r="Q126">
        <v>50.643161308827757</v>
      </c>
      <c r="R126">
        <v>24.558594618634647</v>
      </c>
      <c r="S126">
        <v>35.605389316792774</v>
      </c>
      <c r="T126">
        <v>87.275395033860022</v>
      </c>
      <c r="U126">
        <v>30.68927169151857</v>
      </c>
      <c r="V126">
        <v>14.639845123389483</v>
      </c>
    </row>
    <row r="127" spans="1:22">
      <c r="B127">
        <v>85.357466063348426</v>
      </c>
      <c r="C127">
        <v>15.114562608304993</v>
      </c>
    </row>
    <row r="128" spans="1:22">
      <c r="B128">
        <v>90.563806640809759</v>
      </c>
      <c r="C128">
        <v>18.449823984616103</v>
      </c>
    </row>
    <row r="129" spans="1:22">
      <c r="B129">
        <v>90.516507425976712</v>
      </c>
      <c r="C129">
        <v>16.877316502023788</v>
      </c>
    </row>
    <row r="130" spans="1:22">
      <c r="B130">
        <v>89.825938889414431</v>
      </c>
      <c r="C130">
        <v>11.796907712110171</v>
      </c>
    </row>
    <row r="131" spans="1:22">
      <c r="B131">
        <v>91.623309053069718</v>
      </c>
      <c r="C131">
        <v>11.927174604159237</v>
      </c>
    </row>
    <row r="132" spans="1:22">
      <c r="B132">
        <v>89.684041244915321</v>
      </c>
      <c r="C132">
        <v>14.048663988958332</v>
      </c>
    </row>
    <row r="133" spans="1:22">
      <c r="B133">
        <v>89.192129410651759</v>
      </c>
      <c r="C133">
        <v>13.722996758835663</v>
      </c>
    </row>
    <row r="134" spans="1:22">
      <c r="B134">
        <v>90.043230104152244</v>
      </c>
      <c r="C134">
        <v>13.411224892886445</v>
      </c>
    </row>
    <row r="135" spans="1:22">
      <c r="B135">
        <v>91.769357394501625</v>
      </c>
      <c r="C135">
        <v>14.076696344465041</v>
      </c>
    </row>
    <row r="136" spans="1:22">
      <c r="B136">
        <v>90.569375855756078</v>
      </c>
      <c r="C136">
        <v>8.8714333465009574</v>
      </c>
    </row>
    <row r="137" spans="1:22">
      <c r="B137">
        <v>91.446285441762427</v>
      </c>
      <c r="C137">
        <v>9.154030812239812</v>
      </c>
    </row>
    <row r="138" spans="1:22">
      <c r="B138">
        <v>89.027861109829075</v>
      </c>
      <c r="C138">
        <v>11.177793308821293</v>
      </c>
    </row>
    <row r="139" spans="1:22">
      <c r="B139">
        <v>89.24939616313597</v>
      </c>
      <c r="C139">
        <v>13.885259351545171</v>
      </c>
    </row>
    <row r="140" spans="1:22" s="1" customFormat="1">
      <c r="A140" s="18" t="s">
        <v>45</v>
      </c>
      <c r="B140" s="12">
        <f>AVERAGE(B123:B139)</f>
        <v>88.676732435509322</v>
      </c>
      <c r="C140" s="12">
        <f t="shared" ref="C140:V140" si="47">AVERAGE(C123:C139)</f>
        <v>14.122676424508452</v>
      </c>
      <c r="D140" s="12">
        <f t="shared" si="47"/>
        <v>12.070969884853854</v>
      </c>
      <c r="E140" s="12">
        <f t="shared" si="47"/>
        <v>30.306253849168581</v>
      </c>
      <c r="F140" s="12">
        <f t="shared" si="47"/>
        <v>80.68549141132155</v>
      </c>
      <c r="G140" s="12">
        <f t="shared" si="47"/>
        <v>84.862320279046017</v>
      </c>
      <c r="H140" s="12">
        <f t="shared" si="47"/>
        <v>17.395713424327134</v>
      </c>
      <c r="I140" s="12">
        <f t="shared" si="47"/>
        <v>12.691069512340528</v>
      </c>
      <c r="J140" s="12">
        <f t="shared" si="47"/>
        <v>51.802207170937344</v>
      </c>
      <c r="K140" s="12">
        <f t="shared" si="47"/>
        <v>51.170576026067351</v>
      </c>
      <c r="L140" s="12">
        <f t="shared" si="47"/>
        <v>61.214743733464871</v>
      </c>
      <c r="M140" s="12">
        <f t="shared" si="47"/>
        <v>63.988594817080191</v>
      </c>
      <c r="N140" s="12">
        <f t="shared" si="47"/>
        <v>76.996990302084498</v>
      </c>
      <c r="O140" s="12">
        <f t="shared" si="47"/>
        <v>16.270022883295198</v>
      </c>
      <c r="P140" s="12">
        <f t="shared" si="47"/>
        <v>28.595388778316973</v>
      </c>
      <c r="Q140" s="12">
        <f t="shared" si="47"/>
        <v>51.65147938132958</v>
      </c>
      <c r="R140" s="12">
        <f t="shared" si="47"/>
        <v>23.522348232154766</v>
      </c>
      <c r="S140" s="12">
        <f t="shared" si="47"/>
        <v>36.225660600277202</v>
      </c>
      <c r="T140" s="12">
        <f t="shared" si="47"/>
        <v>88.794582392776505</v>
      </c>
      <c r="U140" s="12">
        <f t="shared" si="47"/>
        <v>30.457774449059254</v>
      </c>
      <c r="V140" s="12">
        <f t="shared" si="47"/>
        <v>12.608202229689136</v>
      </c>
    </row>
    <row r="141" spans="1:22">
      <c r="A141" t="s">
        <v>51</v>
      </c>
      <c r="B141" s="13">
        <f>STDEV(B123:B139)/SQRT(17)</f>
        <v>0.6653505804573917</v>
      </c>
      <c r="C141" s="13">
        <f>STDEV(C123:C139)/SQRT(17)</f>
        <v>0.72070669650790775</v>
      </c>
      <c r="D141" s="13">
        <f>STDEV(D123:D139)/SQRT(4)</f>
        <v>0.51892714434561005</v>
      </c>
      <c r="E141" s="13">
        <f t="shared" ref="E141:V141" si="48">STDEV(E123:E139)/SQRT(4)</f>
        <v>1.1465634339781416</v>
      </c>
      <c r="F141" s="13">
        <f t="shared" si="48"/>
        <v>0.59662683561087704</v>
      </c>
      <c r="G141" s="13">
        <f t="shared" si="48"/>
        <v>0.61606594773279222</v>
      </c>
      <c r="H141" s="13">
        <f t="shared" si="48"/>
        <v>0.42522109203489766</v>
      </c>
      <c r="I141" s="13">
        <f t="shared" si="48"/>
        <v>1.2954735789482004</v>
      </c>
      <c r="J141" s="13">
        <f t="shared" si="48"/>
        <v>0.88894530282691775</v>
      </c>
      <c r="K141" s="13">
        <f t="shared" si="48"/>
        <v>1.335068133526556</v>
      </c>
      <c r="L141" s="13">
        <f t="shared" si="48"/>
        <v>0.64188501779800133</v>
      </c>
      <c r="M141" s="13">
        <f t="shared" si="48"/>
        <v>0.78291862258376033</v>
      </c>
      <c r="N141" s="13">
        <f t="shared" si="48"/>
        <v>0.48539478583618495</v>
      </c>
      <c r="O141" s="13">
        <f t="shared" si="48"/>
        <v>0.67377478414786673</v>
      </c>
      <c r="P141" s="13">
        <f t="shared" si="48"/>
        <v>0.85917920947193527</v>
      </c>
      <c r="Q141" s="13">
        <f t="shared" si="48"/>
        <v>1.5411391905340062</v>
      </c>
      <c r="R141" s="13">
        <f t="shared" si="48"/>
        <v>0.87242182341421415</v>
      </c>
      <c r="S141" s="13">
        <f t="shared" si="48"/>
        <v>1.2627801544744746</v>
      </c>
      <c r="T141" s="13">
        <f t="shared" si="48"/>
        <v>0.59789875865653253</v>
      </c>
      <c r="U141" s="13">
        <f t="shared" si="48"/>
        <v>0.30635137698004006</v>
      </c>
      <c r="V141" s="13">
        <f t="shared" si="48"/>
        <v>1.2192920370300795</v>
      </c>
    </row>
    <row r="143" spans="1:22">
      <c r="B143" t="s">
        <v>46</v>
      </c>
    </row>
    <row r="144" spans="1:22">
      <c r="B144" t="s">
        <v>40</v>
      </c>
      <c r="C144" t="s">
        <v>41</v>
      </c>
      <c r="D144" t="s">
        <v>20</v>
      </c>
      <c r="E144" t="s">
        <v>21</v>
      </c>
      <c r="F144" t="s">
        <v>22</v>
      </c>
      <c r="G144" t="s">
        <v>23</v>
      </c>
      <c r="H144" t="s">
        <v>24</v>
      </c>
      <c r="I144" t="s">
        <v>26</v>
      </c>
      <c r="J144" t="s">
        <v>27</v>
      </c>
      <c r="K144" t="s">
        <v>28</v>
      </c>
      <c r="L144" t="s">
        <v>29</v>
      </c>
      <c r="M144" t="s">
        <v>42</v>
      </c>
      <c r="N144" t="s">
        <v>43</v>
      </c>
      <c r="O144" t="s">
        <v>44</v>
      </c>
      <c r="P144" t="s">
        <v>32</v>
      </c>
      <c r="Q144" t="s">
        <v>33</v>
      </c>
      <c r="R144" t="s">
        <v>34</v>
      </c>
      <c r="S144" t="s">
        <v>35</v>
      </c>
      <c r="T144" t="s">
        <v>36</v>
      </c>
      <c r="U144" t="s">
        <v>37</v>
      </c>
      <c r="V144" t="s">
        <v>38</v>
      </c>
    </row>
    <row r="145" spans="2:22">
      <c r="B145">
        <v>64.848416289592762</v>
      </c>
      <c r="C145">
        <v>9.0601801339237973</v>
      </c>
      <c r="D145">
        <v>7.9024579273693547</v>
      </c>
      <c r="E145">
        <v>8.3813896198421176</v>
      </c>
      <c r="F145">
        <v>51.454598883338235</v>
      </c>
      <c r="G145">
        <v>72.577489152936494</v>
      </c>
      <c r="H145">
        <v>10.1189497341446</v>
      </c>
      <c r="I145">
        <v>4.4878979372838899</v>
      </c>
      <c r="J145">
        <v>13.12224695685123</v>
      </c>
      <c r="K145">
        <v>12.62302765192938</v>
      </c>
      <c r="L145">
        <v>15.526209587014037</v>
      </c>
      <c r="M145">
        <v>27.264365701671693</v>
      </c>
      <c r="N145">
        <v>44.65945825437521</v>
      </c>
      <c r="O145">
        <v>7.6704805491990875</v>
      </c>
      <c r="P145">
        <v>11.360332759353266</v>
      </c>
      <c r="Q145">
        <v>11.598967411689433</v>
      </c>
      <c r="R145">
        <v>9.303980431398708</v>
      </c>
      <c r="S145">
        <v>10.25833276531934</v>
      </c>
      <c r="T145">
        <v>66.841986455981939</v>
      </c>
      <c r="U145">
        <v>11.434148112843552</v>
      </c>
      <c r="V145">
        <v>11.310888092747945</v>
      </c>
    </row>
    <row r="146" spans="2:22">
      <c r="B146">
        <v>65.911764705882348</v>
      </c>
      <c r="C146">
        <v>7.5198425432685152</v>
      </c>
      <c r="D146">
        <v>8.3121124889282552</v>
      </c>
      <c r="E146">
        <v>10.508930071104647</v>
      </c>
      <c r="F146">
        <v>54.00849517805144</v>
      </c>
      <c r="G146">
        <v>74.335705980773042</v>
      </c>
      <c r="H146">
        <v>10.601326536205665</v>
      </c>
      <c r="I146">
        <v>6.9488494098008848</v>
      </c>
      <c r="J146">
        <v>18.104959029981526</v>
      </c>
      <c r="K146">
        <v>13.58716272011069</v>
      </c>
      <c r="L146">
        <v>16.988027442715573</v>
      </c>
      <c r="M146">
        <v>28.781990848260484</v>
      </c>
      <c r="N146">
        <v>48.173001894994982</v>
      </c>
      <c r="O146">
        <v>8.796338672768881</v>
      </c>
      <c r="P146">
        <v>10.555269807903034</v>
      </c>
      <c r="Q146">
        <v>11.828431480705163</v>
      </c>
      <c r="R146">
        <v>10.335779408494549</v>
      </c>
      <c r="S146">
        <v>11.567037011791975</v>
      </c>
      <c r="T146">
        <v>71.600451467268613</v>
      </c>
      <c r="U146">
        <v>9.9725380722180557</v>
      </c>
      <c r="V146">
        <v>5.0090122165602269</v>
      </c>
    </row>
    <row r="147" spans="2:22">
      <c r="B147">
        <v>68.276018099547514</v>
      </c>
      <c r="C147">
        <v>7.2631196114926331</v>
      </c>
      <c r="D147">
        <v>7.8138839681133749</v>
      </c>
      <c r="E147">
        <v>8.1126476681036905</v>
      </c>
      <c r="F147">
        <v>57.096679400528927</v>
      </c>
      <c r="G147">
        <v>71.545245724980845</v>
      </c>
      <c r="H147">
        <v>9.7023515869100478</v>
      </c>
      <c r="I147">
        <v>5.0315965184213676</v>
      </c>
      <c r="J147">
        <v>17.280822242220438</v>
      </c>
      <c r="K147">
        <v>13.605017073225161</v>
      </c>
      <c r="L147">
        <v>17.47231065871485</v>
      </c>
      <c r="M147">
        <v>29.131504518383966</v>
      </c>
      <c r="N147">
        <v>49.278787203210342</v>
      </c>
      <c r="O147">
        <v>9.3272311212814678</v>
      </c>
      <c r="P147">
        <v>12.469530603573586</v>
      </c>
      <c r="Q147">
        <v>12.913973037971891</v>
      </c>
      <c r="R147">
        <v>8.1832332666221905</v>
      </c>
      <c r="S147">
        <v>11.194419830504625</v>
      </c>
      <c r="T147">
        <v>66.860045146726861</v>
      </c>
      <c r="U147">
        <v>9.1010190417829779</v>
      </c>
      <c r="V147">
        <v>4.8665969425220865</v>
      </c>
    </row>
    <row r="148" spans="2:22">
      <c r="B148">
        <v>68.151583710407238</v>
      </c>
      <c r="C148">
        <v>8.4718567486040683</v>
      </c>
      <c r="D148">
        <v>8.2456820194862726</v>
      </c>
      <c r="E148">
        <v>11.37114383293209</v>
      </c>
      <c r="F148">
        <v>58.101140704725772</v>
      </c>
      <c r="G148">
        <v>74.415109321385017</v>
      </c>
      <c r="H148">
        <v>11.467412158088033</v>
      </c>
      <c r="I148">
        <v>7.7977822821032534</v>
      </c>
      <c r="J148">
        <v>19.270117936816185</v>
      </c>
      <c r="K148">
        <v>14.435244493047955</v>
      </c>
      <c r="L148">
        <v>17.454374243307473</v>
      </c>
      <c r="M148">
        <v>30.143254616109829</v>
      </c>
      <c r="N148">
        <v>50.027867573291715</v>
      </c>
      <c r="O148">
        <v>8.7322654462242593</v>
      </c>
      <c r="P148">
        <v>13.25670326721381</v>
      </c>
      <c r="Q148">
        <v>13.143437106987626</v>
      </c>
      <c r="R148">
        <v>11.154102735156773</v>
      </c>
      <c r="S148">
        <v>12.148683343557586</v>
      </c>
      <c r="T148">
        <v>67.8081264108352</v>
      </c>
      <c r="U148">
        <v>11.080093506729305</v>
      </c>
      <c r="V148">
        <v>10.509802176283408</v>
      </c>
    </row>
    <row r="149" spans="2:22">
      <c r="B149">
        <v>72.348416289592762</v>
      </c>
      <c r="C149">
        <v>10.20473653809127</v>
      </c>
    </row>
    <row r="150" spans="2:22">
      <c r="B150">
        <v>81.255321161668718</v>
      </c>
      <c r="C150">
        <v>12.466851728362514</v>
      </c>
    </row>
    <row r="151" spans="2:22">
      <c r="B151">
        <v>80.309336865008035</v>
      </c>
      <c r="C151">
        <v>9.9917807794302362</v>
      </c>
    </row>
    <row r="152" spans="2:22">
      <c r="B152">
        <v>78.464667486519716</v>
      </c>
      <c r="C152">
        <v>7.2096521563823028</v>
      </c>
    </row>
    <row r="153" spans="2:22">
      <c r="B153">
        <v>79.306593510547728</v>
      </c>
      <c r="C153">
        <v>7.7586340585890881</v>
      </c>
    </row>
    <row r="154" spans="2:22">
      <c r="B154">
        <v>80.186358906442152</v>
      </c>
      <c r="C154">
        <v>9.5451514352620084</v>
      </c>
    </row>
    <row r="155" spans="2:22">
      <c r="B155">
        <v>80.252577807208382</v>
      </c>
      <c r="C155">
        <v>8.8845121970131675</v>
      </c>
    </row>
    <row r="156" spans="2:22">
      <c r="B156">
        <v>78.994169320472011</v>
      </c>
      <c r="C156">
        <v>4.8968367315931838</v>
      </c>
    </row>
    <row r="157" spans="2:22">
      <c r="B157">
        <v>80.978754173012717</v>
      </c>
      <c r="C157">
        <v>6.4921450059254289</v>
      </c>
    </row>
    <row r="158" spans="2:22">
      <c r="B158">
        <v>81.126444208550637</v>
      </c>
      <c r="C158">
        <v>5.0062292989759642</v>
      </c>
    </row>
    <row r="159" spans="2:22">
      <c r="B159">
        <v>82.058737557883731</v>
      </c>
      <c r="C159">
        <v>2.3899237290710746</v>
      </c>
    </row>
    <row r="160" spans="2:22">
      <c r="B160">
        <v>78.48648482331042</v>
      </c>
      <c r="C160">
        <v>7.0755720319669395</v>
      </c>
    </row>
    <row r="161" spans="1:22">
      <c r="B161">
        <v>79.612621344287021</v>
      </c>
      <c r="C161">
        <v>8.5523716916345069</v>
      </c>
    </row>
    <row r="162" spans="1:22" s="1" customFormat="1">
      <c r="A162" s="18" t="s">
        <v>45</v>
      </c>
      <c r="B162" s="12">
        <f>AVERAGE(B145:B161)</f>
        <v>76.504015662349033</v>
      </c>
      <c r="C162" s="12">
        <f t="shared" ref="C162:V162" si="49">AVERAGE(C145:C161)</f>
        <v>7.8111409658580406</v>
      </c>
      <c r="D162" s="12">
        <f t="shared" si="49"/>
        <v>8.0685341009743148</v>
      </c>
      <c r="E162" s="12">
        <f t="shared" si="49"/>
        <v>9.5935277979956357</v>
      </c>
      <c r="F162" s="12">
        <f t="shared" si="49"/>
        <v>55.165228541661094</v>
      </c>
      <c r="G162" s="12">
        <f t="shared" si="49"/>
        <v>73.218387545018857</v>
      </c>
      <c r="H162" s="12">
        <f t="shared" si="49"/>
        <v>10.472510003837087</v>
      </c>
      <c r="I162" s="12">
        <f t="shared" si="49"/>
        <v>6.0665315369023487</v>
      </c>
      <c r="J162" s="12">
        <f t="shared" si="49"/>
        <v>16.944536541467343</v>
      </c>
      <c r="K162" s="12">
        <f t="shared" si="49"/>
        <v>13.562612984578296</v>
      </c>
      <c r="L162" s="12">
        <f t="shared" si="49"/>
        <v>16.860230482937983</v>
      </c>
      <c r="M162" s="12">
        <f t="shared" si="49"/>
        <v>28.830278921106494</v>
      </c>
      <c r="N162" s="12">
        <f t="shared" si="49"/>
        <v>48.034778731468066</v>
      </c>
      <c r="O162" s="12">
        <f t="shared" si="49"/>
        <v>8.631578947368423</v>
      </c>
      <c r="P162" s="12">
        <f t="shared" si="49"/>
        <v>11.910459109510924</v>
      </c>
      <c r="Q162" s="12">
        <f t="shared" si="49"/>
        <v>12.371202259338528</v>
      </c>
      <c r="R162" s="12">
        <f t="shared" si="49"/>
        <v>9.7442739604180559</v>
      </c>
      <c r="S162" s="12">
        <f t="shared" si="49"/>
        <v>11.29211823779338</v>
      </c>
      <c r="T162" s="12">
        <f t="shared" si="49"/>
        <v>68.277652370203157</v>
      </c>
      <c r="U162" s="12">
        <f t="shared" si="49"/>
        <v>10.396949683393473</v>
      </c>
      <c r="V162" s="12">
        <f t="shared" si="49"/>
        <v>7.9240748570284163</v>
      </c>
    </row>
    <row r="163" spans="1:22">
      <c r="A163" t="s">
        <v>51</v>
      </c>
      <c r="B163" s="13">
        <f>STDEV(B145:B161)/SQRT(17)</f>
        <v>1.4491195759531539</v>
      </c>
      <c r="C163" s="13">
        <f>STDEV(C145:C161)/SQRT(17)</f>
        <v>0.56765109625264309</v>
      </c>
      <c r="D163" s="13">
        <f>STDEV(D145:D161)/SQRT(4)</f>
        <v>0.12353805139737266</v>
      </c>
      <c r="E163" s="13">
        <f t="shared" ref="E163:V163" si="50">STDEV(E145:E161)/SQRT(4)</f>
        <v>0.79896625978627722</v>
      </c>
      <c r="F163" s="13">
        <f t="shared" si="50"/>
        <v>1.5126380704243534</v>
      </c>
      <c r="G163" s="13">
        <f t="shared" si="50"/>
        <v>0.70063648419603852</v>
      </c>
      <c r="H163" s="13">
        <f t="shared" si="50"/>
        <v>0.37909682657306532</v>
      </c>
      <c r="I163" s="13">
        <f t="shared" si="50"/>
        <v>0.78203199561129699</v>
      </c>
      <c r="J163" s="13">
        <f t="shared" si="50"/>
        <v>1.3378432556244548</v>
      </c>
      <c r="K163" s="13">
        <f t="shared" si="50"/>
        <v>0.37043973229479676</v>
      </c>
      <c r="L163" s="13">
        <f t="shared" si="50"/>
        <v>0.45858412198628301</v>
      </c>
      <c r="M163" s="13">
        <f t="shared" si="50"/>
        <v>0.59645186903502567</v>
      </c>
      <c r="N163" s="13">
        <f t="shared" si="50"/>
        <v>1.1878500948908433</v>
      </c>
      <c r="O163" s="13">
        <f t="shared" si="50"/>
        <v>0.34700211529128178</v>
      </c>
      <c r="P163" s="13">
        <f t="shared" si="50"/>
        <v>0.59610620641745238</v>
      </c>
      <c r="Q163" s="13">
        <f t="shared" si="50"/>
        <v>0.38534546795957259</v>
      </c>
      <c r="R163" s="13">
        <f t="shared" si="50"/>
        <v>0.64344141850471903</v>
      </c>
      <c r="S163" s="13">
        <f t="shared" si="50"/>
        <v>0.39660449385952817</v>
      </c>
      <c r="T163" s="13">
        <f t="shared" si="50"/>
        <v>1.1303463821357382</v>
      </c>
      <c r="U163" s="13">
        <f t="shared" si="50"/>
        <v>0.53244933319057941</v>
      </c>
      <c r="V163" s="13">
        <f t="shared" si="50"/>
        <v>1.7321049587792974</v>
      </c>
    </row>
  </sheetData>
  <mergeCells count="26">
    <mergeCell ref="C87:K87"/>
    <mergeCell ref="L87:T87"/>
    <mergeCell ref="C99:K99"/>
    <mergeCell ref="L99:T99"/>
    <mergeCell ref="C109:K109"/>
    <mergeCell ref="L109:T109"/>
    <mergeCell ref="C51:J51"/>
    <mergeCell ref="K51:R51"/>
    <mergeCell ref="C63:J63"/>
    <mergeCell ref="K63:R63"/>
    <mergeCell ref="C75:J75"/>
    <mergeCell ref="K75:R75"/>
    <mergeCell ref="C18:I18"/>
    <mergeCell ref="J18:P18"/>
    <mergeCell ref="C29:I29"/>
    <mergeCell ref="J29:P29"/>
    <mergeCell ref="C40:I40"/>
    <mergeCell ref="J40:P40"/>
    <mergeCell ref="O5:P5"/>
    <mergeCell ref="S5:T5"/>
    <mergeCell ref="Q5:R5"/>
    <mergeCell ref="C5:D5"/>
    <mergeCell ref="E5:F5"/>
    <mergeCell ref="G5:H5"/>
    <mergeCell ref="I5:J5"/>
    <mergeCell ref="M5:N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</vt:lpstr>
      <vt:lpstr>b-c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Sukkyeong Jung</dc:creator>
  <cp:lastModifiedBy>Microsoft Office User</cp:lastModifiedBy>
  <dcterms:created xsi:type="dcterms:W3CDTF">2021-12-02T11:09:28Z</dcterms:created>
  <dcterms:modified xsi:type="dcterms:W3CDTF">2021-12-03T11:49:18Z</dcterms:modified>
</cp:coreProperties>
</file>