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rew/Dropbox/NHA2_manuscript/manuscript/NHA2_Nature/NHA2_Submission/NHA2_NSMB_resubmission/NHA2_resubmission2_folder/NHA2_NSMB_resubmision_finall/Raw data_Excel/"/>
    </mc:Choice>
  </mc:AlternateContent>
  <xr:revisionPtr revIDLastSave="0" documentId="13_ncr:1_{A1C85458-B4E9-A547-8680-9C568B2798C7}" xr6:coauthVersionLast="36" xr6:coauthVersionMax="47" xr10:uidLastSave="{00000000-0000-0000-0000-000000000000}"/>
  <bookViews>
    <workbookView xWindow="900" yWindow="460" windowWidth="27900" windowHeight="15860" xr2:uid="{3F9BF81D-5F10-E94F-8614-17B9C3266130}"/>
  </bookViews>
  <sheets>
    <sheet name="a" sheetId="2" r:id="rId1"/>
    <sheet name="b" sheetId="3" r:id="rId2"/>
    <sheet name="c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4" l="1"/>
  <c r="M24" i="4"/>
  <c r="AF35" i="4"/>
  <c r="AE35" i="4"/>
  <c r="V35" i="4"/>
  <c r="N35" i="4"/>
  <c r="M35" i="4"/>
  <c r="AF34" i="4"/>
  <c r="AE34" i="4"/>
  <c r="V34" i="4"/>
  <c r="N34" i="4"/>
  <c r="M34" i="4"/>
  <c r="AF33" i="4"/>
  <c r="AE33" i="4"/>
  <c r="V33" i="4"/>
  <c r="N33" i="4"/>
  <c r="M33" i="4"/>
  <c r="AF32" i="4"/>
  <c r="AE32" i="4"/>
  <c r="V32" i="4"/>
  <c r="N32" i="4"/>
  <c r="AF27" i="4"/>
  <c r="AE27" i="4"/>
  <c r="AF26" i="4"/>
  <c r="AE26" i="4"/>
  <c r="V26" i="4"/>
  <c r="M26" i="4"/>
  <c r="AF25" i="4"/>
  <c r="AE25" i="4"/>
  <c r="V25" i="4"/>
  <c r="M25" i="4"/>
  <c r="AF24" i="4"/>
  <c r="AE24" i="4"/>
  <c r="V24" i="4"/>
  <c r="N24" i="4"/>
  <c r="G64" i="4"/>
  <c r="F64" i="4"/>
  <c r="E64" i="4"/>
  <c r="D64" i="4"/>
  <c r="C64" i="4"/>
  <c r="B64" i="4"/>
  <c r="G63" i="4"/>
  <c r="F63" i="4"/>
  <c r="E63" i="4"/>
  <c r="D63" i="4"/>
  <c r="C63" i="4"/>
  <c r="B63" i="4"/>
  <c r="AE20" i="4"/>
  <c r="X20" i="4"/>
  <c r="AE19" i="4"/>
  <c r="X19" i="4"/>
  <c r="R19" i="4"/>
  <c r="Q19" i="4"/>
  <c r="AF18" i="4"/>
  <c r="AE18" i="4"/>
  <c r="X18" i="4"/>
  <c r="W18" i="4"/>
  <c r="V18" i="4"/>
  <c r="R18" i="4"/>
  <c r="Q18" i="4"/>
  <c r="P18" i="4"/>
  <c r="O18" i="4"/>
  <c r="N18" i="4"/>
  <c r="M18" i="4"/>
  <c r="AF17" i="4"/>
  <c r="AE17" i="4"/>
  <c r="X17" i="4"/>
  <c r="W17" i="4"/>
  <c r="V17" i="4"/>
  <c r="R17" i="4"/>
  <c r="Q17" i="4"/>
  <c r="P17" i="4"/>
  <c r="O17" i="4"/>
  <c r="N17" i="4"/>
  <c r="M17" i="4"/>
  <c r="AF16" i="4"/>
  <c r="AE16" i="4"/>
  <c r="X16" i="4"/>
  <c r="W16" i="4"/>
  <c r="V16" i="4"/>
  <c r="R16" i="4"/>
  <c r="Q16" i="4"/>
  <c r="P16" i="4"/>
  <c r="O16" i="4"/>
  <c r="N16" i="4"/>
  <c r="M16" i="4"/>
  <c r="AF15" i="4"/>
  <c r="AE15" i="4"/>
  <c r="X15" i="4"/>
  <c r="W15" i="4"/>
  <c r="V15" i="4"/>
  <c r="R15" i="4"/>
  <c r="Q15" i="4"/>
  <c r="P15" i="4"/>
  <c r="O15" i="4"/>
  <c r="N15" i="4"/>
  <c r="M15" i="4"/>
  <c r="AF11" i="4"/>
  <c r="AE11" i="4"/>
  <c r="X11" i="4"/>
  <c r="R11" i="4"/>
  <c r="Q11" i="4"/>
  <c r="AF10" i="4"/>
  <c r="AE10" i="4"/>
  <c r="X10" i="4"/>
  <c r="W10" i="4"/>
  <c r="V10" i="4"/>
  <c r="R10" i="4"/>
  <c r="Q10" i="4"/>
  <c r="P10" i="4"/>
  <c r="O10" i="4"/>
  <c r="N10" i="4"/>
  <c r="M10" i="4"/>
  <c r="AF9" i="4"/>
  <c r="AE9" i="4"/>
  <c r="X9" i="4"/>
  <c r="W9" i="4"/>
  <c r="V9" i="4"/>
  <c r="R9" i="4"/>
  <c r="Q9" i="4"/>
  <c r="P9" i="4"/>
  <c r="O9" i="4"/>
  <c r="N9" i="4"/>
  <c r="M9" i="4"/>
  <c r="AF8" i="4"/>
  <c r="AE8" i="4"/>
  <c r="X8" i="4"/>
  <c r="W8" i="4"/>
  <c r="V8" i="4"/>
  <c r="R8" i="4"/>
  <c r="Q8" i="4"/>
  <c r="P8" i="4"/>
  <c r="O8" i="4"/>
  <c r="N8" i="4"/>
  <c r="M8" i="4"/>
  <c r="AF7" i="4"/>
  <c r="AE7" i="4"/>
  <c r="X7" i="4"/>
  <c r="W7" i="4"/>
  <c r="V7" i="4"/>
  <c r="R7" i="4"/>
  <c r="Q7" i="4"/>
  <c r="P7" i="4"/>
  <c r="O7" i="4"/>
  <c r="N7" i="4"/>
  <c r="M7" i="4"/>
  <c r="AF8" i="3"/>
  <c r="M7" i="3"/>
  <c r="G101" i="2"/>
  <c r="F101" i="2"/>
  <c r="E101" i="2"/>
  <c r="D101" i="2"/>
  <c r="C101" i="2"/>
  <c r="B101" i="2"/>
  <c r="G100" i="2"/>
  <c r="F100" i="2"/>
  <c r="E100" i="2"/>
  <c r="D100" i="2"/>
  <c r="C100" i="2"/>
  <c r="B100" i="2"/>
  <c r="G65" i="3"/>
  <c r="F65" i="3"/>
  <c r="E65" i="3"/>
  <c r="D65" i="3"/>
  <c r="C65" i="3"/>
  <c r="B65" i="3"/>
  <c r="G64" i="3"/>
  <c r="F64" i="3"/>
  <c r="E64" i="3"/>
  <c r="D64" i="3"/>
  <c r="C64" i="3"/>
  <c r="B64" i="3"/>
  <c r="AE37" i="3"/>
  <c r="W37" i="3"/>
  <c r="P37" i="3"/>
  <c r="O37" i="3"/>
  <c r="AF36" i="3"/>
  <c r="AE36" i="3"/>
  <c r="X36" i="3"/>
  <c r="W36" i="3"/>
  <c r="V36" i="3"/>
  <c r="R36" i="3"/>
  <c r="Q36" i="3"/>
  <c r="P36" i="3"/>
  <c r="O36" i="3"/>
  <c r="N36" i="3"/>
  <c r="M36" i="3"/>
  <c r="AF35" i="3"/>
  <c r="AE35" i="3"/>
  <c r="X35" i="3"/>
  <c r="W35" i="3"/>
  <c r="V35" i="3"/>
  <c r="R35" i="3"/>
  <c r="Q35" i="3"/>
  <c r="P35" i="3"/>
  <c r="O35" i="3"/>
  <c r="N35" i="3"/>
  <c r="M35" i="3"/>
  <c r="AF34" i="3"/>
  <c r="AE34" i="3"/>
  <c r="AA34" i="3"/>
  <c r="AA35" i="3" s="1"/>
  <c r="AA36" i="3" s="1"/>
  <c r="AA37" i="3" s="1"/>
  <c r="X34" i="3"/>
  <c r="W34" i="3"/>
  <c r="V34" i="3"/>
  <c r="U34" i="3"/>
  <c r="U35" i="3" s="1"/>
  <c r="U36" i="3" s="1"/>
  <c r="U37" i="3" s="1"/>
  <c r="R34" i="3"/>
  <c r="Q34" i="3"/>
  <c r="P34" i="3"/>
  <c r="O34" i="3"/>
  <c r="N34" i="3"/>
  <c r="M34" i="3"/>
  <c r="C34" i="3"/>
  <c r="C35" i="3" s="1"/>
  <c r="C36" i="3" s="1"/>
  <c r="C37" i="3" s="1"/>
  <c r="AF33" i="3"/>
  <c r="AE33" i="3"/>
  <c r="X33" i="3"/>
  <c r="W33" i="3"/>
  <c r="V33" i="3"/>
  <c r="R33" i="3"/>
  <c r="Q33" i="3"/>
  <c r="P33" i="3"/>
  <c r="O33" i="3"/>
  <c r="N33" i="3"/>
  <c r="M33" i="3"/>
  <c r="AF32" i="3"/>
  <c r="AE32" i="3"/>
  <c r="X32" i="3"/>
  <c r="W32" i="3"/>
  <c r="V32" i="3"/>
  <c r="R32" i="3"/>
  <c r="Q32" i="3"/>
  <c r="P32" i="3"/>
  <c r="O32" i="3"/>
  <c r="N32" i="3"/>
  <c r="M32" i="3"/>
  <c r="AE28" i="3"/>
  <c r="X28" i="3"/>
  <c r="R28" i="3"/>
  <c r="Q28" i="3"/>
  <c r="AF27" i="3"/>
  <c r="AE27" i="3"/>
  <c r="X27" i="3"/>
  <c r="W27" i="3"/>
  <c r="V27" i="3"/>
  <c r="R27" i="3"/>
  <c r="Q27" i="3"/>
  <c r="P27" i="3"/>
  <c r="O27" i="3"/>
  <c r="N27" i="3"/>
  <c r="M27" i="3"/>
  <c r="AF26" i="3"/>
  <c r="AE26" i="3"/>
  <c r="X26" i="3"/>
  <c r="W26" i="3"/>
  <c r="V26" i="3"/>
  <c r="R26" i="3"/>
  <c r="Q26" i="3"/>
  <c r="P26" i="3"/>
  <c r="O26" i="3"/>
  <c r="N26" i="3"/>
  <c r="M26" i="3"/>
  <c r="AF25" i="3"/>
  <c r="AE25" i="3"/>
  <c r="X25" i="3"/>
  <c r="W25" i="3"/>
  <c r="V25" i="3"/>
  <c r="R25" i="3"/>
  <c r="Q25" i="3"/>
  <c r="P25" i="3"/>
  <c r="O25" i="3"/>
  <c r="N25" i="3"/>
  <c r="M25" i="3"/>
  <c r="AF24" i="3"/>
  <c r="AE24" i="3"/>
  <c r="X24" i="3"/>
  <c r="W24" i="3"/>
  <c r="V24" i="3"/>
  <c r="R24" i="3"/>
  <c r="Q24" i="3"/>
  <c r="P24" i="3"/>
  <c r="O24" i="3"/>
  <c r="N24" i="3"/>
  <c r="M24" i="3"/>
  <c r="AF23" i="3"/>
  <c r="AE23" i="3"/>
  <c r="X23" i="3"/>
  <c r="W23" i="3"/>
  <c r="V23" i="3"/>
  <c r="R23" i="3"/>
  <c r="Q23" i="3"/>
  <c r="P23" i="3"/>
  <c r="O23" i="3"/>
  <c r="N23" i="3"/>
  <c r="M23" i="3"/>
  <c r="AF19" i="3"/>
  <c r="AE19" i="3"/>
  <c r="X19" i="3"/>
  <c r="W19" i="3"/>
  <c r="V19" i="3"/>
  <c r="R19" i="3"/>
  <c r="Q19" i="3"/>
  <c r="P19" i="3"/>
  <c r="O19" i="3"/>
  <c r="N19" i="3"/>
  <c r="M19" i="3"/>
  <c r="AF18" i="3"/>
  <c r="AE18" i="3"/>
  <c r="X18" i="3"/>
  <c r="W18" i="3"/>
  <c r="V18" i="3"/>
  <c r="R18" i="3"/>
  <c r="Q18" i="3"/>
  <c r="P18" i="3"/>
  <c r="O18" i="3"/>
  <c r="N18" i="3"/>
  <c r="M18" i="3"/>
  <c r="AF17" i="3"/>
  <c r="AE17" i="3"/>
  <c r="X17" i="3"/>
  <c r="W17" i="3"/>
  <c r="V17" i="3"/>
  <c r="R17" i="3"/>
  <c r="Q17" i="3"/>
  <c r="P17" i="3"/>
  <c r="O17" i="3"/>
  <c r="N17" i="3"/>
  <c r="M17" i="3"/>
  <c r="AF16" i="3"/>
  <c r="AE16" i="3"/>
  <c r="X16" i="3"/>
  <c r="W16" i="3"/>
  <c r="V16" i="3"/>
  <c r="R16" i="3"/>
  <c r="Q16" i="3"/>
  <c r="P16" i="3"/>
  <c r="O16" i="3"/>
  <c r="N16" i="3"/>
  <c r="M16" i="3"/>
  <c r="AF15" i="3"/>
  <c r="AE15" i="3"/>
  <c r="X15" i="3"/>
  <c r="W15" i="3"/>
  <c r="V15" i="3"/>
  <c r="R15" i="3"/>
  <c r="Q15" i="3"/>
  <c r="P15" i="3"/>
  <c r="O15" i="3"/>
  <c r="N15" i="3"/>
  <c r="M15" i="3"/>
  <c r="AF11" i="3"/>
  <c r="AE11" i="3"/>
  <c r="X11" i="3"/>
  <c r="W11" i="3"/>
  <c r="V11" i="3"/>
  <c r="R11" i="3"/>
  <c r="Q11" i="3"/>
  <c r="P11" i="3"/>
  <c r="O11" i="3"/>
  <c r="N11" i="3"/>
  <c r="M11" i="3"/>
  <c r="AF10" i="3"/>
  <c r="AE10" i="3"/>
  <c r="X10" i="3"/>
  <c r="W10" i="3"/>
  <c r="V10" i="3"/>
  <c r="R10" i="3"/>
  <c r="Q10" i="3"/>
  <c r="P10" i="3"/>
  <c r="O10" i="3"/>
  <c r="N10" i="3"/>
  <c r="M10" i="3"/>
  <c r="AF9" i="3"/>
  <c r="AE9" i="3"/>
  <c r="X9" i="3"/>
  <c r="W9" i="3"/>
  <c r="V9" i="3"/>
  <c r="R9" i="3"/>
  <c r="Q9" i="3"/>
  <c r="P9" i="3"/>
  <c r="O9" i="3"/>
  <c r="N9" i="3"/>
  <c r="M9" i="3"/>
  <c r="AE8" i="3"/>
  <c r="X8" i="3"/>
  <c r="W8" i="3"/>
  <c r="V8" i="3"/>
  <c r="R8" i="3"/>
  <c r="Q8" i="3"/>
  <c r="P8" i="3"/>
  <c r="O8" i="3"/>
  <c r="N8" i="3"/>
  <c r="M8" i="3"/>
  <c r="AF7" i="3"/>
  <c r="AE7" i="3"/>
  <c r="X7" i="3"/>
  <c r="W7" i="3"/>
  <c r="V7" i="3"/>
  <c r="R7" i="3"/>
  <c r="Q7" i="3"/>
  <c r="P7" i="3"/>
  <c r="O7" i="3"/>
  <c r="N7" i="3"/>
  <c r="AH60" i="2"/>
  <c r="AA60" i="2"/>
  <c r="AJ60" i="2" s="1"/>
  <c r="Z60" i="2"/>
  <c r="AI60" i="2" s="1"/>
  <c r="Y60" i="2"/>
  <c r="U60" i="2"/>
  <c r="T60" i="2"/>
  <c r="S60" i="2"/>
  <c r="R60" i="2"/>
  <c r="Q60" i="2"/>
  <c r="P60" i="2"/>
  <c r="AD59" i="2"/>
  <c r="AM59" i="2" s="1"/>
  <c r="AC59" i="2"/>
  <c r="AL59" i="2" s="1"/>
  <c r="AB59" i="2"/>
  <c r="AK59" i="2" s="1"/>
  <c r="AA59" i="2"/>
  <c r="AJ59" i="2" s="1"/>
  <c r="Z59" i="2"/>
  <c r="AI59" i="2" s="1"/>
  <c r="Y59" i="2"/>
  <c r="AH59" i="2" s="1"/>
  <c r="U59" i="2"/>
  <c r="T59" i="2"/>
  <c r="S59" i="2"/>
  <c r="R59" i="2"/>
  <c r="Q59" i="2"/>
  <c r="P59" i="2"/>
  <c r="AK58" i="2"/>
  <c r="AI58" i="2"/>
  <c r="AD58" i="2"/>
  <c r="AM58" i="2" s="1"/>
  <c r="AC58" i="2"/>
  <c r="AL58" i="2" s="1"/>
  <c r="AB58" i="2"/>
  <c r="AA58" i="2"/>
  <c r="AJ58" i="2" s="1"/>
  <c r="Z58" i="2"/>
  <c r="Y58" i="2"/>
  <c r="AH58" i="2" s="1"/>
  <c r="U58" i="2"/>
  <c r="T58" i="2"/>
  <c r="S58" i="2"/>
  <c r="R58" i="2"/>
  <c r="Q58" i="2"/>
  <c r="P58" i="2"/>
  <c r="AM57" i="2"/>
  <c r="AJ57" i="2"/>
  <c r="AH57" i="2"/>
  <c r="AG57" i="2"/>
  <c r="AG58" i="2" s="1"/>
  <c r="AG59" i="2" s="1"/>
  <c r="AG60" i="2" s="1"/>
  <c r="AD57" i="2"/>
  <c r="AC57" i="2"/>
  <c r="AL57" i="2" s="1"/>
  <c r="AB57" i="2"/>
  <c r="AK57" i="2" s="1"/>
  <c r="AA57" i="2"/>
  <c r="Z57" i="2"/>
  <c r="AI57" i="2" s="1"/>
  <c r="Y57" i="2"/>
  <c r="X57" i="2"/>
  <c r="X58" i="2" s="1"/>
  <c r="X59" i="2" s="1"/>
  <c r="X60" i="2" s="1"/>
  <c r="U57" i="2"/>
  <c r="T57" i="2"/>
  <c r="S57" i="2"/>
  <c r="R57" i="2"/>
  <c r="Q57" i="2"/>
  <c r="P57" i="2"/>
  <c r="C57" i="2"/>
  <c r="C58" i="2" s="1"/>
  <c r="C59" i="2" s="1"/>
  <c r="C60" i="2" s="1"/>
  <c r="AK56" i="2"/>
  <c r="AD56" i="2"/>
  <c r="AM56" i="2" s="1"/>
  <c r="AC56" i="2"/>
  <c r="AL56" i="2" s="1"/>
  <c r="AB56" i="2"/>
  <c r="AA56" i="2"/>
  <c r="AJ56" i="2" s="1"/>
  <c r="Z56" i="2"/>
  <c r="AI56" i="2" s="1"/>
  <c r="Y56" i="2"/>
  <c r="AH56" i="2" s="1"/>
  <c r="U56" i="2"/>
  <c r="T56" i="2"/>
  <c r="S56" i="2"/>
  <c r="R56" i="2"/>
  <c r="Q56" i="2"/>
  <c r="P56" i="2"/>
  <c r="AN50" i="2"/>
  <c r="AM50" i="2"/>
  <c r="AL50" i="2"/>
  <c r="AK50" i="2"/>
  <c r="AJ50" i="2"/>
  <c r="AI50" i="2"/>
  <c r="AH50" i="2"/>
  <c r="C50" i="2"/>
  <c r="AN49" i="2"/>
  <c r="AM49" i="2"/>
  <c r="AL49" i="2"/>
  <c r="AK49" i="2"/>
  <c r="AJ49" i="2"/>
  <c r="AI49" i="2"/>
  <c r="AH49" i="2"/>
  <c r="AP49" i="2" s="1"/>
  <c r="AG49" i="2"/>
  <c r="AG50" i="2" s="1"/>
  <c r="X49" i="2"/>
  <c r="X50" i="2" s="1"/>
  <c r="C49" i="2"/>
  <c r="AN48" i="2"/>
  <c r="AM48" i="2"/>
  <c r="AL48" i="2"/>
  <c r="AK48" i="2"/>
  <c r="AJ48" i="2"/>
  <c r="AI48" i="2"/>
  <c r="AH48" i="2"/>
  <c r="AP48" i="2" s="1"/>
  <c r="AN47" i="2"/>
  <c r="AM47" i="2"/>
  <c r="AL47" i="2"/>
  <c r="AK47" i="2"/>
  <c r="AJ47" i="2"/>
  <c r="AI47" i="2"/>
  <c r="AH47" i="2"/>
  <c r="AP47" i="2" s="1"/>
  <c r="AN46" i="2"/>
  <c r="AM46" i="2"/>
  <c r="AL46" i="2"/>
  <c r="AK46" i="2"/>
  <c r="AJ46" i="2"/>
  <c r="AI46" i="2"/>
  <c r="AH46" i="2"/>
  <c r="AP46" i="2" s="1"/>
  <c r="AA41" i="2"/>
  <c r="AJ41" i="2" s="1"/>
  <c r="Z41" i="2"/>
  <c r="AI41" i="2" s="1"/>
  <c r="Y41" i="2"/>
  <c r="AH41" i="2" s="1"/>
  <c r="U41" i="2"/>
  <c r="T41" i="2"/>
  <c r="S41" i="2"/>
  <c r="R41" i="2"/>
  <c r="Q41" i="2"/>
  <c r="P41" i="2"/>
  <c r="AL40" i="2"/>
  <c r="AD40" i="2"/>
  <c r="AM40" i="2" s="1"/>
  <c r="AC40" i="2"/>
  <c r="AB40" i="2"/>
  <c r="AK40" i="2" s="1"/>
  <c r="AA40" i="2"/>
  <c r="AJ40" i="2" s="1"/>
  <c r="Z40" i="2"/>
  <c r="AI40" i="2" s="1"/>
  <c r="Y40" i="2"/>
  <c r="AH40" i="2" s="1"/>
  <c r="U40" i="2"/>
  <c r="T40" i="2"/>
  <c r="S40" i="2"/>
  <c r="R40" i="2"/>
  <c r="Q40" i="2"/>
  <c r="P40" i="2"/>
  <c r="AK39" i="2"/>
  <c r="AH39" i="2"/>
  <c r="AD39" i="2"/>
  <c r="AM39" i="2" s="1"/>
  <c r="AC39" i="2"/>
  <c r="AL39" i="2" s="1"/>
  <c r="AB39" i="2"/>
  <c r="AA39" i="2"/>
  <c r="AJ39" i="2" s="1"/>
  <c r="Z39" i="2"/>
  <c r="AI39" i="2" s="1"/>
  <c r="Y39" i="2"/>
  <c r="U39" i="2"/>
  <c r="T39" i="2"/>
  <c r="S39" i="2"/>
  <c r="R39" i="2"/>
  <c r="Q39" i="2"/>
  <c r="P39" i="2"/>
  <c r="AM38" i="2"/>
  <c r="AJ38" i="2"/>
  <c r="AG38" i="2"/>
  <c r="AG39" i="2" s="1"/>
  <c r="AG40" i="2" s="1"/>
  <c r="AG41" i="2" s="1"/>
  <c r="AD38" i="2"/>
  <c r="AC38" i="2"/>
  <c r="AL38" i="2" s="1"/>
  <c r="AB38" i="2"/>
  <c r="AK38" i="2" s="1"/>
  <c r="AA38" i="2"/>
  <c r="Z38" i="2"/>
  <c r="AI38" i="2" s="1"/>
  <c r="Y38" i="2"/>
  <c r="AH38" i="2" s="1"/>
  <c r="X38" i="2"/>
  <c r="X39" i="2" s="1"/>
  <c r="X40" i="2" s="1"/>
  <c r="X41" i="2" s="1"/>
  <c r="U38" i="2"/>
  <c r="T38" i="2"/>
  <c r="S38" i="2"/>
  <c r="R38" i="2"/>
  <c r="Q38" i="2"/>
  <c r="P38" i="2"/>
  <c r="C38" i="2"/>
  <c r="C39" i="2" s="1"/>
  <c r="C40" i="2" s="1"/>
  <c r="C41" i="2" s="1"/>
  <c r="AM37" i="2"/>
  <c r="AL37" i="2"/>
  <c r="AD37" i="2"/>
  <c r="AC37" i="2"/>
  <c r="AB37" i="2"/>
  <c r="AK37" i="2" s="1"/>
  <c r="AA37" i="2"/>
  <c r="AJ37" i="2" s="1"/>
  <c r="Z37" i="2"/>
  <c r="AI37" i="2" s="1"/>
  <c r="Y37" i="2"/>
  <c r="AH37" i="2" s="1"/>
  <c r="U37" i="2"/>
  <c r="T37" i="2"/>
  <c r="S37" i="2"/>
  <c r="R37" i="2"/>
  <c r="Q37" i="2"/>
  <c r="P37" i="2"/>
  <c r="AA31" i="2"/>
  <c r="AJ31" i="2" s="1"/>
  <c r="Z31" i="2"/>
  <c r="AI31" i="2" s="1"/>
  <c r="Y31" i="2"/>
  <c r="AH31" i="2" s="1"/>
  <c r="U31" i="2"/>
  <c r="T31" i="2"/>
  <c r="S31" i="2"/>
  <c r="R31" i="2"/>
  <c r="Q31" i="2"/>
  <c r="P31" i="2"/>
  <c r="AK30" i="2"/>
  <c r="AD30" i="2"/>
  <c r="AM30" i="2" s="1"/>
  <c r="AC30" i="2"/>
  <c r="AL30" i="2" s="1"/>
  <c r="AB30" i="2"/>
  <c r="AA30" i="2"/>
  <c r="AJ30" i="2" s="1"/>
  <c r="Z30" i="2"/>
  <c r="AI30" i="2" s="1"/>
  <c r="Y30" i="2"/>
  <c r="AH30" i="2" s="1"/>
  <c r="U30" i="2"/>
  <c r="T30" i="2"/>
  <c r="S30" i="2"/>
  <c r="R30" i="2"/>
  <c r="Q30" i="2"/>
  <c r="P30" i="2"/>
  <c r="AM29" i="2"/>
  <c r="AJ29" i="2"/>
  <c r="AH29" i="2"/>
  <c r="AD29" i="2"/>
  <c r="AC29" i="2"/>
  <c r="AL29" i="2" s="1"/>
  <c r="AB29" i="2"/>
  <c r="AK29" i="2" s="1"/>
  <c r="AA29" i="2"/>
  <c r="Z29" i="2"/>
  <c r="AI29" i="2" s="1"/>
  <c r="Y29" i="2"/>
  <c r="U29" i="2"/>
  <c r="T29" i="2"/>
  <c r="S29" i="2"/>
  <c r="R29" i="2"/>
  <c r="Q29" i="2"/>
  <c r="P29" i="2"/>
  <c r="AL28" i="2"/>
  <c r="AI28" i="2"/>
  <c r="AG28" i="2"/>
  <c r="AG29" i="2" s="1"/>
  <c r="AG30" i="2" s="1"/>
  <c r="AG31" i="2" s="1"/>
  <c r="AD28" i="2"/>
  <c r="AM28" i="2" s="1"/>
  <c r="AC28" i="2"/>
  <c r="AB28" i="2"/>
  <c r="AK28" i="2" s="1"/>
  <c r="AA28" i="2"/>
  <c r="AJ28" i="2" s="1"/>
  <c r="Z28" i="2"/>
  <c r="Y28" i="2"/>
  <c r="AH28" i="2" s="1"/>
  <c r="X28" i="2"/>
  <c r="X29" i="2" s="1"/>
  <c r="X30" i="2" s="1"/>
  <c r="X31" i="2" s="1"/>
  <c r="U28" i="2"/>
  <c r="T28" i="2"/>
  <c r="S28" i="2"/>
  <c r="R28" i="2"/>
  <c r="Q28" i="2"/>
  <c r="P28" i="2"/>
  <c r="C28" i="2"/>
  <c r="C29" i="2" s="1"/>
  <c r="C30" i="2" s="1"/>
  <c r="C31" i="2" s="1"/>
  <c r="AM27" i="2"/>
  <c r="AJ27" i="2"/>
  <c r="AD27" i="2"/>
  <c r="AC27" i="2"/>
  <c r="AL27" i="2" s="1"/>
  <c r="AB27" i="2"/>
  <c r="AK27" i="2" s="1"/>
  <c r="AA27" i="2"/>
  <c r="Z27" i="2"/>
  <c r="AI27" i="2" s="1"/>
  <c r="Y27" i="2"/>
  <c r="AH27" i="2" s="1"/>
  <c r="U27" i="2"/>
  <c r="T27" i="2"/>
  <c r="S27" i="2"/>
  <c r="R27" i="2"/>
  <c r="Q27" i="2"/>
  <c r="P27" i="2"/>
  <c r="AI21" i="2"/>
  <c r="AH21" i="2"/>
  <c r="AA21" i="2"/>
  <c r="AJ21" i="2" s="1"/>
  <c r="Z21" i="2"/>
  <c r="Y21" i="2"/>
  <c r="R21" i="2"/>
  <c r="Q21" i="2"/>
  <c r="P21" i="2"/>
  <c r="O21" i="2"/>
  <c r="N21" i="2"/>
  <c r="M21" i="2"/>
  <c r="AI20" i="2"/>
  <c r="AA20" i="2"/>
  <c r="AJ20" i="2" s="1"/>
  <c r="Z20" i="2"/>
  <c r="Y20" i="2"/>
  <c r="AH20" i="2" s="1"/>
  <c r="AL20" i="2" s="1"/>
  <c r="R20" i="2"/>
  <c r="Q20" i="2"/>
  <c r="P20" i="2"/>
  <c r="O20" i="2"/>
  <c r="N20" i="2"/>
  <c r="M20" i="2"/>
  <c r="AI19" i="2"/>
  <c r="AH19" i="2"/>
  <c r="AA19" i="2"/>
  <c r="AJ19" i="2" s="1"/>
  <c r="Z19" i="2"/>
  <c r="Y19" i="2"/>
  <c r="R19" i="2"/>
  <c r="Q19" i="2"/>
  <c r="P19" i="2"/>
  <c r="O19" i="2"/>
  <c r="N19" i="2"/>
  <c r="M19" i="2"/>
  <c r="AI18" i="2"/>
  <c r="AG18" i="2"/>
  <c r="AG19" i="2" s="1"/>
  <c r="AG20" i="2" s="1"/>
  <c r="AG21" i="2" s="1"/>
  <c r="AA18" i="2"/>
  <c r="AJ18" i="2" s="1"/>
  <c r="Z18" i="2"/>
  <c r="Y18" i="2"/>
  <c r="AH18" i="2" s="1"/>
  <c r="X18" i="2"/>
  <c r="X19" i="2" s="1"/>
  <c r="X20" i="2" s="1"/>
  <c r="X21" i="2" s="1"/>
  <c r="R18" i="2"/>
  <c r="Q18" i="2"/>
  <c r="P18" i="2"/>
  <c r="O18" i="2"/>
  <c r="N18" i="2"/>
  <c r="M18" i="2"/>
  <c r="C18" i="2"/>
  <c r="C19" i="2" s="1"/>
  <c r="C20" i="2" s="1"/>
  <c r="C21" i="2" s="1"/>
  <c r="AA17" i="2"/>
  <c r="AJ17" i="2" s="1"/>
  <c r="Z17" i="2"/>
  <c r="AI17" i="2" s="1"/>
  <c r="Y17" i="2"/>
  <c r="AH17" i="2" s="1"/>
  <c r="R17" i="2"/>
  <c r="Q17" i="2"/>
  <c r="P17" i="2"/>
  <c r="O17" i="2"/>
  <c r="N17" i="2"/>
  <c r="M17" i="2"/>
  <c r="AI12" i="2"/>
  <c r="AA12" i="2"/>
  <c r="AJ12" i="2" s="1"/>
  <c r="Z12" i="2"/>
  <c r="Y12" i="2"/>
  <c r="AH12" i="2" s="1"/>
  <c r="R12" i="2"/>
  <c r="Q12" i="2"/>
  <c r="P12" i="2"/>
  <c r="O12" i="2"/>
  <c r="N12" i="2"/>
  <c r="M12" i="2"/>
  <c r="AA11" i="2"/>
  <c r="AJ11" i="2" s="1"/>
  <c r="Z11" i="2"/>
  <c r="AI11" i="2" s="1"/>
  <c r="Y11" i="2"/>
  <c r="AH11" i="2" s="1"/>
  <c r="R11" i="2"/>
  <c r="Q11" i="2"/>
  <c r="P11" i="2"/>
  <c r="O11" i="2"/>
  <c r="N11" i="2"/>
  <c r="M11" i="2"/>
  <c r="AA10" i="2"/>
  <c r="AJ10" i="2" s="1"/>
  <c r="Z10" i="2"/>
  <c r="AI10" i="2" s="1"/>
  <c r="Y10" i="2"/>
  <c r="AH10" i="2" s="1"/>
  <c r="R10" i="2"/>
  <c r="Q10" i="2"/>
  <c r="P10" i="2"/>
  <c r="O10" i="2"/>
  <c r="N10" i="2"/>
  <c r="M10" i="2"/>
  <c r="AJ9" i="2"/>
  <c r="AA9" i="2"/>
  <c r="Z9" i="2"/>
  <c r="AI9" i="2" s="1"/>
  <c r="Y9" i="2"/>
  <c r="AH9" i="2" s="1"/>
  <c r="R9" i="2"/>
  <c r="Q9" i="2"/>
  <c r="P9" i="2"/>
  <c r="O9" i="2"/>
  <c r="N9" i="2"/>
  <c r="M9" i="2"/>
  <c r="AJ8" i="2"/>
  <c r="AA8" i="2"/>
  <c r="Z8" i="2"/>
  <c r="AI8" i="2" s="1"/>
  <c r="Y8" i="2"/>
  <c r="AH8" i="2" s="1"/>
  <c r="AL8" i="2" s="1"/>
  <c r="R8" i="2"/>
  <c r="Q8" i="2"/>
  <c r="P8" i="2"/>
  <c r="O8" i="2"/>
  <c r="N8" i="2"/>
  <c r="M8" i="2"/>
  <c r="AH7" i="2"/>
  <c r="AA7" i="2"/>
  <c r="AJ7" i="2" s="1"/>
  <c r="Z7" i="2"/>
  <c r="AI7" i="2" s="1"/>
  <c r="Y7" i="2"/>
  <c r="R7" i="2"/>
  <c r="Q7" i="2"/>
  <c r="P7" i="2"/>
  <c r="O7" i="2"/>
  <c r="N7" i="2"/>
  <c r="M7" i="2"/>
  <c r="AL12" i="2" l="1"/>
  <c r="AL21" i="2"/>
  <c r="AN27" i="2"/>
  <c r="AN39" i="2"/>
  <c r="AP50" i="2"/>
  <c r="AO60" i="2"/>
  <c r="AO47" i="2"/>
  <c r="AL7" i="2"/>
  <c r="AL19" i="2"/>
  <c r="AL18" i="2"/>
  <c r="AK18" i="2"/>
  <c r="AO28" i="2"/>
  <c r="AN28" i="2"/>
  <c r="AO38" i="2"/>
  <c r="AN38" i="2"/>
  <c r="AO56" i="2"/>
  <c r="AN56" i="2"/>
  <c r="AO58" i="2"/>
  <c r="AN58" i="2"/>
  <c r="AL11" i="2"/>
  <c r="AL9" i="2"/>
  <c r="AK9" i="2"/>
  <c r="AO37" i="2"/>
  <c r="AO41" i="2"/>
  <c r="AN41" i="2"/>
  <c r="AK10" i="2"/>
  <c r="AL10" i="2"/>
  <c r="AO27" i="2"/>
  <c r="AN31" i="2"/>
  <c r="AO31" i="2"/>
  <c r="AL17" i="2"/>
  <c r="AK17" i="2"/>
  <c r="AN29" i="2"/>
  <c r="AO39" i="2"/>
  <c r="AO40" i="2"/>
  <c r="AN40" i="2"/>
  <c r="AN57" i="2"/>
  <c r="AO59" i="2"/>
  <c r="AN59" i="2"/>
  <c r="AO30" i="2"/>
  <c r="AN30" i="2"/>
  <c r="AN37" i="2"/>
  <c r="AO29" i="2"/>
  <c r="AO49" i="2"/>
  <c r="AO57" i="2"/>
  <c r="AO46" i="2"/>
  <c r="AK8" i="2"/>
  <c r="AK12" i="2"/>
  <c r="AK19" i="2"/>
  <c r="AK20" i="2"/>
  <c r="AO48" i="2"/>
  <c r="AO50" i="2"/>
  <c r="AK7" i="2"/>
  <c r="AK11" i="2"/>
  <c r="AK21" i="2"/>
  <c r="AN60" i="2"/>
</calcChain>
</file>

<file path=xl/sharedStrings.xml><?xml version="1.0" encoding="utf-8"?>
<sst xmlns="http://schemas.openxmlformats.org/spreadsheetml/2006/main" count="749" uniqueCount="174">
  <si>
    <t>a.</t>
    <phoneticPr fontId="3" type="noConversion"/>
  </si>
  <si>
    <t>pH 7,5_Li</t>
  </si>
  <si>
    <r>
      <rPr>
        <i/>
        <sz val="12"/>
        <color theme="1"/>
        <rFont val="Calibri"/>
        <family val="2"/>
        <charset val="129"/>
        <scheme val="minor"/>
      </rPr>
      <t>bi</t>
    </r>
    <r>
      <rPr>
        <sz val="12"/>
        <color theme="1"/>
        <rFont val="Calibri"/>
        <family val="2"/>
        <charset val="129"/>
        <scheme val="minor"/>
      </rPr>
      <t>NHA2</t>
    </r>
    <r>
      <rPr>
        <vertAlign val="subscript"/>
        <sz val="12"/>
        <color theme="1"/>
        <rFont val="Cambria"/>
        <family val="1"/>
        <charset val="129"/>
      </rPr>
      <t>∆</t>
    </r>
    <r>
      <rPr>
        <vertAlign val="subscript"/>
        <sz val="12"/>
        <color theme="1"/>
        <rFont val="Malgun Gothic"/>
        <family val="2"/>
        <charset val="129"/>
      </rPr>
      <t>N</t>
    </r>
    <phoneticPr fontId="3" type="noConversion"/>
  </si>
  <si>
    <t>Peak Currents (pC)</t>
  </si>
  <si>
    <t>Sensor 1</t>
    <phoneticPr fontId="3" type="noConversion"/>
  </si>
  <si>
    <t>Sensor 2</t>
    <phoneticPr fontId="3" type="noConversion"/>
  </si>
  <si>
    <t>Sensor 3</t>
    <phoneticPr fontId="3" type="noConversion"/>
  </si>
  <si>
    <t>Avg, peak currents by sensor (pC)</t>
  </si>
  <si>
    <t>Normalized peak currents by sensor (pC)</t>
  </si>
  <si>
    <t>Average</t>
    <phoneticPr fontId="3" type="noConversion"/>
  </si>
  <si>
    <t>stdev</t>
    <phoneticPr fontId="3" type="noConversion"/>
  </si>
  <si>
    <t>s.e.m.</t>
    <phoneticPr fontId="3" type="noConversion"/>
  </si>
  <si>
    <t>Vmax</t>
    <phoneticPr fontId="3" type="noConversion"/>
  </si>
  <si>
    <r>
      <rPr>
        <sz val="12"/>
        <color theme="1"/>
        <rFont val="Cambria"/>
        <family val="1"/>
        <charset val="129"/>
      </rPr>
      <t>∆</t>
    </r>
    <r>
      <rPr>
        <sz val="12"/>
        <color theme="1"/>
        <rFont val="Malgun Gothic"/>
        <family val="2"/>
        <charset val="129"/>
      </rPr>
      <t>TM-1</t>
    </r>
    <phoneticPr fontId="3" type="noConversion"/>
  </si>
  <si>
    <t>pH 6,5_Na</t>
  </si>
  <si>
    <t>Sensor 4</t>
  </si>
  <si>
    <t>Sensor 5</t>
    <phoneticPr fontId="3" type="noConversion"/>
  </si>
  <si>
    <t>Sensor 6</t>
    <phoneticPr fontId="3" type="noConversion"/>
  </si>
  <si>
    <t>Sensor 5</t>
  </si>
  <si>
    <t>Sensor 6</t>
  </si>
  <si>
    <t>pH 7,5_Na</t>
  </si>
  <si>
    <t>Sensor 2</t>
  </si>
  <si>
    <t>Sensor 3</t>
  </si>
  <si>
    <t>∆TM-1</t>
    <phoneticPr fontId="3" type="noConversion"/>
  </si>
  <si>
    <t>Sensor 7</t>
  </si>
  <si>
    <t>pH 8,5_Na</t>
  </si>
  <si>
    <t>Li\+(+) - pH 7.5</t>
  </si>
  <si>
    <t>Na\+(+) - pH 8.5</t>
  </si>
  <si>
    <t>Na\+(+) - pH 7.5</t>
  </si>
  <si>
    <t>Na\+(+ )- pH 6.5</t>
  </si>
  <si>
    <t>∆TM-1 (Na\+(+) - pH 7.5)</t>
    <phoneticPr fontId="3" type="noConversion"/>
  </si>
  <si>
    <r>
      <t>WT Li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pH7.5</t>
    </r>
    <phoneticPr fontId="3" type="noConversion"/>
  </si>
  <si>
    <r>
      <t>ΔTM-1 Li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pH7.5</t>
    </r>
  </si>
  <si>
    <r>
      <t>WT Na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pH6.5</t>
    </r>
  </si>
  <si>
    <r>
      <t>WT Na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pH7.5</t>
    </r>
  </si>
  <si>
    <r>
      <t>WT Na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pH8.5</t>
    </r>
  </si>
  <si>
    <r>
      <t>ΔTM-1 Na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pH7.5		</t>
    </r>
    <phoneticPr fontId="3" type="noConversion"/>
  </si>
  <si>
    <t>Sensor 1</t>
  </si>
  <si>
    <t>Michaelis-Menten</t>
  </si>
  <si>
    <t>Best-fit values</t>
  </si>
  <si>
    <t>Vmax</t>
  </si>
  <si>
    <t>Km</t>
  </si>
  <si>
    <t>95% CI (profile likelihood)</t>
  </si>
  <si>
    <t>0,9898 to 1,752</t>
  </si>
  <si>
    <t>0,9433 to 1,879</t>
  </si>
  <si>
    <t>0,9221 to 1,969</t>
  </si>
  <si>
    <t>0,4874 to +infinity</t>
  </si>
  <si>
    <t>0,4319 to +infinity</t>
  </si>
  <si>
    <t>0,4505 to +infinity</t>
  </si>
  <si>
    <t>0,3547 to 7,071</t>
  </si>
  <si>
    <t>0,6810 to 1,365</t>
  </si>
  <si>
    <t>0,4605 to 3,784</t>
  </si>
  <si>
    <t>0,4169 to 1,103</t>
  </si>
  <si>
    <t>0,2268 to 0,3640</t>
  </si>
  <si>
    <t>0,4036 to 0,6079</t>
  </si>
  <si>
    <t>0,6428 to 2,017</t>
  </si>
  <si>
    <t>0,6695 to 1,648</t>
  </si>
  <si>
    <t>0,5561 to 3,979</t>
  </si>
  <si>
    <t>0,9278 to 1,081</t>
  </si>
  <si>
    <t>0,8853 to 1,144</t>
  </si>
  <si>
    <t>0,7556 to 1,449</t>
  </si>
  <si>
    <t>0,5782 to 1,271</t>
  </si>
  <si>
    <t>0,5844 to 2,694</t>
  </si>
  <si>
    <t>0,5673 to 2,186</t>
  </si>
  <si>
    <t>0,7099 to 0,8666</t>
  </si>
  <si>
    <t>0,3935 to +infinity</t>
  </si>
  <si>
    <t>0,6741 to 1,043</t>
  </si>
  <si>
    <t>1,183 to 1,252</t>
  </si>
  <si>
    <t>1,103 to 1,478</t>
  </si>
  <si>
    <t>1,123 to 1,294</t>
  </si>
  <si>
    <t>1,236 to 1,309</t>
  </si>
  <si>
    <t>1,068 to 1,524</t>
  </si>
  <si>
    <t>1,207 to 1,308</t>
  </si>
  <si>
    <t>1,067 to 1,382</t>
  </si>
  <si>
    <t>1,497 to 12,27</t>
  </si>
  <si>
    <t>1,328 to 16,08</t>
  </si>
  <si>
    <t>1,462 to 20,08</t>
  </si>
  <si>
    <t>6,683 to +infinity</t>
  </si>
  <si>
    <t>4,684 to +infinity</t>
  </si>
  <si>
    <t>4,200 to +infinity</t>
  </si>
  <si>
    <t>1,185 to 1341</t>
  </si>
  <si>
    <t>6,584 to 61,01</t>
  </si>
  <si>
    <t>20,05 to 856,1</t>
  </si>
  <si>
    <t>9,220 to 133,3</t>
  </si>
  <si>
    <t>6,935 to 35,73</t>
  </si>
  <si>
    <t>43,19 to 108,9</t>
  </si>
  <si>
    <t>6,654 to 158,9</t>
  </si>
  <si>
    <t>3,051 to 72,77</t>
  </si>
  <si>
    <t>4,650 to 481,7</t>
  </si>
  <si>
    <t>20,65 to 32,83</t>
  </si>
  <si>
    <t>30,42 to 59,54</t>
  </si>
  <si>
    <t>19,90 to 105,4</t>
  </si>
  <si>
    <t>11,59 to 103,4</t>
  </si>
  <si>
    <t>0,9432 to 203,1</t>
  </si>
  <si>
    <t>3,297 to 180,4</t>
  </si>
  <si>
    <t>14,59 to 27,99</t>
  </si>
  <si>
    <t>8,159 to +infinity</t>
  </si>
  <si>
    <t>17,95 to 62,15</t>
  </si>
  <si>
    <t>58,11 to 68,91</t>
  </si>
  <si>
    <t>49,17 to 112,0</t>
  </si>
  <si>
    <t>52,67 to 80,36</t>
  </si>
  <si>
    <t>75,96 to 89,09</t>
  </si>
  <si>
    <t>53,56 to 140,3</t>
  </si>
  <si>
    <t>70,19 to 87,88</t>
  </si>
  <si>
    <t>47,59 to 101,4</t>
  </si>
  <si>
    <t>Goodness of Fit</t>
  </si>
  <si>
    <t>Degrees of Freedom</t>
  </si>
  <si>
    <t>R squared</t>
  </si>
  <si>
    <t>Sum of Squares</t>
  </si>
  <si>
    <t>Sy.x</t>
  </si>
  <si>
    <t>Constraints</t>
  </si>
  <si>
    <t>Km &gt; 0</t>
  </si>
  <si>
    <t>Number of points</t>
  </si>
  <si>
    <t># of X values</t>
  </si>
  <si>
    <t># Y values analyzed</t>
  </si>
  <si>
    <r>
      <t>WT Li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pH7.5</t>
    </r>
    <phoneticPr fontId="3" type="noConversion"/>
  </si>
  <si>
    <r>
      <t>ΔTM-1 Li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pH7.5</t>
    </r>
  </si>
  <si>
    <r>
      <t>WT Na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pH6.5</t>
    </r>
  </si>
  <si>
    <r>
      <t>WT Na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pH7.5</t>
    </r>
  </si>
  <si>
    <r>
      <t>WT Na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pH8.5</t>
    </r>
  </si>
  <si>
    <t xml:space="preserve">ΔTM-1 Na+ pH7.5		</t>
    <phoneticPr fontId="3" type="noConversion"/>
  </si>
  <si>
    <t>STD</t>
    <phoneticPr fontId="3" type="noConversion"/>
  </si>
  <si>
    <t>LiCl(mM)</t>
    <phoneticPr fontId="3" type="noConversion"/>
  </si>
  <si>
    <t>W456F</t>
    <phoneticPr fontId="3" type="noConversion"/>
  </si>
  <si>
    <t>E214R-R431E</t>
    <phoneticPr fontId="3" type="noConversion"/>
  </si>
  <si>
    <t>T461E</t>
    <phoneticPr fontId="3" type="noConversion"/>
  </si>
  <si>
    <t>NaCl(mM)</t>
    <phoneticPr fontId="3" type="noConversion"/>
  </si>
  <si>
    <r>
      <t>Li</t>
    </r>
    <r>
      <rPr>
        <vertAlign val="superscript"/>
        <sz val="12"/>
        <color theme="1"/>
        <rFont val="맑은 고딕"/>
        <family val="3"/>
        <charset val="129"/>
      </rPr>
      <t>+</t>
    </r>
    <phoneticPr fontId="3" type="noConversion"/>
  </si>
  <si>
    <r>
      <t>Na</t>
    </r>
    <r>
      <rPr>
        <vertAlign val="superscript"/>
        <sz val="12"/>
        <color theme="1"/>
        <rFont val="맑은 고딕"/>
        <family val="3"/>
        <charset val="129"/>
      </rPr>
      <t>+</t>
    </r>
    <phoneticPr fontId="3" type="noConversion"/>
  </si>
  <si>
    <t>0,7846 to 1,389</t>
  </si>
  <si>
    <t>0,7468 to 1,488</t>
  </si>
  <si>
    <t>0,7358 to 1,572</t>
  </si>
  <si>
    <t>0,7890 to 1,106</t>
  </si>
  <si>
    <t>0,8466 to 1,107</t>
  </si>
  <si>
    <t>0,9209 to 1,138</t>
  </si>
  <si>
    <t>0,6538 to 1,262</t>
  </si>
  <si>
    <t>0,6274 to 1,382</t>
  </si>
  <si>
    <t>0,6934 to 1,228</t>
  </si>
  <si>
    <t>0,3954 to +infinity</t>
  </si>
  <si>
    <t>0,5245 to 7,430</t>
  </si>
  <si>
    <t>0,6820 to +infinity</t>
  </si>
  <si>
    <t>0,8239 to 1,537</t>
  </si>
  <si>
    <t>0,8946 to 1,309</t>
  </si>
  <si>
    <t>0,7320 to 2,297</t>
  </si>
  <si>
    <t>0,7915 to 1,463</t>
  </si>
  <si>
    <t>0,7554 to 1,470</t>
  </si>
  <si>
    <t>0,8509 to 1,220</t>
  </si>
  <si>
    <t>0,3708 to 2,220</t>
  </si>
  <si>
    <t>0,3903 to 1,655</t>
  </si>
  <si>
    <t>0,4464 to 1,407</t>
  </si>
  <si>
    <t>0,3056 to 15,73</t>
  </si>
  <si>
    <t>0,5428 to 29,82</t>
  </si>
  <si>
    <t>1,381 to 18,63</t>
  </si>
  <si>
    <t>35,89 to +infinity</t>
  </si>
  <si>
    <t>47,31 to 2951</t>
  </si>
  <si>
    <t>101,8 to +infinity</t>
  </si>
  <si>
    <t>6,905 to 55,30</t>
  </si>
  <si>
    <t>7,072 to 28,52</t>
  </si>
  <si>
    <t>6,655 to 158,8</t>
  </si>
  <si>
    <t>4,694 to 44,14</t>
  </si>
  <si>
    <t>3,061 to 42,47</t>
  </si>
  <si>
    <t>3,198 to 13,53</t>
  </si>
  <si>
    <r>
      <t>Li</t>
    </r>
    <r>
      <rPr>
        <b/>
        <vertAlign val="superscript"/>
        <sz val="12"/>
        <color theme="1"/>
        <rFont val="맑은 고딕"/>
        <family val="3"/>
        <charset val="129"/>
      </rPr>
      <t>+</t>
    </r>
    <phoneticPr fontId="3" type="noConversion"/>
  </si>
  <si>
    <r>
      <t>Na</t>
    </r>
    <r>
      <rPr>
        <b/>
        <vertAlign val="superscript"/>
        <sz val="12"/>
        <color theme="1"/>
        <rFont val="맑은 고딕"/>
        <family val="3"/>
        <charset val="129"/>
      </rPr>
      <t>+</t>
    </r>
    <phoneticPr fontId="3" type="noConversion"/>
  </si>
  <si>
    <r>
      <rPr>
        <b/>
        <i/>
        <sz val="12"/>
        <color theme="1"/>
        <rFont val="Calibri"/>
        <family val="2"/>
        <charset val="129"/>
        <scheme val="minor"/>
      </rPr>
      <t>bi</t>
    </r>
    <r>
      <rPr>
        <b/>
        <sz val="12"/>
        <color theme="1"/>
        <rFont val="Calibri"/>
        <family val="2"/>
        <charset val="129"/>
        <scheme val="minor"/>
      </rPr>
      <t>NHA2</t>
    </r>
    <r>
      <rPr>
        <b/>
        <vertAlign val="subscript"/>
        <sz val="12"/>
        <color theme="1"/>
        <rFont val="Cambria"/>
        <family val="1"/>
        <charset val="129"/>
      </rPr>
      <t>∆</t>
    </r>
    <r>
      <rPr>
        <b/>
        <vertAlign val="subscript"/>
        <sz val="12"/>
        <color theme="1"/>
        <rFont val="Malgun Gothic"/>
        <family val="2"/>
        <charset val="129"/>
      </rPr>
      <t>N</t>
    </r>
    <phoneticPr fontId="3" type="noConversion"/>
  </si>
  <si>
    <t>Extended Data Figure 9</t>
    <phoneticPr fontId="3" type="noConversion"/>
  </si>
  <si>
    <t>c</t>
    <phoneticPr fontId="3" type="noConversion"/>
  </si>
  <si>
    <t>b</t>
    <phoneticPr fontId="3" type="noConversion"/>
  </si>
  <si>
    <t>No peak</t>
    <phoneticPr fontId="3" type="noConversion"/>
  </si>
  <si>
    <t xml:space="preserve">Sensor </t>
  </si>
  <si>
    <t>Averages from 3 sensors of further repeats from the data shown above</t>
  </si>
  <si>
    <t>s.d</t>
  </si>
  <si>
    <t>s.d.</t>
  </si>
  <si>
    <t>All combined data used for calculation of ion affinities: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</si>
</sst>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2"/>
      <color theme="1"/>
      <name val="Calibri"/>
      <family val="2"/>
      <charset val="129"/>
      <scheme val="minor"/>
    </font>
    <font>
      <sz val="12"/>
      <color rgb="FFFF0000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2"/>
      <color theme="1"/>
      <name val="Calibri"/>
      <family val="2"/>
      <charset val="129"/>
      <scheme val="minor"/>
    </font>
    <font>
      <i/>
      <sz val="12"/>
      <color theme="1"/>
      <name val="Calibri"/>
      <family val="2"/>
      <charset val="129"/>
      <scheme val="minor"/>
    </font>
    <font>
      <vertAlign val="subscript"/>
      <sz val="12"/>
      <color theme="1"/>
      <name val="Cambria"/>
      <family val="1"/>
      <charset val="129"/>
    </font>
    <font>
      <vertAlign val="subscript"/>
      <sz val="12"/>
      <color theme="1"/>
      <name val="Malgun Gothic"/>
      <family val="2"/>
      <charset val="129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맑은 고딕"/>
      <family val="1"/>
      <charset val="129"/>
    </font>
    <font>
      <sz val="12"/>
      <color theme="1"/>
      <name val="Cambria"/>
      <family val="1"/>
      <charset val="129"/>
    </font>
    <font>
      <sz val="12"/>
      <color theme="1"/>
      <name val="Malgun Gothic"/>
      <family val="2"/>
      <charset val="129"/>
    </font>
    <font>
      <sz val="12"/>
      <color theme="1"/>
      <name val="Arial"/>
      <family val="2"/>
    </font>
    <font>
      <sz val="11"/>
      <color theme="1"/>
      <name val="Calibri"/>
      <family val="2"/>
      <charset val="129"/>
      <scheme val="minor"/>
    </font>
    <font>
      <sz val="11"/>
      <color rgb="FF000000"/>
      <name val="Calibri"/>
      <family val="2"/>
      <charset val="129"/>
      <scheme val="minor"/>
    </font>
    <font>
      <vertAlign val="superscript"/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color theme="1"/>
      <name val="맑은 고딕"/>
      <family val="3"/>
      <charset val="129"/>
    </font>
    <font>
      <b/>
      <vertAlign val="superscript"/>
      <sz val="12"/>
      <color theme="1"/>
      <name val="맑은 고딕"/>
      <family val="3"/>
      <charset val="129"/>
    </font>
    <font>
      <b/>
      <i/>
      <sz val="12"/>
      <color theme="1"/>
      <name val="Calibri"/>
      <family val="2"/>
      <charset val="129"/>
      <scheme val="minor"/>
    </font>
    <font>
      <b/>
      <vertAlign val="subscript"/>
      <sz val="12"/>
      <color theme="1"/>
      <name val="Cambria"/>
      <family val="1"/>
      <charset val="129"/>
    </font>
    <font>
      <b/>
      <vertAlign val="subscript"/>
      <sz val="12"/>
      <color theme="1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>
      <alignment vertical="center"/>
    </xf>
    <xf numFmtId="0" fontId="14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18" fillId="0" borderId="0" xfId="0" applyFont="1" applyAlignment="1">
      <alignment horizontal="center"/>
    </xf>
    <xf numFmtId="164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6AF3-66AE-1E44-A4E0-8D1450E68B13}">
  <dimension ref="A1:AY101"/>
  <sheetViews>
    <sheetView tabSelected="1" zoomScale="87" zoomScaleNormal="87" workbookViewId="0">
      <selection activeCell="H75" sqref="H75"/>
    </sheetView>
  </sheetViews>
  <sheetFormatPr baseColWidth="10" defaultRowHeight="16"/>
  <sheetData>
    <row r="1" spans="1:38">
      <c r="A1" s="1" t="s">
        <v>165</v>
      </c>
      <c r="AG1" s="2"/>
    </row>
    <row r="2" spans="1:38">
      <c r="A2" s="1" t="s">
        <v>0</v>
      </c>
      <c r="AA2" s="2"/>
    </row>
    <row r="3" spans="1:38">
      <c r="B3" s="3" t="s">
        <v>1</v>
      </c>
    </row>
    <row r="5" spans="1:38" ht="18">
      <c r="B5" t="s">
        <v>2</v>
      </c>
      <c r="C5" s="1" t="s">
        <v>3</v>
      </c>
      <c r="M5" s="24" t="s">
        <v>4</v>
      </c>
      <c r="N5" s="24"/>
      <c r="O5" s="24" t="s">
        <v>5</v>
      </c>
      <c r="P5" s="24"/>
      <c r="Q5" s="24" t="s">
        <v>6</v>
      </c>
      <c r="R5" s="24"/>
      <c r="X5" s="1" t="s">
        <v>7</v>
      </c>
      <c r="AG5" s="4" t="s">
        <v>8</v>
      </c>
    </row>
    <row r="6" spans="1:38">
      <c r="C6" s="5"/>
      <c r="D6" s="24" t="s">
        <v>4</v>
      </c>
      <c r="E6" s="24"/>
      <c r="F6" s="24"/>
      <c r="G6" s="24" t="s">
        <v>5</v>
      </c>
      <c r="H6" s="24"/>
      <c r="I6" s="24"/>
      <c r="J6" s="24" t="s">
        <v>6</v>
      </c>
      <c r="K6" s="24"/>
      <c r="L6" s="24"/>
      <c r="M6" s="1" t="s">
        <v>9</v>
      </c>
      <c r="N6" t="s">
        <v>10</v>
      </c>
      <c r="O6" s="1" t="s">
        <v>9</v>
      </c>
      <c r="P6" t="s">
        <v>10</v>
      </c>
      <c r="Q6" s="1" t="s">
        <v>9</v>
      </c>
      <c r="R6" t="s">
        <v>10</v>
      </c>
      <c r="X6" s="5"/>
      <c r="Y6" t="s">
        <v>4</v>
      </c>
      <c r="Z6" t="s">
        <v>5</v>
      </c>
      <c r="AA6" t="s">
        <v>6</v>
      </c>
      <c r="AG6" s="6"/>
      <c r="AH6" t="s">
        <v>4</v>
      </c>
      <c r="AI6" t="s">
        <v>5</v>
      </c>
      <c r="AJ6" t="s">
        <v>6</v>
      </c>
      <c r="AK6" t="s">
        <v>9</v>
      </c>
      <c r="AL6" t="s">
        <v>11</v>
      </c>
    </row>
    <row r="7" spans="1:38">
      <c r="C7" s="7">
        <v>150</v>
      </c>
      <c r="D7" s="8">
        <v>3226.72</v>
      </c>
      <c r="E7" s="8">
        <v>3170.1410000000001</v>
      </c>
      <c r="F7" s="8">
        <v>3527.4740000000002</v>
      </c>
      <c r="G7" s="8">
        <v>3256.1610000000001</v>
      </c>
      <c r="H7" s="8">
        <v>3779.355</v>
      </c>
      <c r="I7" s="8">
        <v>3546.7159999999999</v>
      </c>
      <c r="J7" s="8">
        <v>3414.8009999999999</v>
      </c>
      <c r="K7" s="8">
        <v>3134.529</v>
      </c>
      <c r="L7" s="8">
        <v>3278.2379999999998</v>
      </c>
      <c r="M7" s="1">
        <f>AVERAGE(D7:F7)</f>
        <v>3308.1116666666662</v>
      </c>
      <c r="N7">
        <f>STDEV(D7:F7)</f>
        <v>192.06814096651578</v>
      </c>
      <c r="O7" s="1">
        <f>AVERAGE(G7:I7)</f>
        <v>3527.4106666666667</v>
      </c>
      <c r="P7">
        <f>STDEV(G7:I7)</f>
        <v>262.13071611379945</v>
      </c>
      <c r="Q7" s="1">
        <f>AVERAGE(J7:L7)</f>
        <v>3275.8559999999998</v>
      </c>
      <c r="R7">
        <f>STDEV(J7:L7)</f>
        <v>140.15118243882208</v>
      </c>
      <c r="X7" s="7">
        <v>150</v>
      </c>
      <c r="Y7" s="22">
        <f t="shared" ref="Y7:Y12" si="0">AVERAGE(D7:F7)</f>
        <v>3308.1116666666662</v>
      </c>
      <c r="Z7" s="22">
        <f t="shared" ref="Z7:Z12" si="1">AVERAGE(G7:I7)</f>
        <v>3527.4106666666667</v>
      </c>
      <c r="AA7" s="22">
        <f t="shared" ref="AA7:AA12" si="2">AVERAGE(J7:L7)</f>
        <v>3275.8559999999998</v>
      </c>
      <c r="AB7" s="22"/>
      <c r="AC7" s="22"/>
      <c r="AD7" s="22"/>
      <c r="AE7" s="22"/>
      <c r="AF7" s="22"/>
      <c r="AG7" s="23">
        <v>150</v>
      </c>
      <c r="AH7" s="11">
        <f t="shared" ref="AH7:AJ12" si="3">Y7/Y$13*1.3</f>
        <v>1.769771673525377</v>
      </c>
      <c r="AI7" s="11">
        <f t="shared" si="3"/>
        <v>1.6803348723586176</v>
      </c>
      <c r="AJ7" s="11">
        <f t="shared" si="3"/>
        <v>1.7590304832713755</v>
      </c>
      <c r="AK7" s="1">
        <f t="shared" ref="AK7:AK12" si="4">AVERAGE(AH7:AJ7)</f>
        <v>1.7363790097184566</v>
      </c>
      <c r="AL7" s="22">
        <f>STDEV(AH7:AJ7)/SQRT(3)</f>
        <v>2.8193097803803861E-2</v>
      </c>
    </row>
    <row r="8" spans="1:38">
      <c r="C8" s="8">
        <v>50</v>
      </c>
      <c r="D8" s="8">
        <v>2590.2759999999998</v>
      </c>
      <c r="E8" s="8">
        <v>2252.8330000000001</v>
      </c>
      <c r="F8" s="8">
        <v>2231.7130000000002</v>
      </c>
      <c r="G8" s="8">
        <v>2938.2020000000002</v>
      </c>
      <c r="H8" s="8">
        <v>2438.9749999999999</v>
      </c>
      <c r="I8" s="8">
        <v>2577.357</v>
      </c>
      <c r="J8" s="8">
        <v>2489.9140000000002</v>
      </c>
      <c r="K8" s="8">
        <v>2258.5329999999999</v>
      </c>
      <c r="L8" s="8">
        <v>2252.5100000000002</v>
      </c>
      <c r="M8" s="1">
        <f>AVERAGE(D8:F8)</f>
        <v>2358.2739999999999</v>
      </c>
      <c r="N8">
        <f>STDEV(D8:F8)</f>
        <v>201.19694233014559</v>
      </c>
      <c r="O8" s="1">
        <f>AVERAGE(G8:I8)</f>
        <v>2651.5113333333334</v>
      </c>
      <c r="P8">
        <f>STDEV(G8:I8)</f>
        <v>257.74221277534929</v>
      </c>
      <c r="Q8" s="1">
        <f>AVERAGE(J8:L8)</f>
        <v>2333.6523333333334</v>
      </c>
      <c r="R8">
        <f>STDEV(J8:L8)</f>
        <v>135.36007714364439</v>
      </c>
      <c r="X8" s="8">
        <v>50</v>
      </c>
      <c r="Y8">
        <f t="shared" si="0"/>
        <v>2358.2739999999999</v>
      </c>
      <c r="Z8">
        <f t="shared" si="1"/>
        <v>2651.5113333333334</v>
      </c>
      <c r="AA8">
        <f t="shared" si="2"/>
        <v>2333.6523333333334</v>
      </c>
      <c r="AG8" s="8">
        <v>50</v>
      </c>
      <c r="AH8" s="8">
        <f t="shared" si="3"/>
        <v>1.2616280658436214</v>
      </c>
      <c r="AI8" s="8">
        <f t="shared" si="3"/>
        <v>1.2630871137168682</v>
      </c>
      <c r="AJ8" s="8">
        <f t="shared" si="3"/>
        <v>1.2530970810959661</v>
      </c>
      <c r="AK8" s="1">
        <f t="shared" si="4"/>
        <v>1.2592707535521519</v>
      </c>
      <c r="AL8">
        <f>STDEV(AH8:AJ8)/SQRT(3)</f>
        <v>3.11543891350305E-3</v>
      </c>
    </row>
    <row r="9" spans="1:38">
      <c r="C9" s="8">
        <v>16.6666666666667</v>
      </c>
      <c r="D9" s="8">
        <v>1851.327</v>
      </c>
      <c r="E9" s="8">
        <v>1802.2529999999999</v>
      </c>
      <c r="F9" s="8">
        <v>1678.827</v>
      </c>
      <c r="G9" s="8">
        <v>1919.242</v>
      </c>
      <c r="H9" s="8">
        <v>1967.461</v>
      </c>
      <c r="I9" s="8">
        <v>1937.25</v>
      </c>
      <c r="J9" s="8">
        <v>1776.162</v>
      </c>
      <c r="K9" s="8">
        <v>1584.902</v>
      </c>
      <c r="L9" s="8">
        <v>1458.412</v>
      </c>
      <c r="M9" s="1">
        <f t="shared" ref="M9:M12" si="5">AVERAGE(D9:F9)</f>
        <v>1777.4690000000001</v>
      </c>
      <c r="N9">
        <f t="shared" ref="N9:N12" si="6">STDEV(D9:F9)</f>
        <v>88.880523693326637</v>
      </c>
      <c r="O9" s="1">
        <f t="shared" ref="O9:O12" si="7">AVERAGE(G9:I9)</f>
        <v>1941.3176666666666</v>
      </c>
      <c r="P9">
        <f t="shared" ref="P9:P12" si="8">STDEV(G9:I9)</f>
        <v>24.365496595254005</v>
      </c>
      <c r="Q9" s="1">
        <f t="shared" ref="Q9:Q12" si="9">AVERAGE(J9:L9)</f>
        <v>1606.4920000000002</v>
      </c>
      <c r="R9">
        <f t="shared" ref="R9:R12" si="10">STDEV(J9:L9)</f>
        <v>159.97144026356705</v>
      </c>
      <c r="X9" s="8">
        <v>16.6666666666667</v>
      </c>
      <c r="Y9">
        <f t="shared" si="0"/>
        <v>1777.4690000000001</v>
      </c>
      <c r="Z9">
        <f t="shared" si="1"/>
        <v>1941.3176666666666</v>
      </c>
      <c r="AA9">
        <f t="shared" si="2"/>
        <v>1606.4920000000002</v>
      </c>
      <c r="AG9" s="8">
        <v>16.6666666666667</v>
      </c>
      <c r="AH9" s="8">
        <f t="shared" si="3"/>
        <v>0.95090934156378615</v>
      </c>
      <c r="AI9" s="8">
        <f t="shared" si="3"/>
        <v>0.92477572981556122</v>
      </c>
      <c r="AJ9" s="8">
        <f t="shared" si="3"/>
        <v>0.86263510945890132</v>
      </c>
      <c r="AK9" s="1">
        <f t="shared" si="4"/>
        <v>0.91277339361274956</v>
      </c>
      <c r="AL9">
        <f t="shared" ref="AL9:AL12" si="11">STDEV(AH9:AJ9)/SQRT(3)</f>
        <v>2.6179680856030074E-2</v>
      </c>
    </row>
    <row r="10" spans="1:38">
      <c r="C10" s="8">
        <v>5.5555555555555598</v>
      </c>
      <c r="D10" s="8">
        <v>1341.1320000000001</v>
      </c>
      <c r="E10" s="8">
        <v>1251.3579999999999</v>
      </c>
      <c r="F10" s="8">
        <v>1314.61</v>
      </c>
      <c r="G10" s="8">
        <v>1483.1</v>
      </c>
      <c r="H10" s="8">
        <v>1323.316</v>
      </c>
      <c r="I10" s="8">
        <v>1277.2349999999999</v>
      </c>
      <c r="J10" s="8">
        <v>1283.77</v>
      </c>
      <c r="K10" s="8">
        <v>1164.789</v>
      </c>
      <c r="L10" s="8">
        <v>1175.665</v>
      </c>
      <c r="M10" s="1">
        <f t="shared" si="5"/>
        <v>1302.3666666666666</v>
      </c>
      <c r="N10">
        <f t="shared" si="6"/>
        <v>46.122306721729963</v>
      </c>
      <c r="O10" s="1">
        <f t="shared" si="7"/>
        <v>1361.2169999999999</v>
      </c>
      <c r="P10">
        <f t="shared" si="8"/>
        <v>108.03917764866593</v>
      </c>
      <c r="Q10" s="1">
        <f t="shared" si="9"/>
        <v>1208.0746666666666</v>
      </c>
      <c r="R10">
        <f t="shared" si="10"/>
        <v>65.779247945939105</v>
      </c>
      <c r="X10" s="8">
        <v>5.5555555555555598</v>
      </c>
      <c r="Y10">
        <f t="shared" si="0"/>
        <v>1302.3666666666666</v>
      </c>
      <c r="Z10">
        <f t="shared" si="1"/>
        <v>1361.2169999999999</v>
      </c>
      <c r="AA10">
        <f t="shared" si="2"/>
        <v>1208.0746666666666</v>
      </c>
      <c r="AG10" s="8">
        <v>5.5555555555555598</v>
      </c>
      <c r="AH10" s="8">
        <f t="shared" si="3"/>
        <v>0.69673936899862832</v>
      </c>
      <c r="AI10" s="8">
        <f t="shared" si="3"/>
        <v>0.64843609380725531</v>
      </c>
      <c r="AJ10" s="8">
        <f t="shared" si="3"/>
        <v>0.6486976731378219</v>
      </c>
      <c r="AK10" s="1">
        <f t="shared" si="4"/>
        <v>0.6646243786479018</v>
      </c>
      <c r="AL10">
        <f t="shared" si="11"/>
        <v>1.6057672723208117E-2</v>
      </c>
    </row>
    <row r="11" spans="1:38">
      <c r="C11" s="8">
        <v>1.8518518518518501</v>
      </c>
      <c r="D11" s="8">
        <v>751.79899999999998</v>
      </c>
      <c r="E11" s="8">
        <v>747.101</v>
      </c>
      <c r="F11" s="8">
        <v>754.60799999999995</v>
      </c>
      <c r="G11" s="8">
        <v>905.75599999999997</v>
      </c>
      <c r="H11" s="8">
        <v>835.72699999999998</v>
      </c>
      <c r="I11" s="8">
        <v>914.69100000000003</v>
      </c>
      <c r="J11" s="8">
        <v>729.197</v>
      </c>
      <c r="K11" s="8">
        <v>588.07799999999997</v>
      </c>
      <c r="L11" s="8">
        <v>747.97900000000004</v>
      </c>
      <c r="M11" s="1">
        <f t="shared" si="5"/>
        <v>751.16933333333327</v>
      </c>
      <c r="N11">
        <f t="shared" si="6"/>
        <v>3.7929042082991158</v>
      </c>
      <c r="O11" s="1">
        <f t="shared" si="7"/>
        <v>885.39133333333336</v>
      </c>
      <c r="P11">
        <f t="shared" si="8"/>
        <v>43.241971050512198</v>
      </c>
      <c r="Q11" s="1">
        <f t="shared" si="9"/>
        <v>688.41800000000001</v>
      </c>
      <c r="R11">
        <f t="shared" si="10"/>
        <v>87.402960939546475</v>
      </c>
      <c r="X11" s="8">
        <v>1.8518518518518501</v>
      </c>
      <c r="Y11">
        <f t="shared" si="0"/>
        <v>751.16933333333327</v>
      </c>
      <c r="Z11">
        <f t="shared" si="1"/>
        <v>885.39133333333336</v>
      </c>
      <c r="AA11">
        <f t="shared" si="2"/>
        <v>688.41800000000001</v>
      </c>
      <c r="AG11" s="8">
        <v>1.8518518518518501</v>
      </c>
      <c r="AH11" s="8">
        <f t="shared" si="3"/>
        <v>0.40186013717421126</v>
      </c>
      <c r="AI11" s="8">
        <f t="shared" si="3"/>
        <v>0.42176941492610237</v>
      </c>
      <c r="AJ11" s="8">
        <f t="shared" si="3"/>
        <v>0.36965857083849651</v>
      </c>
      <c r="AK11" s="1">
        <f t="shared" si="4"/>
        <v>0.39776270764627003</v>
      </c>
      <c r="AL11">
        <f t="shared" si="11"/>
        <v>1.5181970825434413E-2</v>
      </c>
    </row>
    <row r="12" spans="1:38">
      <c r="C12" s="8">
        <v>0.61728395061728403</v>
      </c>
      <c r="D12" s="8">
        <v>517.47400000000005</v>
      </c>
      <c r="E12" s="8">
        <v>468.11</v>
      </c>
      <c r="F12" s="8">
        <v>557.32100000000003</v>
      </c>
      <c r="G12" s="8">
        <v>534.26</v>
      </c>
      <c r="H12" s="8">
        <v>512.26700000000005</v>
      </c>
      <c r="I12" s="8">
        <v>586.50400000000002</v>
      </c>
      <c r="J12" s="8">
        <v>328.33199999999999</v>
      </c>
      <c r="K12" s="8">
        <v>480.34</v>
      </c>
      <c r="L12" s="8">
        <v>507.01600000000002</v>
      </c>
      <c r="M12" s="1">
        <f t="shared" si="5"/>
        <v>514.30166666666673</v>
      </c>
      <c r="N12">
        <f t="shared" si="6"/>
        <v>44.690025781300839</v>
      </c>
      <c r="O12" s="1">
        <f t="shared" si="7"/>
        <v>544.34366666666665</v>
      </c>
      <c r="P12">
        <f t="shared" si="8"/>
        <v>38.131919599376751</v>
      </c>
      <c r="Q12" s="1">
        <f t="shared" si="9"/>
        <v>438.5626666666667</v>
      </c>
      <c r="R12">
        <f t="shared" si="10"/>
        <v>96.389844637976793</v>
      </c>
      <c r="X12" s="8">
        <v>0.61728395061728403</v>
      </c>
      <c r="Y12">
        <f t="shared" si="0"/>
        <v>514.30166666666673</v>
      </c>
      <c r="Z12">
        <f t="shared" si="1"/>
        <v>544.34366666666665</v>
      </c>
      <c r="AA12">
        <f t="shared" si="2"/>
        <v>438.5626666666667</v>
      </c>
      <c r="AG12" s="8">
        <v>0.61728395061728403</v>
      </c>
      <c r="AH12" s="8">
        <f t="shared" si="3"/>
        <v>0.2751408093278464</v>
      </c>
      <c r="AI12" s="8">
        <f t="shared" si="3"/>
        <v>0.25930625381702699</v>
      </c>
      <c r="AJ12" s="8">
        <f t="shared" si="3"/>
        <v>0.23549420349717751</v>
      </c>
      <c r="AK12" s="1">
        <f t="shared" si="4"/>
        <v>0.25664708888068366</v>
      </c>
      <c r="AL12">
        <f t="shared" si="11"/>
        <v>1.1521960294615897E-2</v>
      </c>
    </row>
    <row r="13" spans="1:38">
      <c r="X13" s="8" t="s">
        <v>12</v>
      </c>
      <c r="Y13" s="8">
        <v>2430</v>
      </c>
      <c r="Z13" s="8">
        <v>2729</v>
      </c>
      <c r="AA13" s="8">
        <v>2421</v>
      </c>
    </row>
    <row r="15" spans="1:38" ht="18">
      <c r="B15" s="10" t="s">
        <v>13</v>
      </c>
      <c r="C15" s="1" t="s">
        <v>3</v>
      </c>
      <c r="M15" s="24" t="s">
        <v>4</v>
      </c>
      <c r="N15" s="24"/>
      <c r="O15" s="24" t="s">
        <v>5</v>
      </c>
      <c r="P15" s="24"/>
      <c r="Q15" s="24" t="s">
        <v>6</v>
      </c>
      <c r="R15" s="24"/>
      <c r="X15" s="1" t="s">
        <v>7</v>
      </c>
      <c r="AG15" s="4" t="s">
        <v>8</v>
      </c>
    </row>
    <row r="16" spans="1:38">
      <c r="C16" s="5"/>
      <c r="D16" s="24" t="s">
        <v>4</v>
      </c>
      <c r="E16" s="24"/>
      <c r="F16" s="24"/>
      <c r="G16" s="24" t="s">
        <v>5</v>
      </c>
      <c r="H16" s="24"/>
      <c r="I16" s="24"/>
      <c r="J16" s="24" t="s">
        <v>6</v>
      </c>
      <c r="K16" s="24"/>
      <c r="L16" s="24"/>
      <c r="M16" s="1" t="s">
        <v>9</v>
      </c>
      <c r="N16" t="s">
        <v>10</v>
      </c>
      <c r="O16" s="1" t="s">
        <v>9</v>
      </c>
      <c r="P16" t="s">
        <v>10</v>
      </c>
      <c r="Q16" s="1" t="s">
        <v>9</v>
      </c>
      <c r="R16" t="s">
        <v>10</v>
      </c>
      <c r="X16" s="5"/>
      <c r="Y16" t="s">
        <v>4</v>
      </c>
      <c r="Z16" t="s">
        <v>5</v>
      </c>
      <c r="AA16" t="s">
        <v>6</v>
      </c>
      <c r="AG16" s="6"/>
      <c r="AH16" t="s">
        <v>4</v>
      </c>
      <c r="AI16" t="s">
        <v>5</v>
      </c>
      <c r="AJ16" t="s">
        <v>6</v>
      </c>
      <c r="AK16" t="s">
        <v>9</v>
      </c>
      <c r="AL16" t="s">
        <v>11</v>
      </c>
    </row>
    <row r="17" spans="1:51">
      <c r="C17">
        <v>150</v>
      </c>
      <c r="D17" s="6">
        <v>2838.8850000000002</v>
      </c>
      <c r="E17" s="6">
        <v>3202.5590000000002</v>
      </c>
      <c r="F17" s="6">
        <v>3014.71</v>
      </c>
      <c r="G17" s="6">
        <v>3004.857</v>
      </c>
      <c r="H17" s="6">
        <v>3135.81</v>
      </c>
      <c r="I17" s="6">
        <v>2890.87</v>
      </c>
      <c r="J17" s="6">
        <v>2414.7170000000001</v>
      </c>
      <c r="K17" s="6">
        <v>3005.5970000000002</v>
      </c>
      <c r="L17" s="6">
        <v>2880.5390000000002</v>
      </c>
      <c r="M17" s="1">
        <f>AVERAGE(D17:F17)</f>
        <v>3018.7180000000003</v>
      </c>
      <c r="N17">
        <f>STDEV(D17:F17)</f>
        <v>181.87012568588608</v>
      </c>
      <c r="O17" s="1">
        <f>AVERAGE(G17:I17)</f>
        <v>3010.5123333333336</v>
      </c>
      <c r="P17">
        <f>STDEV(G17:I17)</f>
        <v>122.56789137589558</v>
      </c>
      <c r="Q17" s="1">
        <f>AVERAGE(J17:L17)</f>
        <v>2766.9510000000005</v>
      </c>
      <c r="R17">
        <f>STDEV(J17:L17)</f>
        <v>311.3863659635727</v>
      </c>
      <c r="X17">
        <v>150</v>
      </c>
      <c r="Y17">
        <f t="shared" ref="Y17:Y21" si="12">AVERAGE(D17:F17)</f>
        <v>3018.7180000000003</v>
      </c>
      <c r="Z17">
        <f t="shared" ref="Z17:Z21" si="13">AVERAGE(G17:I17)</f>
        <v>3010.5123333333336</v>
      </c>
      <c r="AA17">
        <f t="shared" ref="AA17:AA21" si="14">AVERAGE(J17:L17)</f>
        <v>2766.9510000000005</v>
      </c>
      <c r="AG17">
        <v>150</v>
      </c>
      <c r="AH17" s="8">
        <f>Y17/Y$23</f>
        <v>0.74370978073417104</v>
      </c>
      <c r="AI17" s="8">
        <f t="shared" ref="AI17:AJ21" si="15">Z17/Z$23</f>
        <v>0.72823230124173521</v>
      </c>
      <c r="AJ17" s="8">
        <f t="shared" si="15"/>
        <v>0.76161601981833205</v>
      </c>
      <c r="AK17" s="1">
        <f>AVERAGE(AH17:AJ17)</f>
        <v>0.7445193672647461</v>
      </c>
      <c r="AL17">
        <f>STDEV(AH17:AJ17)/SQRT(3)</f>
        <v>9.645547146450887E-3</v>
      </c>
    </row>
    <row r="18" spans="1:51">
      <c r="C18">
        <f>C17/3</f>
        <v>50</v>
      </c>
      <c r="D18" s="6">
        <v>1656.9</v>
      </c>
      <c r="E18" s="6">
        <v>1533.4269999999999</v>
      </c>
      <c r="F18" s="6">
        <v>1384.1980000000001</v>
      </c>
      <c r="G18" s="6">
        <v>1361.7139999999999</v>
      </c>
      <c r="H18" s="6">
        <v>1447.4059999999999</v>
      </c>
      <c r="I18" s="6">
        <v>1474.7550000000001</v>
      </c>
      <c r="J18" s="6">
        <v>1429.0050000000001</v>
      </c>
      <c r="K18" s="6">
        <v>1280.6559999999999</v>
      </c>
      <c r="L18" s="6">
        <v>1452.682</v>
      </c>
      <c r="M18" s="1">
        <f t="shared" ref="M18:M21" si="16">AVERAGE(D18:F18)</f>
        <v>1524.8416666666669</v>
      </c>
      <c r="N18">
        <f t="shared" ref="N18:N21" si="17">STDEV(D18:F18)</f>
        <v>136.55356517620962</v>
      </c>
      <c r="O18" s="1">
        <f t="shared" ref="O18:O21" si="18">AVERAGE(G18:I18)</f>
        <v>1427.9583333333333</v>
      </c>
      <c r="P18">
        <f t="shared" ref="P18:P21" si="19">STDEV(G18:I18)</f>
        <v>58.976484503006297</v>
      </c>
      <c r="Q18" s="1">
        <f t="shared" ref="Q18:Q21" si="20">AVERAGE(J18:L18)</f>
        <v>1387.4476666666667</v>
      </c>
      <c r="R18">
        <f t="shared" ref="R18:R21" si="21">STDEV(J18:L18)</f>
        <v>93.238914270455467</v>
      </c>
      <c r="X18">
        <f>X17/3</f>
        <v>50</v>
      </c>
      <c r="Y18">
        <f t="shared" si="12"/>
        <v>1524.8416666666669</v>
      </c>
      <c r="Z18">
        <f t="shared" si="13"/>
        <v>1427.9583333333333</v>
      </c>
      <c r="AA18">
        <f t="shared" si="14"/>
        <v>1387.4476666666667</v>
      </c>
      <c r="AG18">
        <f>AG17/3</f>
        <v>50</v>
      </c>
      <c r="AH18" s="8">
        <f t="shared" ref="AH18:AH21" si="22">Y18/Y$23</f>
        <v>0.37566929457173365</v>
      </c>
      <c r="AI18" s="8">
        <f t="shared" si="15"/>
        <v>0.34541807772939848</v>
      </c>
      <c r="AJ18" s="8">
        <f t="shared" si="15"/>
        <v>0.3819013670978989</v>
      </c>
      <c r="AK18" s="1">
        <f>AVERAGE(AH18:AJ18)</f>
        <v>0.36766291313301042</v>
      </c>
      <c r="AL18">
        <f t="shared" ref="AL18:AL21" si="23">STDEV(AH18:AJ18)/SQRT(3)</f>
        <v>1.1266975468053879E-2</v>
      </c>
    </row>
    <row r="19" spans="1:51">
      <c r="C19">
        <f>C18/3</f>
        <v>16.666666666666668</v>
      </c>
      <c r="D19" s="6">
        <v>1092.579</v>
      </c>
      <c r="E19" s="6">
        <v>1107.6110000000001</v>
      </c>
      <c r="F19" s="6">
        <v>822.81899999999996</v>
      </c>
      <c r="G19" s="6">
        <v>840.31299999999999</v>
      </c>
      <c r="H19" s="6">
        <v>1136.0889999999999</v>
      </c>
      <c r="I19" s="6">
        <v>1031.848</v>
      </c>
      <c r="J19" s="6">
        <v>894.24300000000005</v>
      </c>
      <c r="K19" s="6">
        <v>917.98400000000004</v>
      </c>
      <c r="L19" s="6">
        <v>903.35699999999997</v>
      </c>
      <c r="M19" s="1">
        <f t="shared" si="16"/>
        <v>1007.6696666666667</v>
      </c>
      <c r="N19">
        <f t="shared" si="17"/>
        <v>160.26171402219967</v>
      </c>
      <c r="O19" s="1">
        <f t="shared" si="18"/>
        <v>1002.75</v>
      </c>
      <c r="P19">
        <f t="shared" si="19"/>
        <v>150.01960120930784</v>
      </c>
      <c r="Q19" s="1">
        <f t="shared" si="20"/>
        <v>905.19466666666665</v>
      </c>
      <c r="R19">
        <f t="shared" si="21"/>
        <v>11.976707992321316</v>
      </c>
      <c r="X19">
        <f>X18/3</f>
        <v>16.666666666666668</v>
      </c>
      <c r="Y19">
        <f t="shared" si="12"/>
        <v>1007.6696666666667</v>
      </c>
      <c r="Z19">
        <f t="shared" si="13"/>
        <v>1002.75</v>
      </c>
      <c r="AA19">
        <f t="shared" si="14"/>
        <v>905.19466666666665</v>
      </c>
      <c r="AG19">
        <f>AG18/3</f>
        <v>16.666666666666668</v>
      </c>
      <c r="AH19" s="8">
        <f t="shared" si="22"/>
        <v>0.24825564588979224</v>
      </c>
      <c r="AI19" s="8">
        <f t="shared" si="15"/>
        <v>0.24256168359941946</v>
      </c>
      <c r="AJ19" s="8">
        <f t="shared" si="15"/>
        <v>0.24915900541334066</v>
      </c>
      <c r="AK19" s="1">
        <f>AVERAGE(AH19:AJ19)</f>
        <v>0.24665877830085078</v>
      </c>
      <c r="AL19">
        <f t="shared" si="23"/>
        <v>2.0650789614902452E-3</v>
      </c>
    </row>
    <row r="20" spans="1:51">
      <c r="C20">
        <f>C19/3</f>
        <v>5.5555555555555562</v>
      </c>
      <c r="D20" s="6">
        <v>680.673</v>
      </c>
      <c r="E20" s="6">
        <v>628.51199999999994</v>
      </c>
      <c r="F20" s="6">
        <v>628.23099999999999</v>
      </c>
      <c r="G20" s="6">
        <v>696.16099999999994</v>
      </c>
      <c r="H20" s="6">
        <v>621.61400000000003</v>
      </c>
      <c r="I20" s="6">
        <v>738.952</v>
      </c>
      <c r="J20" s="6">
        <v>598.63599999999997</v>
      </c>
      <c r="K20" s="6">
        <v>1102.4290000000001</v>
      </c>
      <c r="L20" s="6">
        <v>462.00799999999998</v>
      </c>
      <c r="M20" s="1">
        <f t="shared" si="16"/>
        <v>645.80533333333335</v>
      </c>
      <c r="N20">
        <f t="shared" si="17"/>
        <v>30.196611967790929</v>
      </c>
      <c r="O20" s="1">
        <f t="shared" si="18"/>
        <v>685.57566666666662</v>
      </c>
      <c r="P20">
        <f t="shared" si="19"/>
        <v>59.380876739345396</v>
      </c>
      <c r="Q20" s="1">
        <f t="shared" si="20"/>
        <v>721.02433333333329</v>
      </c>
      <c r="R20">
        <f t="shared" si="21"/>
        <v>337.29652001218983</v>
      </c>
      <c r="X20">
        <f>X19/3</f>
        <v>5.5555555555555562</v>
      </c>
      <c r="Y20">
        <f t="shared" si="12"/>
        <v>645.80533333333335</v>
      </c>
      <c r="Z20">
        <f t="shared" si="13"/>
        <v>685.57566666666662</v>
      </c>
      <c r="AA20">
        <f t="shared" si="14"/>
        <v>721.02433333333329</v>
      </c>
      <c r="AG20">
        <f>AG19/3</f>
        <v>5.5555555555555562</v>
      </c>
      <c r="AH20" s="8">
        <f t="shared" si="22"/>
        <v>0.15910454134844379</v>
      </c>
      <c r="AI20" s="8">
        <f t="shared" si="15"/>
        <v>0.16583833252701177</v>
      </c>
      <c r="AJ20" s="8">
        <f t="shared" si="15"/>
        <v>0.19846527204330672</v>
      </c>
      <c r="AK20" s="1">
        <f>AVERAGE(AH20:AJ20)</f>
        <v>0.17446938197292075</v>
      </c>
      <c r="AL20">
        <f t="shared" si="23"/>
        <v>1.2154396202083639E-2</v>
      </c>
    </row>
    <row r="21" spans="1:51">
      <c r="C21">
        <f>C20/3</f>
        <v>1.8518518518518521</v>
      </c>
      <c r="D21" s="6">
        <v>399.363</v>
      </c>
      <c r="E21" s="6">
        <v>502.988</v>
      </c>
      <c r="F21" s="6">
        <v>444.065</v>
      </c>
      <c r="G21" s="6">
        <v>510.262</v>
      </c>
      <c r="H21" s="6">
        <v>427.73099999999999</v>
      </c>
      <c r="I21" s="6">
        <v>370.95</v>
      </c>
      <c r="J21" s="6">
        <v>305.43599999999998</v>
      </c>
      <c r="K21" s="6">
        <v>441.29199999999997</v>
      </c>
      <c r="L21" s="6">
        <v>367.70400000000001</v>
      </c>
      <c r="M21" s="1">
        <f t="shared" si="16"/>
        <v>448.80533333333329</v>
      </c>
      <c r="N21">
        <f t="shared" si="17"/>
        <v>51.974880724570525</v>
      </c>
      <c r="O21" s="1">
        <f t="shared" si="18"/>
        <v>436.31433333333331</v>
      </c>
      <c r="P21">
        <f t="shared" si="19"/>
        <v>70.051506367338703</v>
      </c>
      <c r="Q21" s="1">
        <f t="shared" si="20"/>
        <v>371.47733333333332</v>
      </c>
      <c r="R21">
        <f t="shared" si="21"/>
        <v>68.006556429018801</v>
      </c>
      <c r="X21">
        <f>X20/3</f>
        <v>1.8518518518518521</v>
      </c>
      <c r="Y21">
        <f t="shared" si="12"/>
        <v>448.80533333333329</v>
      </c>
      <c r="Z21">
        <f t="shared" si="13"/>
        <v>436.31433333333331</v>
      </c>
      <c r="AA21">
        <f t="shared" si="14"/>
        <v>371.47733333333332</v>
      </c>
      <c r="AG21">
        <f>AG20/3</f>
        <v>1.8518518518518521</v>
      </c>
      <c r="AH21" s="8">
        <f t="shared" si="22"/>
        <v>0.11057041964359036</v>
      </c>
      <c r="AI21" s="8">
        <f t="shared" si="15"/>
        <v>0.10554289630704725</v>
      </c>
      <c r="AJ21" s="8">
        <f t="shared" si="15"/>
        <v>0.10225084870171575</v>
      </c>
      <c r="AK21" s="1">
        <f>AVERAGE(AH21:AJ21)</f>
        <v>0.10612138821745111</v>
      </c>
      <c r="AL21">
        <f t="shared" si="23"/>
        <v>2.4190083940892788E-3</v>
      </c>
    </row>
    <row r="22" spans="1:51" s="2" customFormat="1">
      <c r="A22"/>
      <c r="B22"/>
      <c r="C22"/>
      <c r="D22" s="6"/>
      <c r="E22" s="6"/>
      <c r="F22" s="6"/>
      <c r="G22" s="6"/>
      <c r="H22" s="6"/>
      <c r="I22" s="6"/>
      <c r="J22" s="6"/>
      <c r="K22" s="6"/>
      <c r="L22" s="6"/>
      <c r="M22" s="1"/>
      <c r="N22"/>
      <c r="O22" s="1"/>
      <c r="P22"/>
      <c r="Q22" s="1"/>
      <c r="R22"/>
      <c r="S22"/>
      <c r="T22"/>
      <c r="U22"/>
      <c r="V22"/>
      <c r="W22"/>
      <c r="X22"/>
      <c r="Y22"/>
      <c r="Z22"/>
      <c r="AA22"/>
      <c r="AG22"/>
      <c r="AH22" s="9"/>
      <c r="AI22" s="9"/>
      <c r="AJ22" s="9"/>
    </row>
    <row r="23" spans="1:51">
      <c r="B23" s="3" t="s">
        <v>14</v>
      </c>
      <c r="X23" t="s">
        <v>12</v>
      </c>
      <c r="Y23" s="8">
        <v>4059</v>
      </c>
      <c r="Z23" s="8">
        <v>4134</v>
      </c>
      <c r="AA23" s="8">
        <v>3633</v>
      </c>
    </row>
    <row r="25" spans="1:51" ht="18">
      <c r="B25" t="s">
        <v>2</v>
      </c>
      <c r="C25" s="1" t="s">
        <v>3</v>
      </c>
      <c r="P25" s="24" t="s">
        <v>4</v>
      </c>
      <c r="Q25" s="24"/>
      <c r="R25" s="24" t="s">
        <v>5</v>
      </c>
      <c r="S25" s="24"/>
      <c r="T25" s="24" t="s">
        <v>6</v>
      </c>
      <c r="U25" s="24"/>
      <c r="X25" s="1" t="s">
        <v>7</v>
      </c>
      <c r="AI25" s="4" t="s">
        <v>8</v>
      </c>
    </row>
    <row r="26" spans="1:51">
      <c r="C26" s="5"/>
      <c r="D26" s="24" t="s">
        <v>4</v>
      </c>
      <c r="E26" s="24"/>
      <c r="F26" s="24"/>
      <c r="G26" s="24" t="s">
        <v>5</v>
      </c>
      <c r="H26" s="24"/>
      <c r="I26" s="24"/>
      <c r="J26" s="24" t="s">
        <v>6</v>
      </c>
      <c r="K26" s="24"/>
      <c r="L26" s="24"/>
      <c r="M26" t="s">
        <v>15</v>
      </c>
      <c r="N26" t="s">
        <v>16</v>
      </c>
      <c r="O26" t="s">
        <v>17</v>
      </c>
      <c r="P26" s="1" t="s">
        <v>9</v>
      </c>
      <c r="Q26" t="s">
        <v>10</v>
      </c>
      <c r="R26" s="1" t="s">
        <v>9</v>
      </c>
      <c r="S26" t="s">
        <v>10</v>
      </c>
      <c r="T26" s="1" t="s">
        <v>9</v>
      </c>
      <c r="U26" t="s">
        <v>10</v>
      </c>
      <c r="X26" s="5"/>
      <c r="Y26" t="s">
        <v>4</v>
      </c>
      <c r="Z26" t="s">
        <v>5</v>
      </c>
      <c r="AA26" t="s">
        <v>6</v>
      </c>
      <c r="AB26" t="s">
        <v>15</v>
      </c>
      <c r="AC26" t="s">
        <v>18</v>
      </c>
      <c r="AD26" t="s">
        <v>19</v>
      </c>
      <c r="AG26" s="6"/>
      <c r="AH26" t="s">
        <v>4</v>
      </c>
      <c r="AI26" t="s">
        <v>5</v>
      </c>
      <c r="AJ26" t="s">
        <v>6</v>
      </c>
      <c r="AK26" t="s">
        <v>15</v>
      </c>
      <c r="AL26" t="s">
        <v>18</v>
      </c>
      <c r="AM26" t="s">
        <v>19</v>
      </c>
      <c r="AN26" t="s">
        <v>9</v>
      </c>
      <c r="AO26" t="s">
        <v>11</v>
      </c>
    </row>
    <row r="27" spans="1:51">
      <c r="C27">
        <v>150</v>
      </c>
      <c r="D27">
        <v>1247.3009999999999</v>
      </c>
      <c r="E27">
        <v>1297.3019999999999</v>
      </c>
      <c r="F27">
        <v>1220.867</v>
      </c>
      <c r="G27">
        <v>1863.383</v>
      </c>
      <c r="H27">
        <v>1518.46</v>
      </c>
      <c r="I27">
        <v>1625.9159999999999</v>
      </c>
      <c r="J27">
        <v>1231.5219999999999</v>
      </c>
      <c r="K27">
        <v>1010.662</v>
      </c>
      <c r="L27">
        <v>941.15300000000002</v>
      </c>
      <c r="M27" s="8">
        <v>1735</v>
      </c>
      <c r="N27" s="8">
        <v>875</v>
      </c>
      <c r="O27" s="8">
        <v>4522</v>
      </c>
      <c r="P27" s="1">
        <f>AVERAGE(D27:F27)</f>
        <v>1255.1566666666668</v>
      </c>
      <c r="Q27">
        <f>STDEV(D27:F27)</f>
        <v>38.818306639179042</v>
      </c>
      <c r="R27" s="1">
        <f>AVERAGE(G27:I27)</f>
        <v>1669.2529999999999</v>
      </c>
      <c r="S27">
        <f>STDEV(G27:I27)</f>
        <v>176.49799052397171</v>
      </c>
      <c r="T27" s="1">
        <f>AVERAGE(J27:L27)</f>
        <v>1061.1123333333335</v>
      </c>
      <c r="U27">
        <f>STDEV(J27:L27)</f>
        <v>151.61618033815805</v>
      </c>
      <c r="X27">
        <v>150</v>
      </c>
      <c r="Y27">
        <f>AVERAGE(D27:F27)</f>
        <v>1255.1566666666668</v>
      </c>
      <c r="Z27">
        <f>AVERAGE(G27:I27)</f>
        <v>1669.2529999999999</v>
      </c>
      <c r="AA27">
        <f>AVERAGE(J27:L27)</f>
        <v>1061.1123333333335</v>
      </c>
      <c r="AB27">
        <f>M27</f>
        <v>1735</v>
      </c>
      <c r="AC27">
        <f t="shared" ref="AC27:AD30" si="24">N27</f>
        <v>875</v>
      </c>
      <c r="AD27">
        <f t="shared" si="24"/>
        <v>4522</v>
      </c>
      <c r="AG27">
        <v>150</v>
      </c>
      <c r="AH27" s="8">
        <f>Y27/Y$32</f>
        <v>0.62726470098284193</v>
      </c>
      <c r="AI27" s="8">
        <f t="shared" ref="AI27:AM31" si="25">Z27/Z$32</f>
        <v>0.8162606356968215</v>
      </c>
      <c r="AJ27" s="8">
        <f t="shared" si="25"/>
        <v>0.52478354764259816</v>
      </c>
      <c r="AK27" s="8">
        <f t="shared" si="25"/>
        <v>0.51667659321024417</v>
      </c>
      <c r="AL27" s="8">
        <f t="shared" si="25"/>
        <v>0.25007144898542438</v>
      </c>
      <c r="AM27" s="8">
        <f t="shared" si="25"/>
        <v>0.33670886075949369</v>
      </c>
      <c r="AN27" s="1">
        <f>AVERAGE(AH27:AM27)</f>
        <v>0.51196096454623741</v>
      </c>
      <c r="AO27">
        <f>STDEV(AH27:AM27)/SQRT(6)</f>
        <v>8.2740420499276324E-2</v>
      </c>
    </row>
    <row r="28" spans="1:51">
      <c r="C28">
        <f>C27/3</f>
        <v>50</v>
      </c>
      <c r="D28">
        <v>814.51199999999994</v>
      </c>
      <c r="E28">
        <v>804.55399999999997</v>
      </c>
      <c r="F28">
        <v>786.79</v>
      </c>
      <c r="G28">
        <v>1287.7829999999999</v>
      </c>
      <c r="H28">
        <v>1132.7059999999999</v>
      </c>
      <c r="I28">
        <v>1975.1949999999999</v>
      </c>
      <c r="J28">
        <v>558.43200000000002</v>
      </c>
      <c r="K28">
        <v>527.90499999999997</v>
      </c>
      <c r="L28">
        <v>539.65599999999995</v>
      </c>
      <c r="M28" s="8">
        <v>1199</v>
      </c>
      <c r="N28" s="8">
        <v>804</v>
      </c>
      <c r="O28" s="8">
        <v>2707</v>
      </c>
      <c r="P28" s="1">
        <f t="shared" ref="P28:P31" si="26">AVERAGE(D28:F28)</f>
        <v>801.95199999999988</v>
      </c>
      <c r="Q28">
        <f t="shared" ref="Q28:Q31" si="27">STDEV(D28:F28)</f>
        <v>14.042974186403669</v>
      </c>
      <c r="R28" s="1">
        <f t="shared" ref="R28:R31" si="28">AVERAGE(G28:I28)</f>
        <v>1465.2279999999998</v>
      </c>
      <c r="S28">
        <f t="shared" ref="S28:S31" si="29">STDEV(G28:I28)</f>
        <v>448.39934745603847</v>
      </c>
      <c r="T28" s="1">
        <f t="shared" ref="T28:T31" si="30">AVERAGE(J28:L28)</f>
        <v>541.99766666666665</v>
      </c>
      <c r="U28">
        <f t="shared" ref="U28:U31" si="31">STDEV(J28:L28)</f>
        <v>15.397629178978629</v>
      </c>
      <c r="X28">
        <f>X27/3</f>
        <v>50</v>
      </c>
      <c r="Y28">
        <f>AVERAGE(D28:F28)</f>
        <v>801.95199999999988</v>
      </c>
      <c r="Z28">
        <f>AVERAGE(G28:I28)</f>
        <v>1465.2279999999998</v>
      </c>
      <c r="AA28">
        <f>AVERAGE(J28:L28)</f>
        <v>541.99766666666665</v>
      </c>
      <c r="AB28">
        <f t="shared" ref="AB28:AB30" si="32">M28</f>
        <v>1199</v>
      </c>
      <c r="AC28">
        <f t="shared" si="24"/>
        <v>804</v>
      </c>
      <c r="AD28">
        <f t="shared" si="24"/>
        <v>2707</v>
      </c>
      <c r="AG28">
        <f>AG27/3</f>
        <v>50</v>
      </c>
      <c r="AH28" s="8">
        <f t="shared" ref="AH28:AH30" si="33">Y28/Y$32</f>
        <v>0.40077561219390301</v>
      </c>
      <c r="AI28" s="8">
        <f t="shared" si="25"/>
        <v>0.71649290953545219</v>
      </c>
      <c r="AJ28" s="8">
        <f t="shared" si="25"/>
        <v>0.26805028025057698</v>
      </c>
      <c r="AK28" s="8">
        <f t="shared" si="25"/>
        <v>0.35705777248362119</v>
      </c>
      <c r="AL28" s="8">
        <f t="shared" si="25"/>
        <v>0.22977993712489284</v>
      </c>
      <c r="AM28" s="8">
        <f t="shared" si="25"/>
        <v>0.20156366344005958</v>
      </c>
      <c r="AN28" s="1">
        <f t="shared" ref="AN28:AN31" si="34">AVERAGE(AH28:AM28)</f>
        <v>0.36228669583808432</v>
      </c>
      <c r="AO28">
        <f t="shared" ref="AO28:AO31" si="35">STDEV(AH28:AM28)/SQRT(6)</f>
        <v>7.7296230269052441E-2</v>
      </c>
      <c r="AQ28" s="8"/>
      <c r="AR28" s="8"/>
      <c r="AS28" s="8"/>
      <c r="AT28" s="8"/>
      <c r="AU28" s="8"/>
      <c r="AV28" s="8"/>
      <c r="AW28" s="8"/>
      <c r="AX28" s="8"/>
      <c r="AY28" s="8"/>
    </row>
    <row r="29" spans="1:51">
      <c r="C29">
        <f>C28/3</f>
        <v>16.666666666666668</v>
      </c>
      <c r="D29">
        <v>517.60599999999999</v>
      </c>
      <c r="E29">
        <v>552.67399999999998</v>
      </c>
      <c r="F29">
        <v>533.08900000000006</v>
      </c>
      <c r="G29">
        <v>740.41200000000003</v>
      </c>
      <c r="H29">
        <v>698.88699999999994</v>
      </c>
      <c r="I29">
        <v>721.25900000000001</v>
      </c>
      <c r="J29">
        <v>322.11200000000002</v>
      </c>
      <c r="K29">
        <v>330.94200000000001</v>
      </c>
      <c r="L29">
        <v>329.86</v>
      </c>
      <c r="M29" s="8">
        <v>657</v>
      </c>
      <c r="N29" s="8">
        <v>487</v>
      </c>
      <c r="O29" s="8">
        <v>1339</v>
      </c>
      <c r="P29" s="1">
        <f t="shared" si="26"/>
        <v>534.45633333333342</v>
      </c>
      <c r="Q29">
        <f t="shared" si="27"/>
        <v>17.573939693003755</v>
      </c>
      <c r="R29" s="1">
        <f t="shared" si="28"/>
        <v>720.18600000000004</v>
      </c>
      <c r="S29">
        <f t="shared" si="29"/>
        <v>20.783284220738597</v>
      </c>
      <c r="T29" s="1">
        <f t="shared" si="30"/>
        <v>327.63800000000003</v>
      </c>
      <c r="U29">
        <f t="shared" si="31"/>
        <v>4.8161382870511442</v>
      </c>
      <c r="X29">
        <f>X28/3</f>
        <v>16.666666666666668</v>
      </c>
      <c r="Y29">
        <f>AVERAGE(D29:F29)</f>
        <v>534.45633333333342</v>
      </c>
      <c r="Z29">
        <f>AVERAGE(G29:I29)</f>
        <v>720.18600000000004</v>
      </c>
      <c r="AA29">
        <f>AVERAGE(J29:L29)</f>
        <v>327.63800000000003</v>
      </c>
      <c r="AB29">
        <f t="shared" si="32"/>
        <v>657</v>
      </c>
      <c r="AC29">
        <f t="shared" si="24"/>
        <v>487</v>
      </c>
      <c r="AD29">
        <f t="shared" si="24"/>
        <v>1339</v>
      </c>
      <c r="AG29">
        <f>AG28/3</f>
        <v>16.666666666666668</v>
      </c>
      <c r="AH29" s="8">
        <f t="shared" si="33"/>
        <v>0.26709461935698819</v>
      </c>
      <c r="AI29" s="8">
        <f t="shared" si="25"/>
        <v>0.35216919315403422</v>
      </c>
      <c r="AJ29" s="8">
        <f t="shared" si="25"/>
        <v>0.16203659742828885</v>
      </c>
      <c r="AK29" s="8">
        <f t="shared" si="25"/>
        <v>0.19565217391304349</v>
      </c>
      <c r="AL29" s="8">
        <f t="shared" si="25"/>
        <v>0.13918262360674477</v>
      </c>
      <c r="AM29" s="8">
        <f t="shared" si="25"/>
        <v>9.970215934475056E-2</v>
      </c>
      <c r="AN29" s="1">
        <f t="shared" si="34"/>
        <v>0.20263956113397499</v>
      </c>
      <c r="AO29">
        <f t="shared" si="35"/>
        <v>3.7786188496106148E-2</v>
      </c>
      <c r="AQ29" s="8"/>
      <c r="AR29" s="8"/>
      <c r="AS29" s="8"/>
      <c r="AT29" s="8"/>
      <c r="AU29" s="8"/>
      <c r="AV29" s="8"/>
      <c r="AW29" s="8"/>
      <c r="AX29" s="8"/>
      <c r="AY29" s="8"/>
    </row>
    <row r="30" spans="1:51">
      <c r="C30">
        <f>C29/3</f>
        <v>5.5555555555555562</v>
      </c>
      <c r="D30">
        <v>378.02300000000002</v>
      </c>
      <c r="E30">
        <v>365.56599999999997</v>
      </c>
      <c r="F30">
        <v>366.62400000000002</v>
      </c>
      <c r="G30">
        <v>460.58699999999999</v>
      </c>
      <c r="H30">
        <v>438.30599999999998</v>
      </c>
      <c r="I30">
        <v>464.20400000000001</v>
      </c>
      <c r="J30">
        <v>183.93299999999999</v>
      </c>
      <c r="K30">
        <v>220.38399999999999</v>
      </c>
      <c r="L30">
        <v>179.12200000000001</v>
      </c>
      <c r="M30" s="8">
        <v>427</v>
      </c>
      <c r="N30" s="8">
        <v>246</v>
      </c>
      <c r="O30" s="8">
        <v>587</v>
      </c>
      <c r="P30" s="1">
        <f t="shared" si="26"/>
        <v>370.07099999999997</v>
      </c>
      <c r="Q30">
        <f t="shared" si="27"/>
        <v>6.9069218180025924</v>
      </c>
      <c r="R30" s="1">
        <f t="shared" si="28"/>
        <v>454.36566666666664</v>
      </c>
      <c r="S30">
        <f t="shared" si="29"/>
        <v>14.025168174868121</v>
      </c>
      <c r="T30" s="1">
        <f t="shared" si="30"/>
        <v>194.4796666666667</v>
      </c>
      <c r="U30">
        <f t="shared" si="31"/>
        <v>22.562408877008963</v>
      </c>
      <c r="X30">
        <f>X29/3</f>
        <v>5.5555555555555562</v>
      </c>
      <c r="Y30">
        <f>AVERAGE(D30:F30)</f>
        <v>370.07099999999997</v>
      </c>
      <c r="Z30">
        <f>AVERAGE(G30:I30)</f>
        <v>454.36566666666664</v>
      </c>
      <c r="AA30">
        <f>AVERAGE(J30:L30)</f>
        <v>194.4796666666667</v>
      </c>
      <c r="AB30">
        <f t="shared" si="32"/>
        <v>427</v>
      </c>
      <c r="AC30">
        <f t="shared" si="24"/>
        <v>246</v>
      </c>
      <c r="AD30">
        <f t="shared" si="24"/>
        <v>587</v>
      </c>
      <c r="AG30">
        <f>AG29/3</f>
        <v>5.5555555555555562</v>
      </c>
      <c r="AH30" s="8">
        <f t="shared" si="33"/>
        <v>0.18494302848575711</v>
      </c>
      <c r="AI30" s="8">
        <f t="shared" si="25"/>
        <v>0.22218370008149957</v>
      </c>
      <c r="AJ30" s="8">
        <f t="shared" si="25"/>
        <v>9.6181833168480071E-2</v>
      </c>
      <c r="AK30" s="8">
        <f t="shared" si="25"/>
        <v>0.12715902322811198</v>
      </c>
      <c r="AL30" s="8">
        <f t="shared" si="25"/>
        <v>7.0305801657616462E-2</v>
      </c>
      <c r="AM30" s="8">
        <f t="shared" si="25"/>
        <v>4.3708116157855546E-2</v>
      </c>
      <c r="AN30" s="1">
        <f t="shared" si="34"/>
        <v>0.12408025046322013</v>
      </c>
      <c r="AO30">
        <f t="shared" si="35"/>
        <v>2.7968873426282438E-2</v>
      </c>
      <c r="AQ30" s="8"/>
      <c r="AR30" s="8"/>
      <c r="AS30" s="8"/>
      <c r="AT30" s="8"/>
      <c r="AU30" s="8"/>
      <c r="AV30" s="8"/>
      <c r="AW30" s="8"/>
      <c r="AX30" s="8"/>
      <c r="AY30" s="8"/>
    </row>
    <row r="31" spans="1:51">
      <c r="C31">
        <f>C30/3</f>
        <v>1.8518518518518521</v>
      </c>
      <c r="D31">
        <v>286.34199999999998</v>
      </c>
      <c r="E31">
        <v>292.166</v>
      </c>
      <c r="F31">
        <v>288.21199999999999</v>
      </c>
      <c r="G31">
        <v>328.40499999999997</v>
      </c>
      <c r="H31">
        <v>331.13900000000001</v>
      </c>
      <c r="I31">
        <v>293.07900000000001</v>
      </c>
      <c r="J31">
        <v>73</v>
      </c>
      <c r="K31">
        <v>48.65</v>
      </c>
      <c r="L31">
        <v>92</v>
      </c>
      <c r="P31" s="1">
        <f t="shared" si="26"/>
        <v>288.90666666666669</v>
      </c>
      <c r="Q31">
        <f t="shared" si="27"/>
        <v>2.9734937923818459</v>
      </c>
      <c r="R31" s="1">
        <f t="shared" si="28"/>
        <v>317.541</v>
      </c>
      <c r="S31">
        <f t="shared" si="29"/>
        <v>21.228772267844402</v>
      </c>
      <c r="T31" s="1">
        <f t="shared" si="30"/>
        <v>71.216666666666669</v>
      </c>
      <c r="U31">
        <f t="shared" si="31"/>
        <v>21.72995244664224</v>
      </c>
      <c r="X31">
        <f>X30/3</f>
        <v>1.8518518518518521</v>
      </c>
      <c r="Y31">
        <f>AVERAGE(D31:F31)</f>
        <v>288.90666666666669</v>
      </c>
      <c r="Z31">
        <f>AVERAGE(G31:I31)</f>
        <v>317.541</v>
      </c>
      <c r="AA31">
        <f>AVERAGE(J31:L31)</f>
        <v>71.216666666666669</v>
      </c>
      <c r="AG31">
        <f>AG30/3</f>
        <v>1.8518518518518521</v>
      </c>
      <c r="AH31" s="11">
        <f>Y31/Y$32</f>
        <v>0.14438114276195238</v>
      </c>
      <c r="AI31" s="8">
        <f t="shared" si="25"/>
        <v>0.15527677261613693</v>
      </c>
      <c r="AJ31" s="8">
        <f t="shared" si="25"/>
        <v>3.5220903395977582E-2</v>
      </c>
      <c r="AK31" s="8"/>
      <c r="AL31" s="8"/>
      <c r="AM31" s="8"/>
      <c r="AN31" s="1">
        <f t="shared" si="34"/>
        <v>0.11162627292468896</v>
      </c>
      <c r="AO31">
        <f t="shared" si="35"/>
        <v>2.7104778352085371E-2</v>
      </c>
      <c r="AQ31" s="8"/>
      <c r="AR31" s="8"/>
      <c r="AS31" s="8"/>
      <c r="AT31" s="8"/>
      <c r="AU31" s="8"/>
      <c r="AV31" s="8"/>
      <c r="AW31" s="8"/>
      <c r="AX31" s="8"/>
      <c r="AY31" s="8"/>
    </row>
    <row r="32" spans="1:51">
      <c r="N32" s="8"/>
      <c r="P32" s="1"/>
      <c r="R32" s="1"/>
      <c r="T32" s="1"/>
      <c r="X32" t="s">
        <v>12</v>
      </c>
      <c r="Y32" s="8">
        <v>2001</v>
      </c>
      <c r="Z32" s="8">
        <v>2045</v>
      </c>
      <c r="AA32" s="8">
        <v>2022</v>
      </c>
      <c r="AB32" s="8">
        <v>3358</v>
      </c>
      <c r="AC32" s="8">
        <v>3499</v>
      </c>
      <c r="AD32" s="8">
        <v>13430</v>
      </c>
      <c r="AM32" s="8"/>
      <c r="AN32" s="8"/>
      <c r="AO32" s="8"/>
      <c r="AP32" s="8"/>
    </row>
    <row r="33" spans="2:42">
      <c r="B33" s="3" t="s">
        <v>20</v>
      </c>
    </row>
    <row r="35" spans="2:42" ht="18">
      <c r="B35" t="s">
        <v>2</v>
      </c>
      <c r="C35" s="1" t="s">
        <v>3</v>
      </c>
      <c r="P35" s="24" t="s">
        <v>4</v>
      </c>
      <c r="Q35" s="24"/>
      <c r="R35" s="24" t="s">
        <v>5</v>
      </c>
      <c r="S35" s="24"/>
      <c r="T35" s="24" t="s">
        <v>6</v>
      </c>
      <c r="U35" s="24"/>
      <c r="X35" s="1" t="s">
        <v>7</v>
      </c>
      <c r="AG35" s="4" t="s">
        <v>8</v>
      </c>
    </row>
    <row r="36" spans="2:42">
      <c r="D36" s="24" t="s">
        <v>4</v>
      </c>
      <c r="E36" s="24"/>
      <c r="F36" s="24"/>
      <c r="G36" s="24" t="s">
        <v>21</v>
      </c>
      <c r="H36" s="24"/>
      <c r="I36" s="24"/>
      <c r="J36" s="24" t="s">
        <v>22</v>
      </c>
      <c r="K36" s="24"/>
      <c r="L36" s="24"/>
      <c r="M36" t="s">
        <v>15</v>
      </c>
      <c r="N36" t="s">
        <v>16</v>
      </c>
      <c r="O36" t="s">
        <v>17</v>
      </c>
      <c r="P36" s="1" t="s">
        <v>9</v>
      </c>
      <c r="Q36" t="s">
        <v>10</v>
      </c>
      <c r="R36" s="1" t="s">
        <v>9</v>
      </c>
      <c r="S36" t="s">
        <v>10</v>
      </c>
      <c r="T36" s="1" t="s">
        <v>9</v>
      </c>
      <c r="U36" t="s">
        <v>10</v>
      </c>
      <c r="V36" s="6"/>
      <c r="X36" s="6"/>
      <c r="Y36" t="s">
        <v>4</v>
      </c>
      <c r="Z36" t="s">
        <v>5</v>
      </c>
      <c r="AA36" t="s">
        <v>6</v>
      </c>
      <c r="AB36" t="s">
        <v>15</v>
      </c>
      <c r="AC36" t="s">
        <v>18</v>
      </c>
      <c r="AD36" t="s">
        <v>19</v>
      </c>
      <c r="AG36" s="6"/>
      <c r="AH36" t="s">
        <v>4</v>
      </c>
      <c r="AI36" t="s">
        <v>5</v>
      </c>
      <c r="AJ36" t="s">
        <v>6</v>
      </c>
      <c r="AK36" t="s">
        <v>15</v>
      </c>
      <c r="AL36" t="s">
        <v>18</v>
      </c>
      <c r="AM36" t="s">
        <v>19</v>
      </c>
      <c r="AN36" t="s">
        <v>9</v>
      </c>
      <c r="AO36" t="s">
        <v>11</v>
      </c>
    </row>
    <row r="37" spans="2:42">
      <c r="C37">
        <v>150</v>
      </c>
      <c r="D37">
        <v>1861.4849999999999</v>
      </c>
      <c r="E37">
        <v>1704.7</v>
      </c>
      <c r="F37">
        <v>1705.7719999999999</v>
      </c>
      <c r="G37">
        <v>2103.067</v>
      </c>
      <c r="H37">
        <v>1952.347</v>
      </c>
      <c r="I37">
        <v>1888.24</v>
      </c>
      <c r="J37">
        <v>1601.0329999999999</v>
      </c>
      <c r="K37">
        <v>1806.3119999999999</v>
      </c>
      <c r="L37">
        <v>1712.826</v>
      </c>
      <c r="M37" s="8">
        <v>2842</v>
      </c>
      <c r="N37" s="8">
        <v>2712</v>
      </c>
      <c r="O37" s="8">
        <v>10524</v>
      </c>
      <c r="P37" s="1">
        <f>AVERAGE(D37:F37)</f>
        <v>1757.3190000000002</v>
      </c>
      <c r="Q37">
        <f>STDEV(D37:F37)</f>
        <v>90.211994562807391</v>
      </c>
      <c r="R37" s="1">
        <f>AVERAGE(G37:I37)</f>
        <v>1981.2179999999998</v>
      </c>
      <c r="S37">
        <f>STDEV(G37:I37)</f>
        <v>110.28513482332966</v>
      </c>
      <c r="T37" s="1">
        <f>AVERAGE(J37:L37)</f>
        <v>1706.7236666666668</v>
      </c>
      <c r="U37">
        <f>STDEV(J37:L37)</f>
        <v>102.77546309471602</v>
      </c>
      <c r="X37">
        <v>150</v>
      </c>
      <c r="Y37">
        <f>AVERAGE(D37:F37)</f>
        <v>1757.3190000000002</v>
      </c>
      <c r="Z37">
        <f>AVERAGE(G37:I37)</f>
        <v>1981.2179999999998</v>
      </c>
      <c r="AA37">
        <f>AVERAGE(J37:L37)</f>
        <v>1706.7236666666668</v>
      </c>
      <c r="AB37">
        <f>M37</f>
        <v>2842</v>
      </c>
      <c r="AC37">
        <f t="shared" ref="AC37:AD40" si="36">N37</f>
        <v>2712</v>
      </c>
      <c r="AD37">
        <f t="shared" si="36"/>
        <v>10524</v>
      </c>
      <c r="AG37">
        <v>150</v>
      </c>
      <c r="AH37" s="8">
        <f>Y37/Y$42</f>
        <v>0.87822038980509753</v>
      </c>
      <c r="AI37" s="8">
        <f t="shared" ref="AI37:AM41" si="37">Z37/Z$42</f>
        <v>0.96881075794621019</v>
      </c>
      <c r="AJ37" s="8">
        <f t="shared" si="37"/>
        <v>0.844076986482031</v>
      </c>
      <c r="AK37" s="8">
        <f t="shared" si="37"/>
        <v>0.84633710541989282</v>
      </c>
      <c r="AL37" s="8">
        <f t="shared" si="37"/>
        <v>0.77507859388396683</v>
      </c>
      <c r="AM37" s="8">
        <f t="shared" si="37"/>
        <v>0.78361876396128072</v>
      </c>
      <c r="AN37" s="1">
        <f>AVERAGE(AH37:AM37)</f>
        <v>0.84935709958307992</v>
      </c>
      <c r="AO37">
        <f>STDEV(AH37:AM37)/SQRT(6)</f>
        <v>2.8854861610653475E-2</v>
      </c>
    </row>
    <row r="38" spans="2:42">
      <c r="C38">
        <f>C37/3</f>
        <v>50</v>
      </c>
      <c r="D38">
        <v>1120.462</v>
      </c>
      <c r="E38">
        <v>1046.7139999999999</v>
      </c>
      <c r="F38">
        <v>1082.011</v>
      </c>
      <c r="G38">
        <v>1461.2919999999999</v>
      </c>
      <c r="H38">
        <v>1403.0170000000001</v>
      </c>
      <c r="I38">
        <v>1366.271</v>
      </c>
      <c r="J38">
        <v>1164.7840000000001</v>
      </c>
      <c r="K38">
        <v>1060.5029999999999</v>
      </c>
      <c r="L38">
        <v>914.35799999999995</v>
      </c>
      <c r="M38" s="8">
        <v>2249</v>
      </c>
      <c r="N38" s="8">
        <v>1937</v>
      </c>
      <c r="O38" s="8">
        <v>6793</v>
      </c>
      <c r="P38" s="1">
        <f t="shared" ref="P38:P41" si="38">AVERAGE(D38:F38)</f>
        <v>1083.0623333333333</v>
      </c>
      <c r="Q38">
        <f t="shared" ref="Q38:Q41" si="39">STDEV(D38:F38)</f>
        <v>36.885238949115333</v>
      </c>
      <c r="R38" s="1">
        <f t="shared" ref="R38:R41" si="40">AVERAGE(G38:I38)</f>
        <v>1410.1933333333334</v>
      </c>
      <c r="S38">
        <f t="shared" ref="S38:S41" si="41">STDEV(G38:I38)</f>
        <v>47.915263020600548</v>
      </c>
      <c r="T38" s="1">
        <f t="shared" ref="T38:T41" si="42">AVERAGE(J38:L38)</f>
        <v>1046.5483333333334</v>
      </c>
      <c r="U38">
        <f t="shared" ref="U38:U41" si="43">STDEV(J38:L38)</f>
        <v>125.79485247947689</v>
      </c>
      <c r="V38" s="8"/>
      <c r="X38">
        <f>X37/3</f>
        <v>50</v>
      </c>
      <c r="Y38">
        <f>AVERAGE(D38:F38)</f>
        <v>1083.0623333333333</v>
      </c>
      <c r="Z38">
        <f>AVERAGE(G38:I38)</f>
        <v>1410.1933333333334</v>
      </c>
      <c r="AA38">
        <f>AVERAGE(J38:L38)</f>
        <v>1046.5483333333334</v>
      </c>
      <c r="AB38">
        <f t="shared" ref="AB38:AB40" si="44">M38</f>
        <v>2249</v>
      </c>
      <c r="AC38">
        <f t="shared" si="36"/>
        <v>1937</v>
      </c>
      <c r="AD38">
        <f t="shared" si="36"/>
        <v>6793</v>
      </c>
      <c r="AG38">
        <f>AG37/3</f>
        <v>50</v>
      </c>
      <c r="AH38" s="8">
        <f t="shared" ref="AH38:AH41" si="45">Y38/Y$42</f>
        <v>0.54126053639846738</v>
      </c>
      <c r="AI38" s="8">
        <f t="shared" si="37"/>
        <v>0.68958109209453955</v>
      </c>
      <c r="AJ38" s="8">
        <f t="shared" si="37"/>
        <v>0.51758077810748437</v>
      </c>
      <c r="AK38" s="8">
        <f t="shared" si="37"/>
        <v>0.66974389517569977</v>
      </c>
      <c r="AL38" s="8">
        <f t="shared" si="37"/>
        <v>0.55358673906830524</v>
      </c>
      <c r="AM38" s="8">
        <f t="shared" si="37"/>
        <v>0.50580789277736415</v>
      </c>
      <c r="AN38" s="1">
        <f t="shared" ref="AN38:AN41" si="46">AVERAGE(AH38:AM38)</f>
        <v>0.57959348893697671</v>
      </c>
      <c r="AO38">
        <f t="shared" ref="AO38:AO41" si="47">STDEV(AH38:AM38)/SQRT(6)</f>
        <v>3.2485907399699601E-2</v>
      </c>
    </row>
    <row r="39" spans="2:42">
      <c r="C39">
        <f>C38/3</f>
        <v>16.666666666666668</v>
      </c>
      <c r="D39" s="8">
        <v>771.52</v>
      </c>
      <c r="E39" s="8">
        <v>715.64200000000005</v>
      </c>
      <c r="F39" s="8">
        <v>752.54399999999998</v>
      </c>
      <c r="G39">
        <v>970.96500000000003</v>
      </c>
      <c r="H39">
        <v>973.58199999999999</v>
      </c>
      <c r="I39">
        <v>954.82799999999997</v>
      </c>
      <c r="J39">
        <v>633.44799999999998</v>
      </c>
      <c r="K39">
        <v>601.202</v>
      </c>
      <c r="L39">
        <v>571.41399999999999</v>
      </c>
      <c r="M39" s="8">
        <v>1287</v>
      </c>
      <c r="N39" s="8">
        <v>976</v>
      </c>
      <c r="O39" s="8">
        <v>3796</v>
      </c>
      <c r="P39" s="1">
        <f t="shared" si="38"/>
        <v>746.56866666666667</v>
      </c>
      <c r="Q39">
        <f t="shared" si="39"/>
        <v>28.414189718049872</v>
      </c>
      <c r="R39" s="1">
        <f t="shared" si="40"/>
        <v>966.45833333333337</v>
      </c>
      <c r="S39">
        <f t="shared" si="41"/>
        <v>10.156803745929805</v>
      </c>
      <c r="T39" s="1">
        <f t="shared" si="42"/>
        <v>602.02133333333336</v>
      </c>
      <c r="U39">
        <f t="shared" si="43"/>
        <v>31.025115138115652</v>
      </c>
      <c r="V39" s="8"/>
      <c r="X39">
        <f>X38/3</f>
        <v>16.666666666666668</v>
      </c>
      <c r="Y39">
        <f>AVERAGE(D39:F39)</f>
        <v>746.56866666666667</v>
      </c>
      <c r="Z39">
        <f>AVERAGE(G39:I39)</f>
        <v>966.45833333333337</v>
      </c>
      <c r="AA39">
        <f>AVERAGE(J39:L39)</f>
        <v>602.02133333333336</v>
      </c>
      <c r="AB39">
        <f t="shared" si="44"/>
        <v>1287</v>
      </c>
      <c r="AC39">
        <f t="shared" si="36"/>
        <v>976</v>
      </c>
      <c r="AD39">
        <f t="shared" si="36"/>
        <v>3796</v>
      </c>
      <c r="AG39">
        <f>AG38/3</f>
        <v>16.666666666666668</v>
      </c>
      <c r="AH39" s="8">
        <f t="shared" si="45"/>
        <v>0.3730977844411128</v>
      </c>
      <c r="AI39" s="8">
        <f t="shared" si="37"/>
        <v>0.47259576202118991</v>
      </c>
      <c r="AJ39" s="8">
        <f t="shared" si="37"/>
        <v>0.29773557533794925</v>
      </c>
      <c r="AK39" s="8">
        <f t="shared" si="37"/>
        <v>0.38326384752829062</v>
      </c>
      <c r="AL39" s="8">
        <f t="shared" si="37"/>
        <v>0.27893683909688483</v>
      </c>
      <c r="AM39" s="8">
        <f t="shared" si="37"/>
        <v>0.28265078183172004</v>
      </c>
      <c r="AN39" s="1">
        <f t="shared" si="46"/>
        <v>0.34804676504285786</v>
      </c>
      <c r="AO39">
        <f t="shared" si="47"/>
        <v>3.1072110438955244E-2</v>
      </c>
    </row>
    <row r="40" spans="2:42">
      <c r="C40">
        <f>C39/3</f>
        <v>5.5555555555555562</v>
      </c>
      <c r="D40">
        <v>409.07</v>
      </c>
      <c r="E40">
        <v>418.69400000000002</v>
      </c>
      <c r="F40">
        <v>412.19499999999999</v>
      </c>
      <c r="G40">
        <v>635.87099999999998</v>
      </c>
      <c r="H40">
        <v>645.553</v>
      </c>
      <c r="I40">
        <v>620.44100000000003</v>
      </c>
      <c r="J40">
        <v>448.404</v>
      </c>
      <c r="K40">
        <v>456.07799999999997</v>
      </c>
      <c r="L40">
        <v>469.529</v>
      </c>
      <c r="M40" s="8">
        <v>582</v>
      </c>
      <c r="N40" s="8">
        <v>360</v>
      </c>
      <c r="O40" s="8">
        <v>1905</v>
      </c>
      <c r="P40" s="1">
        <f t="shared" si="38"/>
        <v>413.31966666666671</v>
      </c>
      <c r="Q40">
        <f t="shared" si="39"/>
        <v>4.9095825009193463</v>
      </c>
      <c r="R40" s="1">
        <f t="shared" si="40"/>
        <v>633.95500000000004</v>
      </c>
      <c r="S40">
        <f t="shared" si="41"/>
        <v>12.665165928640631</v>
      </c>
      <c r="T40" s="1">
        <f t="shared" si="42"/>
        <v>458.00366666666667</v>
      </c>
      <c r="U40">
        <f t="shared" si="43"/>
        <v>10.693341401701032</v>
      </c>
      <c r="V40" s="8"/>
      <c r="X40">
        <f>X39/3</f>
        <v>5.5555555555555562</v>
      </c>
      <c r="Y40">
        <f>AVERAGE(D40:F40)</f>
        <v>413.31966666666671</v>
      </c>
      <c r="Z40">
        <f>AVERAGE(G40:I40)</f>
        <v>633.95500000000004</v>
      </c>
      <c r="AA40">
        <f>AVERAGE(J40:L40)</f>
        <v>458.00366666666667</v>
      </c>
      <c r="AB40">
        <f t="shared" si="44"/>
        <v>582</v>
      </c>
      <c r="AC40">
        <f t="shared" si="36"/>
        <v>360</v>
      </c>
      <c r="AD40">
        <f t="shared" si="36"/>
        <v>1905</v>
      </c>
      <c r="AG40">
        <f>AG39/3</f>
        <v>5.5555555555555562</v>
      </c>
      <c r="AH40" s="8">
        <f t="shared" si="45"/>
        <v>0.20655655505580545</v>
      </c>
      <c r="AI40" s="8">
        <f t="shared" si="37"/>
        <v>0.31000244498777507</v>
      </c>
      <c r="AJ40" s="8">
        <f t="shared" si="37"/>
        <v>0.22651022090339598</v>
      </c>
      <c r="AK40" s="8">
        <f t="shared" si="37"/>
        <v>0.17331745086360928</v>
      </c>
      <c r="AL40" s="8">
        <f t="shared" si="37"/>
        <v>0.10288653901114604</v>
      </c>
      <c r="AM40" s="8">
        <f t="shared" si="37"/>
        <v>0.14184661206254653</v>
      </c>
      <c r="AN40" s="1">
        <f t="shared" si="46"/>
        <v>0.19351997048071304</v>
      </c>
      <c r="AO40">
        <f t="shared" si="47"/>
        <v>2.9506594006912943E-2</v>
      </c>
    </row>
    <row r="41" spans="2:42">
      <c r="C41">
        <f>C40/3</f>
        <v>1.8518518518518521</v>
      </c>
      <c r="D41">
        <v>267.53199999999998</v>
      </c>
      <c r="E41">
        <v>265.14499999999998</v>
      </c>
      <c r="F41">
        <v>282.22399999999999</v>
      </c>
      <c r="G41">
        <v>429.274</v>
      </c>
      <c r="H41">
        <v>426.62099999999998</v>
      </c>
      <c r="I41">
        <v>486.63299999999998</v>
      </c>
      <c r="J41">
        <v>300.75700000000001</v>
      </c>
      <c r="K41">
        <v>315.89699999999999</v>
      </c>
      <c r="L41">
        <v>301.74599999999998</v>
      </c>
      <c r="M41" s="8"/>
      <c r="N41" s="8"/>
      <c r="O41" s="8"/>
      <c r="P41" s="1">
        <f t="shared" si="38"/>
        <v>271.63366666666661</v>
      </c>
      <c r="Q41">
        <f t="shared" si="39"/>
        <v>9.2488276193976819</v>
      </c>
      <c r="R41" s="1">
        <f t="shared" si="40"/>
        <v>447.50933333333336</v>
      </c>
      <c r="S41">
        <f t="shared" si="41"/>
        <v>33.908045834776928</v>
      </c>
      <c r="T41" s="1">
        <f t="shared" si="42"/>
        <v>306.13333333333333</v>
      </c>
      <c r="U41">
        <f t="shared" si="43"/>
        <v>8.4700307161977459</v>
      </c>
      <c r="V41" s="8"/>
      <c r="X41">
        <f>X40/3</f>
        <v>1.8518518518518521</v>
      </c>
      <c r="Y41">
        <f>AVERAGE(D41:F41)</f>
        <v>271.63366666666661</v>
      </c>
      <c r="Z41">
        <f>AVERAGE(G41:I41)</f>
        <v>447.50933333333336</v>
      </c>
      <c r="AA41">
        <f>AVERAGE(J41:L41)</f>
        <v>306.13333333333333</v>
      </c>
      <c r="AG41">
        <f>AG40/3</f>
        <v>1.8518518518518521</v>
      </c>
      <c r="AH41" s="8">
        <f t="shared" si="45"/>
        <v>0.13574895885390637</v>
      </c>
      <c r="AI41" s="8">
        <f t="shared" si="37"/>
        <v>0.2188309698451508</v>
      </c>
      <c r="AJ41" s="8">
        <f t="shared" si="37"/>
        <v>0.15140125288493242</v>
      </c>
      <c r="AK41" s="8"/>
      <c r="AL41" s="8"/>
      <c r="AM41" s="8"/>
      <c r="AN41" s="1">
        <f t="shared" si="46"/>
        <v>0.16866039386132989</v>
      </c>
      <c r="AO41">
        <f t="shared" si="47"/>
        <v>1.8023427337864412E-2</v>
      </c>
    </row>
    <row r="42" spans="2:4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X42" s="8" t="s">
        <v>12</v>
      </c>
      <c r="Y42" s="8">
        <v>2001</v>
      </c>
      <c r="Z42" s="8">
        <v>2045</v>
      </c>
      <c r="AA42" s="8">
        <v>2022</v>
      </c>
      <c r="AB42" s="8">
        <v>3358</v>
      </c>
      <c r="AC42" s="8">
        <v>3499</v>
      </c>
      <c r="AD42" s="8">
        <v>13430</v>
      </c>
    </row>
    <row r="43" spans="2:4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2:42">
      <c r="B44" t="s">
        <v>23</v>
      </c>
      <c r="C44" s="1" t="s">
        <v>3</v>
      </c>
      <c r="K44" s="8"/>
      <c r="L44" s="8"/>
      <c r="M44" s="8"/>
      <c r="N44" s="8"/>
      <c r="O44" s="8"/>
      <c r="P44" s="8"/>
      <c r="Q44" s="8"/>
      <c r="X44" s="1" t="s">
        <v>7</v>
      </c>
      <c r="Y44" s="8"/>
      <c r="Z44" s="8"/>
      <c r="AA44" s="8"/>
      <c r="AB44" s="8"/>
      <c r="AC44" s="8"/>
      <c r="AD44" s="8"/>
      <c r="AG44" s="4" t="s">
        <v>8</v>
      </c>
    </row>
    <row r="45" spans="2:42">
      <c r="C45" s="12"/>
      <c r="D45" s="13" t="s">
        <v>4</v>
      </c>
      <c r="E45" s="13" t="s">
        <v>21</v>
      </c>
      <c r="F45" s="13" t="s">
        <v>22</v>
      </c>
      <c r="G45" s="13" t="s">
        <v>15</v>
      </c>
      <c r="H45" s="13" t="s">
        <v>18</v>
      </c>
      <c r="I45" s="13" t="s">
        <v>19</v>
      </c>
      <c r="J45" s="13" t="s">
        <v>24</v>
      </c>
      <c r="K45" s="8"/>
      <c r="L45" s="8"/>
      <c r="M45" s="8"/>
      <c r="N45" s="8"/>
      <c r="O45" s="8"/>
      <c r="P45" s="8"/>
      <c r="Q45" s="8"/>
      <c r="X45" s="12"/>
      <c r="Y45" s="13" t="s">
        <v>4</v>
      </c>
      <c r="Z45" s="13" t="s">
        <v>21</v>
      </c>
      <c r="AA45" s="13" t="s">
        <v>22</v>
      </c>
      <c r="AB45" s="13" t="s">
        <v>15</v>
      </c>
      <c r="AC45" s="13" t="s">
        <v>18</v>
      </c>
      <c r="AD45" s="13" t="s">
        <v>19</v>
      </c>
      <c r="AE45" s="13" t="s">
        <v>24</v>
      </c>
      <c r="AF45" s="13"/>
      <c r="AG45" s="6"/>
      <c r="AH45" t="s">
        <v>4</v>
      </c>
      <c r="AI45" t="s">
        <v>5</v>
      </c>
      <c r="AJ45" t="s">
        <v>6</v>
      </c>
      <c r="AK45" t="s">
        <v>15</v>
      </c>
      <c r="AL45" t="s">
        <v>18</v>
      </c>
      <c r="AM45" t="s">
        <v>19</v>
      </c>
      <c r="AN45" s="13" t="s">
        <v>24</v>
      </c>
      <c r="AO45" t="s">
        <v>9</v>
      </c>
      <c r="AP45" t="s">
        <v>11</v>
      </c>
    </row>
    <row r="46" spans="2:42">
      <c r="C46" s="12">
        <v>300</v>
      </c>
      <c r="D46" s="12">
        <v>4704</v>
      </c>
      <c r="E46" s="12">
        <v>3387</v>
      </c>
      <c r="F46" s="12">
        <v>5862</v>
      </c>
      <c r="G46" s="12">
        <v>4564</v>
      </c>
      <c r="H46" s="12">
        <v>7711</v>
      </c>
      <c r="I46" s="12">
        <v>4840</v>
      </c>
      <c r="J46" s="12">
        <v>6535</v>
      </c>
      <c r="K46" s="8"/>
      <c r="L46" s="8"/>
      <c r="M46" s="8"/>
      <c r="N46" s="8"/>
      <c r="O46" s="8"/>
      <c r="P46" s="8"/>
      <c r="Q46" s="8"/>
      <c r="X46" s="12">
        <v>300</v>
      </c>
      <c r="Y46" s="12">
        <v>4704</v>
      </c>
      <c r="Z46" s="12">
        <v>3387</v>
      </c>
      <c r="AA46" s="12">
        <v>5862</v>
      </c>
      <c r="AB46" s="12">
        <v>4564</v>
      </c>
      <c r="AC46" s="12">
        <v>7711</v>
      </c>
      <c r="AD46" s="12">
        <v>4840</v>
      </c>
      <c r="AE46" s="12">
        <v>6535</v>
      </c>
      <c r="AF46" s="12"/>
      <c r="AG46" s="12">
        <v>300</v>
      </c>
      <c r="AH46" s="8">
        <f>Y46/Y$51</f>
        <v>0.82180293501048218</v>
      </c>
      <c r="AI46" s="8">
        <f t="shared" ref="AI46:AN50" si="48">Z46/Z$51</f>
        <v>0.79117028731604766</v>
      </c>
      <c r="AJ46" s="8">
        <f t="shared" si="48"/>
        <v>0.83137143667564883</v>
      </c>
      <c r="AK46" s="8">
        <f t="shared" si="48"/>
        <v>0.78648974668275029</v>
      </c>
      <c r="AL46" s="8">
        <f t="shared" si="48"/>
        <v>0.79815754062726429</v>
      </c>
      <c r="AM46" s="8">
        <f t="shared" si="48"/>
        <v>0.79657669519420671</v>
      </c>
      <c r="AN46" s="8">
        <f t="shared" si="48"/>
        <v>0.83047401194560933</v>
      </c>
      <c r="AO46" s="1">
        <f>AVERAGE(AH46:AM46)</f>
        <v>0.80426144025106672</v>
      </c>
      <c r="AP46">
        <f>STDEV(AH46:AM46)/SQRT(6)</f>
        <v>7.3624729070153293E-3</v>
      </c>
    </row>
    <row r="47" spans="2:42">
      <c r="C47" s="12">
        <v>150</v>
      </c>
      <c r="D47" s="12">
        <v>4060</v>
      </c>
      <c r="E47" s="12">
        <v>2934</v>
      </c>
      <c r="F47" s="12">
        <v>4838</v>
      </c>
      <c r="G47" s="12">
        <v>3738</v>
      </c>
      <c r="H47" s="12">
        <v>5871</v>
      </c>
      <c r="I47" s="12">
        <v>3958</v>
      </c>
      <c r="J47" s="12">
        <v>5191</v>
      </c>
      <c r="K47" s="8"/>
      <c r="L47" s="8"/>
      <c r="M47" s="8"/>
      <c r="N47" s="8"/>
      <c r="O47" s="8"/>
      <c r="P47" s="8"/>
      <c r="Q47" s="8"/>
      <c r="X47" s="12">
        <v>150</v>
      </c>
      <c r="Y47" s="12">
        <v>4060</v>
      </c>
      <c r="Z47" s="12">
        <v>2934</v>
      </c>
      <c r="AA47" s="12">
        <v>4838</v>
      </c>
      <c r="AB47" s="12">
        <v>3738</v>
      </c>
      <c r="AC47" s="12">
        <v>5871</v>
      </c>
      <c r="AD47" s="12">
        <v>3958</v>
      </c>
      <c r="AE47" s="12">
        <v>5191</v>
      </c>
      <c r="AF47" s="12"/>
      <c r="AG47" s="12">
        <v>150</v>
      </c>
      <c r="AH47" s="8">
        <f t="shared" ref="AH47:AH50" si="49">Y47/Y$51</f>
        <v>0.70929419986023756</v>
      </c>
      <c r="AI47" s="8">
        <f t="shared" si="48"/>
        <v>0.68535388927820606</v>
      </c>
      <c r="AJ47" s="8">
        <f t="shared" si="48"/>
        <v>0.6861438093887392</v>
      </c>
      <c r="AK47" s="8">
        <f t="shared" si="48"/>
        <v>0.64414957780458382</v>
      </c>
      <c r="AL47" s="8">
        <f t="shared" si="48"/>
        <v>0.6077010661422213</v>
      </c>
      <c r="AM47" s="8">
        <f t="shared" si="48"/>
        <v>0.65141540487162608</v>
      </c>
      <c r="AN47" s="8">
        <f t="shared" si="48"/>
        <v>0.65967721438556359</v>
      </c>
      <c r="AO47" s="1">
        <f>AVERAGE(AH47:AM47)</f>
        <v>0.66400965789093569</v>
      </c>
      <c r="AP47">
        <f>STDEV(AH47:AM47)/SQRT(6)</f>
        <v>1.4966498268114917E-2</v>
      </c>
    </row>
    <row r="48" spans="2:42">
      <c r="C48" s="12">
        <v>50</v>
      </c>
      <c r="D48" s="12">
        <v>2523</v>
      </c>
      <c r="E48" s="12">
        <v>1802</v>
      </c>
      <c r="F48" s="12">
        <v>3031</v>
      </c>
      <c r="G48" s="12">
        <v>2176</v>
      </c>
      <c r="H48" s="12">
        <v>3612</v>
      </c>
      <c r="I48" s="12">
        <v>2347</v>
      </c>
      <c r="J48" s="12">
        <v>3331</v>
      </c>
      <c r="K48" s="8"/>
      <c r="L48" s="8"/>
      <c r="M48" s="8"/>
      <c r="N48" s="8"/>
      <c r="O48" s="8"/>
      <c r="P48" s="8"/>
      <c r="Q48" s="8"/>
      <c r="X48" s="12">
        <v>50</v>
      </c>
      <c r="Y48" s="12">
        <v>2523</v>
      </c>
      <c r="Z48" s="12">
        <v>1802</v>
      </c>
      <c r="AA48" s="12">
        <v>3031</v>
      </c>
      <c r="AB48" s="12">
        <v>2176</v>
      </c>
      <c r="AC48" s="12">
        <v>3612</v>
      </c>
      <c r="AD48" s="12">
        <v>2347</v>
      </c>
      <c r="AE48" s="12">
        <v>3331</v>
      </c>
      <c r="AF48" s="12"/>
      <c r="AG48" s="12">
        <v>50</v>
      </c>
      <c r="AH48" s="8">
        <f t="shared" si="49"/>
        <v>0.44077568134171907</v>
      </c>
      <c r="AI48" s="8">
        <f t="shared" si="48"/>
        <v>0.42092968932492408</v>
      </c>
      <c r="AJ48" s="8">
        <f t="shared" si="48"/>
        <v>0.42986810381506169</v>
      </c>
      <c r="AK48" s="8">
        <f t="shared" si="48"/>
        <v>0.37497845941754265</v>
      </c>
      <c r="AL48" s="8">
        <f t="shared" si="48"/>
        <v>0.37387434013042126</v>
      </c>
      <c r="AM48" s="8">
        <f t="shared" si="48"/>
        <v>0.38627386438446348</v>
      </c>
      <c r="AN48" s="8">
        <f t="shared" si="48"/>
        <v>0.42330664633371456</v>
      </c>
      <c r="AO48" s="1">
        <f>AVERAGE(AH48:AM48)</f>
        <v>0.40445002306902206</v>
      </c>
      <c r="AP48">
        <f>STDEV(AH48:AM48)/SQRT(6)</f>
        <v>1.2070666749623746E-2</v>
      </c>
    </row>
    <row r="49" spans="2:42">
      <c r="C49" s="12">
        <f>C48/3</f>
        <v>16.666666666666668</v>
      </c>
      <c r="D49" s="12">
        <v>1190</v>
      </c>
      <c r="E49" s="12">
        <v>705</v>
      </c>
      <c r="F49" s="12">
        <v>1538</v>
      </c>
      <c r="G49" s="12">
        <v>1014</v>
      </c>
      <c r="H49" s="12">
        <v>1748</v>
      </c>
      <c r="I49" s="12">
        <v>1107</v>
      </c>
      <c r="J49" s="12">
        <v>1589</v>
      </c>
      <c r="K49" s="8"/>
      <c r="L49" s="8"/>
      <c r="M49" s="8"/>
      <c r="N49" s="8"/>
      <c r="O49" s="8"/>
      <c r="P49" s="8"/>
      <c r="Q49" s="8"/>
      <c r="X49" s="12">
        <f>X48/3</f>
        <v>16.666666666666668</v>
      </c>
      <c r="Y49" s="12">
        <v>1190</v>
      </c>
      <c r="Z49" s="12">
        <v>705</v>
      </c>
      <c r="AA49" s="12">
        <v>1538</v>
      </c>
      <c r="AB49" s="12">
        <v>1014</v>
      </c>
      <c r="AC49" s="12">
        <v>1748</v>
      </c>
      <c r="AD49" s="12">
        <v>1107</v>
      </c>
      <c r="AE49" s="12">
        <v>1589</v>
      </c>
      <c r="AF49" s="12"/>
      <c r="AG49" s="12">
        <f>AG48/3</f>
        <v>16.666666666666668</v>
      </c>
      <c r="AH49" s="8">
        <f t="shared" si="49"/>
        <v>0.20789657582110413</v>
      </c>
      <c r="AI49" s="8">
        <f t="shared" si="48"/>
        <v>0.16468114926419061</v>
      </c>
      <c r="AJ49" s="8">
        <f t="shared" si="48"/>
        <v>0.21812508863990923</v>
      </c>
      <c r="AK49" s="8">
        <f t="shared" si="48"/>
        <v>0.17473720489402034</v>
      </c>
      <c r="AL49" s="8">
        <f t="shared" si="48"/>
        <v>0.18093365076079082</v>
      </c>
      <c r="AM49" s="8">
        <f t="shared" si="48"/>
        <v>0.18219223173140223</v>
      </c>
      <c r="AN49" s="8">
        <f t="shared" si="48"/>
        <v>0.20193163044859574</v>
      </c>
      <c r="AO49" s="1">
        <f>AVERAGE(AH49:AM49)</f>
        <v>0.18809431685190289</v>
      </c>
      <c r="AP49">
        <f>STDEV(AH49:AM49)/SQRT(6)</f>
        <v>8.379887267440567E-3</v>
      </c>
    </row>
    <row r="50" spans="2:42">
      <c r="C50" s="12">
        <f>C49/3</f>
        <v>5.5555555555555562</v>
      </c>
      <c r="D50" s="12">
        <v>432</v>
      </c>
      <c r="E50" s="12">
        <v>186</v>
      </c>
      <c r="F50" s="12">
        <v>579</v>
      </c>
      <c r="G50" s="12">
        <v>367</v>
      </c>
      <c r="H50" s="12">
        <v>704</v>
      </c>
      <c r="I50" s="12">
        <v>423</v>
      </c>
      <c r="J50" s="12">
        <v>730</v>
      </c>
      <c r="K50" s="8"/>
      <c r="L50" s="8"/>
      <c r="M50" s="8"/>
      <c r="N50" s="8"/>
      <c r="O50" s="8"/>
      <c r="P50" s="8"/>
      <c r="Q50" s="8"/>
      <c r="X50" s="12">
        <f>X49/3</f>
        <v>5.5555555555555562</v>
      </c>
      <c r="Y50" s="12">
        <v>432</v>
      </c>
      <c r="Z50" s="12">
        <v>186</v>
      </c>
      <c r="AA50" s="12">
        <v>579</v>
      </c>
      <c r="AB50" s="12">
        <v>367</v>
      </c>
      <c r="AC50" s="12">
        <v>704</v>
      </c>
      <c r="AD50" s="12">
        <v>423</v>
      </c>
      <c r="AE50" s="12">
        <v>730</v>
      </c>
      <c r="AF50" s="12"/>
      <c r="AG50" s="12">
        <f>AG49/3</f>
        <v>5.5555555555555562</v>
      </c>
      <c r="AH50" s="8">
        <f t="shared" si="49"/>
        <v>7.5471698113207544E-2</v>
      </c>
      <c r="AI50" s="8">
        <f t="shared" si="48"/>
        <v>4.3447792571829014E-2</v>
      </c>
      <c r="AJ50" s="8">
        <f t="shared" si="48"/>
        <v>8.2116011913203807E-2</v>
      </c>
      <c r="AK50" s="8">
        <f t="shared" si="48"/>
        <v>6.3243150094778558E-2</v>
      </c>
      <c r="AL50" s="8">
        <f t="shared" si="48"/>
        <v>7.2870303281233825E-2</v>
      </c>
      <c r="AM50" s="8">
        <f t="shared" si="48"/>
        <v>6.9618169848584599E-2</v>
      </c>
      <c r="AN50" s="8">
        <f t="shared" si="48"/>
        <v>9.2769093912822467E-2</v>
      </c>
      <c r="AO50" s="1">
        <f>AVERAGE(AH50:AM50)</f>
        <v>6.7794520970472893E-2</v>
      </c>
      <c r="AP50">
        <f>STDEV(AH50:AM50)/SQRT(6)</f>
        <v>5.4973071394576779E-3</v>
      </c>
    </row>
    <row r="51" spans="2:4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X51" s="8" t="s">
        <v>12</v>
      </c>
      <c r="Y51" s="8">
        <v>5724</v>
      </c>
      <c r="Z51" s="8">
        <v>4281</v>
      </c>
      <c r="AA51" s="8">
        <v>7051</v>
      </c>
      <c r="AB51" s="8">
        <v>5803</v>
      </c>
      <c r="AC51" s="8">
        <v>9661</v>
      </c>
      <c r="AD51" s="8">
        <v>6076</v>
      </c>
      <c r="AE51" s="8">
        <v>7869</v>
      </c>
    </row>
    <row r="52" spans="2:42">
      <c r="B52" s="3" t="s">
        <v>25</v>
      </c>
    </row>
    <row r="54" spans="2:42" ht="18">
      <c r="B54" t="s">
        <v>2</v>
      </c>
      <c r="C54" s="1" t="s">
        <v>3</v>
      </c>
      <c r="P54" s="24" t="s">
        <v>4</v>
      </c>
      <c r="Q54" s="24"/>
      <c r="R54" s="24" t="s">
        <v>5</v>
      </c>
      <c r="S54" s="24"/>
      <c r="T54" s="24" t="s">
        <v>6</v>
      </c>
      <c r="U54" s="24"/>
      <c r="X54" s="1" t="s">
        <v>7</v>
      </c>
      <c r="AG54" s="4" t="s">
        <v>8</v>
      </c>
    </row>
    <row r="55" spans="2:42">
      <c r="C55" s="5"/>
      <c r="D55" s="24" t="s">
        <v>4</v>
      </c>
      <c r="E55" s="24"/>
      <c r="F55" s="24"/>
      <c r="G55" s="24" t="s">
        <v>5</v>
      </c>
      <c r="H55" s="24"/>
      <c r="I55" s="24"/>
      <c r="J55" s="24" t="s">
        <v>6</v>
      </c>
      <c r="K55" s="24"/>
      <c r="L55" s="24"/>
      <c r="M55" t="s">
        <v>15</v>
      </c>
      <c r="N55" t="s">
        <v>16</v>
      </c>
      <c r="O55" t="s">
        <v>17</v>
      </c>
      <c r="P55" s="1" t="s">
        <v>9</v>
      </c>
      <c r="Q55" t="s">
        <v>10</v>
      </c>
      <c r="R55" s="1" t="s">
        <v>9</v>
      </c>
      <c r="S55" t="s">
        <v>10</v>
      </c>
      <c r="T55" s="1" t="s">
        <v>9</v>
      </c>
      <c r="U55" t="s">
        <v>10</v>
      </c>
      <c r="X55" s="5"/>
      <c r="Y55" t="s">
        <v>4</v>
      </c>
      <c r="Z55" t="s">
        <v>5</v>
      </c>
      <c r="AA55" t="s">
        <v>6</v>
      </c>
      <c r="AB55" t="s">
        <v>15</v>
      </c>
      <c r="AC55" t="s">
        <v>18</v>
      </c>
      <c r="AD55" t="s">
        <v>19</v>
      </c>
      <c r="AG55" s="6"/>
      <c r="AH55" t="s">
        <v>4</v>
      </c>
      <c r="AI55" t="s">
        <v>5</v>
      </c>
      <c r="AJ55" t="s">
        <v>6</v>
      </c>
      <c r="AK55" t="s">
        <v>15</v>
      </c>
      <c r="AL55" t="s">
        <v>18</v>
      </c>
      <c r="AM55" t="s">
        <v>19</v>
      </c>
      <c r="AN55" t="s">
        <v>9</v>
      </c>
      <c r="AO55" t="s">
        <v>11</v>
      </c>
    </row>
    <row r="56" spans="2:42">
      <c r="C56">
        <v>150</v>
      </c>
      <c r="D56">
        <v>1444.6089999999999</v>
      </c>
      <c r="E56">
        <v>1381.3150000000001</v>
      </c>
      <c r="F56">
        <v>1276.5899999999999</v>
      </c>
      <c r="G56">
        <v>2096.94</v>
      </c>
      <c r="H56">
        <v>1967.8309999999999</v>
      </c>
      <c r="I56">
        <v>1951.6320000000001</v>
      </c>
      <c r="J56">
        <v>1866.8050000000001</v>
      </c>
      <c r="K56">
        <v>1747.7660000000001</v>
      </c>
      <c r="L56">
        <v>1692.133</v>
      </c>
      <c r="M56" s="8">
        <v>2297</v>
      </c>
      <c r="N56" s="8">
        <v>2012</v>
      </c>
      <c r="O56" s="8">
        <v>9201</v>
      </c>
      <c r="P56" s="1">
        <f>AVERAGE(D56:F56)</f>
        <v>1367.5046666666667</v>
      </c>
      <c r="Q56">
        <f>STDEV(D56:F56)</f>
        <v>84.856585309175244</v>
      </c>
      <c r="R56" s="1">
        <f>AVERAGE(G56:I56)</f>
        <v>2005.4676666666667</v>
      </c>
      <c r="S56">
        <f>STDEV(G56:I56)</f>
        <v>79.630350522481933</v>
      </c>
      <c r="T56" s="1">
        <f>AVERAGE(J56:L56)</f>
        <v>1768.9013333333332</v>
      </c>
      <c r="U56">
        <f>STDEV(J56:L56)</f>
        <v>89.233422170918317</v>
      </c>
      <c r="X56">
        <v>150</v>
      </c>
      <c r="Y56">
        <f>AVERAGE(D56:F56)</f>
        <v>1367.5046666666667</v>
      </c>
      <c r="Z56">
        <f>AVERAGE(G56:I56)</f>
        <v>2005.4676666666667</v>
      </c>
      <c r="AA56">
        <f>AVERAGE(J56:L56)</f>
        <v>1768.9013333333332</v>
      </c>
      <c r="AB56">
        <f>M56</f>
        <v>2297</v>
      </c>
      <c r="AC56">
        <f t="shared" ref="AC56:AD59" si="50">N56</f>
        <v>2012</v>
      </c>
      <c r="AD56">
        <f t="shared" si="50"/>
        <v>9201</v>
      </c>
      <c r="AE56" s="1"/>
      <c r="AF56" s="1"/>
      <c r="AG56">
        <v>150</v>
      </c>
      <c r="AH56" s="8">
        <f t="shared" ref="AH56:AM59" si="51">Y56/Y$61</f>
        <v>0.68341062801932373</v>
      </c>
      <c r="AI56" s="8">
        <f t="shared" si="51"/>
        <v>0.98066878565607174</v>
      </c>
      <c r="AJ56" s="8">
        <f t="shared" si="51"/>
        <v>0.87482756346851298</v>
      </c>
      <c r="AK56" s="8">
        <f t="shared" si="51"/>
        <v>0.68403811792733771</v>
      </c>
      <c r="AL56" s="8">
        <f t="shared" si="51"/>
        <v>0.57502143469562728</v>
      </c>
      <c r="AM56" s="8">
        <f t="shared" si="51"/>
        <v>0.68510796723752787</v>
      </c>
      <c r="AN56" s="1">
        <f>AVERAGE(AH56:AM56)</f>
        <v>0.74717908283406687</v>
      </c>
      <c r="AO56">
        <f>STDEV(AH56:AM56)/SQRT(6)</f>
        <v>6.1197998990969539E-2</v>
      </c>
    </row>
    <row r="57" spans="2:42">
      <c r="C57">
        <f>C56/3</f>
        <v>50</v>
      </c>
      <c r="D57">
        <v>850.596</v>
      </c>
      <c r="E57">
        <v>907.99</v>
      </c>
      <c r="F57">
        <v>894.00900000000001</v>
      </c>
      <c r="G57">
        <v>1419.86</v>
      </c>
      <c r="H57">
        <v>1373.15</v>
      </c>
      <c r="I57">
        <v>1353.3969999999999</v>
      </c>
      <c r="J57">
        <v>1160.5129999999999</v>
      </c>
      <c r="K57">
        <v>1131.5409999999999</v>
      </c>
      <c r="L57">
        <v>1092.722</v>
      </c>
      <c r="M57" s="8">
        <v>1915</v>
      </c>
      <c r="N57" s="8">
        <v>1522</v>
      </c>
      <c r="O57" s="8">
        <v>6414</v>
      </c>
      <c r="P57" s="1">
        <f t="shared" ref="P57:P60" si="52">AVERAGE(D57:F57)</f>
        <v>884.19833333333338</v>
      </c>
      <c r="Q57">
        <f t="shared" ref="Q57:Q60" si="53">STDEV(D57:F57)</f>
        <v>29.928325952738046</v>
      </c>
      <c r="R57" s="1">
        <f t="shared" ref="R57:R60" si="54">AVERAGE(G57:I57)</f>
        <v>1382.1356666666668</v>
      </c>
      <c r="S57">
        <f t="shared" ref="S57:S60" si="55">STDEV(G57:I57)</f>
        <v>34.130473866228847</v>
      </c>
      <c r="T57" s="1">
        <f t="shared" ref="T57:T60" si="56">AVERAGE(J57:L57)</f>
        <v>1128.2586666666666</v>
      </c>
      <c r="U57">
        <f t="shared" ref="U57:U60" si="57">STDEV(J57:L57)</f>
        <v>34.014485213410644</v>
      </c>
      <c r="X57">
        <f>X56/3</f>
        <v>50</v>
      </c>
      <c r="Y57">
        <f>AVERAGE(D57:F57)</f>
        <v>884.19833333333338</v>
      </c>
      <c r="Z57">
        <f>AVERAGE(G57:I57)</f>
        <v>1382.1356666666668</v>
      </c>
      <c r="AA57">
        <f>AVERAGE(J57:L57)</f>
        <v>1128.2586666666666</v>
      </c>
      <c r="AB57">
        <f t="shared" ref="AB57:AB59" si="58">M57</f>
        <v>1915</v>
      </c>
      <c r="AC57">
        <f t="shared" si="50"/>
        <v>1522</v>
      </c>
      <c r="AD57">
        <f t="shared" si="50"/>
        <v>6414</v>
      </c>
      <c r="AE57" s="1"/>
      <c r="AF57" s="1"/>
      <c r="AG57">
        <f>AG56/3</f>
        <v>50</v>
      </c>
      <c r="AH57" s="8">
        <f t="shared" si="51"/>
        <v>0.44187822755289025</v>
      </c>
      <c r="AI57" s="8">
        <f t="shared" si="51"/>
        <v>0.67586096169519161</v>
      </c>
      <c r="AJ57" s="8">
        <f t="shared" si="51"/>
        <v>0.55799142762940979</v>
      </c>
      <c r="AK57" s="8">
        <f t="shared" si="51"/>
        <v>0.5702799285288862</v>
      </c>
      <c r="AL57" s="8">
        <f t="shared" si="51"/>
        <v>0.43498142326378963</v>
      </c>
      <c r="AM57" s="8">
        <f t="shared" si="51"/>
        <v>0.47758749069247952</v>
      </c>
      <c r="AN57" s="1">
        <f t="shared" ref="AN57:AN60" si="59">AVERAGE(AH57:AM57)</f>
        <v>0.52642990989377447</v>
      </c>
      <c r="AO57">
        <f t="shared" ref="AO57:AO60" si="60">STDEV(AH57:AM57)/SQRT(6)</f>
        <v>3.7923601879558462E-2</v>
      </c>
    </row>
    <row r="58" spans="2:42">
      <c r="C58">
        <f>C57/3</f>
        <v>16.666666666666668</v>
      </c>
      <c r="D58">
        <v>566.06399999999996</v>
      </c>
      <c r="E58">
        <v>519.71900000000005</v>
      </c>
      <c r="F58">
        <v>530.29999999999995</v>
      </c>
      <c r="G58">
        <v>1047.471</v>
      </c>
      <c r="H58">
        <v>937.35</v>
      </c>
      <c r="I58">
        <v>921.31100000000004</v>
      </c>
      <c r="J58">
        <v>819.34799999999996</v>
      </c>
      <c r="K58">
        <v>734.53899999999999</v>
      </c>
      <c r="L58">
        <v>737.74099999999999</v>
      </c>
      <c r="M58" s="8">
        <v>1152</v>
      </c>
      <c r="N58" s="8">
        <v>469</v>
      </c>
      <c r="O58" s="8">
        <v>3753</v>
      </c>
      <c r="P58" s="1">
        <f t="shared" si="52"/>
        <v>538.69433333333325</v>
      </c>
      <c r="Q58">
        <f t="shared" si="53"/>
        <v>24.286073794117723</v>
      </c>
      <c r="R58" s="1">
        <f t="shared" si="54"/>
        <v>968.71066666666673</v>
      </c>
      <c r="S58">
        <f t="shared" si="55"/>
        <v>68.678271384283775</v>
      </c>
      <c r="T58" s="1">
        <f t="shared" si="56"/>
        <v>763.87599999999986</v>
      </c>
      <c r="U58">
        <f t="shared" si="57"/>
        <v>48.066831484923135</v>
      </c>
      <c r="X58">
        <f>X57/3</f>
        <v>16.666666666666668</v>
      </c>
      <c r="Y58">
        <f>AVERAGE(D58:F58)</f>
        <v>538.69433333333325</v>
      </c>
      <c r="Z58">
        <f>AVERAGE(G58:I58)</f>
        <v>968.71066666666673</v>
      </c>
      <c r="AA58">
        <f>AVERAGE(J58:L58)</f>
        <v>763.87599999999986</v>
      </c>
      <c r="AB58">
        <f t="shared" si="58"/>
        <v>1152</v>
      </c>
      <c r="AC58">
        <f t="shared" si="50"/>
        <v>469</v>
      </c>
      <c r="AD58">
        <f t="shared" si="50"/>
        <v>3753</v>
      </c>
      <c r="AE58" s="1"/>
      <c r="AF58" s="1"/>
      <c r="AG58">
        <f>AG57/3</f>
        <v>16.666666666666668</v>
      </c>
      <c r="AH58" s="8">
        <f t="shared" si="51"/>
        <v>0.2692125603864734</v>
      </c>
      <c r="AI58" s="8">
        <f t="shared" si="51"/>
        <v>0.47369714751426245</v>
      </c>
      <c r="AJ58" s="8">
        <f t="shared" si="51"/>
        <v>0.37778239366963395</v>
      </c>
      <c r="AK58" s="8">
        <f t="shared" si="51"/>
        <v>0.3430613460393091</v>
      </c>
      <c r="AL58" s="8">
        <f t="shared" si="51"/>
        <v>0.13403829665618749</v>
      </c>
      <c r="AM58" s="8">
        <f t="shared" si="51"/>
        <v>0.27944899478778851</v>
      </c>
      <c r="AN58" s="1">
        <f t="shared" si="59"/>
        <v>0.31287345650894249</v>
      </c>
      <c r="AO58">
        <f t="shared" si="60"/>
        <v>4.6902104173597317E-2</v>
      </c>
    </row>
    <row r="59" spans="2:42">
      <c r="C59">
        <f>C58/3</f>
        <v>5.5555555555555562</v>
      </c>
      <c r="D59">
        <v>322.47399999999999</v>
      </c>
      <c r="E59">
        <v>299.50599999999997</v>
      </c>
      <c r="F59">
        <v>321.065</v>
      </c>
      <c r="G59">
        <v>743.72400000000005</v>
      </c>
      <c r="H59">
        <v>641.28899999999999</v>
      </c>
      <c r="I59">
        <v>627.32399999999996</v>
      </c>
      <c r="J59">
        <v>526.11300000000006</v>
      </c>
      <c r="K59">
        <v>476.904</v>
      </c>
      <c r="L59">
        <v>513.29700000000003</v>
      </c>
      <c r="M59" s="8">
        <v>577</v>
      </c>
      <c r="N59" s="8">
        <v>108</v>
      </c>
      <c r="O59" s="8">
        <v>1869</v>
      </c>
      <c r="P59" s="1">
        <f t="shared" si="52"/>
        <v>314.34833333333336</v>
      </c>
      <c r="Q59">
        <f t="shared" si="53"/>
        <v>12.873129546980161</v>
      </c>
      <c r="R59" s="1">
        <f t="shared" si="54"/>
        <v>670.779</v>
      </c>
      <c r="S59">
        <f t="shared" si="55"/>
        <v>63.55694356244647</v>
      </c>
      <c r="T59" s="1">
        <f t="shared" si="56"/>
        <v>505.43800000000005</v>
      </c>
      <c r="U59">
        <f t="shared" si="57"/>
        <v>25.528500367236642</v>
      </c>
      <c r="X59">
        <f>X58/3</f>
        <v>5.5555555555555562</v>
      </c>
      <c r="Y59">
        <f>AVERAGE(D59:F59)</f>
        <v>314.34833333333336</v>
      </c>
      <c r="Z59">
        <f>AVERAGE(G59:I59)</f>
        <v>670.779</v>
      </c>
      <c r="AA59">
        <f>AVERAGE(J59:L59)</f>
        <v>505.43800000000005</v>
      </c>
      <c r="AB59">
        <f t="shared" si="58"/>
        <v>577</v>
      </c>
      <c r="AC59">
        <f t="shared" si="50"/>
        <v>108</v>
      </c>
      <c r="AD59">
        <f t="shared" si="50"/>
        <v>1869</v>
      </c>
      <c r="AE59" s="1"/>
      <c r="AF59" s="1"/>
      <c r="AG59">
        <f>AG58/3</f>
        <v>5.5555555555555562</v>
      </c>
      <c r="AH59" s="8">
        <f t="shared" si="51"/>
        <v>0.15709561885723805</v>
      </c>
      <c r="AI59" s="8">
        <f t="shared" si="51"/>
        <v>0.32800929095354525</v>
      </c>
      <c r="AJ59" s="8">
        <f t="shared" si="51"/>
        <v>0.24996933728981208</v>
      </c>
      <c r="AK59" s="8">
        <f t="shared" si="51"/>
        <v>0.17182846932698034</v>
      </c>
      <c r="AL59" s="8">
        <f t="shared" si="51"/>
        <v>3.0865961703343811E-2</v>
      </c>
      <c r="AM59" s="8">
        <f t="shared" si="51"/>
        <v>0.13916604616530157</v>
      </c>
      <c r="AN59" s="1">
        <f t="shared" si="59"/>
        <v>0.17948912071603684</v>
      </c>
      <c r="AO59">
        <f t="shared" si="60"/>
        <v>4.1352408288194399E-2</v>
      </c>
    </row>
    <row r="60" spans="2:42">
      <c r="C60">
        <f>C59/3</f>
        <v>1.8518518518518521</v>
      </c>
      <c r="D60">
        <v>171.09299999999999</v>
      </c>
      <c r="E60">
        <v>168.53</v>
      </c>
      <c r="F60">
        <v>181.90600000000001</v>
      </c>
      <c r="G60">
        <v>561.32600000000002</v>
      </c>
      <c r="H60">
        <v>573.09799999999996</v>
      </c>
      <c r="I60">
        <v>403.54300000000001</v>
      </c>
      <c r="J60">
        <v>364.23599999999999</v>
      </c>
      <c r="K60">
        <v>337.55700000000002</v>
      </c>
      <c r="L60">
        <v>339.30799999999999</v>
      </c>
      <c r="P60" s="1">
        <f t="shared" si="52"/>
        <v>173.84299999999999</v>
      </c>
      <c r="Q60">
        <f t="shared" si="53"/>
        <v>7.099381592786802</v>
      </c>
      <c r="R60" s="1">
        <f t="shared" si="54"/>
        <v>512.65566666666666</v>
      </c>
      <c r="S60">
        <f t="shared" si="55"/>
        <v>94.677481569448602</v>
      </c>
      <c r="T60" s="1">
        <f t="shared" si="56"/>
        <v>347.0336666666667</v>
      </c>
      <c r="U60">
        <f t="shared" si="57"/>
        <v>14.923361026703503</v>
      </c>
      <c r="X60">
        <f>X59/3</f>
        <v>1.8518518518518521</v>
      </c>
      <c r="Y60">
        <f>AVERAGE(D60:F60)</f>
        <v>173.84299999999999</v>
      </c>
      <c r="Z60">
        <f>AVERAGE(G60:I60)</f>
        <v>512.65566666666666</v>
      </c>
      <c r="AA60">
        <f>AVERAGE(J60:L60)</f>
        <v>347.0336666666667</v>
      </c>
      <c r="AE60" s="1"/>
      <c r="AF60" s="1"/>
      <c r="AG60">
        <f>AG59/3</f>
        <v>1.8518518518518521</v>
      </c>
      <c r="AH60" s="8">
        <f>Y60/Y$61</f>
        <v>8.6878060969515239E-2</v>
      </c>
      <c r="AI60" s="11">
        <f>Z60/Z$61</f>
        <v>0.25068736756316218</v>
      </c>
      <c r="AJ60" s="8">
        <f>AA60/AA$61</f>
        <v>0.1716289152654138</v>
      </c>
      <c r="AK60" s="8"/>
      <c r="AL60" s="8"/>
      <c r="AM60" s="8"/>
      <c r="AN60" s="1">
        <f t="shared" si="59"/>
        <v>0.16973144793269709</v>
      </c>
      <c r="AO60">
        <f t="shared" si="60"/>
        <v>3.3444163712028775E-2</v>
      </c>
    </row>
    <row r="61" spans="2:42">
      <c r="X61" s="8" t="s">
        <v>12</v>
      </c>
      <c r="Y61" s="8">
        <v>2001</v>
      </c>
      <c r="Z61" s="8">
        <v>2045</v>
      </c>
      <c r="AA61" s="8">
        <v>2022</v>
      </c>
      <c r="AB61" s="8">
        <v>3358</v>
      </c>
      <c r="AC61" s="8">
        <v>3499</v>
      </c>
      <c r="AD61" s="8">
        <v>13430</v>
      </c>
    </row>
    <row r="62" spans="2:42">
      <c r="X62" s="8"/>
      <c r="Y62" s="8"/>
      <c r="Z62" s="8"/>
      <c r="AA62" s="8"/>
      <c r="AB62" s="8"/>
      <c r="AC62" s="8"/>
      <c r="AD62" s="8"/>
    </row>
    <row r="63" spans="2:42">
      <c r="X63" s="8"/>
      <c r="Y63" s="8"/>
      <c r="Z63" s="8"/>
      <c r="AA63" s="8"/>
      <c r="AB63" s="8"/>
      <c r="AC63" s="8"/>
      <c r="AD63" s="8"/>
    </row>
    <row r="64" spans="2:42">
      <c r="X64" s="8"/>
      <c r="Y64" s="8"/>
      <c r="Z64" s="8"/>
      <c r="AA64" s="8"/>
      <c r="AB64" s="8"/>
      <c r="AC64" s="8"/>
      <c r="AD64" s="8"/>
    </row>
    <row r="65" spans="1:32">
      <c r="B65" t="s">
        <v>170</v>
      </c>
      <c r="X65" s="8"/>
      <c r="Y65" s="8"/>
      <c r="Z65" s="8"/>
      <c r="AA65" s="8"/>
      <c r="AB65" s="8"/>
      <c r="AC65" s="8"/>
      <c r="AD65" s="8"/>
    </row>
    <row r="66" spans="1:32">
      <c r="B66" s="14"/>
      <c r="C66" s="14" t="s">
        <v>26</v>
      </c>
      <c r="D66" s="14" t="s">
        <v>172</v>
      </c>
      <c r="E66" s="14" t="s">
        <v>27</v>
      </c>
      <c r="F66" s="14" t="s">
        <v>171</v>
      </c>
      <c r="G66" s="14" t="s">
        <v>28</v>
      </c>
      <c r="H66" s="14" t="s">
        <v>171</v>
      </c>
      <c r="I66" s="14" t="s">
        <v>29</v>
      </c>
      <c r="J66" s="14" t="s">
        <v>171</v>
      </c>
      <c r="K66" s="14" t="s">
        <v>30</v>
      </c>
      <c r="L66" s="14" t="s">
        <v>171</v>
      </c>
      <c r="X66" s="8"/>
      <c r="Y66" s="8"/>
      <c r="Z66" s="8"/>
      <c r="AA66" s="8"/>
      <c r="AB66" s="8"/>
      <c r="AC66" s="8"/>
      <c r="AD66" s="8"/>
    </row>
    <row r="67" spans="1:32">
      <c r="B67" s="14">
        <v>150</v>
      </c>
      <c r="C67" s="14">
        <v>1.66313</v>
      </c>
      <c r="D67" s="14">
        <v>0</v>
      </c>
      <c r="E67" s="14">
        <v>1</v>
      </c>
      <c r="F67" s="14">
        <v>0</v>
      </c>
      <c r="G67" s="14">
        <v>1</v>
      </c>
      <c r="H67" s="14">
        <v>0</v>
      </c>
      <c r="I67" s="14">
        <v>0.49896000000000001</v>
      </c>
      <c r="J67" s="14">
        <v>0</v>
      </c>
      <c r="K67" s="14">
        <v>1</v>
      </c>
      <c r="L67" s="14">
        <v>0</v>
      </c>
      <c r="X67" s="8"/>
      <c r="Y67" s="8"/>
      <c r="Z67" s="8"/>
      <c r="AA67" s="8"/>
      <c r="AB67" s="8"/>
      <c r="AC67" s="8"/>
      <c r="AD67" s="8"/>
    </row>
    <row r="68" spans="1:32">
      <c r="B68" s="14">
        <v>50</v>
      </c>
      <c r="C68" s="14">
        <v>1.5065599999999999</v>
      </c>
      <c r="D68" s="14">
        <v>6.8070000000000006E-2</v>
      </c>
      <c r="E68" s="14">
        <v>0.71763999999999994</v>
      </c>
      <c r="F68" s="14">
        <v>7.8450000000000006E-2</v>
      </c>
      <c r="G68" s="14">
        <v>0.68918000000000001</v>
      </c>
      <c r="H68" s="14">
        <v>6.4219999999999999E-2</v>
      </c>
      <c r="I68" s="14">
        <v>0.32722000000000001</v>
      </c>
      <c r="J68" s="14">
        <v>7.9990000000000006E-2</v>
      </c>
      <c r="K68" s="14">
        <v>0.61345000000000005</v>
      </c>
      <c r="L68" s="14">
        <v>2.0150000000000001E-2</v>
      </c>
      <c r="X68" s="8"/>
      <c r="Y68" s="8"/>
      <c r="Z68" s="8"/>
      <c r="AA68" s="8"/>
      <c r="AB68" s="8"/>
      <c r="AC68" s="8"/>
      <c r="AD68" s="8"/>
    </row>
    <row r="69" spans="1:32">
      <c r="B69" s="14">
        <v>16.66667</v>
      </c>
      <c r="C69" s="14">
        <v>1.22756</v>
      </c>
      <c r="D69" s="14">
        <v>0.1174</v>
      </c>
      <c r="E69" s="14">
        <v>0.37515999999999999</v>
      </c>
      <c r="F69" s="14">
        <v>9.6960000000000005E-2</v>
      </c>
      <c r="G69" s="14">
        <v>0.36797999999999997</v>
      </c>
      <c r="H69" s="14">
        <v>4.9369999999999997E-2</v>
      </c>
      <c r="I69" s="14">
        <v>0.17247999999999999</v>
      </c>
      <c r="J69" s="14">
        <v>6.4670000000000005E-2</v>
      </c>
      <c r="K69" s="14">
        <v>0.28658</v>
      </c>
      <c r="L69" s="14">
        <v>2.5669999999999998E-2</v>
      </c>
      <c r="X69" s="8"/>
      <c r="Y69" s="8"/>
      <c r="Z69" s="8"/>
      <c r="AA69" s="8"/>
      <c r="AB69" s="8"/>
      <c r="AC69" s="8"/>
      <c r="AD69" s="8"/>
    </row>
    <row r="70" spans="1:32">
      <c r="B70" s="14">
        <v>5.5555599999999998</v>
      </c>
      <c r="C70" s="14">
        <v>0.89507000000000003</v>
      </c>
      <c r="D70" s="14">
        <v>0.13108</v>
      </c>
      <c r="E70" s="14">
        <v>0.17171</v>
      </c>
      <c r="F70" s="14">
        <v>7.3039999999999994E-2</v>
      </c>
      <c r="G70" s="14">
        <v>0.16483</v>
      </c>
      <c r="H70" s="14">
        <v>2.8389999999999999E-2</v>
      </c>
      <c r="I70" s="14">
        <v>8.8440000000000005E-2</v>
      </c>
      <c r="J70" s="14">
        <v>4.0059999999999998E-2</v>
      </c>
      <c r="K70" s="14">
        <v>0.10786999999999999</v>
      </c>
      <c r="L70" s="14">
        <v>2.392E-2</v>
      </c>
      <c r="X70" s="8"/>
      <c r="Y70" s="8"/>
      <c r="Z70" s="8"/>
      <c r="AA70" s="8"/>
      <c r="AB70" s="8"/>
      <c r="AC70" s="8"/>
      <c r="AD70" s="8"/>
    </row>
    <row r="71" spans="1:32">
      <c r="B71" s="14">
        <v>300</v>
      </c>
      <c r="C71" s="14"/>
      <c r="D71" s="14"/>
      <c r="E71" s="14"/>
      <c r="F71" s="14"/>
      <c r="G71" s="14"/>
      <c r="H71" s="14"/>
      <c r="I71" s="14"/>
      <c r="J71" s="14"/>
      <c r="K71" s="14">
        <v>1.22011</v>
      </c>
      <c r="L71" s="14">
        <v>5.5359999999999999E-2</v>
      </c>
      <c r="X71" s="8"/>
      <c r="Y71" s="8"/>
      <c r="Z71" s="8"/>
      <c r="AA71" s="8"/>
      <c r="AB71" s="8"/>
      <c r="AC71" s="8"/>
      <c r="AD71" s="8"/>
    </row>
    <row r="72" spans="1:32">
      <c r="X72" s="8"/>
      <c r="Y72" s="8"/>
      <c r="Z72" s="8"/>
      <c r="AA72" s="8"/>
      <c r="AB72" s="8"/>
      <c r="AC72" s="8"/>
      <c r="AD72" s="8"/>
    </row>
    <row r="73" spans="1:32">
      <c r="X73" s="8"/>
      <c r="Y73" s="8"/>
      <c r="Z73" s="8"/>
      <c r="AA73" s="8"/>
      <c r="AB73" s="8"/>
      <c r="AC73" s="8"/>
      <c r="AD73" s="8"/>
    </row>
    <row r="74" spans="1:32">
      <c r="X74" s="8"/>
      <c r="Y74" s="8"/>
      <c r="Z74" s="8"/>
      <c r="AA74" s="8"/>
      <c r="AB74" s="8"/>
      <c r="AC74" s="8"/>
      <c r="AD74" s="8"/>
    </row>
    <row r="75" spans="1:32">
      <c r="X75" s="8"/>
      <c r="Y75" s="8"/>
      <c r="Z75" s="8"/>
      <c r="AA75" s="8"/>
      <c r="AB75" s="8"/>
      <c r="AC75" s="8"/>
      <c r="AD75" s="8"/>
    </row>
    <row r="76" spans="1:32">
      <c r="X76" s="8"/>
      <c r="Y76" s="8"/>
      <c r="Z76" s="8"/>
      <c r="AA76" s="8"/>
      <c r="AB76" s="8"/>
      <c r="AC76" s="8"/>
      <c r="AD76" s="8"/>
    </row>
    <row r="77" spans="1:32">
      <c r="A77" t="s">
        <v>173</v>
      </c>
      <c r="X77" s="8"/>
      <c r="Y77" s="8"/>
      <c r="Z77" s="8"/>
      <c r="AA77" s="8"/>
      <c r="AB77" s="8"/>
      <c r="AC77" s="8"/>
      <c r="AD77" s="8"/>
    </row>
    <row r="78" spans="1:32" ht="18">
      <c r="A78" s="5"/>
      <c r="B78" s="25" t="s">
        <v>31</v>
      </c>
      <c r="C78" s="25"/>
      <c r="D78" s="25"/>
      <c r="E78" s="25" t="s">
        <v>32</v>
      </c>
      <c r="F78" s="25"/>
      <c r="G78" s="25"/>
      <c r="H78" s="25" t="s">
        <v>33</v>
      </c>
      <c r="I78" s="25"/>
      <c r="J78" s="25"/>
      <c r="K78" s="25"/>
      <c r="L78" s="25"/>
      <c r="M78" s="25"/>
      <c r="N78" s="25" t="s">
        <v>34</v>
      </c>
      <c r="O78" s="25"/>
      <c r="P78" s="25"/>
      <c r="Q78" s="25"/>
      <c r="R78" s="25"/>
      <c r="S78" s="25"/>
      <c r="T78" s="25" t="s">
        <v>35</v>
      </c>
      <c r="U78" s="25"/>
      <c r="V78" s="25"/>
      <c r="W78" s="25"/>
      <c r="X78" s="25"/>
      <c r="Y78" s="25"/>
      <c r="Z78" s="25" t="s">
        <v>36</v>
      </c>
      <c r="AA78" s="25"/>
      <c r="AB78" s="25"/>
      <c r="AC78" s="25"/>
      <c r="AD78" s="25"/>
      <c r="AE78" s="25"/>
      <c r="AF78" s="25"/>
    </row>
    <row r="79" spans="1:32">
      <c r="A79" s="5"/>
      <c r="B79" s="5" t="s">
        <v>4</v>
      </c>
      <c r="C79" s="5" t="s">
        <v>21</v>
      </c>
      <c r="D79" s="5" t="s">
        <v>22</v>
      </c>
      <c r="E79" s="5" t="s">
        <v>4</v>
      </c>
      <c r="F79" s="5" t="s">
        <v>21</v>
      </c>
      <c r="G79" s="5" t="s">
        <v>22</v>
      </c>
      <c r="H79" s="5" t="s">
        <v>4</v>
      </c>
      <c r="I79" s="5" t="s">
        <v>21</v>
      </c>
      <c r="J79" s="5" t="s">
        <v>22</v>
      </c>
      <c r="K79" s="5" t="s">
        <v>15</v>
      </c>
      <c r="L79" s="5" t="s">
        <v>18</v>
      </c>
      <c r="M79" s="5" t="s">
        <v>19</v>
      </c>
      <c r="N79" s="5" t="s">
        <v>4</v>
      </c>
      <c r="O79" s="5" t="s">
        <v>21</v>
      </c>
      <c r="P79" s="5" t="s">
        <v>22</v>
      </c>
      <c r="Q79" s="5" t="s">
        <v>15</v>
      </c>
      <c r="R79" s="5" t="s">
        <v>18</v>
      </c>
      <c r="S79" s="5" t="s">
        <v>19</v>
      </c>
      <c r="T79" s="5" t="s">
        <v>4</v>
      </c>
      <c r="U79" s="5" t="s">
        <v>21</v>
      </c>
      <c r="V79" s="5" t="s">
        <v>22</v>
      </c>
      <c r="W79" s="5" t="s">
        <v>15</v>
      </c>
      <c r="X79" s="5" t="s">
        <v>18</v>
      </c>
      <c r="Y79" s="5" t="s">
        <v>19</v>
      </c>
      <c r="Z79" s="5" t="s">
        <v>37</v>
      </c>
      <c r="AA79" s="5" t="s">
        <v>21</v>
      </c>
      <c r="AB79" s="5" t="s">
        <v>22</v>
      </c>
      <c r="AC79" s="5" t="s">
        <v>15</v>
      </c>
      <c r="AD79" s="5" t="s">
        <v>18</v>
      </c>
      <c r="AE79" s="5" t="s">
        <v>19</v>
      </c>
      <c r="AF79" s="5" t="s">
        <v>24</v>
      </c>
    </row>
    <row r="80" spans="1:32">
      <c r="A80" s="15" t="s">
        <v>38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>
      <c r="A81" s="15" t="s">
        <v>39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>
      <c r="A82" s="15" t="s">
        <v>40</v>
      </c>
      <c r="B82" s="8">
        <v>1.3</v>
      </c>
      <c r="C82" s="8">
        <v>1.3</v>
      </c>
      <c r="D82" s="8">
        <v>1.3</v>
      </c>
      <c r="E82" s="8">
        <v>1.0129999999999999</v>
      </c>
      <c r="F82" s="8">
        <v>1.0189999999999999</v>
      </c>
      <c r="G82" s="8">
        <v>1.016</v>
      </c>
      <c r="H82" s="8">
        <v>0.70409999999999995</v>
      </c>
      <c r="I82" s="8">
        <v>0.94369999999999998</v>
      </c>
      <c r="J82" s="8">
        <v>0.77529999999999999</v>
      </c>
      <c r="K82" s="8">
        <v>0.62139999999999995</v>
      </c>
      <c r="L82" s="8">
        <v>0.2858</v>
      </c>
      <c r="M82" s="8">
        <v>0.48449999999999999</v>
      </c>
      <c r="N82" s="8">
        <v>1</v>
      </c>
      <c r="O82" s="8">
        <v>1</v>
      </c>
      <c r="P82" s="8">
        <v>1</v>
      </c>
      <c r="Q82" s="8">
        <v>0.99990000000000001</v>
      </c>
      <c r="R82" s="8">
        <v>1</v>
      </c>
      <c r="S82" s="8">
        <v>1</v>
      </c>
      <c r="T82" s="8">
        <v>0.80789999999999995</v>
      </c>
      <c r="U82" s="8">
        <v>1.04</v>
      </c>
      <c r="V82" s="8">
        <v>0.94469999999999998</v>
      </c>
      <c r="W82" s="8">
        <v>0.78310000000000002</v>
      </c>
      <c r="X82" s="8">
        <v>0.83509999999999995</v>
      </c>
      <c r="Y82" s="8">
        <v>0.82509999999999994</v>
      </c>
      <c r="Z82" s="8">
        <v>1.2170000000000001</v>
      </c>
      <c r="AA82" s="8">
        <v>1.264</v>
      </c>
      <c r="AB82" s="8">
        <v>1.2030000000000001</v>
      </c>
      <c r="AC82" s="8">
        <v>1.2709999999999999</v>
      </c>
      <c r="AD82" s="8">
        <v>1.2529999999999999</v>
      </c>
      <c r="AE82" s="8">
        <v>1.2549999999999999</v>
      </c>
      <c r="AF82" s="8">
        <v>1.204</v>
      </c>
    </row>
    <row r="83" spans="1:32" s="1" customFormat="1">
      <c r="A83" s="16" t="s">
        <v>41</v>
      </c>
      <c r="B83" s="17">
        <v>4.3780000000000001</v>
      </c>
      <c r="C83" s="17">
        <v>4.7300000000000004</v>
      </c>
      <c r="D83" s="17">
        <v>5.4320000000000004</v>
      </c>
      <c r="E83" s="17">
        <v>61.83</v>
      </c>
      <c r="F83" s="17">
        <v>68.2</v>
      </c>
      <c r="G83" s="17">
        <v>58.59</v>
      </c>
      <c r="H83" s="17">
        <v>27.04</v>
      </c>
      <c r="I83" s="17">
        <v>20.49</v>
      </c>
      <c r="J83" s="17">
        <v>76.56</v>
      </c>
      <c r="K83" s="17">
        <v>33.49</v>
      </c>
      <c r="L83" s="17">
        <v>16.22</v>
      </c>
      <c r="M83" s="17">
        <v>67</v>
      </c>
      <c r="N83" s="17">
        <v>29.76</v>
      </c>
      <c r="O83" s="17">
        <v>15.48</v>
      </c>
      <c r="P83" s="17">
        <v>35.549999999999997</v>
      </c>
      <c r="Q83" s="17">
        <v>26.04</v>
      </c>
      <c r="R83" s="17">
        <v>42.31</v>
      </c>
      <c r="S83" s="17">
        <v>44.04</v>
      </c>
      <c r="T83" s="17">
        <v>33.229999999999997</v>
      </c>
      <c r="U83" s="17">
        <v>18.53</v>
      </c>
      <c r="V83" s="17">
        <v>23.02</v>
      </c>
      <c r="W83" s="17">
        <v>20.25</v>
      </c>
      <c r="X83" s="17">
        <v>60.93</v>
      </c>
      <c r="Y83" s="17">
        <v>33.08</v>
      </c>
      <c r="Z83" s="17">
        <v>63.26</v>
      </c>
      <c r="AA83" s="17">
        <v>73.34</v>
      </c>
      <c r="AB83" s="17">
        <v>64.89</v>
      </c>
      <c r="AC83" s="17">
        <v>82.22</v>
      </c>
      <c r="AD83" s="17">
        <v>85.01</v>
      </c>
      <c r="AE83" s="17">
        <v>78.459999999999994</v>
      </c>
      <c r="AF83" s="17">
        <v>68.83</v>
      </c>
    </row>
    <row r="84" spans="1:32">
      <c r="A84" s="15" t="s">
        <v>42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>
      <c r="A85" s="15" t="s">
        <v>40</v>
      </c>
      <c r="B85" s="8" t="s">
        <v>43</v>
      </c>
      <c r="C85" s="8" t="s">
        <v>44</v>
      </c>
      <c r="D85" s="8" t="s">
        <v>45</v>
      </c>
      <c r="E85" s="8" t="s">
        <v>46</v>
      </c>
      <c r="F85" s="8" t="s">
        <v>47</v>
      </c>
      <c r="G85" s="8" t="s">
        <v>48</v>
      </c>
      <c r="H85" s="8" t="s">
        <v>49</v>
      </c>
      <c r="I85" s="8" t="s">
        <v>50</v>
      </c>
      <c r="J85" s="8" t="s">
        <v>51</v>
      </c>
      <c r="K85" s="8" t="s">
        <v>52</v>
      </c>
      <c r="L85" s="8" t="s">
        <v>53</v>
      </c>
      <c r="M85" s="8" t="s">
        <v>54</v>
      </c>
      <c r="N85" s="8" t="s">
        <v>55</v>
      </c>
      <c r="O85" s="8" t="s">
        <v>56</v>
      </c>
      <c r="P85" s="8" t="s">
        <v>57</v>
      </c>
      <c r="Q85" s="8" t="s">
        <v>58</v>
      </c>
      <c r="R85" s="8" t="s">
        <v>59</v>
      </c>
      <c r="S85" s="8" t="s">
        <v>60</v>
      </c>
      <c r="T85" s="8" t="s">
        <v>61</v>
      </c>
      <c r="U85" s="8" t="s">
        <v>62</v>
      </c>
      <c r="V85" s="8" t="s">
        <v>63</v>
      </c>
      <c r="W85" s="8" t="s">
        <v>64</v>
      </c>
      <c r="X85" s="8" t="s">
        <v>65</v>
      </c>
      <c r="Y85" s="8" t="s">
        <v>66</v>
      </c>
      <c r="Z85" s="8" t="s">
        <v>67</v>
      </c>
      <c r="AA85" s="8" t="s">
        <v>68</v>
      </c>
      <c r="AB85" s="8" t="s">
        <v>69</v>
      </c>
      <c r="AC85" s="8" t="s">
        <v>70</v>
      </c>
      <c r="AD85" s="8" t="s">
        <v>71</v>
      </c>
      <c r="AE85" s="8" t="s">
        <v>72</v>
      </c>
      <c r="AF85" s="8" t="s">
        <v>73</v>
      </c>
    </row>
    <row r="86" spans="1:32">
      <c r="A86" s="15" t="s">
        <v>41</v>
      </c>
      <c r="B86" s="8" t="s">
        <v>74</v>
      </c>
      <c r="C86" s="8" t="s">
        <v>75</v>
      </c>
      <c r="D86" s="8" t="s">
        <v>76</v>
      </c>
      <c r="E86" s="8" t="s">
        <v>77</v>
      </c>
      <c r="F86" s="8" t="s">
        <v>78</v>
      </c>
      <c r="G86" s="8" t="s">
        <v>79</v>
      </c>
      <c r="H86" s="8" t="s">
        <v>80</v>
      </c>
      <c r="I86" s="8" t="s">
        <v>81</v>
      </c>
      <c r="J86" s="8" t="s">
        <v>82</v>
      </c>
      <c r="K86" s="8" t="s">
        <v>83</v>
      </c>
      <c r="L86" s="8" t="s">
        <v>84</v>
      </c>
      <c r="M86" s="8" t="s">
        <v>85</v>
      </c>
      <c r="N86" s="8" t="s">
        <v>86</v>
      </c>
      <c r="O86" s="8" t="s">
        <v>87</v>
      </c>
      <c r="P86" s="8" t="s">
        <v>88</v>
      </c>
      <c r="Q86" s="8" t="s">
        <v>89</v>
      </c>
      <c r="R86" s="8" t="s">
        <v>90</v>
      </c>
      <c r="S86" s="8" t="s">
        <v>91</v>
      </c>
      <c r="T86" s="8" t="s">
        <v>92</v>
      </c>
      <c r="U86" s="8" t="s">
        <v>93</v>
      </c>
      <c r="V86" s="8" t="s">
        <v>94</v>
      </c>
      <c r="W86" s="8" t="s">
        <v>95</v>
      </c>
      <c r="X86" s="8" t="s">
        <v>96</v>
      </c>
      <c r="Y86" s="8" t="s">
        <v>97</v>
      </c>
      <c r="Z86" s="8" t="s">
        <v>98</v>
      </c>
      <c r="AA86" s="8" t="s">
        <v>99</v>
      </c>
      <c r="AB86" s="8" t="s">
        <v>100</v>
      </c>
      <c r="AC86" s="8" t="s">
        <v>101</v>
      </c>
      <c r="AD86" s="8" t="s">
        <v>102</v>
      </c>
      <c r="AE86" s="8" t="s">
        <v>103</v>
      </c>
      <c r="AF86" s="8" t="s">
        <v>104</v>
      </c>
    </row>
    <row r="87" spans="1:32">
      <c r="A87" s="15" t="s">
        <v>105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>
      <c r="A88" s="15" t="s">
        <v>106</v>
      </c>
      <c r="B88" s="8">
        <v>3</v>
      </c>
      <c r="C88" s="8">
        <v>3</v>
      </c>
      <c r="D88" s="8">
        <v>3</v>
      </c>
      <c r="E88" s="8">
        <v>3</v>
      </c>
      <c r="F88" s="8">
        <v>3</v>
      </c>
      <c r="G88" s="8">
        <v>3</v>
      </c>
      <c r="H88" s="8">
        <v>2</v>
      </c>
      <c r="I88" s="8">
        <v>3</v>
      </c>
      <c r="J88" s="8">
        <v>3</v>
      </c>
      <c r="K88" s="8">
        <v>2</v>
      </c>
      <c r="L88" s="8">
        <v>2</v>
      </c>
      <c r="M88" s="8">
        <v>2</v>
      </c>
      <c r="N88" s="8">
        <v>3</v>
      </c>
      <c r="O88" s="8">
        <v>3</v>
      </c>
      <c r="P88" s="8">
        <v>3</v>
      </c>
      <c r="Q88" s="8">
        <v>2</v>
      </c>
      <c r="R88" s="8">
        <v>2</v>
      </c>
      <c r="S88" s="8">
        <v>2</v>
      </c>
      <c r="T88" s="8">
        <v>3</v>
      </c>
      <c r="U88" s="8">
        <v>2</v>
      </c>
      <c r="V88" s="8">
        <v>3</v>
      </c>
      <c r="W88" s="8">
        <v>2</v>
      </c>
      <c r="X88" s="8">
        <v>2</v>
      </c>
      <c r="Y88" s="8">
        <v>2</v>
      </c>
      <c r="Z88" s="8">
        <v>3</v>
      </c>
      <c r="AA88" s="8">
        <v>3</v>
      </c>
      <c r="AB88" s="8">
        <v>3</v>
      </c>
      <c r="AC88" s="8">
        <v>3</v>
      </c>
      <c r="AD88" s="8">
        <v>3</v>
      </c>
      <c r="AE88" s="8">
        <v>3</v>
      </c>
      <c r="AF88" s="8">
        <v>3</v>
      </c>
    </row>
    <row r="89" spans="1:32">
      <c r="A89" s="15" t="s">
        <v>107</v>
      </c>
      <c r="B89" s="8">
        <v>0.96160000000000001</v>
      </c>
      <c r="C89" s="8">
        <v>0.95109999999999995</v>
      </c>
      <c r="D89" s="8">
        <v>0.95040000000000002</v>
      </c>
      <c r="E89" s="8">
        <v>0.92200000000000004</v>
      </c>
      <c r="F89" s="8">
        <v>0.9012</v>
      </c>
      <c r="G89" s="8">
        <v>0.90090000000000003</v>
      </c>
      <c r="H89" s="8">
        <v>0.92569999999999997</v>
      </c>
      <c r="I89" s="8">
        <v>0.96079999999999999</v>
      </c>
      <c r="J89" s="8">
        <v>0.97070000000000001</v>
      </c>
      <c r="K89" s="8">
        <v>0.97889999999999999</v>
      </c>
      <c r="L89" s="8">
        <v>0.98580000000000001</v>
      </c>
      <c r="M89" s="8">
        <v>0.99819999999999998</v>
      </c>
      <c r="N89" s="8">
        <v>0.94950000000000001</v>
      </c>
      <c r="O89" s="8">
        <v>0.92869999999999997</v>
      </c>
      <c r="P89" s="8">
        <v>0.9204</v>
      </c>
      <c r="Q89" s="8">
        <v>0.99909999999999999</v>
      </c>
      <c r="R89" s="8">
        <v>0.99870000000000003</v>
      </c>
      <c r="S89" s="8">
        <v>0.99260000000000004</v>
      </c>
      <c r="T89" s="8">
        <v>0.97370000000000001</v>
      </c>
      <c r="U89" s="8">
        <v>0.92479999999999996</v>
      </c>
      <c r="V89" s="8">
        <v>0.9173</v>
      </c>
      <c r="W89" s="8">
        <v>0.998</v>
      </c>
      <c r="X89" s="8">
        <v>0.96199999999999997</v>
      </c>
      <c r="Y89" s="8">
        <v>0.99490000000000001</v>
      </c>
      <c r="Z89" s="8">
        <v>0.99980000000000002</v>
      </c>
      <c r="AA89" s="8">
        <v>0.99580000000000002</v>
      </c>
      <c r="AB89" s="8">
        <v>0.99880000000000002</v>
      </c>
      <c r="AC89" s="8">
        <v>0.99990000000000001</v>
      </c>
      <c r="AD89" s="8">
        <v>0.99519999999999997</v>
      </c>
      <c r="AE89" s="8">
        <v>0.99970000000000003</v>
      </c>
      <c r="AF89" s="8">
        <v>0.99650000000000005</v>
      </c>
    </row>
    <row r="90" spans="1:32">
      <c r="A90" s="15" t="s">
        <v>108</v>
      </c>
      <c r="B90" s="8">
        <v>2.4850000000000001E-2</v>
      </c>
      <c r="C90" s="8">
        <v>3.1359999999999999E-2</v>
      </c>
      <c r="D90" s="8">
        <v>3.2539999999999999E-2</v>
      </c>
      <c r="E90" s="8">
        <v>2.0060000000000001E-2</v>
      </c>
      <c r="F90" s="8">
        <v>2.402E-2</v>
      </c>
      <c r="G90" s="8">
        <v>2.6190000000000001E-2</v>
      </c>
      <c r="H90" s="8">
        <v>8.319E-3</v>
      </c>
      <c r="I90" s="8">
        <v>1.3849999999999999E-2</v>
      </c>
      <c r="J90" s="8">
        <v>4.3420000000000004E-3</v>
      </c>
      <c r="K90" s="8">
        <v>1.9220000000000001E-3</v>
      </c>
      <c r="L90" s="8">
        <v>2.9579999999999998E-4</v>
      </c>
      <c r="M90" s="8">
        <v>8.721E-5</v>
      </c>
      <c r="N90" s="8">
        <v>1.7829999999999999E-2</v>
      </c>
      <c r="O90" s="8">
        <v>2.6120000000000001E-2</v>
      </c>
      <c r="P90" s="8">
        <v>2.4930000000000001E-2</v>
      </c>
      <c r="Q90" s="8">
        <v>2.3699999999999999E-4</v>
      </c>
      <c r="R90" s="8">
        <v>3.5359999999999998E-4</v>
      </c>
      <c r="S90" s="8">
        <v>1.737E-3</v>
      </c>
      <c r="T90" s="8">
        <v>6.0429999999999998E-3</v>
      </c>
      <c r="U90" s="8">
        <v>1.8020000000000001E-2</v>
      </c>
      <c r="V90" s="8">
        <v>2.6030000000000001E-2</v>
      </c>
      <c r="W90" s="8">
        <v>3.2220000000000003E-4</v>
      </c>
      <c r="X90" s="8">
        <v>7.3550000000000004E-3</v>
      </c>
      <c r="Y90" s="8">
        <v>8.7319999999999997E-4</v>
      </c>
      <c r="Z90" s="8">
        <v>1.186E-4</v>
      </c>
      <c r="AA90" s="8">
        <v>2.7650000000000001E-3</v>
      </c>
      <c r="AB90" s="8">
        <v>6.5780000000000005E-4</v>
      </c>
      <c r="AC90" s="8">
        <v>8.7689999999999996E-5</v>
      </c>
      <c r="AD90" s="8">
        <v>2.7139999999999998E-3</v>
      </c>
      <c r="AE90" s="8">
        <v>1.7560000000000001E-4</v>
      </c>
      <c r="AF90" s="8">
        <v>1.9419999999999999E-3</v>
      </c>
    </row>
    <row r="91" spans="1:32">
      <c r="A91" s="15" t="s">
        <v>109</v>
      </c>
      <c r="B91" s="8">
        <v>9.1009999999999994E-2</v>
      </c>
      <c r="C91" s="8">
        <v>0.1022</v>
      </c>
      <c r="D91" s="8">
        <v>0.1041</v>
      </c>
      <c r="E91" s="8">
        <v>8.1769999999999995E-2</v>
      </c>
      <c r="F91" s="8">
        <v>8.9480000000000004E-2</v>
      </c>
      <c r="G91" s="8">
        <v>9.3429999999999999E-2</v>
      </c>
      <c r="H91" s="8">
        <v>6.4500000000000002E-2</v>
      </c>
      <c r="I91" s="8">
        <v>6.794E-2</v>
      </c>
      <c r="J91" s="8">
        <v>3.8039999999999997E-2</v>
      </c>
      <c r="K91" s="8">
        <v>3.1E-2</v>
      </c>
      <c r="L91" s="8">
        <v>1.2160000000000001E-2</v>
      </c>
      <c r="M91" s="8">
        <v>6.6030000000000004E-3</v>
      </c>
      <c r="N91" s="8">
        <v>7.7079999999999996E-2</v>
      </c>
      <c r="O91" s="8">
        <v>9.3299999999999994E-2</v>
      </c>
      <c r="P91" s="8">
        <v>9.1160000000000005E-2</v>
      </c>
      <c r="Q91" s="8">
        <v>1.0880000000000001E-2</v>
      </c>
      <c r="R91" s="8">
        <v>1.3299999999999999E-2</v>
      </c>
      <c r="S91" s="8">
        <v>2.947E-2</v>
      </c>
      <c r="T91" s="8">
        <v>4.4880000000000003E-2</v>
      </c>
      <c r="U91" s="8">
        <v>9.493E-2</v>
      </c>
      <c r="V91" s="8">
        <v>9.3149999999999997E-2</v>
      </c>
      <c r="W91" s="8">
        <v>1.269E-2</v>
      </c>
      <c r="X91" s="8">
        <v>6.0639999999999999E-2</v>
      </c>
      <c r="Y91" s="8">
        <v>2.0899999999999998E-2</v>
      </c>
      <c r="Z91" s="8">
        <v>6.2870000000000001E-3</v>
      </c>
      <c r="AA91" s="8">
        <v>3.0360000000000002E-2</v>
      </c>
      <c r="AB91" s="8">
        <v>1.481E-2</v>
      </c>
      <c r="AC91" s="8">
        <v>5.4060000000000002E-3</v>
      </c>
      <c r="AD91" s="8">
        <v>3.0079999999999999E-2</v>
      </c>
      <c r="AE91" s="8">
        <v>7.6509999999999998E-3</v>
      </c>
      <c r="AF91" s="8">
        <v>2.5440000000000001E-2</v>
      </c>
    </row>
    <row r="92" spans="1:32">
      <c r="A92" s="15" t="s">
        <v>110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>
      <c r="A93" s="15" t="s">
        <v>41</v>
      </c>
      <c r="B93" s="8" t="s">
        <v>111</v>
      </c>
      <c r="C93" s="8" t="s">
        <v>111</v>
      </c>
      <c r="D93" s="8" t="s">
        <v>111</v>
      </c>
      <c r="E93" s="8" t="s">
        <v>111</v>
      </c>
      <c r="F93" s="8" t="s">
        <v>111</v>
      </c>
      <c r="G93" s="8" t="s">
        <v>111</v>
      </c>
      <c r="H93" s="8" t="s">
        <v>111</v>
      </c>
      <c r="I93" s="8" t="s">
        <v>111</v>
      </c>
      <c r="J93" s="8" t="s">
        <v>111</v>
      </c>
      <c r="K93" s="8" t="s">
        <v>111</v>
      </c>
      <c r="L93" s="8" t="s">
        <v>111</v>
      </c>
      <c r="M93" s="8" t="s">
        <v>111</v>
      </c>
      <c r="N93" s="8" t="s">
        <v>111</v>
      </c>
      <c r="O93" s="8" t="s">
        <v>111</v>
      </c>
      <c r="P93" s="8" t="s">
        <v>111</v>
      </c>
      <c r="Q93" s="8" t="s">
        <v>111</v>
      </c>
      <c r="R93" s="8" t="s">
        <v>111</v>
      </c>
      <c r="S93" s="8" t="s">
        <v>111</v>
      </c>
      <c r="T93" s="8" t="s">
        <v>111</v>
      </c>
      <c r="U93" s="8" t="s">
        <v>111</v>
      </c>
      <c r="V93" s="8" t="s">
        <v>111</v>
      </c>
      <c r="W93" s="8" t="s">
        <v>111</v>
      </c>
      <c r="X93" s="8" t="s">
        <v>111</v>
      </c>
      <c r="Y93" s="8" t="s">
        <v>111</v>
      </c>
      <c r="Z93" s="8" t="s">
        <v>111</v>
      </c>
      <c r="AA93" s="8" t="s">
        <v>111</v>
      </c>
      <c r="AB93" s="8" t="s">
        <v>111</v>
      </c>
      <c r="AC93" s="8" t="s">
        <v>111</v>
      </c>
      <c r="AD93" s="8" t="s">
        <v>111</v>
      </c>
      <c r="AE93" s="8" t="s">
        <v>111</v>
      </c>
      <c r="AF93" s="8" t="s">
        <v>111</v>
      </c>
    </row>
    <row r="94" spans="1:32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>
      <c r="A95" s="15" t="s">
        <v>112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>
      <c r="A96" s="15" t="s">
        <v>113</v>
      </c>
      <c r="B96" s="8">
        <v>6</v>
      </c>
      <c r="C96" s="8">
        <v>6</v>
      </c>
      <c r="D96" s="8">
        <v>6</v>
      </c>
      <c r="E96" s="8">
        <v>5</v>
      </c>
      <c r="F96" s="8">
        <v>5</v>
      </c>
      <c r="G96" s="8">
        <v>5</v>
      </c>
      <c r="H96" s="8">
        <v>4</v>
      </c>
      <c r="I96" s="8">
        <v>5</v>
      </c>
      <c r="J96" s="8">
        <v>5</v>
      </c>
      <c r="K96" s="8">
        <v>4</v>
      </c>
      <c r="L96" s="8">
        <v>4</v>
      </c>
      <c r="M96" s="8">
        <v>4</v>
      </c>
      <c r="N96" s="8">
        <v>5</v>
      </c>
      <c r="O96" s="8">
        <v>5</v>
      </c>
      <c r="P96" s="8">
        <v>5</v>
      </c>
      <c r="Q96" s="8">
        <v>4</v>
      </c>
      <c r="R96" s="8">
        <v>4</v>
      </c>
      <c r="S96" s="8">
        <v>4</v>
      </c>
      <c r="T96" s="8">
        <v>5</v>
      </c>
      <c r="U96" s="8">
        <v>4</v>
      </c>
      <c r="V96" s="8">
        <v>5</v>
      </c>
      <c r="W96" s="8">
        <v>4</v>
      </c>
      <c r="X96" s="8">
        <v>4</v>
      </c>
      <c r="Y96" s="8">
        <v>4</v>
      </c>
      <c r="Z96" s="8">
        <v>5</v>
      </c>
      <c r="AA96" s="8">
        <v>5</v>
      </c>
      <c r="AB96" s="8">
        <v>5</v>
      </c>
      <c r="AC96" s="8">
        <v>5</v>
      </c>
      <c r="AD96" s="8">
        <v>5</v>
      </c>
      <c r="AE96" s="8">
        <v>5</v>
      </c>
      <c r="AF96" s="8">
        <v>5</v>
      </c>
    </row>
    <row r="97" spans="1:32">
      <c r="A97" s="15" t="s">
        <v>114</v>
      </c>
      <c r="B97" s="8">
        <v>5</v>
      </c>
      <c r="C97" s="8">
        <v>5</v>
      </c>
      <c r="D97" s="8">
        <v>5</v>
      </c>
      <c r="E97" s="8">
        <v>5</v>
      </c>
      <c r="F97" s="8">
        <v>5</v>
      </c>
      <c r="G97" s="8">
        <v>5</v>
      </c>
      <c r="H97" s="8">
        <v>4</v>
      </c>
      <c r="I97" s="8">
        <v>5</v>
      </c>
      <c r="J97" s="8">
        <v>5</v>
      </c>
      <c r="K97" s="8">
        <v>4</v>
      </c>
      <c r="L97" s="8">
        <v>4</v>
      </c>
      <c r="M97" s="8">
        <v>4</v>
      </c>
      <c r="N97" s="8">
        <v>5</v>
      </c>
      <c r="O97" s="8">
        <v>5</v>
      </c>
      <c r="P97" s="8">
        <v>5</v>
      </c>
      <c r="Q97" s="8">
        <v>4</v>
      </c>
      <c r="R97" s="8">
        <v>4</v>
      </c>
      <c r="S97" s="8">
        <v>4</v>
      </c>
      <c r="T97" s="8">
        <v>5</v>
      </c>
      <c r="U97" s="8">
        <v>4</v>
      </c>
      <c r="V97" s="8">
        <v>5</v>
      </c>
      <c r="W97" s="8">
        <v>4</v>
      </c>
      <c r="X97" s="8">
        <v>4</v>
      </c>
      <c r="Y97" s="8">
        <v>4</v>
      </c>
      <c r="Z97" s="8">
        <v>5</v>
      </c>
      <c r="AA97" s="8">
        <v>5</v>
      </c>
      <c r="AB97" s="8">
        <v>5</v>
      </c>
      <c r="AC97" s="8">
        <v>5</v>
      </c>
      <c r="AD97" s="8">
        <v>5</v>
      </c>
      <c r="AE97" s="8">
        <v>5</v>
      </c>
      <c r="AF97" s="8">
        <v>5</v>
      </c>
    </row>
    <row r="99" spans="1:32" s="1" customFormat="1" ht="18">
      <c r="A99" s="18"/>
      <c r="B99" s="17" t="s">
        <v>115</v>
      </c>
      <c r="C99" s="17" t="s">
        <v>116</v>
      </c>
      <c r="D99" s="17" t="s">
        <v>117</v>
      </c>
      <c r="E99" s="17" t="s">
        <v>118</v>
      </c>
      <c r="F99" s="17" t="s">
        <v>119</v>
      </c>
      <c r="G99" s="17" t="s">
        <v>120</v>
      </c>
      <c r="J99" s="17"/>
      <c r="K99" s="17"/>
      <c r="L99" s="17"/>
      <c r="M99" s="17"/>
      <c r="O99" s="17"/>
      <c r="P99" s="17"/>
      <c r="Q99" s="17"/>
      <c r="R99" s="17"/>
      <c r="S99" s="17"/>
      <c r="U99" s="17"/>
      <c r="V99" s="17"/>
      <c r="W99" s="17"/>
      <c r="X99" s="17"/>
      <c r="Y99" s="17"/>
    </row>
    <row r="100" spans="1:32" s="1" customFormat="1">
      <c r="A100" s="16" t="s">
        <v>9</v>
      </c>
      <c r="B100" s="19">
        <f>AVERAGE(B83:D83)</f>
        <v>4.8466666666666667</v>
      </c>
      <c r="C100" s="19">
        <f>AVERAGE(E83:G83)</f>
        <v>62.873333333333335</v>
      </c>
      <c r="D100" s="19">
        <f>AVERAGE(H83:M83)</f>
        <v>40.133333333333333</v>
      </c>
      <c r="E100" s="19">
        <f>AVERAGE(N83:S83)</f>
        <v>32.196666666666665</v>
      </c>
      <c r="F100" s="19">
        <f>AVERAGE(T83:Y83)</f>
        <v>31.506666666666671</v>
      </c>
      <c r="G100" s="19">
        <f>AVERAGE(Z83:AF83)</f>
        <v>73.715714285714284</v>
      </c>
    </row>
    <row r="101" spans="1:32" s="1" customFormat="1">
      <c r="A101" s="16" t="s">
        <v>121</v>
      </c>
      <c r="B101" s="19">
        <f>STDEV(B83:D83)</f>
        <v>0.53659792520408933</v>
      </c>
      <c r="C101" s="19">
        <f>STDEV(E83:G83)</f>
        <v>4.8892160244085492</v>
      </c>
      <c r="D101" s="19">
        <f>STDEV(H83:M83)</f>
        <v>25.385023668822264</v>
      </c>
      <c r="E101" s="19">
        <f>STDEV(N83:S83)</f>
        <v>10.743162786938811</v>
      </c>
      <c r="F101" s="19">
        <f>STDEV(T83:Y83)</f>
        <v>15.737266175122871</v>
      </c>
      <c r="G101" s="19">
        <f>STDEV(Z83:AF83)</f>
        <v>8.5011623855071292</v>
      </c>
    </row>
  </sheetData>
  <mergeCells count="36">
    <mergeCell ref="Z78:AF78"/>
    <mergeCell ref="P54:Q54"/>
    <mergeCell ref="R54:S54"/>
    <mergeCell ref="T54:U54"/>
    <mergeCell ref="D55:F55"/>
    <mergeCell ref="G55:I55"/>
    <mergeCell ref="J55:L55"/>
    <mergeCell ref="B78:D78"/>
    <mergeCell ref="E78:G78"/>
    <mergeCell ref="H78:M78"/>
    <mergeCell ref="N78:S78"/>
    <mergeCell ref="T78:Y78"/>
    <mergeCell ref="P35:Q35"/>
    <mergeCell ref="R35:S35"/>
    <mergeCell ref="T35:U35"/>
    <mergeCell ref="D36:F36"/>
    <mergeCell ref="G36:I36"/>
    <mergeCell ref="J36:L36"/>
    <mergeCell ref="P25:Q25"/>
    <mergeCell ref="R25:S25"/>
    <mergeCell ref="T25:U25"/>
    <mergeCell ref="D26:F26"/>
    <mergeCell ref="G26:I26"/>
    <mergeCell ref="J26:L26"/>
    <mergeCell ref="M15:N15"/>
    <mergeCell ref="O15:P15"/>
    <mergeCell ref="Q15:R15"/>
    <mergeCell ref="D16:F16"/>
    <mergeCell ref="G16:I16"/>
    <mergeCell ref="J16:L16"/>
    <mergeCell ref="M5:N5"/>
    <mergeCell ref="O5:P5"/>
    <mergeCell ref="Q5:R5"/>
    <mergeCell ref="D6:F6"/>
    <mergeCell ref="G6:I6"/>
    <mergeCell ref="J6:L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9FE2-7A72-0441-A81A-D6B3849028C8}">
  <dimension ref="A1:AF65"/>
  <sheetViews>
    <sheetView workbookViewId="0">
      <selection activeCell="K62" sqref="K62"/>
    </sheetView>
  </sheetViews>
  <sheetFormatPr baseColWidth="10" defaultColWidth="8.6640625" defaultRowHeight="16"/>
  <cols>
    <col min="8" max="9" width="9.1640625" bestFit="1" customWidth="1"/>
  </cols>
  <sheetData>
    <row r="1" spans="1:32">
      <c r="A1" s="1" t="s">
        <v>165</v>
      </c>
      <c r="AA1" s="2"/>
    </row>
    <row r="2" spans="1:32">
      <c r="A2" s="1" t="s">
        <v>167</v>
      </c>
    </row>
    <row r="3" spans="1:32">
      <c r="B3" s="3" t="s">
        <v>122</v>
      </c>
    </row>
    <row r="5" spans="1:32" ht="18">
      <c r="B5" t="s">
        <v>2</v>
      </c>
      <c r="C5" s="1" t="s">
        <v>3</v>
      </c>
      <c r="M5" s="24" t="s">
        <v>4</v>
      </c>
      <c r="N5" s="24"/>
      <c r="O5" s="24" t="s">
        <v>5</v>
      </c>
      <c r="P5" s="24"/>
      <c r="Q5" s="24" t="s">
        <v>6</v>
      </c>
      <c r="R5" s="24"/>
      <c r="S5" s="6"/>
      <c r="T5" s="6"/>
      <c r="U5" s="1" t="s">
        <v>7</v>
      </c>
      <c r="AA5" s="4" t="s">
        <v>8</v>
      </c>
    </row>
    <row r="6" spans="1:32">
      <c r="D6" s="24" t="s">
        <v>4</v>
      </c>
      <c r="E6" s="24"/>
      <c r="F6" s="24"/>
      <c r="G6" s="24" t="s">
        <v>5</v>
      </c>
      <c r="H6" s="24"/>
      <c r="I6" s="24"/>
      <c r="J6" s="24" t="s">
        <v>6</v>
      </c>
      <c r="K6" s="24"/>
      <c r="L6" s="24"/>
      <c r="M6" s="1" t="s">
        <v>9</v>
      </c>
      <c r="N6" t="s">
        <v>10</v>
      </c>
      <c r="O6" s="1" t="s">
        <v>9</v>
      </c>
      <c r="P6" t="s">
        <v>10</v>
      </c>
      <c r="Q6" s="1" t="s">
        <v>9</v>
      </c>
      <c r="R6" t="s">
        <v>10</v>
      </c>
      <c r="U6" s="6"/>
      <c r="V6" t="s">
        <v>4</v>
      </c>
      <c r="W6" t="s">
        <v>5</v>
      </c>
      <c r="X6" t="s">
        <v>6</v>
      </c>
      <c r="AA6" s="6"/>
      <c r="AB6" t="s">
        <v>4</v>
      </c>
      <c r="AC6" t="s">
        <v>5</v>
      </c>
      <c r="AD6" t="s">
        <v>6</v>
      </c>
      <c r="AE6" s="1" t="s">
        <v>9</v>
      </c>
      <c r="AF6" t="s">
        <v>11</v>
      </c>
    </row>
    <row r="7" spans="1:32">
      <c r="C7" s="8">
        <v>50</v>
      </c>
      <c r="D7" s="8">
        <v>2590.2759999999998</v>
      </c>
      <c r="E7" s="8">
        <v>2252.8330000000001</v>
      </c>
      <c r="F7" s="8">
        <v>2231.7130000000002</v>
      </c>
      <c r="G7" s="8">
        <v>2938.2020000000002</v>
      </c>
      <c r="H7" s="8">
        <v>2438.9749999999999</v>
      </c>
      <c r="I7" s="8">
        <v>2577.357</v>
      </c>
      <c r="J7" s="8">
        <v>2489.9140000000002</v>
      </c>
      <c r="K7" s="8">
        <v>2258.5329999999999</v>
      </c>
      <c r="L7" s="8">
        <v>2252.5100000000002</v>
      </c>
      <c r="M7" s="1">
        <f>AVERAGE(D7:F7)</f>
        <v>2358.2739999999999</v>
      </c>
      <c r="N7">
        <f>STDEV(D7:F7)</f>
        <v>201.19694233014559</v>
      </c>
      <c r="O7" s="1">
        <f>AVERAGE(G7:I7)</f>
        <v>2651.5113333333334</v>
      </c>
      <c r="P7">
        <f>STDEV(G7:I7)</f>
        <v>257.74221277534929</v>
      </c>
      <c r="Q7" s="1">
        <f>AVERAGE(J7:L7)</f>
        <v>2333.6523333333334</v>
      </c>
      <c r="R7">
        <f>STDEV(J7:L7)</f>
        <v>135.36007714364439</v>
      </c>
      <c r="U7" s="8">
        <v>50</v>
      </c>
      <c r="V7">
        <f>AVERAGE(D7:F7)</f>
        <v>2358.2739999999999</v>
      </c>
      <c r="W7">
        <f>AVERAGE(G7:I7)</f>
        <v>2651.5113333333334</v>
      </c>
      <c r="X7">
        <f>AVERAGE(J7:L7)</f>
        <v>2333.6523333333334</v>
      </c>
      <c r="AA7" s="8">
        <v>50</v>
      </c>
      <c r="AB7" s="8">
        <v>1</v>
      </c>
      <c r="AC7" s="8">
        <v>1</v>
      </c>
      <c r="AD7" s="8">
        <v>1</v>
      </c>
      <c r="AE7" s="1">
        <f>AVERAGE(AB7:AD7)</f>
        <v>1</v>
      </c>
      <c r="AF7">
        <f>STDEV(AB7:AD7)/SQRT(3)</f>
        <v>0</v>
      </c>
    </row>
    <row r="8" spans="1:32">
      <c r="C8" s="8">
        <v>16.6666666666667</v>
      </c>
      <c r="D8" s="8">
        <v>1851.327</v>
      </c>
      <c r="E8" s="8">
        <v>1802.2529999999999</v>
      </c>
      <c r="F8" s="8">
        <v>1678.827</v>
      </c>
      <c r="G8" s="8">
        <v>1919.242</v>
      </c>
      <c r="H8" s="8">
        <v>1967.461</v>
      </c>
      <c r="I8" s="8">
        <v>1937.25</v>
      </c>
      <c r="J8" s="8">
        <v>1776.162</v>
      </c>
      <c r="K8" s="8">
        <v>1584.902</v>
      </c>
      <c r="L8" s="8">
        <v>1458.412</v>
      </c>
      <c r="M8" s="1">
        <f t="shared" ref="M8:M11" si="0">AVERAGE(D8:F8)</f>
        <v>1777.4690000000001</v>
      </c>
      <c r="N8">
        <f t="shared" ref="N8:N11" si="1">STDEV(D8:F8)</f>
        <v>88.880523693326637</v>
      </c>
      <c r="O8" s="1">
        <f t="shared" ref="O8:O11" si="2">AVERAGE(G8:I8)</f>
        <v>1941.3176666666666</v>
      </c>
      <c r="P8">
        <f t="shared" ref="P8:P11" si="3">STDEV(G8:I8)</f>
        <v>24.365496595254005</v>
      </c>
      <c r="Q8" s="1">
        <f t="shared" ref="Q8:Q11" si="4">AVERAGE(J8:L8)</f>
        <v>1606.4920000000002</v>
      </c>
      <c r="R8">
        <f t="shared" ref="R8:R11" si="5">STDEV(J8:L8)</f>
        <v>159.97144026356705</v>
      </c>
      <c r="U8" s="8">
        <v>16.6666666666667</v>
      </c>
      <c r="V8">
        <f>AVERAGE(D8:F8)</f>
        <v>1777.4690000000001</v>
      </c>
      <c r="W8">
        <f>AVERAGE(G8:I8)</f>
        <v>1941.3176666666666</v>
      </c>
      <c r="X8">
        <f>AVERAGE(J8:L8)</f>
        <v>1606.4920000000002</v>
      </c>
      <c r="AA8" s="8">
        <v>16.6666666666667</v>
      </c>
      <c r="AB8" s="8">
        <v>0.75372090064877195</v>
      </c>
      <c r="AC8" s="8">
        <v>0.73215161229492698</v>
      </c>
      <c r="AD8" s="8">
        <v>0.68839182414192102</v>
      </c>
      <c r="AE8" s="1">
        <f>AVERAGE(AB8:AD8)</f>
        <v>0.72475477902853991</v>
      </c>
      <c r="AF8">
        <f>STDEV(AB8:AD8)/SQRT(3)</f>
        <v>1.9218107052877176E-2</v>
      </c>
    </row>
    <row r="9" spans="1:32">
      <c r="C9" s="8">
        <v>5.5555555555555598</v>
      </c>
      <c r="D9" s="8">
        <v>1341.1320000000001</v>
      </c>
      <c r="E9" s="8">
        <v>1251.3579999999999</v>
      </c>
      <c r="F9" s="8">
        <v>1314.61</v>
      </c>
      <c r="G9" s="8">
        <v>1483.1</v>
      </c>
      <c r="H9" s="8">
        <v>1323.316</v>
      </c>
      <c r="I9" s="8">
        <v>1277.2349999999999</v>
      </c>
      <c r="J9" s="8">
        <v>1283.77</v>
      </c>
      <c r="K9" s="8">
        <v>1164.789</v>
      </c>
      <c r="L9" s="8">
        <v>1175.665</v>
      </c>
      <c r="M9" s="1">
        <f t="shared" si="0"/>
        <v>1302.3666666666666</v>
      </c>
      <c r="N9">
        <f t="shared" si="1"/>
        <v>46.122306721729963</v>
      </c>
      <c r="O9" s="1">
        <f t="shared" si="2"/>
        <v>1361.2169999999999</v>
      </c>
      <c r="P9">
        <f t="shared" si="3"/>
        <v>108.03917764866593</v>
      </c>
      <c r="Q9" s="1">
        <f t="shared" si="4"/>
        <v>1208.0746666666666</v>
      </c>
      <c r="R9">
        <f t="shared" si="5"/>
        <v>65.779247945939105</v>
      </c>
      <c r="U9" s="8">
        <v>5.5555555555555598</v>
      </c>
      <c r="V9">
        <f>AVERAGE(D9:F9)</f>
        <v>1302.3666666666666</v>
      </c>
      <c r="W9">
        <f>AVERAGE(G9:I9)</f>
        <v>1361.2169999999999</v>
      </c>
      <c r="X9">
        <f>AVERAGE(J9:L9)</f>
        <v>1208.0746666666666</v>
      </c>
      <c r="AA9" s="8">
        <v>5.5555555555555598</v>
      </c>
      <c r="AB9" s="8">
        <v>0.55226222278760095</v>
      </c>
      <c r="AC9" s="8">
        <v>0.51336979068451805</v>
      </c>
      <c r="AD9" s="8">
        <v>0.517675793803831</v>
      </c>
      <c r="AE9" s="1">
        <f>AVERAGE(AB9:AD9)</f>
        <v>0.5277692690919833</v>
      </c>
      <c r="AF9">
        <f t="shared" ref="AF9:AF11" si="6">STDEV(AB9:AD9)/SQRT(3)</f>
        <v>1.2309400219177145E-2</v>
      </c>
    </row>
    <row r="10" spans="1:32">
      <c r="C10" s="8">
        <v>1.8518518518518501</v>
      </c>
      <c r="D10" s="8">
        <v>751.79899999999998</v>
      </c>
      <c r="E10" s="8">
        <v>747.101</v>
      </c>
      <c r="F10" s="8">
        <v>754.60799999999995</v>
      </c>
      <c r="G10" s="8">
        <v>905.75599999999997</v>
      </c>
      <c r="H10" s="8">
        <v>835.72699999999998</v>
      </c>
      <c r="I10" s="8">
        <v>914.69100000000003</v>
      </c>
      <c r="J10" s="8">
        <v>729.197</v>
      </c>
      <c r="K10" s="8">
        <v>588.07799999999997</v>
      </c>
      <c r="L10" s="8">
        <v>747.97900000000004</v>
      </c>
      <c r="M10" s="1">
        <f t="shared" si="0"/>
        <v>751.16933333333327</v>
      </c>
      <c r="N10">
        <f t="shared" si="1"/>
        <v>3.7929042082991158</v>
      </c>
      <c r="O10" s="1">
        <f t="shared" si="2"/>
        <v>885.39133333333336</v>
      </c>
      <c r="P10">
        <f t="shared" si="3"/>
        <v>43.241971050512198</v>
      </c>
      <c r="Q10" s="1">
        <f t="shared" si="4"/>
        <v>688.41800000000001</v>
      </c>
      <c r="R10">
        <f t="shared" si="5"/>
        <v>87.402960939546475</v>
      </c>
      <c r="U10" s="8">
        <v>1.8518518518518501</v>
      </c>
      <c r="V10">
        <f>AVERAGE(D10:F10)</f>
        <v>751.16933333333327</v>
      </c>
      <c r="W10">
        <f>AVERAGE(G10:I10)</f>
        <v>885.39133333333336</v>
      </c>
      <c r="X10">
        <f>AVERAGE(J10:L10)</f>
        <v>688.41800000000001</v>
      </c>
      <c r="AA10" s="8">
        <v>1.8518518518518501</v>
      </c>
      <c r="AB10" s="8">
        <v>0.318521816562778</v>
      </c>
      <c r="AC10" s="8">
        <v>0.33392042240241399</v>
      </c>
      <c r="AD10" s="8">
        <v>0.29499078716201699</v>
      </c>
      <c r="AE10" s="1">
        <f>AVERAGE(AB10:AD10)</f>
        <v>0.3158110087090697</v>
      </c>
      <c r="AF10">
        <f t="shared" si="6"/>
        <v>1.131945941586707E-2</v>
      </c>
    </row>
    <row r="11" spans="1:32">
      <c r="C11" s="8">
        <v>0.61728395061728403</v>
      </c>
      <c r="D11" s="8">
        <v>517.47400000000005</v>
      </c>
      <c r="E11" s="8">
        <v>468.11</v>
      </c>
      <c r="F11" s="8">
        <v>557.32100000000003</v>
      </c>
      <c r="G11" s="8">
        <v>534.26</v>
      </c>
      <c r="H11" s="8">
        <v>512.26700000000005</v>
      </c>
      <c r="I11" s="8">
        <v>586.50400000000002</v>
      </c>
      <c r="J11" s="8">
        <v>328.33199999999999</v>
      </c>
      <c r="K11" s="8">
        <v>480.34</v>
      </c>
      <c r="L11" s="8">
        <v>507.01600000000002</v>
      </c>
      <c r="M11" s="1">
        <f t="shared" si="0"/>
        <v>514.30166666666673</v>
      </c>
      <c r="N11">
        <f t="shared" si="1"/>
        <v>44.690025781300839</v>
      </c>
      <c r="O11" s="1">
        <f t="shared" si="2"/>
        <v>544.34366666666665</v>
      </c>
      <c r="P11">
        <f t="shared" si="3"/>
        <v>38.131919599376751</v>
      </c>
      <c r="Q11" s="1">
        <f t="shared" si="4"/>
        <v>438.5626666666667</v>
      </c>
      <c r="R11">
        <f t="shared" si="5"/>
        <v>96.389844637976793</v>
      </c>
      <c r="U11" s="8">
        <v>0.61728395061728403</v>
      </c>
      <c r="V11">
        <f>AVERAGE(D11:F11)</f>
        <v>514.30166666666673</v>
      </c>
      <c r="W11">
        <f>AVERAGE(G11:I11)</f>
        <v>544.34366666666665</v>
      </c>
      <c r="X11">
        <f>AVERAGE(J11:L11)</f>
        <v>438.5626666666667</v>
      </c>
      <c r="AA11" s="8">
        <v>0.61728395061728403</v>
      </c>
      <c r="AB11" s="8">
        <v>0.21808082093033099</v>
      </c>
      <c r="AC11" s="8">
        <v>0.20529511597209099</v>
      </c>
      <c r="AD11" s="8">
        <v>0.18792475468140701</v>
      </c>
      <c r="AE11" s="1">
        <f>AVERAGE(AB11:AD11)</f>
        <v>0.20376689719460969</v>
      </c>
      <c r="AF11">
        <f t="shared" si="6"/>
        <v>8.7387770383171633E-3</v>
      </c>
    </row>
    <row r="12" spans="1:32">
      <c r="C12" s="8"/>
      <c r="AE12" s="1"/>
    </row>
    <row r="13" spans="1:32">
      <c r="B13" t="s">
        <v>123</v>
      </c>
      <c r="C13" s="1" t="s">
        <v>3</v>
      </c>
      <c r="M13" s="24" t="s">
        <v>4</v>
      </c>
      <c r="N13" s="24"/>
      <c r="O13" s="24" t="s">
        <v>5</v>
      </c>
      <c r="P13" s="24"/>
      <c r="Q13" s="24" t="s">
        <v>6</v>
      </c>
      <c r="R13" s="24"/>
      <c r="S13" s="6"/>
      <c r="T13" s="6"/>
      <c r="U13" s="1" t="s">
        <v>7</v>
      </c>
      <c r="AA13" s="4" t="s">
        <v>8</v>
      </c>
      <c r="AE13" s="1"/>
    </row>
    <row r="14" spans="1:32">
      <c r="D14" s="24" t="s">
        <v>4</v>
      </c>
      <c r="E14" s="24"/>
      <c r="F14" s="24"/>
      <c r="G14" s="24" t="s">
        <v>5</v>
      </c>
      <c r="H14" s="24"/>
      <c r="I14" s="24"/>
      <c r="J14" s="24" t="s">
        <v>6</v>
      </c>
      <c r="K14" s="24"/>
      <c r="L14" s="24"/>
      <c r="M14" s="1" t="s">
        <v>9</v>
      </c>
      <c r="N14" t="s">
        <v>10</v>
      </c>
      <c r="O14" s="1" t="s">
        <v>9</v>
      </c>
      <c r="P14" t="s">
        <v>10</v>
      </c>
      <c r="Q14" s="1" t="s">
        <v>9</v>
      </c>
      <c r="R14" t="s">
        <v>10</v>
      </c>
      <c r="U14" s="6"/>
      <c r="V14" t="s">
        <v>4</v>
      </c>
      <c r="W14" t="s">
        <v>5</v>
      </c>
      <c r="X14" t="s">
        <v>6</v>
      </c>
      <c r="AA14" s="6"/>
      <c r="AB14" t="s">
        <v>4</v>
      </c>
      <c r="AC14" t="s">
        <v>5</v>
      </c>
      <c r="AD14" t="s">
        <v>6</v>
      </c>
      <c r="AE14" s="1" t="s">
        <v>9</v>
      </c>
      <c r="AF14" t="s">
        <v>11</v>
      </c>
    </row>
    <row r="15" spans="1:32">
      <c r="C15" s="8">
        <v>50</v>
      </c>
      <c r="D15" s="8">
        <v>2621.1669999999999</v>
      </c>
      <c r="E15" s="8">
        <v>2707.9009999999998</v>
      </c>
      <c r="F15" s="8">
        <v>2672.511</v>
      </c>
      <c r="G15" s="8">
        <v>1511.8109999999999</v>
      </c>
      <c r="H15" s="8">
        <v>1711.9770000000001</v>
      </c>
      <c r="I15" s="8">
        <v>1782.4369999999999</v>
      </c>
      <c r="J15" s="8">
        <v>1749.925</v>
      </c>
      <c r="K15" s="8">
        <v>2184.1350000000002</v>
      </c>
      <c r="L15" s="8">
        <v>1897.684</v>
      </c>
      <c r="M15" s="1">
        <f>AVERAGE(D15:F15)</f>
        <v>2667.1929999999998</v>
      </c>
      <c r="N15">
        <f>STDEV(D15:F15)</f>
        <v>43.610864838936607</v>
      </c>
      <c r="O15" s="1">
        <f>AVERAGE(G15:I15)</f>
        <v>1668.7416666666668</v>
      </c>
      <c r="P15">
        <f>STDEV(G15:I15)</f>
        <v>140.39792913477513</v>
      </c>
      <c r="Q15" s="1">
        <f>AVERAGE(J15:L15)</f>
        <v>1943.9146666666668</v>
      </c>
      <c r="R15">
        <f>STDEV(J15:L15)</f>
        <v>220.76579655900818</v>
      </c>
      <c r="U15" s="8">
        <v>50</v>
      </c>
      <c r="V15">
        <f>AVERAGE(D15:F15)</f>
        <v>2667.1929999999998</v>
      </c>
      <c r="W15">
        <f>AVERAGE(G15:I15)</f>
        <v>1668.7416666666668</v>
      </c>
      <c r="X15">
        <f>AVERAGE(J15:L15)</f>
        <v>1943.9146666666668</v>
      </c>
      <c r="AA15" s="8">
        <v>50</v>
      </c>
      <c r="AB15" s="8">
        <v>1</v>
      </c>
      <c r="AC15" s="8">
        <v>0.91717049576783505</v>
      </c>
      <c r="AD15" s="8">
        <v>1</v>
      </c>
      <c r="AE15" s="1">
        <f>AVERAGE(AB15:AD15)</f>
        <v>0.97239016525594513</v>
      </c>
      <c r="AF15">
        <f>STDEV(AB15:AD15)/SQRT(3)</f>
        <v>2.7609834744054984E-2</v>
      </c>
    </row>
    <row r="16" spans="1:32">
      <c r="C16" s="8">
        <v>16.6666666666667</v>
      </c>
      <c r="D16" s="8">
        <v>2219.9459999999999</v>
      </c>
      <c r="E16" s="8">
        <v>2245.819</v>
      </c>
      <c r="F16" s="8">
        <v>2125.1790000000001</v>
      </c>
      <c r="G16" s="8">
        <v>1940.1990000000001</v>
      </c>
      <c r="H16" s="8">
        <v>2052.9830000000002</v>
      </c>
      <c r="I16" s="8">
        <v>1465.069</v>
      </c>
      <c r="J16" s="8">
        <v>1990.85</v>
      </c>
      <c r="K16" s="8">
        <v>1816.394</v>
      </c>
      <c r="L16" s="8">
        <v>2017.9059999999999</v>
      </c>
      <c r="M16" s="1">
        <f t="shared" ref="M16:M19" si="7">AVERAGE(D16:F16)</f>
        <v>2196.9813333333332</v>
      </c>
      <c r="N16">
        <f t="shared" ref="N16:N19" si="8">STDEV(D16:F16)</f>
        <v>63.514048338405601</v>
      </c>
      <c r="O16" s="1">
        <f t="shared" ref="O16:O19" si="9">AVERAGE(G16:I16)</f>
        <v>1819.4170000000001</v>
      </c>
      <c r="P16">
        <f t="shared" ref="P16:P19" si="10">STDEV(G16:I16)</f>
        <v>312.01271847794885</v>
      </c>
      <c r="Q16" s="1">
        <f t="shared" ref="Q16:Q19" si="11">AVERAGE(J16:L16)</f>
        <v>1941.7166666666665</v>
      </c>
      <c r="R16">
        <f t="shared" ref="R16:R19" si="12">STDEV(J16:L16)</f>
        <v>109.37245937315905</v>
      </c>
      <c r="U16" s="8">
        <v>16.6666666666667</v>
      </c>
      <c r="V16">
        <f>AVERAGE(D16:F16)</f>
        <v>2196.9813333333332</v>
      </c>
      <c r="W16">
        <f>AVERAGE(G16:I16)</f>
        <v>1819.4170000000001</v>
      </c>
      <c r="X16">
        <f>AVERAGE(J16:L16)</f>
        <v>1941.7166666666665</v>
      </c>
      <c r="AA16" s="8">
        <v>16.6666666666667</v>
      </c>
      <c r="AB16" s="8">
        <v>0.82371025794841002</v>
      </c>
      <c r="AC16" s="8">
        <v>1</v>
      </c>
      <c r="AD16" s="8">
        <v>0.99886825453984296</v>
      </c>
      <c r="AE16" s="1">
        <f>AVERAGE(AB16:AD16)</f>
        <v>0.94085950416275088</v>
      </c>
      <c r="AF16">
        <f t="shared" ref="AF16:AF19" si="13">STDEV(AB16:AD16)/SQRT(3)</f>
        <v>5.8575534222596891E-2</v>
      </c>
    </row>
    <row r="17" spans="2:32">
      <c r="C17" s="8">
        <v>5.5555555555555598</v>
      </c>
      <c r="D17" s="8">
        <v>2177.5859999999998</v>
      </c>
      <c r="E17" s="8">
        <v>1970.1320000000001</v>
      </c>
      <c r="F17" s="8">
        <v>1945.69</v>
      </c>
      <c r="G17" s="8">
        <v>1274.9939999999999</v>
      </c>
      <c r="H17" s="8">
        <v>1217.5309999999999</v>
      </c>
      <c r="I17" s="8">
        <v>1894.223</v>
      </c>
      <c r="J17" s="8">
        <v>1815.6410000000001</v>
      </c>
      <c r="K17" s="8">
        <v>1790.5630000000001</v>
      </c>
      <c r="L17" s="8">
        <v>1683.83</v>
      </c>
      <c r="M17" s="1">
        <f t="shared" si="7"/>
        <v>2031.1359999999997</v>
      </c>
      <c r="N17">
        <f t="shared" si="8"/>
        <v>127.41685412848631</v>
      </c>
      <c r="O17" s="1">
        <f t="shared" si="9"/>
        <v>1462.2493333333332</v>
      </c>
      <c r="P17">
        <f t="shared" si="10"/>
        <v>375.20185981993001</v>
      </c>
      <c r="Q17" s="1">
        <f t="shared" si="11"/>
        <v>1763.3446666666666</v>
      </c>
      <c r="R17">
        <f t="shared" si="12"/>
        <v>69.994022475732507</v>
      </c>
      <c r="U17" s="8">
        <v>5.5555555555555598</v>
      </c>
      <c r="V17">
        <f>AVERAGE(D17:F17)</f>
        <v>2031.1359999999997</v>
      </c>
      <c r="W17">
        <f>AVERAGE(G17:I17)</f>
        <v>1462.2493333333332</v>
      </c>
      <c r="X17">
        <f>AVERAGE(J17:L17)</f>
        <v>1763.3446666666666</v>
      </c>
      <c r="AA17" s="8">
        <v>5.5555555555555598</v>
      </c>
      <c r="AB17" s="8">
        <v>0.76151019796040798</v>
      </c>
      <c r="AC17" s="8">
        <v>0.803671540068154</v>
      </c>
      <c r="AD17" s="8">
        <v>0.907093986316168</v>
      </c>
      <c r="AE17" s="1">
        <f>AVERAGE(AB17:AD17)</f>
        <v>0.82409190811490995</v>
      </c>
      <c r="AF17">
        <f t="shared" si="13"/>
        <v>4.3248905309373295E-2</v>
      </c>
    </row>
    <row r="18" spans="2:32">
      <c r="C18" s="8">
        <v>1.8518518518518501</v>
      </c>
      <c r="D18" s="8">
        <v>1628.682</v>
      </c>
      <c r="E18" s="8">
        <v>1635.422</v>
      </c>
      <c r="F18" s="8">
        <v>1602.0909999999999</v>
      </c>
      <c r="G18" s="8">
        <v>1255.857</v>
      </c>
      <c r="H18" s="8">
        <v>1121.857</v>
      </c>
      <c r="I18" s="8">
        <v>1168.415</v>
      </c>
      <c r="J18" s="8">
        <v>1278.3309999999999</v>
      </c>
      <c r="K18" s="8">
        <v>1119.6880000000001</v>
      </c>
      <c r="L18" s="8">
        <v>1380.7329999999999</v>
      </c>
      <c r="M18" s="1">
        <f t="shared" si="7"/>
        <v>1622.0649999999998</v>
      </c>
      <c r="N18">
        <f t="shared" si="8"/>
        <v>17.623206490307108</v>
      </c>
      <c r="O18" s="1">
        <f t="shared" si="9"/>
        <v>1182.0429999999999</v>
      </c>
      <c r="P18">
        <f t="shared" si="10"/>
        <v>68.031549945595103</v>
      </c>
      <c r="Q18" s="1">
        <f t="shared" si="11"/>
        <v>1259.5840000000001</v>
      </c>
      <c r="R18">
        <f t="shared" si="12"/>
        <v>131.52836391060285</v>
      </c>
      <c r="U18" s="8">
        <v>1.8518518518518501</v>
      </c>
      <c r="V18">
        <f>AVERAGE(D18:F18)</f>
        <v>1622.0649999999998</v>
      </c>
      <c r="W18">
        <f>AVERAGE(G18:I18)</f>
        <v>1182.0429999999999</v>
      </c>
      <c r="X18">
        <f>AVERAGE(J18:L18)</f>
        <v>1259.5840000000001</v>
      </c>
      <c r="AA18" s="8">
        <v>1.8518518518518501</v>
      </c>
      <c r="AB18" s="8">
        <v>0.60816586682663498</v>
      </c>
      <c r="AC18" s="8">
        <v>0.64966472463449498</v>
      </c>
      <c r="AD18" s="8">
        <v>0.64797571891558203</v>
      </c>
      <c r="AE18" s="1">
        <f>AVERAGE(AB18:AD18)</f>
        <v>0.6352687701255707</v>
      </c>
      <c r="AF18">
        <f t="shared" si="13"/>
        <v>1.3560220137141633E-2</v>
      </c>
    </row>
    <row r="19" spans="2:32">
      <c r="C19" s="8">
        <v>0.61728395061728403</v>
      </c>
      <c r="D19" s="8">
        <v>882.56600000000003</v>
      </c>
      <c r="E19" s="8">
        <v>1036.6199999999999</v>
      </c>
      <c r="F19" s="8">
        <v>1213.8009999999999</v>
      </c>
      <c r="G19" s="8">
        <v>911.43399999999997</v>
      </c>
      <c r="H19" s="8">
        <v>822.78</v>
      </c>
      <c r="I19" s="8">
        <v>590.80700000000002</v>
      </c>
      <c r="J19" s="8">
        <v>729.91399999999999</v>
      </c>
      <c r="K19" s="8">
        <v>1000.41</v>
      </c>
      <c r="L19" s="8">
        <v>1082.258</v>
      </c>
      <c r="M19" s="1">
        <f t="shared" si="7"/>
        <v>1044.329</v>
      </c>
      <c r="N19">
        <f t="shared" si="8"/>
        <v>165.75200697729019</v>
      </c>
      <c r="O19" s="1">
        <f t="shared" si="9"/>
        <v>775.00699999999995</v>
      </c>
      <c r="P19">
        <f t="shared" si="10"/>
        <v>165.56603796974841</v>
      </c>
      <c r="Q19" s="1">
        <f t="shared" si="11"/>
        <v>937.52733333333344</v>
      </c>
      <c r="R19">
        <f t="shared" si="12"/>
        <v>184.39697912203712</v>
      </c>
      <c r="U19" s="8">
        <v>0.61728395061728403</v>
      </c>
      <c r="V19">
        <f>AVERAGE(D19:F19)</f>
        <v>1044.329</v>
      </c>
      <c r="W19">
        <f>AVERAGE(G19:I19)</f>
        <v>775.00699999999995</v>
      </c>
      <c r="X19">
        <f>AVERAGE(J19:L19)</f>
        <v>937.52733333333344</v>
      </c>
      <c r="AA19" s="8">
        <v>0.61728395061728403</v>
      </c>
      <c r="AB19" s="8">
        <v>0.391534193161368</v>
      </c>
      <c r="AC19" s="8">
        <v>0.42597010003297803</v>
      </c>
      <c r="AD19" s="8">
        <v>0.48229332784608298</v>
      </c>
      <c r="AE19" s="1">
        <f>AVERAGE(AB19:AD19)</f>
        <v>0.43326587368014297</v>
      </c>
      <c r="AF19">
        <f t="shared" si="13"/>
        <v>2.6452639231984387E-2</v>
      </c>
    </row>
    <row r="20" spans="2:32">
      <c r="AE20" s="1"/>
    </row>
    <row r="21" spans="2:32">
      <c r="B21" t="s">
        <v>124</v>
      </c>
      <c r="C21" s="1" t="s">
        <v>3</v>
      </c>
      <c r="M21" s="24" t="s">
        <v>4</v>
      </c>
      <c r="N21" s="24"/>
      <c r="O21" s="24" t="s">
        <v>5</v>
      </c>
      <c r="P21" s="24"/>
      <c r="Q21" s="24" t="s">
        <v>6</v>
      </c>
      <c r="R21" s="24"/>
      <c r="S21" s="6"/>
      <c r="T21" s="6"/>
      <c r="U21" s="1" t="s">
        <v>7</v>
      </c>
      <c r="AA21" s="4" t="s">
        <v>8</v>
      </c>
      <c r="AE21" s="1"/>
    </row>
    <row r="22" spans="2:32">
      <c r="D22" s="24" t="s">
        <v>4</v>
      </c>
      <c r="E22" s="24"/>
      <c r="F22" s="24"/>
      <c r="G22" s="24" t="s">
        <v>5</v>
      </c>
      <c r="H22" s="24"/>
      <c r="I22" s="24"/>
      <c r="J22" s="24" t="s">
        <v>6</v>
      </c>
      <c r="K22" s="24"/>
      <c r="L22" s="24"/>
      <c r="M22" s="1" t="s">
        <v>9</v>
      </c>
      <c r="N22" t="s">
        <v>10</v>
      </c>
      <c r="O22" s="1" t="s">
        <v>9</v>
      </c>
      <c r="P22" t="s">
        <v>10</v>
      </c>
      <c r="Q22" s="1" t="s">
        <v>9</v>
      </c>
      <c r="R22" t="s">
        <v>10</v>
      </c>
      <c r="U22" s="6"/>
      <c r="V22" t="s">
        <v>4</v>
      </c>
      <c r="W22" t="s">
        <v>5</v>
      </c>
      <c r="X22" t="s">
        <v>6</v>
      </c>
      <c r="AA22" s="6"/>
      <c r="AB22" t="s">
        <v>4</v>
      </c>
      <c r="AC22" t="s">
        <v>5</v>
      </c>
      <c r="AD22" t="s">
        <v>6</v>
      </c>
      <c r="AE22" s="1" t="s">
        <v>9</v>
      </c>
      <c r="AF22" t="s">
        <v>11</v>
      </c>
    </row>
    <row r="23" spans="2:32">
      <c r="C23" s="8">
        <v>150</v>
      </c>
      <c r="D23" s="8">
        <v>553.149</v>
      </c>
      <c r="E23" s="8">
        <v>520.952</v>
      </c>
      <c r="F23" s="8">
        <v>385.80399999999997</v>
      </c>
      <c r="G23" s="8">
        <v>930.41300000000001</v>
      </c>
      <c r="H23" s="8">
        <v>847.053</v>
      </c>
      <c r="I23" s="8">
        <v>708</v>
      </c>
      <c r="J23" s="8">
        <v>930.41300000000001</v>
      </c>
      <c r="K23" s="8">
        <v>847.053</v>
      </c>
      <c r="L23" s="8">
        <v>708</v>
      </c>
      <c r="M23" s="1">
        <f>AVERAGE(D23:F23)</f>
        <v>486.63500000000005</v>
      </c>
      <c r="N23">
        <f>STDEV(D23:F23)</f>
        <v>88.793747657140145</v>
      </c>
      <c r="O23" s="1">
        <f>AVERAGE(G23:I23)</f>
        <v>828.48866666666663</v>
      </c>
      <c r="P23">
        <f>STDEV(G23:I23)</f>
        <v>112.36263389727647</v>
      </c>
      <c r="Q23" s="1">
        <f>AVERAGE(J23:L23)</f>
        <v>828.48866666666663</v>
      </c>
      <c r="R23">
        <f>STDEV(J23:L23)</f>
        <v>112.36263389727647</v>
      </c>
      <c r="U23" s="8">
        <v>150</v>
      </c>
      <c r="V23">
        <f>AVERAGE(D23:F23)</f>
        <v>486.63500000000005</v>
      </c>
      <c r="W23">
        <f>AVERAGE(G23:I23)</f>
        <v>828.48866666666663</v>
      </c>
      <c r="X23">
        <f t="shared" ref="X23:X28" si="14">AVERAGE(J23:L23)</f>
        <v>828.48866666666663</v>
      </c>
      <c r="AA23" s="8">
        <v>150</v>
      </c>
      <c r="AB23" s="8">
        <v>1</v>
      </c>
      <c r="AC23" s="8">
        <v>1</v>
      </c>
      <c r="AD23" s="8">
        <v>1</v>
      </c>
      <c r="AE23" s="1">
        <f t="shared" ref="AE23:AE28" si="15">AVERAGE(AB23:AD23)</f>
        <v>1</v>
      </c>
      <c r="AF23">
        <f>STDEV(AB23:AD23)/SQRT(3)</f>
        <v>0</v>
      </c>
    </row>
    <row r="24" spans="2:32">
      <c r="C24" s="8">
        <v>50</v>
      </c>
      <c r="D24" s="8">
        <v>468.84699999999998</v>
      </c>
      <c r="E24" s="8">
        <v>406.56400000000002</v>
      </c>
      <c r="F24" s="8">
        <v>339.06400000000002</v>
      </c>
      <c r="G24" s="8">
        <v>652.03599999999994</v>
      </c>
      <c r="H24" s="8">
        <v>603.36300000000006</v>
      </c>
      <c r="I24" s="8">
        <v>637.72400000000005</v>
      </c>
      <c r="J24" s="8">
        <v>652.03599999999994</v>
      </c>
      <c r="K24" s="8">
        <v>603.36300000000006</v>
      </c>
      <c r="L24" s="8">
        <v>637.72400000000005</v>
      </c>
      <c r="M24" s="1">
        <f t="shared" ref="M24:M27" si="16">AVERAGE(D24:F24)</f>
        <v>404.82500000000005</v>
      </c>
      <c r="N24">
        <f t="shared" ref="N24:N27" si="17">STDEV(D24:F24)</f>
        <v>64.908973670825858</v>
      </c>
      <c r="O24" s="1">
        <f t="shared" ref="O24:O27" si="18">AVERAGE(G24:I24)</f>
        <v>631.04100000000005</v>
      </c>
      <c r="P24">
        <f t="shared" ref="P24:P27" si="19">STDEV(G24:I24)</f>
        <v>25.015237336471497</v>
      </c>
      <c r="Q24" s="1">
        <f t="shared" ref="Q24:Q28" si="20">AVERAGE(J24:L24)</f>
        <v>631.04100000000005</v>
      </c>
      <c r="R24">
        <f t="shared" ref="R24:R28" si="21">STDEV(J24:L24)</f>
        <v>25.015237336471497</v>
      </c>
      <c r="U24" s="8">
        <v>50</v>
      </c>
      <c r="V24">
        <f>AVERAGE(D24:F24)</f>
        <v>404.82500000000005</v>
      </c>
      <c r="W24">
        <f>AVERAGE(G24:I24)</f>
        <v>631.04100000000005</v>
      </c>
      <c r="X24">
        <f t="shared" si="14"/>
        <v>631.04100000000005</v>
      </c>
      <c r="AA24" s="8">
        <v>50</v>
      </c>
      <c r="AB24" s="8">
        <v>0.831886321370226</v>
      </c>
      <c r="AC24" s="8">
        <v>0.76167725643089601</v>
      </c>
      <c r="AD24" s="8">
        <v>0.76167725643089601</v>
      </c>
      <c r="AE24" s="1">
        <f t="shared" si="15"/>
        <v>0.78508027807733927</v>
      </c>
      <c r="AF24">
        <f t="shared" ref="AF24:AF27" si="22">STDEV(AB24:AD24)/SQRT(3)</f>
        <v>2.3403021646443329E-2</v>
      </c>
    </row>
    <row r="25" spans="2:32">
      <c r="C25" s="8">
        <v>16.6666667</v>
      </c>
      <c r="D25" s="8">
        <v>236.547</v>
      </c>
      <c r="E25" s="8">
        <v>371.52100000000002</v>
      </c>
      <c r="F25" s="8">
        <v>287.572</v>
      </c>
      <c r="G25" s="8">
        <v>479.06900000000002</v>
      </c>
      <c r="H25" s="8">
        <v>480.38799999999998</v>
      </c>
      <c r="I25" s="8">
        <v>569.83600000000001</v>
      </c>
      <c r="J25" s="8">
        <v>479.06900000000002</v>
      </c>
      <c r="K25" s="8">
        <v>480.38799999999998</v>
      </c>
      <c r="L25" s="8">
        <v>569.83600000000001</v>
      </c>
      <c r="M25" s="1">
        <f t="shared" si="16"/>
        <v>298.54666666666668</v>
      </c>
      <c r="N25">
        <f t="shared" si="17"/>
        <v>68.152972424783627</v>
      </c>
      <c r="O25" s="1">
        <f t="shared" si="18"/>
        <v>509.76433333333335</v>
      </c>
      <c r="P25">
        <f t="shared" si="19"/>
        <v>52.027769434536921</v>
      </c>
      <c r="Q25" s="1">
        <f t="shared" si="20"/>
        <v>509.76433333333335</v>
      </c>
      <c r="R25">
        <f t="shared" si="21"/>
        <v>52.027769434536921</v>
      </c>
      <c r="U25" s="8">
        <v>16.6666667</v>
      </c>
      <c r="V25">
        <f>AVERAGE(D25:F25)</f>
        <v>298.54666666666668</v>
      </c>
      <c r="W25">
        <f>AVERAGE(G25:I25)</f>
        <v>509.76433333333335</v>
      </c>
      <c r="X25">
        <f t="shared" si="14"/>
        <v>509.76433333333335</v>
      </c>
      <c r="AA25" s="8">
        <v>16.6666667</v>
      </c>
      <c r="AB25" s="8">
        <v>0.61349204229042298</v>
      </c>
      <c r="AC25" s="8">
        <v>0.61529420980636196</v>
      </c>
      <c r="AD25" s="8">
        <v>0.61529420980636196</v>
      </c>
      <c r="AE25" s="1">
        <f t="shared" si="15"/>
        <v>0.61469348730104889</v>
      </c>
      <c r="AF25">
        <f t="shared" si="22"/>
        <v>6.007225053129932E-4</v>
      </c>
    </row>
    <row r="26" spans="2:32">
      <c r="C26" s="8">
        <v>5.5555555600000002</v>
      </c>
      <c r="D26" s="8">
        <v>288.38200000000001</v>
      </c>
      <c r="E26" s="8">
        <v>353.99799999999999</v>
      </c>
      <c r="F26" s="8">
        <v>259.827</v>
      </c>
      <c r="G26" s="8">
        <v>367.27300000000002</v>
      </c>
      <c r="H26" s="8">
        <v>368.17399999999998</v>
      </c>
      <c r="I26" s="8">
        <v>375.846</v>
      </c>
      <c r="J26" s="8">
        <v>367.27300000000002</v>
      </c>
      <c r="K26" s="8">
        <v>368.17399999999998</v>
      </c>
      <c r="L26" s="8">
        <v>375.846</v>
      </c>
      <c r="M26" s="1">
        <f t="shared" si="16"/>
        <v>300.73566666666665</v>
      </c>
      <c r="N26">
        <f t="shared" si="17"/>
        <v>48.28565128827946</v>
      </c>
      <c r="O26" s="1">
        <f t="shared" si="18"/>
        <v>370.43100000000004</v>
      </c>
      <c r="P26">
        <f t="shared" si="19"/>
        <v>4.7111165343260177</v>
      </c>
      <c r="Q26" s="1">
        <f t="shared" si="20"/>
        <v>370.43100000000004</v>
      </c>
      <c r="R26">
        <f t="shared" si="21"/>
        <v>4.7111165343260177</v>
      </c>
      <c r="U26" s="8">
        <v>5.5555555600000002</v>
      </c>
      <c r="V26">
        <f>AVERAGE(D26:F26)</f>
        <v>300.73566666666665</v>
      </c>
      <c r="W26">
        <f>AVERAGE(G26:I26)</f>
        <v>370.43100000000004</v>
      </c>
      <c r="X26">
        <f t="shared" si="14"/>
        <v>370.43100000000004</v>
      </c>
      <c r="AA26" s="8">
        <v>5.5555555600000002</v>
      </c>
      <c r="AB26" s="8">
        <v>0.617990280189464</v>
      </c>
      <c r="AC26" s="8">
        <v>0.44711653882545399</v>
      </c>
      <c r="AD26" s="8">
        <v>0.44711653882545399</v>
      </c>
      <c r="AE26" s="1">
        <f t="shared" si="15"/>
        <v>0.5040744526134574</v>
      </c>
      <c r="AF26">
        <f t="shared" si="22"/>
        <v>5.6957913788003287E-2</v>
      </c>
    </row>
    <row r="27" spans="2:32">
      <c r="C27" s="8">
        <v>1.8518518500000001</v>
      </c>
      <c r="D27" s="8">
        <v>225.93700000000001</v>
      </c>
      <c r="E27" s="8">
        <v>183.107</v>
      </c>
      <c r="F27" s="8">
        <v>133.30500000000001</v>
      </c>
      <c r="G27" s="8">
        <v>301.88200000000001</v>
      </c>
      <c r="H27" s="8">
        <v>303.25799999999998</v>
      </c>
      <c r="I27" s="8">
        <v>283.154</v>
      </c>
      <c r="J27" s="8">
        <v>301.88200000000001</v>
      </c>
      <c r="K27" s="8">
        <v>303.25799999999998</v>
      </c>
      <c r="L27" s="8">
        <v>283.154</v>
      </c>
      <c r="M27" s="1">
        <f t="shared" si="16"/>
        <v>180.78299999999999</v>
      </c>
      <c r="N27">
        <f t="shared" si="17"/>
        <v>46.359708670353172</v>
      </c>
      <c r="O27" s="1">
        <f t="shared" si="18"/>
        <v>296.09800000000001</v>
      </c>
      <c r="P27">
        <f t="shared" si="19"/>
        <v>11.230925874566173</v>
      </c>
      <c r="Q27" s="1">
        <f t="shared" si="20"/>
        <v>296.09800000000001</v>
      </c>
      <c r="R27">
        <f t="shared" si="21"/>
        <v>11.230925874566173</v>
      </c>
      <c r="U27" s="8">
        <v>1.8518518500000001</v>
      </c>
      <c r="V27">
        <f>AVERAGE(D27:F27)</f>
        <v>180.78299999999999</v>
      </c>
      <c r="W27">
        <f>AVERAGE(G27:I27)</f>
        <v>296.09800000000001</v>
      </c>
      <c r="X27">
        <f t="shared" si="14"/>
        <v>296.09800000000001</v>
      </c>
      <c r="AA27" s="8">
        <v>1.8518518500000001</v>
      </c>
      <c r="AB27" s="8">
        <v>0.37149609049903898</v>
      </c>
      <c r="AC27" s="8">
        <v>0.35739533924844102</v>
      </c>
      <c r="AD27" s="8">
        <v>0.35739533924844102</v>
      </c>
      <c r="AE27" s="1">
        <f t="shared" si="15"/>
        <v>0.36209558966530703</v>
      </c>
      <c r="AF27">
        <f t="shared" si="22"/>
        <v>4.700250416865984E-3</v>
      </c>
    </row>
    <row r="28" spans="2:32">
      <c r="C28" s="8">
        <v>0.61728395000000003</v>
      </c>
      <c r="D28" s="8"/>
      <c r="E28" s="8"/>
      <c r="F28" s="8"/>
      <c r="G28" s="8"/>
      <c r="H28" s="8"/>
      <c r="I28" s="8"/>
      <c r="J28" s="8">
        <v>111.443</v>
      </c>
      <c r="K28" s="8">
        <v>103.58799999999999</v>
      </c>
      <c r="L28" s="8">
        <v>73.132999999999996</v>
      </c>
      <c r="Q28" s="1">
        <f t="shared" si="20"/>
        <v>96.054666666666662</v>
      </c>
      <c r="R28">
        <f t="shared" si="21"/>
        <v>20.235546899783444</v>
      </c>
      <c r="U28" s="8">
        <v>0.61728395000000003</v>
      </c>
      <c r="X28">
        <f t="shared" si="14"/>
        <v>96.054666666666662</v>
      </c>
      <c r="AA28" s="8">
        <v>0.61728395000000003</v>
      </c>
      <c r="AB28" s="8"/>
      <c r="AC28" s="8"/>
      <c r="AD28" s="8">
        <v>0.115939625971966</v>
      </c>
      <c r="AE28" s="1">
        <f t="shared" si="15"/>
        <v>0.115939625971966</v>
      </c>
    </row>
    <row r="29" spans="2:32">
      <c r="C29" s="8"/>
      <c r="D29" s="8"/>
      <c r="E29" s="8"/>
      <c r="F29" s="8"/>
      <c r="G29" s="8"/>
      <c r="H29" s="8"/>
      <c r="I29" s="8"/>
      <c r="J29" s="8"/>
      <c r="K29" s="8"/>
      <c r="L29" s="8"/>
      <c r="AE29" s="1"/>
    </row>
    <row r="30" spans="2:32">
      <c r="B30" t="s">
        <v>125</v>
      </c>
      <c r="C30" s="1" t="s">
        <v>3</v>
      </c>
      <c r="M30" s="24" t="s">
        <v>4</v>
      </c>
      <c r="N30" s="24"/>
      <c r="O30" s="24" t="s">
        <v>5</v>
      </c>
      <c r="P30" s="24"/>
      <c r="Q30" s="24" t="s">
        <v>6</v>
      </c>
      <c r="R30" s="24"/>
      <c r="S30" s="6"/>
      <c r="T30" s="6"/>
      <c r="U30" s="1" t="s">
        <v>7</v>
      </c>
      <c r="AA30" s="4" t="s">
        <v>8</v>
      </c>
      <c r="AE30" s="1"/>
    </row>
    <row r="31" spans="2:32">
      <c r="D31" s="24" t="s">
        <v>4</v>
      </c>
      <c r="E31" s="24"/>
      <c r="F31" s="24"/>
      <c r="G31" s="24" t="s">
        <v>5</v>
      </c>
      <c r="H31" s="24"/>
      <c r="I31" s="24"/>
      <c r="J31" s="24" t="s">
        <v>6</v>
      </c>
      <c r="K31" s="24"/>
      <c r="L31" s="24"/>
      <c r="M31" s="1" t="s">
        <v>9</v>
      </c>
      <c r="N31" t="s">
        <v>10</v>
      </c>
      <c r="O31" s="1" t="s">
        <v>9</v>
      </c>
      <c r="P31" t="s">
        <v>10</v>
      </c>
      <c r="Q31" s="1" t="s">
        <v>9</v>
      </c>
      <c r="R31" t="s">
        <v>10</v>
      </c>
      <c r="U31" s="6"/>
      <c r="V31" t="s">
        <v>4</v>
      </c>
      <c r="W31" t="s">
        <v>5</v>
      </c>
      <c r="X31" t="s">
        <v>6</v>
      </c>
      <c r="AA31" s="6"/>
      <c r="AB31" t="s">
        <v>4</v>
      </c>
      <c r="AC31" t="s">
        <v>5</v>
      </c>
      <c r="AD31" t="s">
        <v>6</v>
      </c>
      <c r="AE31" s="1" t="s">
        <v>9</v>
      </c>
      <c r="AF31" t="s">
        <v>11</v>
      </c>
    </row>
    <row r="32" spans="2:32">
      <c r="C32" s="8">
        <v>250</v>
      </c>
      <c r="D32" s="5">
        <v>1899.538</v>
      </c>
      <c r="E32" s="5">
        <v>2263.6889999999999</v>
      </c>
      <c r="F32" s="5">
        <v>2179.6889999999999</v>
      </c>
      <c r="G32">
        <v>2357.8429999999998</v>
      </c>
      <c r="H32">
        <v>2481.34</v>
      </c>
      <c r="I32">
        <v>2411.8870000000002</v>
      </c>
      <c r="J32">
        <v>2563.59</v>
      </c>
      <c r="K32">
        <v>2534.4490000000001</v>
      </c>
      <c r="L32">
        <v>2487.35</v>
      </c>
      <c r="M32" s="1">
        <f>AVERAGE(D32:F32)</f>
        <v>2114.3053333333332</v>
      </c>
      <c r="N32">
        <f>STDEV(D32:F32)</f>
        <v>190.67709773418858</v>
      </c>
      <c r="O32" s="1">
        <f>AVERAGE(G32:I32)</f>
        <v>2417.0233333333331</v>
      </c>
      <c r="P32">
        <f>STDEV(G32:I32)</f>
        <v>61.908510661566964</v>
      </c>
      <c r="Q32" s="1">
        <f>AVERAGE(J32:L32)</f>
        <v>2528.4630000000002</v>
      </c>
      <c r="R32">
        <f>STDEV(J32:L32)</f>
        <v>38.470879207525392</v>
      </c>
      <c r="U32" s="8">
        <v>250</v>
      </c>
      <c r="V32">
        <f>AVERAGE(D32:F32)</f>
        <v>2114.3053333333332</v>
      </c>
      <c r="W32">
        <f t="shared" ref="W32:W37" si="23">AVERAGE(G32:I32)</f>
        <v>2417.0233333333331</v>
      </c>
      <c r="X32">
        <f>AVERAGE(J32:L32)</f>
        <v>2528.4630000000002</v>
      </c>
      <c r="AA32" s="8">
        <v>250</v>
      </c>
      <c r="AB32" s="8">
        <v>0.46984444444444501</v>
      </c>
      <c r="AC32" s="8">
        <v>0.53711111111111098</v>
      </c>
      <c r="AD32" s="8">
        <v>0.56188888888888899</v>
      </c>
      <c r="AE32" s="1">
        <f>AVERAGE(AB32:AD32)</f>
        <v>0.52294814814814838</v>
      </c>
      <c r="AF32">
        <f>STDEV(AB32:AD32)/SQRT(3)</f>
        <v>2.7498406488311724E-2</v>
      </c>
    </row>
    <row r="33" spans="1:32">
      <c r="C33" s="8">
        <v>150</v>
      </c>
      <c r="D33" s="5">
        <v>1390.501</v>
      </c>
      <c r="E33" s="5">
        <v>1338.136</v>
      </c>
      <c r="F33" s="5">
        <v>1450.124</v>
      </c>
      <c r="G33">
        <v>1752.67</v>
      </c>
      <c r="H33">
        <v>1812.433</v>
      </c>
      <c r="I33">
        <v>1779.3150000000001</v>
      </c>
      <c r="J33">
        <v>1746.586</v>
      </c>
      <c r="K33">
        <v>1656.2370000000001</v>
      </c>
      <c r="L33">
        <v>1585.0229999999999</v>
      </c>
      <c r="M33" s="1">
        <f t="shared" ref="M33:M36" si="24">AVERAGE(D33:F33)</f>
        <v>1392.9203333333332</v>
      </c>
      <c r="N33">
        <f t="shared" ref="N33:N36" si="25">STDEV(D33:F33)</f>
        <v>56.033185848507102</v>
      </c>
      <c r="O33" s="1">
        <f t="shared" ref="O33:O37" si="26">AVERAGE(G33:I33)</f>
        <v>1781.4726666666666</v>
      </c>
      <c r="P33">
        <f t="shared" ref="P33:P37" si="27">STDEV(G33:I33)</f>
        <v>29.939867840946309</v>
      </c>
      <c r="Q33" s="1">
        <f t="shared" ref="Q33:Q36" si="28">AVERAGE(J33:L33)</f>
        <v>1662.6153333333334</v>
      </c>
      <c r="R33">
        <f t="shared" ref="R33:R36" si="29">STDEV(J33:L33)</f>
        <v>80.970137052701972</v>
      </c>
      <c r="U33" s="8">
        <v>150</v>
      </c>
      <c r="V33">
        <f>AVERAGE(D33:F33)</f>
        <v>1392.9203333333332</v>
      </c>
      <c r="W33">
        <f t="shared" si="23"/>
        <v>1781.4726666666666</v>
      </c>
      <c r="X33">
        <f>AVERAGE(J33:L33)</f>
        <v>1662.6153333333334</v>
      </c>
      <c r="AA33" s="8">
        <v>150</v>
      </c>
      <c r="AB33" s="8">
        <v>0.30953333333333299</v>
      </c>
      <c r="AC33" s="8">
        <v>0.39588888888888901</v>
      </c>
      <c r="AD33" s="8">
        <v>0.369466666666667</v>
      </c>
      <c r="AE33" s="1">
        <f t="shared" ref="AE33:AE37" si="30">AVERAGE(AB33:AD33)</f>
        <v>0.35829629629629633</v>
      </c>
      <c r="AF33">
        <f t="shared" ref="AF33:AF36" si="31">STDEV(AB33:AD33)/SQRT(3)</f>
        <v>2.5546711298362328E-2</v>
      </c>
    </row>
    <row r="34" spans="1:32">
      <c r="C34" s="8">
        <f>C33/3</f>
        <v>50</v>
      </c>
      <c r="D34" s="8">
        <v>715.23199999999997</v>
      </c>
      <c r="E34" s="8">
        <v>560.28899999999999</v>
      </c>
      <c r="F34" s="8">
        <v>789.88300000000004</v>
      </c>
      <c r="G34">
        <v>795.375</v>
      </c>
      <c r="H34">
        <v>849.1</v>
      </c>
      <c r="I34">
        <v>789.27099999999996</v>
      </c>
      <c r="J34">
        <v>649.67600000000004</v>
      </c>
      <c r="K34">
        <v>873.327</v>
      </c>
      <c r="L34">
        <v>745.88</v>
      </c>
      <c r="M34" s="1">
        <f t="shared" si="24"/>
        <v>688.46799999999996</v>
      </c>
      <c r="N34">
        <f t="shared" si="25"/>
        <v>117.11355592330008</v>
      </c>
      <c r="O34" s="1">
        <f t="shared" si="26"/>
        <v>811.24866666666674</v>
      </c>
      <c r="P34">
        <f t="shared" si="27"/>
        <v>32.921987794380449</v>
      </c>
      <c r="Q34" s="1">
        <f t="shared" si="28"/>
        <v>756.29433333333338</v>
      </c>
      <c r="R34">
        <f t="shared" si="29"/>
        <v>112.18861887167105</v>
      </c>
      <c r="U34" s="8">
        <f>U33/3</f>
        <v>50</v>
      </c>
      <c r="V34">
        <f>AVERAGE(D34:F34)</f>
        <v>688.46799999999996</v>
      </c>
      <c r="W34">
        <f t="shared" si="23"/>
        <v>811.24866666666674</v>
      </c>
      <c r="X34">
        <f>AVERAGE(J34:L34)</f>
        <v>756.29433333333338</v>
      </c>
      <c r="AA34" s="8">
        <f>AA33/3</f>
        <v>50</v>
      </c>
      <c r="AB34" s="8">
        <v>0.15299333333333301</v>
      </c>
      <c r="AC34" s="8">
        <v>0.18027777777777801</v>
      </c>
      <c r="AD34" s="8">
        <v>0.16806444444444399</v>
      </c>
      <c r="AE34" s="1">
        <f t="shared" si="30"/>
        <v>0.16711185185185165</v>
      </c>
      <c r="AF34">
        <f t="shared" si="31"/>
        <v>7.8907287717104591E-3</v>
      </c>
    </row>
    <row r="35" spans="1:32">
      <c r="C35" s="8">
        <f t="shared" ref="C35:C37" si="32">C34/3</f>
        <v>16.666666666666668</v>
      </c>
      <c r="D35" s="8">
        <v>335.76299999999998</v>
      </c>
      <c r="E35" s="8">
        <v>401.161</v>
      </c>
      <c r="F35" s="8">
        <v>313.42200000000003</v>
      </c>
      <c r="G35">
        <v>517.76599999999996</v>
      </c>
      <c r="H35">
        <v>523.88900000000001</v>
      </c>
      <c r="I35">
        <v>583.66200000000003</v>
      </c>
      <c r="J35">
        <v>420.26900000000001</v>
      </c>
      <c r="K35">
        <v>351.66699999999997</v>
      </c>
      <c r="L35">
        <v>407.30200000000002</v>
      </c>
      <c r="M35" s="1">
        <f t="shared" si="24"/>
        <v>350.11533333333335</v>
      </c>
      <c r="N35">
        <f t="shared" si="25"/>
        <v>45.596328079499465</v>
      </c>
      <c r="O35" s="1">
        <f t="shared" si="26"/>
        <v>541.77233333333334</v>
      </c>
      <c r="P35">
        <f t="shared" si="27"/>
        <v>36.406468001350191</v>
      </c>
      <c r="Q35" s="1">
        <f t="shared" si="28"/>
        <v>393.0793333333333</v>
      </c>
      <c r="R35">
        <f t="shared" si="29"/>
        <v>36.445463179020443</v>
      </c>
      <c r="U35" s="8">
        <f t="shared" ref="U35:U37" si="33">U34/3</f>
        <v>16.666666666666668</v>
      </c>
      <c r="V35">
        <f>AVERAGE(D35:F35)</f>
        <v>350.11533333333335</v>
      </c>
      <c r="W35">
        <f t="shared" si="23"/>
        <v>541.77233333333334</v>
      </c>
      <c r="X35">
        <f>AVERAGE(J35:L35)</f>
        <v>393.0793333333333</v>
      </c>
      <c r="AA35" s="8">
        <f t="shared" ref="AA35:AA37" si="34">AA34/3</f>
        <v>16.666666666666668</v>
      </c>
      <c r="AB35" s="8">
        <v>7.7804444444444398E-2</v>
      </c>
      <c r="AC35" s="8">
        <v>0.12039333333333301</v>
      </c>
      <c r="AD35" s="8">
        <v>8.7351111111111102E-2</v>
      </c>
      <c r="AE35" s="1">
        <f t="shared" si="30"/>
        <v>9.5182962962962844E-2</v>
      </c>
      <c r="AF35">
        <f t="shared" si="31"/>
        <v>1.2902929793520229E-2</v>
      </c>
    </row>
    <row r="36" spans="1:32">
      <c r="C36" s="8">
        <f t="shared" si="32"/>
        <v>5.5555555555555562</v>
      </c>
      <c r="D36" s="8">
        <v>424.01600000000002</v>
      </c>
      <c r="E36" s="8">
        <v>328.47300000000001</v>
      </c>
      <c r="F36" s="8">
        <v>334.95100000000002</v>
      </c>
      <c r="G36">
        <v>353.33699999999999</v>
      </c>
      <c r="H36">
        <v>367.642</v>
      </c>
      <c r="I36">
        <v>269.46699999999998</v>
      </c>
      <c r="J36">
        <v>220.19</v>
      </c>
      <c r="K36">
        <v>212.20599999999999</v>
      </c>
      <c r="L36">
        <v>235.67</v>
      </c>
      <c r="M36" s="1">
        <f t="shared" si="24"/>
        <v>362.48</v>
      </c>
      <c r="N36">
        <f t="shared" si="25"/>
        <v>53.390079537307074</v>
      </c>
      <c r="O36" s="1">
        <f t="shared" si="26"/>
        <v>330.14866666666666</v>
      </c>
      <c r="P36">
        <f t="shared" si="27"/>
        <v>53.036372032156443</v>
      </c>
      <c r="Q36" s="1">
        <f t="shared" si="28"/>
        <v>222.68866666666665</v>
      </c>
      <c r="R36">
        <f t="shared" si="29"/>
        <v>11.929892092275324</v>
      </c>
      <c r="U36" s="8">
        <f t="shared" si="33"/>
        <v>5.5555555555555562</v>
      </c>
      <c r="V36">
        <f>AVERAGE(D36:F36)</f>
        <v>362.48</v>
      </c>
      <c r="W36">
        <f t="shared" si="23"/>
        <v>330.14866666666666</v>
      </c>
      <c r="X36">
        <f>AVERAGE(J36:L36)</f>
        <v>222.68866666666665</v>
      </c>
      <c r="AA36" s="8">
        <f t="shared" si="34"/>
        <v>5.5555555555555562</v>
      </c>
      <c r="AB36" s="8">
        <v>8.0551111111111101E-2</v>
      </c>
      <c r="AC36" s="8">
        <v>7.3366666666666705E-2</v>
      </c>
      <c r="AD36" s="8">
        <v>4.94866666666667E-2</v>
      </c>
      <c r="AE36" s="1">
        <f t="shared" si="30"/>
        <v>6.7801481481481504E-2</v>
      </c>
      <c r="AF36">
        <f t="shared" si="31"/>
        <v>9.3893271283506611E-3</v>
      </c>
    </row>
    <row r="37" spans="1:32">
      <c r="C37" s="8">
        <f t="shared" si="32"/>
        <v>1.8518518518518521</v>
      </c>
      <c r="G37">
        <v>346.27699999999999</v>
      </c>
      <c r="H37">
        <v>114.22799999999999</v>
      </c>
      <c r="I37">
        <v>188.929</v>
      </c>
      <c r="O37" s="1">
        <f t="shared" si="26"/>
        <v>216.47799999999998</v>
      </c>
      <c r="P37">
        <f t="shared" si="27"/>
        <v>118.45207955540504</v>
      </c>
      <c r="U37" s="8">
        <f t="shared" si="33"/>
        <v>1.8518518518518521</v>
      </c>
      <c r="W37">
        <f t="shared" si="23"/>
        <v>216.47799999999998</v>
      </c>
      <c r="AA37" s="8">
        <f t="shared" si="34"/>
        <v>1.8518518518518521</v>
      </c>
      <c r="AB37" s="8"/>
      <c r="AC37" s="8">
        <v>4.81066666666667E-2</v>
      </c>
      <c r="AD37" s="8"/>
      <c r="AE37" s="1">
        <f t="shared" si="30"/>
        <v>4.81066666666667E-2</v>
      </c>
    </row>
    <row r="40" spans="1:32" ht="20">
      <c r="B40" s="24" t="s">
        <v>127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 t="s">
        <v>128</v>
      </c>
      <c r="O40" s="24"/>
      <c r="P40" s="24"/>
      <c r="Q40" s="24"/>
      <c r="R40" s="24"/>
      <c r="S40" s="24"/>
    </row>
    <row r="41" spans="1:32" ht="18">
      <c r="A41" s="5"/>
      <c r="B41" s="24" t="s">
        <v>2</v>
      </c>
      <c r="C41" s="24"/>
      <c r="D41" s="24"/>
      <c r="E41" s="25" t="s">
        <v>123</v>
      </c>
      <c r="F41" s="25"/>
      <c r="G41" s="25"/>
      <c r="H41" s="25" t="s">
        <v>124</v>
      </c>
      <c r="I41" s="25"/>
      <c r="J41" s="25"/>
      <c r="K41" s="25" t="s">
        <v>125</v>
      </c>
      <c r="L41" s="25"/>
      <c r="M41" s="25"/>
      <c r="N41" s="24" t="s">
        <v>2</v>
      </c>
      <c r="O41" s="24"/>
      <c r="P41" s="24"/>
      <c r="Q41" s="25" t="s">
        <v>123</v>
      </c>
      <c r="R41" s="25"/>
      <c r="S41" s="25"/>
    </row>
    <row r="42" spans="1:32">
      <c r="A42" s="5"/>
      <c r="B42" s="5" t="s">
        <v>4</v>
      </c>
      <c r="C42" s="5" t="s">
        <v>21</v>
      </c>
      <c r="D42" s="5" t="s">
        <v>22</v>
      </c>
      <c r="E42" s="5" t="s">
        <v>4</v>
      </c>
      <c r="F42" s="5" t="s">
        <v>21</v>
      </c>
      <c r="G42" s="5" t="s">
        <v>22</v>
      </c>
      <c r="H42" s="5" t="s">
        <v>4</v>
      </c>
      <c r="I42" s="5" t="s">
        <v>21</v>
      </c>
      <c r="J42" s="5" t="s">
        <v>22</v>
      </c>
      <c r="K42" s="5" t="s">
        <v>4</v>
      </c>
      <c r="L42" s="5" t="s">
        <v>21</v>
      </c>
      <c r="M42" s="5" t="s">
        <v>22</v>
      </c>
      <c r="N42" s="5" t="s">
        <v>4</v>
      </c>
      <c r="O42" s="5" t="s">
        <v>21</v>
      </c>
      <c r="P42" s="5" t="s">
        <v>22</v>
      </c>
      <c r="Q42" s="5" t="s">
        <v>4</v>
      </c>
      <c r="R42" s="5" t="s">
        <v>21</v>
      </c>
      <c r="S42" s="5" t="s">
        <v>22</v>
      </c>
    </row>
    <row r="43" spans="1:32">
      <c r="A43" s="15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32">
      <c r="A44" s="15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32">
      <c r="A45" s="15" t="s">
        <v>40</v>
      </c>
      <c r="B45" s="8">
        <v>1.0309999999999999</v>
      </c>
      <c r="C45" s="8">
        <v>1.0289999999999999</v>
      </c>
      <c r="D45" s="8">
        <v>1.0369999999999999</v>
      </c>
      <c r="E45" s="8">
        <v>0.93759999999999999</v>
      </c>
      <c r="F45" s="8">
        <v>0.97150000000000003</v>
      </c>
      <c r="G45" s="8">
        <v>1.026</v>
      </c>
      <c r="H45" s="8">
        <v>0.91180000000000005</v>
      </c>
      <c r="I45" s="8">
        <v>0.92210000000000003</v>
      </c>
      <c r="J45" s="8">
        <v>0.91820000000000002</v>
      </c>
      <c r="K45" s="8">
        <v>0.92410000000000003</v>
      </c>
      <c r="L45" s="8">
        <v>0.8679</v>
      </c>
      <c r="M45" s="8">
        <v>1.3660000000000001</v>
      </c>
      <c r="N45" s="8">
        <v>1.1000000000000001</v>
      </c>
      <c r="O45" s="8">
        <v>1.077</v>
      </c>
      <c r="P45" s="8">
        <v>1.139</v>
      </c>
      <c r="Q45" s="8">
        <v>1.0589999999999999</v>
      </c>
      <c r="R45" s="8">
        <v>1.0369999999999999</v>
      </c>
      <c r="S45" s="8">
        <v>1.022</v>
      </c>
    </row>
    <row r="46" spans="1:32" s="1" customFormat="1">
      <c r="A46" s="16" t="s">
        <v>41</v>
      </c>
      <c r="B46" s="17">
        <v>4.3780000000000001</v>
      </c>
      <c r="C46" s="17">
        <v>4.7300000000000004</v>
      </c>
      <c r="D46" s="17">
        <v>5.4320000000000004</v>
      </c>
      <c r="E46" s="17">
        <v>0.98380000000000001</v>
      </c>
      <c r="F46" s="17">
        <v>0.85670000000000002</v>
      </c>
      <c r="G46" s="17">
        <v>0.82620000000000005</v>
      </c>
      <c r="H46" s="17">
        <v>3.2570000000000001</v>
      </c>
      <c r="I46" s="17">
        <v>5.3719999999999999</v>
      </c>
      <c r="J46" s="17">
        <v>5.2069999999999999</v>
      </c>
      <c r="K46" s="17">
        <v>258.7</v>
      </c>
      <c r="L46" s="17">
        <v>164.4</v>
      </c>
      <c r="M46" s="17">
        <v>370.4</v>
      </c>
      <c r="N46" s="17">
        <v>19.95</v>
      </c>
      <c r="O46" s="17">
        <v>14.55</v>
      </c>
      <c r="P46" s="17">
        <v>29.76</v>
      </c>
      <c r="Q46" s="17">
        <v>15.11</v>
      </c>
      <c r="R46" s="17">
        <v>12.72</v>
      </c>
      <c r="S46" s="17">
        <v>6.7270000000000003</v>
      </c>
    </row>
    <row r="47" spans="1:32">
      <c r="A47" s="15" t="s">
        <v>42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32">
      <c r="A48" s="15" t="s">
        <v>40</v>
      </c>
      <c r="B48" s="8" t="s">
        <v>129</v>
      </c>
      <c r="C48" s="8" t="s">
        <v>130</v>
      </c>
      <c r="D48" s="8" t="s">
        <v>131</v>
      </c>
      <c r="E48" s="8" t="s">
        <v>132</v>
      </c>
      <c r="F48" s="8" t="s">
        <v>133</v>
      </c>
      <c r="G48" s="8" t="s">
        <v>134</v>
      </c>
      <c r="H48" s="8" t="s">
        <v>135</v>
      </c>
      <c r="I48" s="8" t="s">
        <v>136</v>
      </c>
      <c r="J48" s="8" t="s">
        <v>137</v>
      </c>
      <c r="K48" s="8" t="s">
        <v>138</v>
      </c>
      <c r="L48" s="8" t="s">
        <v>139</v>
      </c>
      <c r="M48" s="8" t="s">
        <v>140</v>
      </c>
      <c r="N48" s="8" t="s">
        <v>141</v>
      </c>
      <c r="O48" s="8" t="s">
        <v>142</v>
      </c>
      <c r="P48" s="8" t="s">
        <v>143</v>
      </c>
      <c r="Q48" s="8" t="s">
        <v>144</v>
      </c>
      <c r="R48" s="8" t="s">
        <v>145</v>
      </c>
      <c r="S48" s="8" t="s">
        <v>146</v>
      </c>
    </row>
    <row r="49" spans="1:19">
      <c r="A49" s="15" t="s">
        <v>41</v>
      </c>
      <c r="B49" s="8" t="s">
        <v>74</v>
      </c>
      <c r="C49" s="8" t="s">
        <v>75</v>
      </c>
      <c r="D49" s="8" t="s">
        <v>76</v>
      </c>
      <c r="E49" s="8" t="s">
        <v>147</v>
      </c>
      <c r="F49" s="8" t="s">
        <v>148</v>
      </c>
      <c r="G49" s="8" t="s">
        <v>149</v>
      </c>
      <c r="H49" s="8" t="s">
        <v>150</v>
      </c>
      <c r="I49" s="8" t="s">
        <v>151</v>
      </c>
      <c r="J49" s="8" t="s">
        <v>152</v>
      </c>
      <c r="K49" s="8" t="s">
        <v>153</v>
      </c>
      <c r="L49" s="8" t="s">
        <v>154</v>
      </c>
      <c r="M49" s="8" t="s">
        <v>155</v>
      </c>
      <c r="N49" s="8" t="s">
        <v>156</v>
      </c>
      <c r="O49" s="8" t="s">
        <v>157</v>
      </c>
      <c r="P49" s="8" t="s">
        <v>158</v>
      </c>
      <c r="Q49" s="8" t="s">
        <v>159</v>
      </c>
      <c r="R49" s="8" t="s">
        <v>160</v>
      </c>
      <c r="S49" s="8" t="s">
        <v>161</v>
      </c>
    </row>
    <row r="50" spans="1:19">
      <c r="A50" s="15" t="s">
        <v>105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>
      <c r="A51" s="15" t="s">
        <v>106</v>
      </c>
      <c r="B51" s="8">
        <v>3</v>
      </c>
      <c r="C51" s="8">
        <v>3</v>
      </c>
      <c r="D51" s="8">
        <v>3</v>
      </c>
      <c r="E51" s="8">
        <v>3</v>
      </c>
      <c r="F51" s="8">
        <v>3</v>
      </c>
      <c r="G51" s="8">
        <v>3</v>
      </c>
      <c r="H51" s="8">
        <v>3</v>
      </c>
      <c r="I51" s="8">
        <v>3</v>
      </c>
      <c r="J51" s="8">
        <v>4</v>
      </c>
      <c r="K51" s="8">
        <v>3</v>
      </c>
      <c r="L51" s="8">
        <v>4</v>
      </c>
      <c r="M51" s="8">
        <v>3</v>
      </c>
      <c r="N51" s="8">
        <v>2</v>
      </c>
      <c r="O51" s="8">
        <v>2</v>
      </c>
      <c r="P51" s="8">
        <v>3</v>
      </c>
      <c r="Q51" s="8">
        <v>2</v>
      </c>
      <c r="R51" s="8">
        <v>2</v>
      </c>
      <c r="S51" s="8">
        <v>4</v>
      </c>
    </row>
    <row r="52" spans="1:19">
      <c r="A52" s="15" t="s">
        <v>107</v>
      </c>
      <c r="B52" s="8">
        <v>0.96160000000000001</v>
      </c>
      <c r="C52" s="8">
        <v>0.95109999999999995</v>
      </c>
      <c r="D52" s="8">
        <v>0.95040000000000002</v>
      </c>
      <c r="E52" s="8">
        <v>0.94120000000000004</v>
      </c>
      <c r="F52" s="8">
        <v>0.9556</v>
      </c>
      <c r="G52" s="8">
        <v>0.97009999999999996</v>
      </c>
      <c r="H52" s="8">
        <v>0.83389999999999997</v>
      </c>
      <c r="I52" s="8">
        <v>0.85140000000000005</v>
      </c>
      <c r="J52" s="8">
        <v>0.9194</v>
      </c>
      <c r="K52" s="8">
        <v>0.95330000000000004</v>
      </c>
      <c r="L52" s="8">
        <v>0.96830000000000005</v>
      </c>
      <c r="M52" s="8">
        <v>0.9869</v>
      </c>
      <c r="N52" s="8">
        <v>0.98160000000000003</v>
      </c>
      <c r="O52" s="8">
        <v>0.98929999999999996</v>
      </c>
      <c r="P52" s="8">
        <v>0.94950000000000001</v>
      </c>
      <c r="Q52" s="8">
        <v>0.97570000000000001</v>
      </c>
      <c r="R52" s="8">
        <v>0.9647</v>
      </c>
      <c r="S52" s="8">
        <v>0.96899999999999997</v>
      </c>
    </row>
    <row r="53" spans="1:19">
      <c r="A53" s="15" t="s">
        <v>108</v>
      </c>
      <c r="B53" s="8">
        <v>1.5610000000000001E-2</v>
      </c>
      <c r="C53" s="8">
        <v>1.966E-2</v>
      </c>
      <c r="D53" s="8">
        <v>2.0719999999999999E-2</v>
      </c>
      <c r="E53" s="8">
        <v>1.242E-2</v>
      </c>
      <c r="F53" s="8">
        <v>9.2399999999999999E-3</v>
      </c>
      <c r="G53" s="8">
        <v>6.4130000000000003E-3</v>
      </c>
      <c r="H53" s="8">
        <v>3.798E-2</v>
      </c>
      <c r="I53" s="8">
        <v>3.8929999999999999E-2</v>
      </c>
      <c r="J53" s="8">
        <v>3.9320000000000001E-2</v>
      </c>
      <c r="K53" s="8">
        <v>5.3499999999999997E-3</v>
      </c>
      <c r="L53" s="8">
        <v>6.1460000000000004E-3</v>
      </c>
      <c r="M53" s="8">
        <v>2.4239999999999999E-3</v>
      </c>
      <c r="N53" s="8">
        <v>5.2449999999999997E-3</v>
      </c>
      <c r="O53" s="8">
        <v>2.745E-3</v>
      </c>
      <c r="P53" s="8">
        <v>2.3109999999999999E-2</v>
      </c>
      <c r="Q53" s="8">
        <v>6.2599999999999999E-3</v>
      </c>
      <c r="R53" s="8">
        <v>7.8370000000000002E-3</v>
      </c>
      <c r="S53" s="8">
        <v>2.154E-2</v>
      </c>
    </row>
    <row r="54" spans="1:19">
      <c r="A54" s="15" t="s">
        <v>109</v>
      </c>
      <c r="B54" s="8">
        <v>7.213E-2</v>
      </c>
      <c r="C54" s="8">
        <v>8.0949999999999994E-2</v>
      </c>
      <c r="D54" s="8">
        <v>8.3119999999999999E-2</v>
      </c>
      <c r="E54" s="8">
        <v>6.4360000000000001E-2</v>
      </c>
      <c r="F54" s="8">
        <v>5.5500000000000001E-2</v>
      </c>
      <c r="G54" s="8">
        <v>4.623E-2</v>
      </c>
      <c r="H54" s="8">
        <v>0.1125</v>
      </c>
      <c r="I54" s="8">
        <v>0.1139</v>
      </c>
      <c r="J54" s="8">
        <v>9.9150000000000002E-2</v>
      </c>
      <c r="K54" s="8">
        <v>4.2229999999999997E-2</v>
      </c>
      <c r="L54" s="8">
        <v>3.9199999999999999E-2</v>
      </c>
      <c r="M54" s="8">
        <v>2.8420000000000001E-2</v>
      </c>
      <c r="N54" s="8">
        <v>5.1209999999999999E-2</v>
      </c>
      <c r="O54" s="8">
        <v>3.705E-2</v>
      </c>
      <c r="P54" s="8">
        <v>8.7760000000000005E-2</v>
      </c>
      <c r="Q54" s="8">
        <v>5.595E-2</v>
      </c>
      <c r="R54" s="8">
        <v>6.2600000000000003E-2</v>
      </c>
      <c r="S54" s="8">
        <v>7.3380000000000001E-2</v>
      </c>
    </row>
    <row r="55" spans="1:19">
      <c r="A55" s="15" t="s">
        <v>110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>
      <c r="A56" s="15" t="s">
        <v>41</v>
      </c>
      <c r="B56" s="8" t="s">
        <v>111</v>
      </c>
      <c r="C56" s="8" t="s">
        <v>111</v>
      </c>
      <c r="D56" s="8" t="s">
        <v>111</v>
      </c>
      <c r="E56" s="8" t="s">
        <v>111</v>
      </c>
      <c r="F56" s="8" t="s">
        <v>111</v>
      </c>
      <c r="G56" s="8" t="s">
        <v>111</v>
      </c>
      <c r="H56" s="8" t="s">
        <v>111</v>
      </c>
      <c r="I56" s="8" t="s">
        <v>111</v>
      </c>
      <c r="J56" s="8" t="s">
        <v>111</v>
      </c>
      <c r="K56" s="8" t="s">
        <v>111</v>
      </c>
      <c r="L56" s="8" t="s">
        <v>111</v>
      </c>
      <c r="M56" s="8" t="s">
        <v>111</v>
      </c>
      <c r="N56" s="8" t="s">
        <v>111</v>
      </c>
      <c r="O56" s="8" t="s">
        <v>111</v>
      </c>
      <c r="P56" s="8" t="s">
        <v>111</v>
      </c>
      <c r="Q56" s="8" t="s">
        <v>111</v>
      </c>
      <c r="R56" s="8" t="s">
        <v>111</v>
      </c>
      <c r="S56" s="8" t="s">
        <v>111</v>
      </c>
    </row>
    <row r="57" spans="1:19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>
      <c r="A58" s="15" t="s">
        <v>112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>
      <c r="A59" s="15" t="s">
        <v>113</v>
      </c>
      <c r="B59" s="8">
        <v>7</v>
      </c>
      <c r="C59" s="8">
        <v>7</v>
      </c>
      <c r="D59" s="8">
        <v>7</v>
      </c>
      <c r="E59" s="8">
        <v>7</v>
      </c>
      <c r="F59" s="8">
        <v>7</v>
      </c>
      <c r="G59" s="8">
        <v>7</v>
      </c>
      <c r="H59" s="8">
        <v>6</v>
      </c>
      <c r="I59" s="8">
        <v>6</v>
      </c>
      <c r="J59" s="8">
        <v>7</v>
      </c>
      <c r="K59" s="8">
        <v>5</v>
      </c>
      <c r="L59" s="8">
        <v>6</v>
      </c>
      <c r="M59" s="8">
        <v>5</v>
      </c>
      <c r="N59" s="8">
        <v>5</v>
      </c>
      <c r="O59" s="8">
        <v>5</v>
      </c>
      <c r="P59" s="8">
        <v>6</v>
      </c>
      <c r="Q59" s="8">
        <v>5</v>
      </c>
      <c r="R59" s="8">
        <v>5</v>
      </c>
      <c r="S59" s="8">
        <v>7</v>
      </c>
    </row>
    <row r="60" spans="1:19">
      <c r="A60" s="15" t="s">
        <v>114</v>
      </c>
      <c r="B60" s="8">
        <v>5</v>
      </c>
      <c r="C60" s="8">
        <v>5</v>
      </c>
      <c r="D60" s="8">
        <v>5</v>
      </c>
      <c r="E60" s="8">
        <v>5</v>
      </c>
      <c r="F60" s="8">
        <v>5</v>
      </c>
      <c r="G60" s="8">
        <v>5</v>
      </c>
      <c r="H60" s="8">
        <v>5</v>
      </c>
      <c r="I60" s="8">
        <v>5</v>
      </c>
      <c r="J60" s="8">
        <v>6</v>
      </c>
      <c r="K60" s="8">
        <v>5</v>
      </c>
      <c r="L60" s="8">
        <v>6</v>
      </c>
      <c r="M60" s="8">
        <v>5</v>
      </c>
      <c r="N60" s="8">
        <v>4</v>
      </c>
      <c r="O60" s="8">
        <v>4</v>
      </c>
      <c r="P60" s="8">
        <v>5</v>
      </c>
      <c r="Q60" s="8">
        <v>4</v>
      </c>
      <c r="R60" s="8">
        <v>4</v>
      </c>
      <c r="S60" s="8">
        <v>6</v>
      </c>
    </row>
    <row r="62" spans="1:19" ht="20">
      <c r="A62" s="1"/>
      <c r="B62" s="26" t="s">
        <v>162</v>
      </c>
      <c r="C62" s="26"/>
      <c r="D62" s="26"/>
      <c r="E62" s="26"/>
      <c r="F62" s="26" t="s">
        <v>163</v>
      </c>
      <c r="G62" s="26"/>
    </row>
    <row r="63" spans="1:19" ht="18">
      <c r="A63" s="18"/>
      <c r="B63" s="1" t="s">
        <v>164</v>
      </c>
      <c r="C63" s="1" t="s">
        <v>123</v>
      </c>
      <c r="D63" s="1" t="s">
        <v>124</v>
      </c>
      <c r="E63" s="1" t="s">
        <v>125</v>
      </c>
      <c r="F63" s="1" t="s">
        <v>164</v>
      </c>
      <c r="G63" s="1" t="s">
        <v>123</v>
      </c>
    </row>
    <row r="64" spans="1:19">
      <c r="A64" s="16" t="s">
        <v>9</v>
      </c>
      <c r="B64" s="19">
        <f>AVERAGE(B46:D46)</f>
        <v>4.8466666666666667</v>
      </c>
      <c r="C64" s="19">
        <f>AVERAGE(E46:G46)</f>
        <v>0.88890000000000002</v>
      </c>
      <c r="D64" s="19">
        <f>AVERAGE(H46:J46)</f>
        <v>4.6119999999999992</v>
      </c>
      <c r="E64" s="19">
        <f>AVERAGE(K46:M46)</f>
        <v>264.5</v>
      </c>
      <c r="F64" s="19">
        <f>AVERAGE(N46:P46)</f>
        <v>21.42</v>
      </c>
      <c r="G64" s="19">
        <f>AVERAGE(Q46:S46)</f>
        <v>11.519</v>
      </c>
    </row>
    <row r="65" spans="1:7">
      <c r="A65" s="16" t="s">
        <v>121</v>
      </c>
      <c r="B65" s="19">
        <f>STDEV(B46:D46)</f>
        <v>0.53659792520408933</v>
      </c>
      <c r="C65" s="19">
        <f>STDEV(E46:G46)</f>
        <v>8.358869540793179E-2</v>
      </c>
      <c r="D65" s="19">
        <f>STDEV(H46:J46)</f>
        <v>1.1763609140055638</v>
      </c>
      <c r="E65" s="19">
        <f>STDEV(K46:M46)</f>
        <v>103.12240299760272</v>
      </c>
      <c r="F65" s="19">
        <f>STDEV(N46:P46)</f>
        <v>7.7108170773271461</v>
      </c>
      <c r="G65" s="19">
        <f>STDEV(Q46:S46)</f>
        <v>4.3186193395574906</v>
      </c>
    </row>
  </sheetData>
  <mergeCells count="34">
    <mergeCell ref="B62:E62"/>
    <mergeCell ref="F62:G62"/>
    <mergeCell ref="B40:M40"/>
    <mergeCell ref="N40:S40"/>
    <mergeCell ref="B41:D41"/>
    <mergeCell ref="E41:G41"/>
    <mergeCell ref="H41:J41"/>
    <mergeCell ref="K41:M41"/>
    <mergeCell ref="N41:P41"/>
    <mergeCell ref="Q41:S41"/>
    <mergeCell ref="M30:N30"/>
    <mergeCell ref="O30:P30"/>
    <mergeCell ref="Q30:R30"/>
    <mergeCell ref="D31:F31"/>
    <mergeCell ref="G31:I31"/>
    <mergeCell ref="J31:L31"/>
    <mergeCell ref="M21:N21"/>
    <mergeCell ref="O21:P21"/>
    <mergeCell ref="Q21:R21"/>
    <mergeCell ref="D22:F22"/>
    <mergeCell ref="G22:I22"/>
    <mergeCell ref="J22:L22"/>
    <mergeCell ref="M13:N13"/>
    <mergeCell ref="O13:P13"/>
    <mergeCell ref="Q13:R13"/>
    <mergeCell ref="D14:F14"/>
    <mergeCell ref="G14:I14"/>
    <mergeCell ref="J14:L14"/>
    <mergeCell ref="M5:N5"/>
    <mergeCell ref="O5:P5"/>
    <mergeCell ref="Q5:R5"/>
    <mergeCell ref="D6:F6"/>
    <mergeCell ref="G6:I6"/>
    <mergeCell ref="J6:L6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1EAC-E879-4B4C-9FCE-4E2F12D472F5}">
  <dimension ref="A1:AF64"/>
  <sheetViews>
    <sheetView topLeftCell="A6" workbookViewId="0">
      <selection activeCell="Q30" sqref="Q30:R30"/>
    </sheetView>
  </sheetViews>
  <sheetFormatPr baseColWidth="10" defaultColWidth="8.6640625" defaultRowHeight="16"/>
  <cols>
    <col min="8" max="9" width="9.1640625" bestFit="1" customWidth="1"/>
  </cols>
  <sheetData>
    <row r="1" spans="1:32">
      <c r="A1" s="1" t="s">
        <v>165</v>
      </c>
      <c r="AA1" s="2"/>
    </row>
    <row r="2" spans="1:32">
      <c r="A2" s="1" t="s">
        <v>166</v>
      </c>
    </row>
    <row r="3" spans="1:32">
      <c r="B3" s="3" t="s">
        <v>126</v>
      </c>
    </row>
    <row r="5" spans="1:32" ht="18">
      <c r="B5" t="s">
        <v>2</v>
      </c>
      <c r="C5" s="1" t="s">
        <v>3</v>
      </c>
      <c r="M5" s="24" t="s">
        <v>4</v>
      </c>
      <c r="N5" s="24"/>
      <c r="O5" s="24" t="s">
        <v>5</v>
      </c>
      <c r="P5" s="24"/>
      <c r="Q5" s="24" t="s">
        <v>6</v>
      </c>
      <c r="R5" s="24"/>
      <c r="S5" s="6"/>
      <c r="T5" s="6"/>
      <c r="U5" s="1" t="s">
        <v>7</v>
      </c>
      <c r="AA5" s="4" t="s">
        <v>8</v>
      </c>
    </row>
    <row r="6" spans="1:32">
      <c r="D6" s="24" t="s">
        <v>4</v>
      </c>
      <c r="E6" s="24"/>
      <c r="F6" s="24"/>
      <c r="G6" s="24" t="s">
        <v>5</v>
      </c>
      <c r="H6" s="24"/>
      <c r="I6" s="24"/>
      <c r="J6" s="24" t="s">
        <v>6</v>
      </c>
      <c r="K6" s="24"/>
      <c r="L6" s="24"/>
      <c r="M6" s="1" t="s">
        <v>9</v>
      </c>
      <c r="N6" t="s">
        <v>10</v>
      </c>
      <c r="O6" s="1" t="s">
        <v>9</v>
      </c>
      <c r="P6" t="s">
        <v>10</v>
      </c>
      <c r="Q6" s="1" t="s">
        <v>9</v>
      </c>
      <c r="R6" t="s">
        <v>10</v>
      </c>
      <c r="U6" s="6"/>
      <c r="V6" t="s">
        <v>4</v>
      </c>
      <c r="W6" t="s">
        <v>5</v>
      </c>
      <c r="X6" t="s">
        <v>6</v>
      </c>
      <c r="AA6" s="6"/>
      <c r="AB6" t="s">
        <v>4</v>
      </c>
      <c r="AC6" t="s">
        <v>5</v>
      </c>
      <c r="AD6" t="s">
        <v>6</v>
      </c>
      <c r="AE6" s="1" t="s">
        <v>9</v>
      </c>
      <c r="AF6" t="s">
        <v>11</v>
      </c>
    </row>
    <row r="7" spans="1:32">
      <c r="C7" s="8">
        <v>150</v>
      </c>
      <c r="D7" s="8">
        <v>1040.989</v>
      </c>
      <c r="E7" s="8">
        <v>1055.9459999999999</v>
      </c>
      <c r="F7" s="8">
        <v>999.51900000000001</v>
      </c>
      <c r="G7" s="8">
        <v>2210.0169999999998</v>
      </c>
      <c r="H7" s="8">
        <v>2268.3249999999998</v>
      </c>
      <c r="I7" s="8">
        <v>2136.777</v>
      </c>
      <c r="J7" s="8">
        <v>1861.4849999999999</v>
      </c>
      <c r="K7" s="8">
        <v>1704.7</v>
      </c>
      <c r="L7" s="8">
        <v>1705.7750000000001</v>
      </c>
      <c r="M7" s="1">
        <f>AVERAGE(D7:F7)</f>
        <v>1032.1513333333332</v>
      </c>
      <c r="N7">
        <f>STDEV(D7:F7)</f>
        <v>29.233197675473878</v>
      </c>
      <c r="O7" s="1">
        <f>AVERAGE(G7:I7)</f>
        <v>2205.0396666666666</v>
      </c>
      <c r="P7">
        <f>STDEV(G7:I7)</f>
        <v>65.915092818969157</v>
      </c>
      <c r="Q7" s="1">
        <f>AVERAGE(J7:L7)</f>
        <v>1757.32</v>
      </c>
      <c r="R7">
        <f>STDEV(J7:L7)</f>
        <v>90.211137477586334</v>
      </c>
      <c r="U7" s="8">
        <v>150</v>
      </c>
      <c r="V7">
        <f>AVERAGE(D7:F7)</f>
        <v>1032.1513333333332</v>
      </c>
      <c r="W7">
        <f>AVERAGE(G7:I7)</f>
        <v>2205.0396666666666</v>
      </c>
      <c r="X7">
        <f>AVERAGE(J7:L7)</f>
        <v>1757.32</v>
      </c>
      <c r="AA7" s="8">
        <v>150</v>
      </c>
      <c r="AB7" s="8">
        <v>1</v>
      </c>
      <c r="AC7" s="8">
        <v>1</v>
      </c>
      <c r="AD7" s="8">
        <v>1</v>
      </c>
      <c r="AE7" s="1">
        <f>AVERAGE(AB7:AD7)</f>
        <v>1</v>
      </c>
      <c r="AF7">
        <f>STDEV(AB7:AD7)/SQRT(3)</f>
        <v>0</v>
      </c>
    </row>
    <row r="8" spans="1:32">
      <c r="C8" s="8">
        <v>50</v>
      </c>
      <c r="D8" s="8">
        <v>827.05100000000004</v>
      </c>
      <c r="E8" s="8">
        <v>721.57500000000005</v>
      </c>
      <c r="F8" s="8">
        <v>742.49800000000005</v>
      </c>
      <c r="G8" s="8">
        <v>2006.713</v>
      </c>
      <c r="H8" s="8">
        <v>1748.5</v>
      </c>
      <c r="I8" s="8">
        <v>1641.6949999999999</v>
      </c>
      <c r="J8" s="8">
        <v>1120.462</v>
      </c>
      <c r="K8" s="8">
        <v>1046.7139999999999</v>
      </c>
      <c r="L8" s="8">
        <v>1082.011</v>
      </c>
      <c r="M8" s="1">
        <f t="shared" ref="M8:M10" si="0">AVERAGE(D8:F8)</f>
        <v>763.70800000000008</v>
      </c>
      <c r="N8">
        <f t="shared" ref="N8:N10" si="1">STDEV(D8:F8)</f>
        <v>55.845274813541749</v>
      </c>
      <c r="O8" s="1">
        <f t="shared" ref="O8:O10" si="2">AVERAGE(G8:I8)</f>
        <v>1798.9693333333332</v>
      </c>
      <c r="P8">
        <f t="shared" ref="P8:P10" si="3">STDEV(G8:I8)</f>
        <v>187.66965734058698</v>
      </c>
      <c r="Q8" s="1">
        <f t="shared" ref="Q8:Q11" si="4">AVERAGE(J8:L8)</f>
        <v>1083.0623333333333</v>
      </c>
      <c r="R8">
        <f t="shared" ref="R8:R11" si="5">STDEV(J8:L8)</f>
        <v>36.885238949115333</v>
      </c>
      <c r="U8" s="8">
        <v>50</v>
      </c>
      <c r="V8">
        <f>AVERAGE(D8:F8)</f>
        <v>763.70800000000008</v>
      </c>
      <c r="W8">
        <f>AVERAGE(G8:I8)</f>
        <v>1798.9693333333332</v>
      </c>
      <c r="X8">
        <f>AVERAGE(J8:L8)</f>
        <v>1083.0623333333333</v>
      </c>
      <c r="AA8" s="8">
        <v>50</v>
      </c>
      <c r="AB8" s="8">
        <v>0.73988568106955999</v>
      </c>
      <c r="AC8" s="8">
        <v>0.81587301587301597</v>
      </c>
      <c r="AD8" s="8">
        <v>0.61634325385534605</v>
      </c>
      <c r="AE8" s="1">
        <f>AVERAGE(AB8:AD8)</f>
        <v>0.72403398359930737</v>
      </c>
      <c r="AF8">
        <f t="shared" ref="AF8:AF11" si="6">STDEV(AB8:AD8)/SQRT(3)</f>
        <v>5.8142035044143739E-2</v>
      </c>
    </row>
    <row r="9" spans="1:32">
      <c r="C9" s="8">
        <v>16.66667</v>
      </c>
      <c r="D9" s="8">
        <v>605.42399999999998</v>
      </c>
      <c r="E9" s="8">
        <v>468.70800000000003</v>
      </c>
      <c r="F9" s="8">
        <v>456.18700000000001</v>
      </c>
      <c r="G9" s="8">
        <v>1284.8789999999999</v>
      </c>
      <c r="H9" s="8">
        <v>1168.3340000000001</v>
      </c>
      <c r="I9" s="8">
        <v>1193.068</v>
      </c>
      <c r="J9" s="8">
        <v>771.52</v>
      </c>
      <c r="K9" s="8">
        <v>715.64200000000005</v>
      </c>
      <c r="L9" s="8">
        <v>752.54399999999998</v>
      </c>
      <c r="M9" s="1">
        <f t="shared" si="0"/>
        <v>510.10633333333334</v>
      </c>
      <c r="N9">
        <f t="shared" si="1"/>
        <v>82.784582165602259</v>
      </c>
      <c r="O9" s="1">
        <f t="shared" si="2"/>
        <v>1215.4269999999999</v>
      </c>
      <c r="P9">
        <f t="shared" si="3"/>
        <v>61.405438822631915</v>
      </c>
      <c r="Q9" s="1">
        <f t="shared" si="4"/>
        <v>746.56866666666667</v>
      </c>
      <c r="R9">
        <f t="shared" si="5"/>
        <v>28.414189718049872</v>
      </c>
      <c r="U9" s="8">
        <v>16.66667</v>
      </c>
      <c r="V9">
        <f>AVERAGE(D9:F9)</f>
        <v>510.10633333333334</v>
      </c>
      <c r="W9">
        <f>AVERAGE(G9:I9)</f>
        <v>1215.4269999999999</v>
      </c>
      <c r="X9">
        <f>AVERAGE(J9:L9)</f>
        <v>746.56866666666667</v>
      </c>
      <c r="AA9" s="8">
        <v>16.66667</v>
      </c>
      <c r="AB9" s="8">
        <v>0.49419686107343502</v>
      </c>
      <c r="AC9" s="8">
        <v>0.55120181405895696</v>
      </c>
      <c r="AD9" s="8">
        <v>0.42483924201900602</v>
      </c>
      <c r="AE9" s="1">
        <f>AVERAGE(AB9:AD9)</f>
        <v>0.49007930571713265</v>
      </c>
      <c r="AF9">
        <f t="shared" si="6"/>
        <v>3.6535784283914199E-2</v>
      </c>
    </row>
    <row r="10" spans="1:32">
      <c r="C10" s="8">
        <v>5.5555560000000002</v>
      </c>
      <c r="D10" s="8">
        <v>338.60300000000001</v>
      </c>
      <c r="E10" s="8">
        <v>253</v>
      </c>
      <c r="F10" s="8">
        <v>295.66699999999997</v>
      </c>
      <c r="G10" s="8">
        <v>875.77599999999995</v>
      </c>
      <c r="H10" s="8">
        <v>726.21799999999996</v>
      </c>
      <c r="I10" s="8">
        <v>623.48800000000006</v>
      </c>
      <c r="J10" s="8">
        <v>409.07</v>
      </c>
      <c r="K10" s="8">
        <v>418.69400000000002</v>
      </c>
      <c r="L10" s="8">
        <v>412.19499999999999</v>
      </c>
      <c r="M10" s="1">
        <f t="shared" si="0"/>
        <v>295.75666666666666</v>
      </c>
      <c r="N10">
        <f t="shared" si="1"/>
        <v>42.801570442372132</v>
      </c>
      <c r="O10" s="1">
        <f t="shared" si="2"/>
        <v>741.82733333333329</v>
      </c>
      <c r="P10">
        <f t="shared" si="3"/>
        <v>126.86625714244595</v>
      </c>
      <c r="Q10" s="1">
        <f t="shared" si="4"/>
        <v>413.31966666666671</v>
      </c>
      <c r="R10">
        <f t="shared" si="5"/>
        <v>4.9095825009193463</v>
      </c>
      <c r="U10" s="8">
        <v>5.5555560000000002</v>
      </c>
      <c r="V10">
        <f>AVERAGE(D10:F10)</f>
        <v>295.75666666666666</v>
      </c>
      <c r="W10">
        <f>AVERAGE(G10:I10)</f>
        <v>741.82733333333329</v>
      </c>
      <c r="X10">
        <f>AVERAGE(J10:L10)</f>
        <v>413.31966666666671</v>
      </c>
      <c r="AA10" s="8">
        <v>5.5555560000000002</v>
      </c>
      <c r="AB10" s="8">
        <v>0.286533617515985</v>
      </c>
      <c r="AC10" s="8">
        <v>0.336430839002268</v>
      </c>
      <c r="AD10" s="8">
        <v>0.235201729926592</v>
      </c>
      <c r="AE10" s="1">
        <f>AVERAGE(AB10:AD10)</f>
        <v>0.28605539548161502</v>
      </c>
      <c r="AF10">
        <f t="shared" si="6"/>
        <v>2.9223304931163829E-2</v>
      </c>
    </row>
    <row r="11" spans="1:32">
      <c r="C11" s="8">
        <v>1.8518520000000001</v>
      </c>
      <c r="D11" s="8"/>
      <c r="E11" s="8"/>
      <c r="F11" s="8"/>
      <c r="G11" s="8"/>
      <c r="H11" s="8"/>
      <c r="I11" s="8"/>
      <c r="J11" s="8">
        <v>267.53199999999998</v>
      </c>
      <c r="K11" s="8">
        <v>265.14499999999998</v>
      </c>
      <c r="L11" s="8">
        <v>282.22399999999999</v>
      </c>
      <c r="Q11" s="1">
        <f t="shared" si="4"/>
        <v>271.63366666666661</v>
      </c>
      <c r="R11">
        <f t="shared" si="5"/>
        <v>9.2488276193976819</v>
      </c>
      <c r="U11" s="8">
        <v>1.8518520000000001</v>
      </c>
      <c r="X11">
        <f>AVERAGE(J11:L11)</f>
        <v>271.63366666666661</v>
      </c>
      <c r="AA11" s="8">
        <v>1.8518520000000001</v>
      </c>
      <c r="AB11" s="8"/>
      <c r="AC11" s="8"/>
      <c r="AD11" s="8">
        <v>0.15457235531781699</v>
      </c>
      <c r="AE11" s="1">
        <f>AVERAGE(AB11:AD11)</f>
        <v>0.15457235531781699</v>
      </c>
      <c r="AF11" t="e">
        <f t="shared" si="6"/>
        <v>#DIV/0!</v>
      </c>
    </row>
    <row r="12" spans="1:32">
      <c r="C12" s="8"/>
      <c r="Q12" s="1"/>
      <c r="AE12" s="1"/>
    </row>
    <row r="13" spans="1:32">
      <c r="B13" t="s">
        <v>123</v>
      </c>
      <c r="C13" s="1" t="s">
        <v>3</v>
      </c>
      <c r="M13" s="24" t="s">
        <v>4</v>
      </c>
      <c r="N13" s="24"/>
      <c r="O13" s="24" t="s">
        <v>5</v>
      </c>
      <c r="P13" s="24"/>
      <c r="Q13" s="24" t="s">
        <v>6</v>
      </c>
      <c r="R13" s="24"/>
      <c r="S13" s="6"/>
      <c r="T13" s="6"/>
      <c r="U13" s="1" t="s">
        <v>7</v>
      </c>
      <c r="AA13" s="4" t="s">
        <v>8</v>
      </c>
      <c r="AE13" s="1"/>
    </row>
    <row r="14" spans="1:32">
      <c r="D14" s="24" t="s">
        <v>4</v>
      </c>
      <c r="E14" s="24"/>
      <c r="F14" s="24"/>
      <c r="G14" s="24" t="s">
        <v>5</v>
      </c>
      <c r="H14" s="24"/>
      <c r="I14" s="24"/>
      <c r="J14" s="24" t="s">
        <v>6</v>
      </c>
      <c r="K14" s="24"/>
      <c r="L14" s="24"/>
      <c r="M14" s="1" t="s">
        <v>9</v>
      </c>
      <c r="N14" t="s">
        <v>10</v>
      </c>
      <c r="O14" s="1" t="s">
        <v>9</v>
      </c>
      <c r="P14" t="s">
        <v>10</v>
      </c>
      <c r="Q14" s="1" t="s">
        <v>9</v>
      </c>
      <c r="R14" t="s">
        <v>10</v>
      </c>
      <c r="U14" s="6"/>
      <c r="V14" t="s">
        <v>4</v>
      </c>
      <c r="W14" t="s">
        <v>5</v>
      </c>
      <c r="X14" t="s">
        <v>6</v>
      </c>
      <c r="AA14" s="6"/>
      <c r="AB14" t="s">
        <v>4</v>
      </c>
      <c r="AC14" t="s">
        <v>5</v>
      </c>
      <c r="AD14" t="s">
        <v>6</v>
      </c>
      <c r="AE14" s="1" t="s">
        <v>9</v>
      </c>
      <c r="AF14" t="s">
        <v>11</v>
      </c>
    </row>
    <row r="15" spans="1:32">
      <c r="C15" s="8">
        <v>150</v>
      </c>
      <c r="D15" s="8">
        <v>2574.4630000000002</v>
      </c>
      <c r="E15" s="8">
        <v>2582.9110000000001</v>
      </c>
      <c r="F15" s="8">
        <v>2612.6590000000001</v>
      </c>
      <c r="G15" s="8">
        <v>2855.1619999999998</v>
      </c>
      <c r="H15" s="8">
        <v>2769.741</v>
      </c>
      <c r="I15" s="8">
        <v>2435.4360000000001</v>
      </c>
      <c r="J15" s="8">
        <v>1543.819</v>
      </c>
      <c r="K15" s="8">
        <v>1649.883</v>
      </c>
      <c r="L15" s="8">
        <v>1941.788</v>
      </c>
      <c r="M15" s="1">
        <f>AVERAGE(D15:F15)</f>
        <v>2590.011</v>
      </c>
      <c r="N15">
        <f>STDEV(D15:F15)</f>
        <v>20.06342702531148</v>
      </c>
      <c r="O15" s="1">
        <f>AVERAGE(G15:I15)</f>
        <v>2686.7796666666668</v>
      </c>
      <c r="P15">
        <f>STDEV(G15:I15)</f>
        <v>221.8206840904005</v>
      </c>
      <c r="Q15" s="1">
        <f>AVERAGE(J15:L15)</f>
        <v>1711.83</v>
      </c>
      <c r="R15">
        <f>STDEV(J15:L15)</f>
        <v>206.08955419186097</v>
      </c>
      <c r="U15" s="8">
        <v>150</v>
      </c>
      <c r="V15">
        <f>AVERAGE(D15:F15)</f>
        <v>2590.011</v>
      </c>
      <c r="W15">
        <f>AVERAGE(G15:I15)</f>
        <v>2686.7796666666668</v>
      </c>
      <c r="X15">
        <f t="shared" ref="X15:X20" si="7">AVERAGE(J15:L15)</f>
        <v>1711.83</v>
      </c>
      <c r="AA15" s="8">
        <v>150</v>
      </c>
      <c r="AB15" s="8">
        <v>1</v>
      </c>
      <c r="AC15" s="8">
        <v>1</v>
      </c>
      <c r="AD15" s="8">
        <v>0.90227703984819696</v>
      </c>
      <c r="AE15" s="1">
        <f t="shared" ref="AE15:AE20" si="8">AVERAGE(AB15:AD15)</f>
        <v>0.96742567994939899</v>
      </c>
      <c r="AF15">
        <f>STDEV(AB15:AD15)/SQRT(3)</f>
        <v>3.2574320050601013E-2</v>
      </c>
    </row>
    <row r="16" spans="1:32">
      <c r="C16" s="8">
        <v>50</v>
      </c>
      <c r="D16" s="8">
        <v>2113.8049999999998</v>
      </c>
      <c r="E16" s="8">
        <v>1794.4649999999999</v>
      </c>
      <c r="F16" s="8">
        <v>1911.027</v>
      </c>
      <c r="G16" s="8">
        <v>2058.7820000000002</v>
      </c>
      <c r="H16" s="8">
        <v>2110.21</v>
      </c>
      <c r="I16" s="8">
        <v>2043.8679999999999</v>
      </c>
      <c r="J16" s="8">
        <v>1999.297</v>
      </c>
      <c r="K16" s="8">
        <v>1688.085</v>
      </c>
      <c r="L16" s="8">
        <v>2004.33</v>
      </c>
      <c r="M16" s="1">
        <f t="shared" ref="M16:M18" si="9">AVERAGE(D16:F16)</f>
        <v>1939.7656666666664</v>
      </c>
      <c r="N16">
        <f t="shared" ref="N16:N18" si="10">STDEV(D16:F16)</f>
        <v>161.59808823539132</v>
      </c>
      <c r="O16" s="1">
        <f t="shared" ref="O16:O18" si="11">AVERAGE(G16:I16)</f>
        <v>2070.9533333333334</v>
      </c>
      <c r="P16">
        <f t="shared" ref="P16:P18" si="12">STDEV(G16:I16)</f>
        <v>34.805477404186462</v>
      </c>
      <c r="Q16" s="1">
        <f t="shared" ref="Q16:Q19" si="13">AVERAGE(J16:L16)</f>
        <v>1897.2373333333333</v>
      </c>
      <c r="R16">
        <f t="shared" ref="R16:R19" si="14">STDEV(J16:L16)</f>
        <v>181.14871425525857</v>
      </c>
      <c r="U16" s="8">
        <v>50</v>
      </c>
      <c r="V16">
        <f>AVERAGE(D16:F16)</f>
        <v>1939.7656666666664</v>
      </c>
      <c r="W16">
        <f>AVERAGE(G16:I16)</f>
        <v>2070.9533333333334</v>
      </c>
      <c r="X16">
        <f t="shared" si="7"/>
        <v>1897.2373333333333</v>
      </c>
      <c r="AA16" s="8">
        <v>50</v>
      </c>
      <c r="AB16" s="8">
        <v>0.74895752895752898</v>
      </c>
      <c r="AC16" s="8">
        <v>0.77080541908590094</v>
      </c>
      <c r="AD16" s="8">
        <v>1</v>
      </c>
      <c r="AE16" s="1">
        <f t="shared" si="8"/>
        <v>0.83992098268114335</v>
      </c>
      <c r="AF16">
        <f t="shared" ref="AF16:AF18" si="15">STDEV(AB16:AD16)/SQRT(3)</f>
        <v>8.0287610947752885E-2</v>
      </c>
    </row>
    <row r="17" spans="2:32">
      <c r="C17" s="8">
        <v>16.6666666666667</v>
      </c>
      <c r="D17" s="8">
        <v>1465.231</v>
      </c>
      <c r="E17" s="8">
        <v>1482.22</v>
      </c>
      <c r="F17" s="8">
        <v>1499.107</v>
      </c>
      <c r="G17" s="8">
        <v>1605.3869999999999</v>
      </c>
      <c r="H17" s="8">
        <v>1500.021</v>
      </c>
      <c r="I17" s="8">
        <v>1490.5709999999999</v>
      </c>
      <c r="J17" s="8">
        <v>1508.171</v>
      </c>
      <c r="K17" s="8">
        <v>1349.0930000000001</v>
      </c>
      <c r="L17" s="8">
        <v>1315.5920000000001</v>
      </c>
      <c r="M17" s="1">
        <f t="shared" si="9"/>
        <v>1482.1859999999999</v>
      </c>
      <c r="N17">
        <f t="shared" si="10"/>
        <v>16.938025593321068</v>
      </c>
      <c r="O17" s="1">
        <f t="shared" si="11"/>
        <v>1531.9929999999997</v>
      </c>
      <c r="P17">
        <f t="shared" si="12"/>
        <v>63.736449948204687</v>
      </c>
      <c r="Q17" s="1">
        <f t="shared" si="13"/>
        <v>1390.952</v>
      </c>
      <c r="R17">
        <f t="shared" si="14"/>
        <v>102.8873156467793</v>
      </c>
      <c r="U17" s="8">
        <v>16.6666666666667</v>
      </c>
      <c r="V17">
        <f>AVERAGE(D17:F17)</f>
        <v>1482.1859999999999</v>
      </c>
      <c r="W17">
        <f>AVERAGE(G17:I17)</f>
        <v>1531.9929999999997</v>
      </c>
      <c r="X17">
        <f t="shared" si="7"/>
        <v>1390.952</v>
      </c>
      <c r="AA17" s="8">
        <v>16.6666666666667</v>
      </c>
      <c r="AB17" s="8">
        <v>0.57227799227799203</v>
      </c>
      <c r="AC17" s="8">
        <v>0.57019502754205698</v>
      </c>
      <c r="AD17" s="8">
        <v>0.73318574741724596</v>
      </c>
      <c r="AE17" s="1">
        <f t="shared" si="8"/>
        <v>0.62521958907909836</v>
      </c>
      <c r="AF17">
        <f t="shared" si="15"/>
        <v>5.3986427909386452E-2</v>
      </c>
    </row>
    <row r="18" spans="2:32">
      <c r="C18" s="8">
        <v>5.5555555555555598</v>
      </c>
      <c r="D18" s="8">
        <v>907.101</v>
      </c>
      <c r="E18" s="8">
        <v>775.80899999999997</v>
      </c>
      <c r="F18" s="8">
        <v>686.02099999999996</v>
      </c>
      <c r="G18" s="8">
        <v>1015.96</v>
      </c>
      <c r="H18" s="8">
        <v>901.64099999999996</v>
      </c>
      <c r="I18" s="8">
        <v>1022.335</v>
      </c>
      <c r="J18" s="8">
        <v>923.69399999999996</v>
      </c>
      <c r="K18" s="8">
        <v>626.149</v>
      </c>
      <c r="L18" s="8">
        <v>747.14099999999996</v>
      </c>
      <c r="M18" s="1">
        <f t="shared" si="9"/>
        <v>789.64366666666649</v>
      </c>
      <c r="N18">
        <f t="shared" si="10"/>
        <v>111.18740981484196</v>
      </c>
      <c r="O18" s="1">
        <f t="shared" si="11"/>
        <v>979.97866666666675</v>
      </c>
      <c r="P18">
        <f t="shared" si="12"/>
        <v>67.917248695256632</v>
      </c>
      <c r="Q18" s="1">
        <f t="shared" si="13"/>
        <v>765.66133333333335</v>
      </c>
      <c r="R18">
        <f t="shared" si="14"/>
        <v>149.63458429231315</v>
      </c>
      <c r="U18" s="8">
        <v>5.5555555555555598</v>
      </c>
      <c r="V18">
        <f>AVERAGE(D18:F18)</f>
        <v>789.64366666666649</v>
      </c>
      <c r="W18">
        <f>AVERAGE(G18:I18)</f>
        <v>979.97866666666675</v>
      </c>
      <c r="X18">
        <f t="shared" si="7"/>
        <v>765.66133333333335</v>
      </c>
      <c r="AA18" s="8">
        <v>5.5555555555555598</v>
      </c>
      <c r="AB18" s="8">
        <v>0.30488030888030898</v>
      </c>
      <c r="AC18" s="8">
        <v>0.364738722644038</v>
      </c>
      <c r="AD18" s="8">
        <v>0.40357368753953199</v>
      </c>
      <c r="AE18" s="1">
        <f t="shared" si="8"/>
        <v>0.35773090635462634</v>
      </c>
      <c r="AF18">
        <f t="shared" si="15"/>
        <v>2.8704981360109953E-2</v>
      </c>
    </row>
    <row r="19" spans="2:32">
      <c r="C19" s="8">
        <v>1.8518518518518501</v>
      </c>
      <c r="D19" s="8"/>
      <c r="E19" s="8"/>
      <c r="F19" s="8"/>
      <c r="G19" s="8"/>
      <c r="H19" s="8"/>
      <c r="I19" s="8"/>
      <c r="J19" s="8">
        <v>573.95899999999995</v>
      </c>
      <c r="K19" s="8">
        <v>521.64300000000003</v>
      </c>
      <c r="L19" s="8">
        <v>420.93</v>
      </c>
      <c r="Q19" s="1">
        <f t="shared" si="13"/>
        <v>505.51066666666662</v>
      </c>
      <c r="R19">
        <f t="shared" si="14"/>
        <v>77.779546439493515</v>
      </c>
      <c r="U19" s="8">
        <v>1.8518518518518501</v>
      </c>
      <c r="X19">
        <f t="shared" si="7"/>
        <v>505.51066666666662</v>
      </c>
      <c r="AA19" s="8">
        <v>1.8518518518518501</v>
      </c>
      <c r="AB19" s="8"/>
      <c r="AC19" s="8"/>
      <c r="AD19" s="8">
        <v>0.26645055871811102</v>
      </c>
      <c r="AE19" s="1">
        <f t="shared" si="8"/>
        <v>0.26645055871811102</v>
      </c>
    </row>
    <row r="20" spans="2:32">
      <c r="C20" s="8">
        <v>0.61728395061728403</v>
      </c>
      <c r="D20" s="8"/>
      <c r="E20" s="8"/>
      <c r="F20" s="8"/>
      <c r="G20" s="8"/>
      <c r="H20" s="8"/>
      <c r="I20" s="8"/>
      <c r="J20" s="8">
        <v>126.34699999999999</v>
      </c>
      <c r="K20" s="8"/>
      <c r="L20" s="8"/>
      <c r="U20" s="8">
        <v>0.61728395061728403</v>
      </c>
      <c r="X20">
        <f t="shared" si="7"/>
        <v>126.34699999999999</v>
      </c>
      <c r="AA20" s="8">
        <v>0.61728395061728403</v>
      </c>
      <c r="AB20" s="8"/>
      <c r="AC20" s="8"/>
      <c r="AD20" s="8">
        <v>6.6598144634197803E-2</v>
      </c>
      <c r="AE20" s="1">
        <f t="shared" si="8"/>
        <v>6.6598144634197803E-2</v>
      </c>
    </row>
    <row r="22" spans="2:32">
      <c r="B22" t="s">
        <v>124</v>
      </c>
      <c r="C22" s="1" t="s">
        <v>3</v>
      </c>
      <c r="M22" s="24"/>
      <c r="N22" s="24"/>
      <c r="O22" s="24"/>
      <c r="P22" s="24"/>
      <c r="Q22" s="24"/>
      <c r="R22" s="24"/>
      <c r="S22" s="20"/>
      <c r="T22" s="20"/>
      <c r="U22" s="1" t="s">
        <v>7</v>
      </c>
      <c r="AA22" s="4" t="s">
        <v>8</v>
      </c>
    </row>
    <row r="23" spans="2:32">
      <c r="D23" s="24" t="s">
        <v>169</v>
      </c>
      <c r="E23" s="24"/>
      <c r="F23" s="24"/>
      <c r="G23" s="24"/>
      <c r="H23" s="24"/>
      <c r="I23" s="24"/>
      <c r="J23" s="24"/>
      <c r="K23" s="24"/>
      <c r="L23" s="24"/>
      <c r="M23" s="1" t="s">
        <v>9</v>
      </c>
      <c r="N23" t="s">
        <v>10</v>
      </c>
      <c r="O23" s="1"/>
      <c r="Q23" s="1"/>
      <c r="U23" s="20"/>
      <c r="AA23" s="20"/>
      <c r="AB23" t="s">
        <v>4</v>
      </c>
      <c r="AC23" t="s">
        <v>5</v>
      </c>
      <c r="AD23" t="s">
        <v>6</v>
      </c>
      <c r="AE23" s="1" t="s">
        <v>9</v>
      </c>
      <c r="AF23" t="s">
        <v>11</v>
      </c>
    </row>
    <row r="24" spans="2:32">
      <c r="C24" s="8">
        <v>150</v>
      </c>
      <c r="D24" s="8">
        <v>227.54300000000001</v>
      </c>
      <c r="E24" s="8">
        <v>236.16</v>
      </c>
      <c r="F24" s="8" t="s">
        <v>168</v>
      </c>
      <c r="G24" s="8"/>
      <c r="H24" s="8"/>
      <c r="I24" s="8"/>
      <c r="J24" s="8"/>
      <c r="K24" s="8"/>
      <c r="L24" s="8"/>
      <c r="M24" s="1">
        <f>AVERAGE(D24:F24)</f>
        <v>231.85149999999999</v>
      </c>
      <c r="N24">
        <f>STDEV(D24:F24)</f>
        <v>6.0931391334844731</v>
      </c>
      <c r="O24" s="1"/>
      <c r="Q24" s="1"/>
      <c r="U24" s="8">
        <v>150</v>
      </c>
      <c r="V24">
        <f>AVERAGE(D24:F24)</f>
        <v>231.85149999999999</v>
      </c>
      <c r="AA24" s="8">
        <v>150</v>
      </c>
      <c r="AB24" s="8"/>
      <c r="AC24" s="8"/>
      <c r="AD24" s="8"/>
      <c r="AE24" s="1" t="e">
        <f>AVERAGE(AB24:AD24)</f>
        <v>#DIV/0!</v>
      </c>
      <c r="AF24" t="e">
        <f>STDEV(AB24:AD24)/SQRT(3)</f>
        <v>#DIV/0!</v>
      </c>
    </row>
    <row r="25" spans="2:32">
      <c r="C25" s="8">
        <v>50</v>
      </c>
      <c r="D25" s="8">
        <v>139.768</v>
      </c>
      <c r="E25" s="8" t="s">
        <v>168</v>
      </c>
      <c r="F25" s="8" t="s">
        <v>168</v>
      </c>
      <c r="G25" s="8"/>
      <c r="H25" s="8"/>
      <c r="I25" s="8"/>
      <c r="J25" s="8"/>
      <c r="K25" s="8"/>
      <c r="L25" s="8"/>
      <c r="M25" s="1">
        <f t="shared" ref="M25:M26" si="16">AVERAGE(D25:F25)</f>
        <v>139.768</v>
      </c>
      <c r="O25" s="1"/>
      <c r="Q25" s="1"/>
      <c r="U25" s="8">
        <v>50</v>
      </c>
      <c r="V25">
        <f>AVERAGE(D25:F25)</f>
        <v>139.768</v>
      </c>
      <c r="AA25" s="8">
        <v>50</v>
      </c>
      <c r="AB25" s="8"/>
      <c r="AC25" s="8"/>
      <c r="AD25" s="8"/>
      <c r="AE25" s="1" t="e">
        <f>AVERAGE(AB25:AD25)</f>
        <v>#DIV/0!</v>
      </c>
      <c r="AF25" t="e">
        <f t="shared" ref="AF25:AF27" si="17">STDEV(AB25:AD25)/SQRT(3)</f>
        <v>#DIV/0!</v>
      </c>
    </row>
    <row r="26" spans="2:32">
      <c r="C26" s="8">
        <v>16.66667</v>
      </c>
      <c r="D26" s="8">
        <v>150.86799999999999</v>
      </c>
      <c r="E26" s="8" t="s">
        <v>168</v>
      </c>
      <c r="F26" s="8" t="s">
        <v>168</v>
      </c>
      <c r="G26" s="8"/>
      <c r="H26" s="8"/>
      <c r="I26" s="8"/>
      <c r="J26" s="8"/>
      <c r="K26" s="8"/>
      <c r="L26" s="8"/>
      <c r="M26" s="1">
        <f t="shared" si="16"/>
        <v>150.86799999999999</v>
      </c>
      <c r="O26" s="1"/>
      <c r="Q26" s="1"/>
      <c r="U26" s="8">
        <v>16.66667</v>
      </c>
      <c r="V26">
        <f>AVERAGE(D26:F26)</f>
        <v>150.86799999999999</v>
      </c>
      <c r="AA26" s="8">
        <v>16.66667</v>
      </c>
      <c r="AB26" s="8"/>
      <c r="AC26" s="8"/>
      <c r="AD26" s="8"/>
      <c r="AE26" s="1" t="e">
        <f>AVERAGE(AB26:AD26)</f>
        <v>#DIV/0!</v>
      </c>
      <c r="AF26" t="e">
        <f t="shared" si="17"/>
        <v>#DIV/0!</v>
      </c>
    </row>
    <row r="27" spans="2:32">
      <c r="C27" s="8">
        <v>5.5555560000000002</v>
      </c>
      <c r="D27" s="8" t="s">
        <v>168</v>
      </c>
      <c r="E27" s="8" t="s">
        <v>168</v>
      </c>
      <c r="F27" s="8" t="s">
        <v>168</v>
      </c>
      <c r="G27" s="8"/>
      <c r="H27" s="8"/>
      <c r="I27" s="8"/>
      <c r="J27" s="8"/>
      <c r="K27" s="8"/>
      <c r="L27" s="8"/>
      <c r="M27" s="1"/>
      <c r="O27" s="1"/>
      <c r="Q27" s="1"/>
      <c r="U27" s="8">
        <v>5.5555560000000002</v>
      </c>
      <c r="AA27" s="8">
        <v>5.5555560000000002</v>
      </c>
      <c r="AB27" s="8"/>
      <c r="AC27" s="8"/>
      <c r="AD27" s="8"/>
      <c r="AE27" s="1" t="e">
        <f>AVERAGE(AB27:AD27)</f>
        <v>#DIV/0!</v>
      </c>
      <c r="AF27" t="e">
        <f t="shared" si="17"/>
        <v>#DIV/0!</v>
      </c>
    </row>
    <row r="28" spans="2:32">
      <c r="C28" s="8"/>
      <c r="D28" s="8"/>
      <c r="E28" s="8"/>
      <c r="F28" s="8"/>
      <c r="G28" s="8"/>
      <c r="H28" s="8"/>
      <c r="I28" s="8"/>
      <c r="J28" s="8"/>
      <c r="K28" s="8"/>
      <c r="L28" s="8"/>
      <c r="Q28" s="1"/>
      <c r="U28" s="8"/>
      <c r="AA28" s="8"/>
      <c r="AB28" s="8"/>
      <c r="AC28" s="8"/>
      <c r="AD28" s="8"/>
      <c r="AE28" s="1"/>
    </row>
    <row r="29" spans="2:32">
      <c r="C29" s="8"/>
      <c r="Q29" s="1"/>
      <c r="AE29" s="1"/>
    </row>
    <row r="30" spans="2:32">
      <c r="B30" t="s">
        <v>125</v>
      </c>
      <c r="C30" s="1" t="s">
        <v>3</v>
      </c>
      <c r="M30" s="24"/>
      <c r="N30" s="24"/>
      <c r="O30" s="24"/>
      <c r="P30" s="24"/>
      <c r="Q30" s="24"/>
      <c r="R30" s="24"/>
      <c r="S30" s="20"/>
      <c r="T30" s="20"/>
      <c r="U30" s="1" t="s">
        <v>7</v>
      </c>
      <c r="AA30" s="4" t="s">
        <v>8</v>
      </c>
      <c r="AE30" s="1"/>
    </row>
    <row r="31" spans="2:32">
      <c r="D31" s="24" t="s">
        <v>169</v>
      </c>
      <c r="E31" s="24"/>
      <c r="F31" s="24"/>
      <c r="G31" s="24"/>
      <c r="H31" s="24"/>
      <c r="I31" s="24"/>
      <c r="J31" s="24"/>
      <c r="K31" s="24"/>
      <c r="L31" s="24"/>
      <c r="M31" s="1" t="s">
        <v>9</v>
      </c>
      <c r="N31" t="s">
        <v>10</v>
      </c>
      <c r="O31" s="1"/>
      <c r="Q31" s="1"/>
      <c r="U31" s="20"/>
      <c r="AA31" s="20"/>
      <c r="AB31" t="s">
        <v>4</v>
      </c>
      <c r="AC31" t="s">
        <v>5</v>
      </c>
      <c r="AD31" t="s">
        <v>6</v>
      </c>
      <c r="AE31" s="1" t="s">
        <v>9</v>
      </c>
      <c r="AF31" t="s">
        <v>11</v>
      </c>
    </row>
    <row r="32" spans="2:32">
      <c r="C32" s="8">
        <v>150</v>
      </c>
      <c r="D32" s="8">
        <v>207.273</v>
      </c>
      <c r="E32" s="8">
        <v>234.83500000000001</v>
      </c>
      <c r="F32" s="8">
        <v>108.29300000000001</v>
      </c>
      <c r="G32" s="8"/>
      <c r="H32" s="8"/>
      <c r="I32" s="8"/>
      <c r="J32" s="8"/>
      <c r="K32" s="8"/>
      <c r="L32" s="8"/>
      <c r="M32" s="1">
        <f>AVERAGE(D32:F32)</f>
        <v>183.46700000000001</v>
      </c>
      <c r="N32">
        <f>STDEV(D32:F32)</f>
        <v>66.545200187541582</v>
      </c>
      <c r="O32" s="1"/>
      <c r="Q32" s="1"/>
      <c r="U32" s="8">
        <v>150</v>
      </c>
      <c r="V32">
        <f>AVERAGE(D32:F32)</f>
        <v>183.46700000000001</v>
      </c>
      <c r="AA32" s="8">
        <v>150</v>
      </c>
      <c r="AB32" s="8"/>
      <c r="AC32" s="8"/>
      <c r="AD32" s="8"/>
      <c r="AE32" s="1" t="e">
        <f t="shared" ref="AE32:AE35" si="18">AVERAGE(AB32:AD32)</f>
        <v>#DIV/0!</v>
      </c>
      <c r="AF32" t="e">
        <f>STDEV(AB32:AD32)/SQRT(3)</f>
        <v>#DIV/0!</v>
      </c>
    </row>
    <row r="33" spans="1:32">
      <c r="C33" s="8">
        <v>50</v>
      </c>
      <c r="D33" s="8">
        <v>154.208</v>
      </c>
      <c r="E33" s="8">
        <v>212.251</v>
      </c>
      <c r="F33" s="8">
        <v>182.089</v>
      </c>
      <c r="G33" s="8"/>
      <c r="H33" s="8"/>
      <c r="I33" s="8"/>
      <c r="J33" s="8"/>
      <c r="K33" s="8"/>
      <c r="L33" s="8"/>
      <c r="M33" s="1">
        <f t="shared" ref="M33:M35" si="19">AVERAGE(D33:F33)</f>
        <v>182.84933333333333</v>
      </c>
      <c r="N33">
        <f t="shared" ref="N33:N35" si="20">STDEV(D33:F33)</f>
        <v>29.02896901946967</v>
      </c>
      <c r="O33" s="1"/>
      <c r="Q33" s="1"/>
      <c r="U33" s="8">
        <v>50</v>
      </c>
      <c r="V33">
        <f>AVERAGE(D33:F33)</f>
        <v>182.84933333333333</v>
      </c>
      <c r="AA33" s="8">
        <v>50</v>
      </c>
      <c r="AB33" s="8"/>
      <c r="AC33" s="8"/>
      <c r="AD33" s="8"/>
      <c r="AE33" s="1" t="e">
        <f t="shared" si="18"/>
        <v>#DIV/0!</v>
      </c>
      <c r="AF33" t="e">
        <f t="shared" ref="AF33:AF35" si="21">STDEV(AB33:AD33)/SQRT(3)</f>
        <v>#DIV/0!</v>
      </c>
    </row>
    <row r="34" spans="1:32">
      <c r="C34" s="8">
        <v>16.6666666666667</v>
      </c>
      <c r="D34" s="8">
        <v>203.89699999999999</v>
      </c>
      <c r="E34" s="8">
        <v>163.733</v>
      </c>
      <c r="F34" s="8">
        <v>159.73400000000001</v>
      </c>
      <c r="G34" s="8"/>
      <c r="H34" s="8"/>
      <c r="I34" s="8"/>
      <c r="J34" s="8"/>
      <c r="K34" s="8"/>
      <c r="L34" s="8"/>
      <c r="M34" s="1">
        <f t="shared" si="19"/>
        <v>175.78800000000001</v>
      </c>
      <c r="N34">
        <f t="shared" si="20"/>
        <v>24.425087737815616</v>
      </c>
      <c r="O34" s="1"/>
      <c r="Q34" s="1"/>
      <c r="U34" s="8">
        <v>16.6666666666667</v>
      </c>
      <c r="V34">
        <f>AVERAGE(D34:F34)</f>
        <v>175.78800000000001</v>
      </c>
      <c r="AA34" s="8">
        <v>16.6666666666667</v>
      </c>
      <c r="AB34" s="8"/>
      <c r="AC34" s="8"/>
      <c r="AD34" s="8"/>
      <c r="AE34" s="1" t="e">
        <f t="shared" si="18"/>
        <v>#DIV/0!</v>
      </c>
      <c r="AF34" t="e">
        <f t="shared" si="21"/>
        <v>#DIV/0!</v>
      </c>
    </row>
    <row r="35" spans="1:32">
      <c r="C35" s="8">
        <v>5.5555555555555598</v>
      </c>
      <c r="D35" s="8">
        <v>176.75</v>
      </c>
      <c r="E35" s="8">
        <v>158.05799999999999</v>
      </c>
      <c r="F35" s="8">
        <v>114.851</v>
      </c>
      <c r="G35" s="8"/>
      <c r="H35" s="8"/>
      <c r="I35" s="8"/>
      <c r="J35" s="8"/>
      <c r="K35" s="8"/>
      <c r="L35" s="8"/>
      <c r="M35" s="1">
        <f t="shared" si="19"/>
        <v>149.88633333333334</v>
      </c>
      <c r="N35">
        <f t="shared" si="20"/>
        <v>31.748285817242635</v>
      </c>
      <c r="O35" s="1"/>
      <c r="Q35" s="1"/>
      <c r="U35" s="8">
        <v>5.5555555555555598</v>
      </c>
      <c r="V35">
        <f>AVERAGE(D35:F35)</f>
        <v>149.88633333333334</v>
      </c>
      <c r="AA35" s="8">
        <v>5.5555555555555598</v>
      </c>
      <c r="AB35" s="8"/>
      <c r="AC35" s="8"/>
      <c r="AD35" s="8"/>
      <c r="AE35" s="1" t="e">
        <f t="shared" si="18"/>
        <v>#DIV/0!</v>
      </c>
      <c r="AF35" t="e">
        <f t="shared" si="21"/>
        <v>#DIV/0!</v>
      </c>
    </row>
    <row r="36" spans="1:32">
      <c r="C36" s="8"/>
      <c r="D36" s="8"/>
      <c r="E36" s="8"/>
      <c r="F36" s="8"/>
      <c r="G36" s="8"/>
      <c r="H36" s="8"/>
      <c r="I36" s="8"/>
      <c r="J36" s="8"/>
      <c r="K36" s="8"/>
      <c r="L36" s="8"/>
      <c r="Q36" s="1"/>
      <c r="U36" s="8"/>
      <c r="AA36" s="8"/>
      <c r="AB36" s="8"/>
      <c r="AC36" s="8"/>
      <c r="AD36" s="8"/>
      <c r="AE36" s="1"/>
    </row>
    <row r="39" spans="1:32" ht="20">
      <c r="B39" s="24" t="s">
        <v>127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 t="s">
        <v>128</v>
      </c>
      <c r="O39" s="24"/>
      <c r="P39" s="24"/>
      <c r="Q39" s="24"/>
      <c r="R39" s="24"/>
      <c r="S39" s="24"/>
    </row>
    <row r="40" spans="1:32" ht="18">
      <c r="A40" s="21"/>
      <c r="B40" s="24" t="s">
        <v>2</v>
      </c>
      <c r="C40" s="24"/>
      <c r="D40" s="24"/>
      <c r="E40" s="25" t="s">
        <v>123</v>
      </c>
      <c r="F40" s="25"/>
      <c r="G40" s="25"/>
      <c r="H40" s="25" t="s">
        <v>124</v>
      </c>
      <c r="I40" s="25"/>
      <c r="J40" s="25"/>
      <c r="K40" s="25" t="s">
        <v>125</v>
      </c>
      <c r="L40" s="25"/>
      <c r="M40" s="25"/>
      <c r="N40" s="24" t="s">
        <v>2</v>
      </c>
      <c r="O40" s="24"/>
      <c r="P40" s="24"/>
      <c r="Q40" s="25" t="s">
        <v>123</v>
      </c>
      <c r="R40" s="25"/>
      <c r="S40" s="25"/>
    </row>
    <row r="41" spans="1:32">
      <c r="A41" s="21"/>
      <c r="B41" s="21" t="s">
        <v>4</v>
      </c>
      <c r="C41" s="21" t="s">
        <v>21</v>
      </c>
      <c r="D41" s="21" t="s">
        <v>22</v>
      </c>
      <c r="E41" s="21" t="s">
        <v>4</v>
      </c>
      <c r="F41" s="21" t="s">
        <v>21</v>
      </c>
      <c r="G41" s="21" t="s">
        <v>22</v>
      </c>
      <c r="H41" s="21" t="s">
        <v>4</v>
      </c>
      <c r="I41" s="21" t="s">
        <v>21</v>
      </c>
      <c r="J41" s="21" t="s">
        <v>22</v>
      </c>
      <c r="K41" s="21" t="s">
        <v>4</v>
      </c>
      <c r="L41" s="21" t="s">
        <v>21</v>
      </c>
      <c r="M41" s="21" t="s">
        <v>22</v>
      </c>
      <c r="N41" s="21" t="s">
        <v>4</v>
      </c>
      <c r="O41" s="21" t="s">
        <v>21</v>
      </c>
      <c r="P41" s="21" t="s">
        <v>22</v>
      </c>
      <c r="Q41" s="21" t="s">
        <v>4</v>
      </c>
      <c r="R41" s="21" t="s">
        <v>21</v>
      </c>
      <c r="S41" s="21" t="s">
        <v>22</v>
      </c>
    </row>
    <row r="42" spans="1:32">
      <c r="A42" s="15" t="s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32">
      <c r="A43" s="15" t="s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32">
      <c r="A44" s="15" t="s">
        <v>40</v>
      </c>
      <c r="B44" s="8">
        <v>1.0309999999999999</v>
      </c>
      <c r="C44" s="8">
        <v>1.0289999999999999</v>
      </c>
      <c r="D44" s="8">
        <v>1.0369999999999999</v>
      </c>
      <c r="E44" s="8">
        <v>0.93759999999999999</v>
      </c>
      <c r="F44" s="8">
        <v>0.97150000000000003</v>
      </c>
      <c r="G44" s="8">
        <v>1.026</v>
      </c>
      <c r="H44" s="8">
        <v>0.91180000000000005</v>
      </c>
      <c r="I44" s="8">
        <v>0.92210000000000003</v>
      </c>
      <c r="J44" s="8">
        <v>0.91820000000000002</v>
      </c>
      <c r="K44" s="8">
        <v>0.92410000000000003</v>
      </c>
      <c r="L44" s="8">
        <v>0.8679</v>
      </c>
      <c r="M44" s="8">
        <v>1.3660000000000001</v>
      </c>
      <c r="N44" s="8">
        <v>1.1000000000000001</v>
      </c>
      <c r="O44" s="8">
        <v>1.077</v>
      </c>
      <c r="P44" s="8">
        <v>1.139</v>
      </c>
      <c r="Q44" s="8">
        <v>1.0589999999999999</v>
      </c>
      <c r="R44" s="8">
        <v>1.0369999999999999</v>
      </c>
      <c r="S44" s="8">
        <v>1.022</v>
      </c>
    </row>
    <row r="45" spans="1:32" s="1" customFormat="1">
      <c r="A45" s="16" t="s">
        <v>41</v>
      </c>
      <c r="B45" s="17">
        <v>4.3780000000000001</v>
      </c>
      <c r="C45" s="17">
        <v>4.7300000000000004</v>
      </c>
      <c r="D45" s="17">
        <v>5.4320000000000004</v>
      </c>
      <c r="E45" s="17">
        <v>0.98380000000000001</v>
      </c>
      <c r="F45" s="17">
        <v>0.85670000000000002</v>
      </c>
      <c r="G45" s="17">
        <v>0.82620000000000005</v>
      </c>
      <c r="H45" s="17">
        <v>3.2570000000000001</v>
      </c>
      <c r="I45" s="17">
        <v>5.3719999999999999</v>
      </c>
      <c r="J45" s="17">
        <v>5.2069999999999999</v>
      </c>
      <c r="K45" s="17">
        <v>258.7</v>
      </c>
      <c r="L45" s="17">
        <v>164.4</v>
      </c>
      <c r="M45" s="17">
        <v>370.4</v>
      </c>
      <c r="N45" s="17">
        <v>19.95</v>
      </c>
      <c r="O45" s="17">
        <v>14.55</v>
      </c>
      <c r="P45" s="17">
        <v>29.76</v>
      </c>
      <c r="Q45" s="17">
        <v>15.11</v>
      </c>
      <c r="R45" s="17">
        <v>12.72</v>
      </c>
      <c r="S45" s="17">
        <v>6.7270000000000003</v>
      </c>
    </row>
    <row r="46" spans="1:32">
      <c r="A46" s="15" t="s">
        <v>42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32">
      <c r="A47" s="15" t="s">
        <v>40</v>
      </c>
      <c r="B47" s="8" t="s">
        <v>129</v>
      </c>
      <c r="C47" s="8" t="s">
        <v>130</v>
      </c>
      <c r="D47" s="8" t="s">
        <v>131</v>
      </c>
      <c r="E47" s="8" t="s">
        <v>132</v>
      </c>
      <c r="F47" s="8" t="s">
        <v>133</v>
      </c>
      <c r="G47" s="8" t="s">
        <v>134</v>
      </c>
      <c r="H47" s="8" t="s">
        <v>135</v>
      </c>
      <c r="I47" s="8" t="s">
        <v>136</v>
      </c>
      <c r="J47" s="8" t="s">
        <v>137</v>
      </c>
      <c r="K47" s="8" t="s">
        <v>138</v>
      </c>
      <c r="L47" s="8" t="s">
        <v>139</v>
      </c>
      <c r="M47" s="8" t="s">
        <v>140</v>
      </c>
      <c r="N47" s="8" t="s">
        <v>141</v>
      </c>
      <c r="O47" s="8" t="s">
        <v>142</v>
      </c>
      <c r="P47" s="8" t="s">
        <v>143</v>
      </c>
      <c r="Q47" s="8" t="s">
        <v>144</v>
      </c>
      <c r="R47" s="8" t="s">
        <v>145</v>
      </c>
      <c r="S47" s="8" t="s">
        <v>146</v>
      </c>
    </row>
    <row r="48" spans="1:32">
      <c r="A48" s="15" t="s">
        <v>41</v>
      </c>
      <c r="B48" s="8" t="s">
        <v>74</v>
      </c>
      <c r="C48" s="8" t="s">
        <v>75</v>
      </c>
      <c r="D48" s="8" t="s">
        <v>76</v>
      </c>
      <c r="E48" s="8" t="s">
        <v>147</v>
      </c>
      <c r="F48" s="8" t="s">
        <v>148</v>
      </c>
      <c r="G48" s="8" t="s">
        <v>149</v>
      </c>
      <c r="H48" s="8" t="s">
        <v>150</v>
      </c>
      <c r="I48" s="8" t="s">
        <v>151</v>
      </c>
      <c r="J48" s="8" t="s">
        <v>152</v>
      </c>
      <c r="K48" s="8" t="s">
        <v>153</v>
      </c>
      <c r="L48" s="8" t="s">
        <v>154</v>
      </c>
      <c r="M48" s="8" t="s">
        <v>155</v>
      </c>
      <c r="N48" s="8" t="s">
        <v>156</v>
      </c>
      <c r="O48" s="8" t="s">
        <v>157</v>
      </c>
      <c r="P48" s="8" t="s">
        <v>158</v>
      </c>
      <c r="Q48" s="8" t="s">
        <v>159</v>
      </c>
      <c r="R48" s="8" t="s">
        <v>160</v>
      </c>
      <c r="S48" s="8" t="s">
        <v>161</v>
      </c>
    </row>
    <row r="49" spans="1:19">
      <c r="A49" s="15" t="s">
        <v>105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15" t="s">
        <v>106</v>
      </c>
      <c r="B50" s="8">
        <v>3</v>
      </c>
      <c r="C50" s="8">
        <v>3</v>
      </c>
      <c r="D50" s="8">
        <v>3</v>
      </c>
      <c r="E50" s="8">
        <v>3</v>
      </c>
      <c r="F50" s="8">
        <v>3</v>
      </c>
      <c r="G50" s="8">
        <v>3</v>
      </c>
      <c r="H50" s="8">
        <v>3</v>
      </c>
      <c r="I50" s="8">
        <v>3</v>
      </c>
      <c r="J50" s="8">
        <v>4</v>
      </c>
      <c r="K50" s="8">
        <v>3</v>
      </c>
      <c r="L50" s="8">
        <v>4</v>
      </c>
      <c r="M50" s="8">
        <v>3</v>
      </c>
      <c r="N50" s="8">
        <v>2</v>
      </c>
      <c r="O50" s="8">
        <v>2</v>
      </c>
      <c r="P50" s="8">
        <v>3</v>
      </c>
      <c r="Q50" s="8">
        <v>2</v>
      </c>
      <c r="R50" s="8">
        <v>2</v>
      </c>
      <c r="S50" s="8">
        <v>4</v>
      </c>
    </row>
    <row r="51" spans="1:19">
      <c r="A51" s="15" t="s">
        <v>107</v>
      </c>
      <c r="B51" s="8">
        <v>0.96160000000000001</v>
      </c>
      <c r="C51" s="8">
        <v>0.95109999999999995</v>
      </c>
      <c r="D51" s="8">
        <v>0.95040000000000002</v>
      </c>
      <c r="E51" s="8">
        <v>0.94120000000000004</v>
      </c>
      <c r="F51" s="8">
        <v>0.9556</v>
      </c>
      <c r="G51" s="8">
        <v>0.97009999999999996</v>
      </c>
      <c r="H51" s="8">
        <v>0.83389999999999997</v>
      </c>
      <c r="I51" s="8">
        <v>0.85140000000000005</v>
      </c>
      <c r="J51" s="8">
        <v>0.9194</v>
      </c>
      <c r="K51" s="8">
        <v>0.95330000000000004</v>
      </c>
      <c r="L51" s="8">
        <v>0.96830000000000005</v>
      </c>
      <c r="M51" s="8">
        <v>0.9869</v>
      </c>
      <c r="N51" s="8">
        <v>0.98160000000000003</v>
      </c>
      <c r="O51" s="8">
        <v>0.98929999999999996</v>
      </c>
      <c r="P51" s="8">
        <v>0.94950000000000001</v>
      </c>
      <c r="Q51" s="8">
        <v>0.97570000000000001</v>
      </c>
      <c r="R51" s="8">
        <v>0.9647</v>
      </c>
      <c r="S51" s="8">
        <v>0.96899999999999997</v>
      </c>
    </row>
    <row r="52" spans="1:19">
      <c r="A52" s="15" t="s">
        <v>108</v>
      </c>
      <c r="B52" s="8">
        <v>1.5610000000000001E-2</v>
      </c>
      <c r="C52" s="8">
        <v>1.966E-2</v>
      </c>
      <c r="D52" s="8">
        <v>2.0719999999999999E-2</v>
      </c>
      <c r="E52" s="8">
        <v>1.242E-2</v>
      </c>
      <c r="F52" s="8">
        <v>9.2399999999999999E-3</v>
      </c>
      <c r="G52" s="8">
        <v>6.4130000000000003E-3</v>
      </c>
      <c r="H52" s="8">
        <v>3.798E-2</v>
      </c>
      <c r="I52" s="8">
        <v>3.8929999999999999E-2</v>
      </c>
      <c r="J52" s="8">
        <v>3.9320000000000001E-2</v>
      </c>
      <c r="K52" s="8">
        <v>5.3499999999999997E-3</v>
      </c>
      <c r="L52" s="8">
        <v>6.1460000000000004E-3</v>
      </c>
      <c r="M52" s="8">
        <v>2.4239999999999999E-3</v>
      </c>
      <c r="N52" s="8">
        <v>5.2449999999999997E-3</v>
      </c>
      <c r="O52" s="8">
        <v>2.745E-3</v>
      </c>
      <c r="P52" s="8">
        <v>2.3109999999999999E-2</v>
      </c>
      <c r="Q52" s="8">
        <v>6.2599999999999999E-3</v>
      </c>
      <c r="R52" s="8">
        <v>7.8370000000000002E-3</v>
      </c>
      <c r="S52" s="8">
        <v>2.154E-2</v>
      </c>
    </row>
    <row r="53" spans="1:19">
      <c r="A53" s="15" t="s">
        <v>109</v>
      </c>
      <c r="B53" s="8">
        <v>7.213E-2</v>
      </c>
      <c r="C53" s="8">
        <v>8.0949999999999994E-2</v>
      </c>
      <c r="D53" s="8">
        <v>8.3119999999999999E-2</v>
      </c>
      <c r="E53" s="8">
        <v>6.4360000000000001E-2</v>
      </c>
      <c r="F53" s="8">
        <v>5.5500000000000001E-2</v>
      </c>
      <c r="G53" s="8">
        <v>4.623E-2</v>
      </c>
      <c r="H53" s="8">
        <v>0.1125</v>
      </c>
      <c r="I53" s="8">
        <v>0.1139</v>
      </c>
      <c r="J53" s="8">
        <v>9.9150000000000002E-2</v>
      </c>
      <c r="K53" s="8">
        <v>4.2229999999999997E-2</v>
      </c>
      <c r="L53" s="8">
        <v>3.9199999999999999E-2</v>
      </c>
      <c r="M53" s="8">
        <v>2.8420000000000001E-2</v>
      </c>
      <c r="N53" s="8">
        <v>5.1209999999999999E-2</v>
      </c>
      <c r="O53" s="8">
        <v>3.705E-2</v>
      </c>
      <c r="P53" s="8">
        <v>8.7760000000000005E-2</v>
      </c>
      <c r="Q53" s="8">
        <v>5.595E-2</v>
      </c>
      <c r="R53" s="8">
        <v>6.2600000000000003E-2</v>
      </c>
      <c r="S53" s="8">
        <v>7.3380000000000001E-2</v>
      </c>
    </row>
    <row r="54" spans="1:19">
      <c r="A54" s="15" t="s">
        <v>110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>
      <c r="A55" s="15" t="s">
        <v>41</v>
      </c>
      <c r="B55" s="8" t="s">
        <v>111</v>
      </c>
      <c r="C55" s="8" t="s">
        <v>111</v>
      </c>
      <c r="D55" s="8" t="s">
        <v>111</v>
      </c>
      <c r="E55" s="8" t="s">
        <v>111</v>
      </c>
      <c r="F55" s="8" t="s">
        <v>111</v>
      </c>
      <c r="G55" s="8" t="s">
        <v>111</v>
      </c>
      <c r="H55" s="8" t="s">
        <v>111</v>
      </c>
      <c r="I55" s="8" t="s">
        <v>111</v>
      </c>
      <c r="J55" s="8" t="s">
        <v>111</v>
      </c>
      <c r="K55" s="8" t="s">
        <v>111</v>
      </c>
      <c r="L55" s="8" t="s">
        <v>111</v>
      </c>
      <c r="M55" s="8" t="s">
        <v>111</v>
      </c>
      <c r="N55" s="8" t="s">
        <v>111</v>
      </c>
      <c r="O55" s="8" t="s">
        <v>111</v>
      </c>
      <c r="P55" s="8" t="s">
        <v>111</v>
      </c>
      <c r="Q55" s="8" t="s">
        <v>111</v>
      </c>
      <c r="R55" s="8" t="s">
        <v>111</v>
      </c>
      <c r="S55" s="8" t="s">
        <v>111</v>
      </c>
    </row>
    <row r="56" spans="1:19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>
      <c r="A57" s="15" t="s">
        <v>112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>
      <c r="A58" s="15" t="s">
        <v>113</v>
      </c>
      <c r="B58" s="8">
        <v>7</v>
      </c>
      <c r="C58" s="8">
        <v>7</v>
      </c>
      <c r="D58" s="8">
        <v>7</v>
      </c>
      <c r="E58" s="8">
        <v>7</v>
      </c>
      <c r="F58" s="8">
        <v>7</v>
      </c>
      <c r="G58" s="8">
        <v>7</v>
      </c>
      <c r="H58" s="8">
        <v>6</v>
      </c>
      <c r="I58" s="8">
        <v>6</v>
      </c>
      <c r="J58" s="8">
        <v>7</v>
      </c>
      <c r="K58" s="8">
        <v>5</v>
      </c>
      <c r="L58" s="8">
        <v>6</v>
      </c>
      <c r="M58" s="8">
        <v>5</v>
      </c>
      <c r="N58" s="8">
        <v>5</v>
      </c>
      <c r="O58" s="8">
        <v>5</v>
      </c>
      <c r="P58" s="8">
        <v>6</v>
      </c>
      <c r="Q58" s="8">
        <v>5</v>
      </c>
      <c r="R58" s="8">
        <v>5</v>
      </c>
      <c r="S58" s="8">
        <v>7</v>
      </c>
    </row>
    <row r="59" spans="1:19">
      <c r="A59" s="15" t="s">
        <v>114</v>
      </c>
      <c r="B59" s="8">
        <v>5</v>
      </c>
      <c r="C59" s="8">
        <v>5</v>
      </c>
      <c r="D59" s="8">
        <v>5</v>
      </c>
      <c r="E59" s="8">
        <v>5</v>
      </c>
      <c r="F59" s="8">
        <v>5</v>
      </c>
      <c r="G59" s="8">
        <v>5</v>
      </c>
      <c r="H59" s="8">
        <v>5</v>
      </c>
      <c r="I59" s="8">
        <v>5</v>
      </c>
      <c r="J59" s="8">
        <v>6</v>
      </c>
      <c r="K59" s="8">
        <v>5</v>
      </c>
      <c r="L59" s="8">
        <v>6</v>
      </c>
      <c r="M59" s="8">
        <v>5</v>
      </c>
      <c r="N59" s="8">
        <v>4</v>
      </c>
      <c r="O59" s="8">
        <v>4</v>
      </c>
      <c r="P59" s="8">
        <v>5</v>
      </c>
      <c r="Q59" s="8">
        <v>4</v>
      </c>
      <c r="R59" s="8">
        <v>4</v>
      </c>
      <c r="S59" s="8">
        <v>6</v>
      </c>
    </row>
    <row r="61" spans="1:19" ht="20">
      <c r="A61" s="1"/>
      <c r="B61" s="26" t="s">
        <v>162</v>
      </c>
      <c r="C61" s="26"/>
      <c r="D61" s="26"/>
      <c r="E61" s="26"/>
      <c r="F61" s="26" t="s">
        <v>163</v>
      </c>
      <c r="G61" s="26"/>
    </row>
    <row r="62" spans="1:19" ht="18">
      <c r="A62" s="18"/>
      <c r="B62" s="1" t="s">
        <v>164</v>
      </c>
      <c r="C62" s="1" t="s">
        <v>123</v>
      </c>
      <c r="D62" s="1" t="s">
        <v>124</v>
      </c>
      <c r="E62" s="1" t="s">
        <v>125</v>
      </c>
      <c r="F62" s="1" t="s">
        <v>164</v>
      </c>
      <c r="G62" s="1" t="s">
        <v>123</v>
      </c>
    </row>
    <row r="63" spans="1:19">
      <c r="A63" s="16" t="s">
        <v>9</v>
      </c>
      <c r="B63" s="19">
        <f>AVERAGE(B45:D45)</f>
        <v>4.8466666666666667</v>
      </c>
      <c r="C63" s="19">
        <f>AVERAGE(E45:G45)</f>
        <v>0.88890000000000002</v>
      </c>
      <c r="D63" s="19">
        <f>AVERAGE(H45:J45)</f>
        <v>4.6119999999999992</v>
      </c>
      <c r="E63" s="19">
        <f>AVERAGE(K45:M45)</f>
        <v>264.5</v>
      </c>
      <c r="F63" s="19">
        <f>AVERAGE(N45:P45)</f>
        <v>21.42</v>
      </c>
      <c r="G63" s="19">
        <f>AVERAGE(Q45:S45)</f>
        <v>11.519</v>
      </c>
    </row>
    <row r="64" spans="1:19">
      <c r="A64" s="16" t="s">
        <v>121</v>
      </c>
      <c r="B64" s="19">
        <f>STDEV(B45:D45)</f>
        <v>0.53659792520408933</v>
      </c>
      <c r="C64" s="19">
        <f>STDEV(E45:G45)</f>
        <v>8.358869540793179E-2</v>
      </c>
      <c r="D64" s="19">
        <f>STDEV(H45:J45)</f>
        <v>1.1763609140055638</v>
      </c>
      <c r="E64" s="19">
        <f>STDEV(K45:M45)</f>
        <v>103.12240299760272</v>
      </c>
      <c r="F64" s="19">
        <f>STDEV(N45:P45)</f>
        <v>7.7108170773271461</v>
      </c>
      <c r="G64" s="19">
        <f>STDEV(Q45:S45)</f>
        <v>4.3186193395574906</v>
      </c>
    </row>
  </sheetData>
  <mergeCells count="34">
    <mergeCell ref="M30:N30"/>
    <mergeCell ref="O30:P30"/>
    <mergeCell ref="Q30:R30"/>
    <mergeCell ref="D31:F31"/>
    <mergeCell ref="G31:I31"/>
    <mergeCell ref="J31:L31"/>
    <mergeCell ref="M22:N22"/>
    <mergeCell ref="O22:P22"/>
    <mergeCell ref="Q22:R22"/>
    <mergeCell ref="D23:F23"/>
    <mergeCell ref="G23:I23"/>
    <mergeCell ref="J23:L23"/>
    <mergeCell ref="B61:E61"/>
    <mergeCell ref="F61:G61"/>
    <mergeCell ref="B39:M39"/>
    <mergeCell ref="N39:S39"/>
    <mergeCell ref="B40:D40"/>
    <mergeCell ref="E40:G40"/>
    <mergeCell ref="H40:J40"/>
    <mergeCell ref="K40:M40"/>
    <mergeCell ref="N40:P40"/>
    <mergeCell ref="Q40:S40"/>
    <mergeCell ref="M13:N13"/>
    <mergeCell ref="O13:P13"/>
    <mergeCell ref="Q13:R13"/>
    <mergeCell ref="D14:F14"/>
    <mergeCell ref="G14:I14"/>
    <mergeCell ref="J14:L14"/>
    <mergeCell ref="M5:N5"/>
    <mergeCell ref="O5:P5"/>
    <mergeCell ref="Q5:R5"/>
    <mergeCell ref="D6:F6"/>
    <mergeCell ref="G6:I6"/>
    <mergeCell ref="J6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Sukkyeong Jung</dc:creator>
  <cp:lastModifiedBy>Microsoft Office User</cp:lastModifiedBy>
  <dcterms:created xsi:type="dcterms:W3CDTF">2021-12-02T11:01:02Z</dcterms:created>
  <dcterms:modified xsi:type="dcterms:W3CDTF">2021-12-03T14:02:50Z</dcterms:modified>
</cp:coreProperties>
</file>