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/>
  <mc:AlternateContent xmlns:mc="http://schemas.openxmlformats.org/markup-compatibility/2006">
    <mc:Choice Requires="x15">
      <x15ac:absPath xmlns:x15ac="http://schemas.microsoft.com/office/spreadsheetml/2010/11/ac" url="/Users/dnayak/Desktop/SumoE1 figures/SUMO_revision/Final_SUMO_revision_packaage_SKO/NSMB/SUMO_Figures(May27)/Figures_files_July11/Source data/"/>
    </mc:Choice>
  </mc:AlternateContent>
  <xr:revisionPtr revIDLastSave="0" documentId="13_ncr:1_{2A4AF99B-12A4-1846-904F-2B9B8343CEE9}" xr6:coauthVersionLast="47" xr6:coauthVersionMax="47" xr10:uidLastSave="{00000000-0000-0000-0000-000000000000}"/>
  <bookViews>
    <workbookView xWindow="1580" yWindow="520" windowWidth="25040" windowHeight="13800" activeTab="1" xr2:uid="{26C275CC-0FBE-664A-ADB8-A83735F14E0A}"/>
  </bookViews>
  <sheets>
    <sheet name="Fig.2d" sheetId="1" r:id="rId1"/>
    <sheet name="Fig.2f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8" i="2" l="1"/>
  <c r="O18" i="2" s="1"/>
  <c r="J18" i="2"/>
  <c r="K18" i="2" s="1"/>
  <c r="F18" i="2"/>
  <c r="G18" i="2" s="1"/>
  <c r="N17" i="2"/>
  <c r="O17" i="2" s="1"/>
  <c r="J17" i="2"/>
  <c r="K17" i="2" s="1"/>
  <c r="F17" i="2"/>
  <c r="G17" i="2" s="1"/>
  <c r="N16" i="2"/>
  <c r="O16" i="2" s="1"/>
  <c r="J16" i="2"/>
  <c r="K16" i="2" s="1"/>
  <c r="F16" i="2"/>
  <c r="G16" i="2" s="1"/>
  <c r="N15" i="2"/>
  <c r="O15" i="2" s="1"/>
  <c r="J15" i="2"/>
  <c r="K15" i="2" s="1"/>
  <c r="F15" i="2"/>
  <c r="G15" i="2" s="1"/>
  <c r="N14" i="2"/>
  <c r="O14" i="2" s="1"/>
  <c r="J14" i="2"/>
  <c r="K14" i="2" s="1"/>
  <c r="F14" i="2"/>
  <c r="G14" i="2" s="1"/>
  <c r="N13" i="2"/>
  <c r="O13" i="2" s="1"/>
  <c r="J13" i="2"/>
  <c r="K13" i="2" s="1"/>
  <c r="F13" i="2"/>
  <c r="G13" i="2" s="1"/>
  <c r="N12" i="2"/>
  <c r="O12" i="2" s="1"/>
  <c r="J12" i="2"/>
  <c r="K12" i="2" s="1"/>
  <c r="F12" i="2"/>
  <c r="G12" i="2" s="1"/>
  <c r="N11" i="2"/>
  <c r="O11" i="2" s="1"/>
  <c r="J11" i="2"/>
  <c r="K11" i="2" s="1"/>
  <c r="F11" i="2"/>
  <c r="G11" i="2" s="1"/>
  <c r="N10" i="2"/>
  <c r="O10" i="2" s="1"/>
  <c r="J10" i="2"/>
  <c r="K10" i="2" s="1"/>
  <c r="F10" i="2"/>
  <c r="G10" i="2" s="1"/>
  <c r="N9" i="2"/>
  <c r="O9" i="2" s="1"/>
  <c r="J9" i="2"/>
  <c r="K9" i="2" s="1"/>
  <c r="F9" i="2"/>
  <c r="G9" i="2" s="1"/>
  <c r="N8" i="2"/>
  <c r="O8" i="2" s="1"/>
  <c r="J8" i="2"/>
  <c r="K8" i="2" s="1"/>
  <c r="F8" i="2"/>
  <c r="G8" i="2" s="1"/>
  <c r="N7" i="2"/>
  <c r="O7" i="2" s="1"/>
  <c r="J7" i="2"/>
  <c r="K7" i="2" s="1"/>
  <c r="F7" i="2"/>
  <c r="G7" i="2" s="1"/>
  <c r="N6" i="2"/>
  <c r="O6" i="2" s="1"/>
  <c r="J6" i="2"/>
  <c r="K6" i="2" s="1"/>
  <c r="F6" i="2"/>
  <c r="G6" i="2" s="1"/>
  <c r="Q11" i="2" l="1"/>
  <c r="P11" i="2"/>
  <c r="Q6" i="2"/>
  <c r="P6" i="2"/>
  <c r="Q14" i="2"/>
  <c r="P14" i="2"/>
  <c r="Q9" i="2"/>
  <c r="P9" i="2"/>
  <c r="Q17" i="2"/>
  <c r="P17" i="2"/>
  <c r="Q12" i="2"/>
  <c r="P12" i="2"/>
  <c r="Q7" i="2"/>
  <c r="P7" i="2"/>
  <c r="Q15" i="2"/>
  <c r="P15" i="2"/>
  <c r="Q10" i="2"/>
  <c r="P10" i="2"/>
  <c r="Q18" i="2"/>
  <c r="P18" i="2"/>
  <c r="Q13" i="2"/>
  <c r="P13" i="2"/>
  <c r="Q8" i="2"/>
  <c r="P8" i="2"/>
  <c r="Q16" i="2"/>
  <c r="P16" i="2"/>
  <c r="N15" i="1" l="1"/>
  <c r="J15" i="1"/>
  <c r="F15" i="1"/>
  <c r="Q15" i="1" s="1"/>
  <c r="N14" i="1"/>
  <c r="J14" i="1"/>
  <c r="F14" i="1"/>
  <c r="N13" i="1"/>
  <c r="J13" i="1"/>
  <c r="F13" i="1"/>
  <c r="N12" i="1"/>
  <c r="J12" i="1"/>
  <c r="F12" i="1"/>
  <c r="Q12" i="1" s="1"/>
  <c r="N11" i="1"/>
  <c r="J11" i="1"/>
  <c r="Q11" i="1" s="1"/>
  <c r="F11" i="1"/>
  <c r="N10" i="1"/>
  <c r="J10" i="1"/>
  <c r="F10" i="1"/>
  <c r="Q10" i="1" s="1"/>
  <c r="N9" i="1"/>
  <c r="J9" i="1"/>
  <c r="F9" i="1"/>
  <c r="Q9" i="1" s="1"/>
  <c r="N8" i="1"/>
  <c r="P8" i="1" s="1"/>
  <c r="J8" i="1"/>
  <c r="F8" i="1"/>
  <c r="N7" i="1"/>
  <c r="J7" i="1"/>
  <c r="F7" i="1"/>
  <c r="Q7" i="1" s="1"/>
  <c r="N6" i="1"/>
  <c r="J6" i="1"/>
  <c r="F6" i="1"/>
  <c r="N5" i="1"/>
  <c r="J5" i="1"/>
  <c r="F5" i="1"/>
  <c r="Q6" i="1" l="1"/>
  <c r="Q13" i="1"/>
  <c r="P9" i="1"/>
  <c r="P11" i="1"/>
  <c r="Q14" i="1"/>
  <c r="Q5" i="1"/>
  <c r="P7" i="1"/>
  <c r="Q8" i="1"/>
  <c r="P6" i="1"/>
  <c r="P12" i="1"/>
  <c r="P14" i="1"/>
  <c r="P5" i="1"/>
  <c r="P13" i="1"/>
  <c r="P10" i="1"/>
  <c r="P15" i="1"/>
</calcChain>
</file>

<file path=xl/sharedStrings.xml><?xml version="1.0" encoding="utf-8"?>
<sst xmlns="http://schemas.openxmlformats.org/spreadsheetml/2006/main" count="30" uniqueCount="27">
  <si>
    <t>Average</t>
  </si>
  <si>
    <t>SD</t>
  </si>
  <si>
    <t>No ATP</t>
  </si>
  <si>
    <t>WT</t>
  </si>
  <si>
    <t>445-PPP-447</t>
  </si>
  <si>
    <t>445-GGG-447</t>
  </si>
  <si>
    <t>H124A R127A Y442A</t>
  </si>
  <si>
    <t>K467D K540E D541R E543R</t>
  </si>
  <si>
    <t>N102A</t>
  </si>
  <si>
    <t>R127D</t>
  </si>
  <si>
    <t>D100A</t>
  </si>
  <si>
    <t>E483R R512A</t>
  </si>
  <si>
    <t>D100A N102A R127A</t>
  </si>
  <si>
    <t>AVG</t>
  </si>
  <si>
    <t>E160A</t>
  </si>
  <si>
    <t>T166A</t>
  </si>
  <si>
    <t>N177E</t>
  </si>
  <si>
    <t>T220A</t>
  </si>
  <si>
    <t>N230A</t>
  </si>
  <si>
    <t>D232K</t>
  </si>
  <si>
    <t>R237E</t>
  </si>
  <si>
    <t>T220A N230A D232A R237A</t>
  </si>
  <si>
    <t>219-SGSGSGSG-238</t>
  </si>
  <si>
    <t>M269D D270A</t>
  </si>
  <si>
    <t>M269D</t>
  </si>
  <si>
    <t>Uba2_SCCH_mutants</t>
  </si>
  <si>
    <t>Uba2_mutants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</si>
</sst>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theme="1"/>
      <name val="Arial"/>
      <family val="2"/>
    </font>
    <font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2" borderId="0" xfId="0" applyFill="1"/>
    <xf numFmtId="0" fontId="0" fillId="0" borderId="0" xfId="0" applyFill="1"/>
    <xf numFmtId="0" fontId="4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7FEE7-13C9-E74D-95ED-E9A70DD27220}">
  <dimension ref="A2:R15"/>
  <sheetViews>
    <sheetView workbookViewId="0">
      <selection activeCell="A2" sqref="A2"/>
    </sheetView>
  </sheetViews>
  <sheetFormatPr baseColWidth="10" defaultRowHeight="15" x14ac:dyDescent="0.2"/>
  <sheetData>
    <row r="2" spans="1:18" ht="17" x14ac:dyDescent="0.2">
      <c r="A2" s="2" t="s">
        <v>26</v>
      </c>
    </row>
    <row r="3" spans="1:18" ht="19" x14ac:dyDescent="0.25">
      <c r="E3" s="1">
        <v>1</v>
      </c>
      <c r="F3" s="1"/>
      <c r="G3" s="1"/>
      <c r="H3" s="1"/>
      <c r="I3" s="1">
        <v>2</v>
      </c>
      <c r="J3" s="1"/>
      <c r="K3" s="1"/>
      <c r="L3" s="1"/>
      <c r="M3" s="1">
        <v>3</v>
      </c>
      <c r="P3" s="2" t="s">
        <v>0</v>
      </c>
      <c r="Q3" s="2" t="s">
        <v>1</v>
      </c>
    </row>
    <row r="5" spans="1:18" ht="16" x14ac:dyDescent="0.2">
      <c r="A5" t="s">
        <v>2</v>
      </c>
      <c r="E5">
        <v>0</v>
      </c>
      <c r="F5">
        <f>(E5/9166.853)*100</f>
        <v>0</v>
      </c>
      <c r="I5">
        <v>0</v>
      </c>
      <c r="J5">
        <f>(I5/9831.439)*100</f>
        <v>0</v>
      </c>
      <c r="M5">
        <v>0</v>
      </c>
      <c r="N5">
        <f>(M5/6660.368)*100</f>
        <v>0</v>
      </c>
      <c r="P5">
        <f>AVERAGE(F5,J5,N5)</f>
        <v>0</v>
      </c>
      <c r="Q5">
        <f>STDEV(F5,J5,N5)</f>
        <v>0</v>
      </c>
    </row>
    <row r="6" spans="1:18" ht="16" x14ac:dyDescent="0.2">
      <c r="A6" t="s">
        <v>3</v>
      </c>
      <c r="E6">
        <v>9166.8529999999992</v>
      </c>
      <c r="F6">
        <f t="shared" ref="F6:F15" si="0">(E6/9166.853)*100</f>
        <v>100</v>
      </c>
      <c r="I6">
        <v>9831.4390000000003</v>
      </c>
      <c r="J6">
        <f t="shared" ref="J6:J15" si="1">(I6/9831.439)*100</f>
        <v>100</v>
      </c>
      <c r="M6">
        <v>6660.3680000000004</v>
      </c>
      <c r="N6">
        <f t="shared" ref="N6:N15" si="2">(M6/6660.368)*100</f>
        <v>100</v>
      </c>
      <c r="P6">
        <f t="shared" ref="P6:P15" si="3">AVERAGE(F6,J6,N6)</f>
        <v>100</v>
      </c>
      <c r="Q6">
        <f t="shared" ref="Q6:Q15" si="4">STDEV(F6,J6,N6)</f>
        <v>0</v>
      </c>
    </row>
    <row r="7" spans="1:18" ht="16" x14ac:dyDescent="0.2">
      <c r="A7" t="s">
        <v>4</v>
      </c>
      <c r="E7">
        <v>0</v>
      </c>
      <c r="F7">
        <f t="shared" si="0"/>
        <v>0</v>
      </c>
      <c r="I7">
        <v>0</v>
      </c>
      <c r="J7">
        <f t="shared" si="1"/>
        <v>0</v>
      </c>
      <c r="M7">
        <v>0</v>
      </c>
      <c r="N7">
        <f t="shared" si="2"/>
        <v>0</v>
      </c>
      <c r="P7">
        <f t="shared" si="3"/>
        <v>0</v>
      </c>
      <c r="Q7">
        <f t="shared" si="4"/>
        <v>0</v>
      </c>
    </row>
    <row r="8" spans="1:18" ht="16" x14ac:dyDescent="0.2">
      <c r="A8" s="5" t="s">
        <v>5</v>
      </c>
      <c r="B8" s="5"/>
      <c r="C8" s="5"/>
      <c r="D8" s="5"/>
      <c r="E8" s="5">
        <v>2643.8609999999999</v>
      </c>
      <c r="F8" s="5">
        <f t="shared" si="0"/>
        <v>28.841533730277991</v>
      </c>
      <c r="G8" s="5"/>
      <c r="H8" s="5"/>
      <c r="I8" s="5">
        <v>2846.154</v>
      </c>
      <c r="J8" s="5">
        <f t="shared" si="1"/>
        <v>28.949515935561415</v>
      </c>
      <c r="K8" s="5"/>
      <c r="L8" s="5"/>
      <c r="M8" s="5">
        <v>1991.912</v>
      </c>
      <c r="N8" s="5">
        <f t="shared" si="2"/>
        <v>29.906936073201962</v>
      </c>
      <c r="O8" s="5"/>
      <c r="P8" s="5">
        <f t="shared" si="3"/>
        <v>29.232661913013789</v>
      </c>
      <c r="Q8" s="5">
        <f t="shared" si="4"/>
        <v>0.58642925531351764</v>
      </c>
    </row>
    <row r="9" spans="1:18" ht="16" x14ac:dyDescent="0.2">
      <c r="A9" t="s">
        <v>6</v>
      </c>
      <c r="E9">
        <v>0</v>
      </c>
      <c r="F9">
        <f t="shared" si="0"/>
        <v>0</v>
      </c>
      <c r="I9">
        <v>0</v>
      </c>
      <c r="J9">
        <f t="shared" si="1"/>
        <v>0</v>
      </c>
      <c r="M9">
        <v>0</v>
      </c>
      <c r="N9">
        <f t="shared" si="2"/>
        <v>0</v>
      </c>
      <c r="P9">
        <f t="shared" si="3"/>
        <v>0</v>
      </c>
      <c r="Q9">
        <f t="shared" si="4"/>
        <v>0</v>
      </c>
    </row>
    <row r="10" spans="1:18" ht="16" x14ac:dyDescent="0.2">
      <c r="A10" t="s">
        <v>7</v>
      </c>
      <c r="E10">
        <v>7306.5889999999999</v>
      </c>
      <c r="F10">
        <f t="shared" si="0"/>
        <v>79.706623418091255</v>
      </c>
      <c r="I10">
        <v>8028.64</v>
      </c>
      <c r="J10">
        <f t="shared" si="1"/>
        <v>81.662918317450789</v>
      </c>
      <c r="M10">
        <v>5050.9830000000002</v>
      </c>
      <c r="N10">
        <f t="shared" si="2"/>
        <v>75.836395226209717</v>
      </c>
      <c r="P10">
        <f t="shared" si="3"/>
        <v>79.068645653917258</v>
      </c>
      <c r="Q10">
        <f t="shared" si="4"/>
        <v>2.9651904751426503</v>
      </c>
    </row>
    <row r="11" spans="1:18" ht="16" x14ac:dyDescent="0.2">
      <c r="A11" t="s">
        <v>8</v>
      </c>
      <c r="E11">
        <v>9821.8819999999996</v>
      </c>
      <c r="F11">
        <f t="shared" si="0"/>
        <v>107.14562565800935</v>
      </c>
      <c r="I11">
        <v>8503.0540000000001</v>
      </c>
      <c r="J11">
        <f t="shared" si="1"/>
        <v>86.488397069849071</v>
      </c>
      <c r="M11">
        <v>9690.1749999999993</v>
      </c>
      <c r="N11">
        <f t="shared" si="2"/>
        <v>145.49008403139283</v>
      </c>
      <c r="P11">
        <f t="shared" si="3"/>
        <v>113.04136891975043</v>
      </c>
      <c r="Q11">
        <f t="shared" si="4"/>
        <v>29.939432318153095</v>
      </c>
    </row>
    <row r="12" spans="1:18" ht="16" x14ac:dyDescent="0.2">
      <c r="A12" t="s">
        <v>9</v>
      </c>
      <c r="E12">
        <v>0</v>
      </c>
      <c r="F12">
        <f t="shared" si="0"/>
        <v>0</v>
      </c>
      <c r="I12">
        <v>0</v>
      </c>
      <c r="J12">
        <f t="shared" si="1"/>
        <v>0</v>
      </c>
      <c r="M12">
        <v>0</v>
      </c>
      <c r="N12">
        <f t="shared" si="2"/>
        <v>0</v>
      </c>
      <c r="P12">
        <f t="shared" si="3"/>
        <v>0</v>
      </c>
      <c r="Q12">
        <f t="shared" si="4"/>
        <v>0</v>
      </c>
    </row>
    <row r="13" spans="1:18" ht="16" x14ac:dyDescent="0.2">
      <c r="A13" t="s">
        <v>10</v>
      </c>
      <c r="E13">
        <v>7788.0540000000001</v>
      </c>
      <c r="F13">
        <f t="shared" si="0"/>
        <v>84.958862108948409</v>
      </c>
      <c r="I13">
        <v>8087.5889999999999</v>
      </c>
      <c r="J13">
        <f t="shared" si="1"/>
        <v>82.262515182162048</v>
      </c>
      <c r="M13">
        <v>5497.933</v>
      </c>
      <c r="N13">
        <f t="shared" si="2"/>
        <v>82.54698539179816</v>
      </c>
      <c r="P13">
        <f t="shared" si="3"/>
        <v>83.256120894302867</v>
      </c>
      <c r="Q13">
        <f t="shared" si="4"/>
        <v>1.4814609539512078</v>
      </c>
    </row>
    <row r="14" spans="1:18" ht="16" x14ac:dyDescent="0.2">
      <c r="A14" s="5" t="s">
        <v>11</v>
      </c>
      <c r="B14" s="5"/>
      <c r="C14" s="5"/>
      <c r="D14" s="5"/>
      <c r="E14" s="5">
        <v>757.45600000000002</v>
      </c>
      <c r="F14" s="5">
        <f t="shared" si="0"/>
        <v>8.2629883996176225</v>
      </c>
      <c r="G14" s="5"/>
      <c r="H14" s="5"/>
      <c r="I14" s="5">
        <v>681.255</v>
      </c>
      <c r="J14" s="5">
        <f t="shared" si="1"/>
        <v>6.9293518476796727</v>
      </c>
      <c r="K14" s="5"/>
      <c r="L14" s="5"/>
      <c r="M14" s="5">
        <v>902.99099999999999</v>
      </c>
      <c r="N14" s="5">
        <f t="shared" si="2"/>
        <v>13.557674290669825</v>
      </c>
      <c r="O14" s="5"/>
      <c r="P14" s="5">
        <f t="shared" si="3"/>
        <v>9.5833381793223733</v>
      </c>
      <c r="Q14" s="5">
        <f t="shared" si="4"/>
        <v>3.5058746779707546</v>
      </c>
      <c r="R14" s="6"/>
    </row>
    <row r="15" spans="1:18" ht="16" x14ac:dyDescent="0.2">
      <c r="A15" t="s">
        <v>12</v>
      </c>
      <c r="E15">
        <v>0</v>
      </c>
      <c r="F15">
        <f t="shared" si="0"/>
        <v>0</v>
      </c>
      <c r="I15">
        <v>0</v>
      </c>
      <c r="J15">
        <f t="shared" si="1"/>
        <v>0</v>
      </c>
      <c r="M15">
        <v>0</v>
      </c>
      <c r="N15">
        <f t="shared" si="2"/>
        <v>0</v>
      </c>
      <c r="P15">
        <f t="shared" si="3"/>
        <v>0</v>
      </c>
      <c r="Q15">
        <f t="shared" si="4"/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43565-790E-5746-88A2-70BD04DA3154}">
  <dimension ref="A2:Q18"/>
  <sheetViews>
    <sheetView tabSelected="1" workbookViewId="0">
      <selection activeCell="A2" sqref="A2"/>
    </sheetView>
  </sheetViews>
  <sheetFormatPr baseColWidth="10" defaultRowHeight="15" x14ac:dyDescent="0.2"/>
  <sheetData>
    <row r="2" spans="1:17" ht="18" x14ac:dyDescent="0.2">
      <c r="A2" s="3" t="s">
        <v>25</v>
      </c>
    </row>
    <row r="3" spans="1:17" ht="19" x14ac:dyDescent="0.25">
      <c r="F3" s="2">
        <v>1</v>
      </c>
      <c r="G3" s="2"/>
      <c r="H3" s="2"/>
      <c r="I3" s="2"/>
      <c r="J3" s="2">
        <v>2</v>
      </c>
      <c r="K3" s="2"/>
      <c r="L3" s="2"/>
      <c r="M3" s="2"/>
      <c r="N3" s="2">
        <v>3</v>
      </c>
      <c r="O3" s="2"/>
      <c r="P3" s="2" t="s">
        <v>13</v>
      </c>
      <c r="Q3" s="2" t="s">
        <v>1</v>
      </c>
    </row>
    <row r="6" spans="1:17" ht="16" x14ac:dyDescent="0.2">
      <c r="A6" t="s">
        <v>2</v>
      </c>
      <c r="E6">
        <v>4011.0039999999999</v>
      </c>
      <c r="F6">
        <f>E6-4011.004</f>
        <v>0</v>
      </c>
      <c r="G6">
        <f>(F6/6305.819)*100</f>
        <v>0</v>
      </c>
      <c r="I6">
        <v>2706.4969999999998</v>
      </c>
      <c r="J6">
        <f>I6-2706.497</f>
        <v>0</v>
      </c>
      <c r="K6">
        <f>(J6/2844.607)*100</f>
        <v>0</v>
      </c>
      <c r="M6">
        <v>2650.7190000000001</v>
      </c>
      <c r="N6">
        <f>M6-2650.719</f>
        <v>0</v>
      </c>
      <c r="O6">
        <f>(N6/4946.799)*100</f>
        <v>0</v>
      </c>
      <c r="P6">
        <f>AVERAGE(G6, K6, O6)</f>
        <v>0</v>
      </c>
      <c r="Q6">
        <f>STDEV(G6, K6, O6)</f>
        <v>0</v>
      </c>
    </row>
    <row r="7" spans="1:17" ht="16" x14ac:dyDescent="0.2">
      <c r="A7" t="s">
        <v>3</v>
      </c>
      <c r="E7">
        <v>10316.823</v>
      </c>
      <c r="F7">
        <f t="shared" ref="F7:F18" si="0">E7-4011.004</f>
        <v>6305.8190000000004</v>
      </c>
      <c r="G7">
        <f t="shared" ref="G7:G18" si="1">(F7/6305.819)*100</f>
        <v>100</v>
      </c>
      <c r="I7">
        <v>5551.1040000000003</v>
      </c>
      <c r="J7">
        <f t="shared" ref="J7:J18" si="2">I7-2706.497</f>
        <v>2844.6070000000004</v>
      </c>
      <c r="K7">
        <f t="shared" ref="K7:K18" si="3">(J7/2844.607)*100</f>
        <v>100.00000000000003</v>
      </c>
      <c r="M7">
        <v>7597.518</v>
      </c>
      <c r="N7">
        <f t="shared" ref="N7:N18" si="4">M7-2650.719</f>
        <v>4946.799</v>
      </c>
      <c r="O7">
        <f t="shared" ref="O7:O18" si="5">(N7/4946.799)*100</f>
        <v>100</v>
      </c>
      <c r="P7">
        <f t="shared" ref="P7:P18" si="6">AVERAGE(G7, K7, O7)</f>
        <v>100</v>
      </c>
      <c r="Q7">
        <f t="shared" ref="Q7:Q18" si="7">STDEV(G7, K7, O7)</f>
        <v>2.0097183471152322E-14</v>
      </c>
    </row>
    <row r="8" spans="1:17" ht="16" x14ac:dyDescent="0.2">
      <c r="A8" t="s">
        <v>14</v>
      </c>
      <c r="E8">
        <v>12296.723</v>
      </c>
      <c r="F8">
        <f t="shared" si="0"/>
        <v>8285.719000000001</v>
      </c>
      <c r="G8">
        <f t="shared" si="1"/>
        <v>131.39798335473949</v>
      </c>
      <c r="I8">
        <v>5879.326</v>
      </c>
      <c r="J8">
        <f t="shared" si="2"/>
        <v>3172.8290000000002</v>
      </c>
      <c r="K8">
        <f t="shared" si="3"/>
        <v>111.53839528623814</v>
      </c>
      <c r="M8">
        <v>6082.1040000000003</v>
      </c>
      <c r="N8">
        <f t="shared" si="4"/>
        <v>3431.3850000000002</v>
      </c>
      <c r="O8">
        <f t="shared" si="5"/>
        <v>69.365765619342937</v>
      </c>
      <c r="P8">
        <f t="shared" si="6"/>
        <v>104.10071475344019</v>
      </c>
      <c r="Q8">
        <f t="shared" si="7"/>
        <v>31.677883895138656</v>
      </c>
    </row>
    <row r="9" spans="1:17" ht="16" x14ac:dyDescent="0.2">
      <c r="A9" t="s">
        <v>15</v>
      </c>
      <c r="E9">
        <v>10883.409</v>
      </c>
      <c r="F9">
        <f t="shared" si="0"/>
        <v>6872.4049999999997</v>
      </c>
      <c r="G9">
        <f t="shared" si="1"/>
        <v>108.98512944948149</v>
      </c>
      <c r="I9">
        <v>5579.1540000000005</v>
      </c>
      <c r="J9">
        <f t="shared" si="2"/>
        <v>2872.6570000000006</v>
      </c>
      <c r="K9">
        <f t="shared" si="3"/>
        <v>100.98607645977108</v>
      </c>
      <c r="M9">
        <v>5377.79</v>
      </c>
      <c r="N9">
        <f t="shared" si="4"/>
        <v>2727.0709999999999</v>
      </c>
      <c r="O9">
        <f t="shared" si="5"/>
        <v>55.127992869732523</v>
      </c>
      <c r="P9">
        <f t="shared" si="6"/>
        <v>88.366399592995037</v>
      </c>
      <c r="Q9">
        <f t="shared" si="7"/>
        <v>29.06183017823918</v>
      </c>
    </row>
    <row r="10" spans="1:17" ht="16" x14ac:dyDescent="0.2">
      <c r="A10" t="s">
        <v>16</v>
      </c>
      <c r="E10">
        <v>6951.4589999999998</v>
      </c>
      <c r="F10">
        <f t="shared" si="0"/>
        <v>2940.4549999999999</v>
      </c>
      <c r="G10">
        <f t="shared" si="1"/>
        <v>46.630818296560676</v>
      </c>
      <c r="I10">
        <v>3198.0329999999999</v>
      </c>
      <c r="J10">
        <f t="shared" si="2"/>
        <v>491.53600000000006</v>
      </c>
      <c r="K10">
        <f t="shared" si="3"/>
        <v>17.279574999288126</v>
      </c>
      <c r="M10">
        <v>3063.8409999999999</v>
      </c>
      <c r="N10">
        <f t="shared" si="4"/>
        <v>413.12199999999984</v>
      </c>
      <c r="O10">
        <f t="shared" si="5"/>
        <v>8.3512994969069876</v>
      </c>
      <c r="P10">
        <f t="shared" si="6"/>
        <v>24.087230930918597</v>
      </c>
      <c r="Q10">
        <f t="shared" si="7"/>
        <v>20.027194619962565</v>
      </c>
    </row>
    <row r="11" spans="1:17" ht="16" x14ac:dyDescent="0.2">
      <c r="A11" t="s">
        <v>17</v>
      </c>
      <c r="E11">
        <v>12815.38</v>
      </c>
      <c r="F11">
        <f t="shared" si="0"/>
        <v>8804.3760000000002</v>
      </c>
      <c r="G11">
        <f t="shared" si="1"/>
        <v>139.62303707099744</v>
      </c>
      <c r="I11">
        <v>6859.1540000000005</v>
      </c>
      <c r="J11">
        <f t="shared" si="2"/>
        <v>4152.6570000000011</v>
      </c>
      <c r="K11">
        <f t="shared" si="3"/>
        <v>145.98350492704267</v>
      </c>
      <c r="M11">
        <v>6687.5690000000004</v>
      </c>
      <c r="N11">
        <f t="shared" si="4"/>
        <v>4036.8500000000004</v>
      </c>
      <c r="O11">
        <f t="shared" si="5"/>
        <v>81.605296677710186</v>
      </c>
      <c r="P11">
        <f t="shared" si="6"/>
        <v>122.4039462252501</v>
      </c>
      <c r="Q11">
        <f t="shared" si="7"/>
        <v>35.475501991010326</v>
      </c>
    </row>
    <row r="12" spans="1:17" ht="16" x14ac:dyDescent="0.2">
      <c r="A12" t="s">
        <v>18</v>
      </c>
      <c r="E12">
        <v>12482.602000000001</v>
      </c>
      <c r="F12">
        <f t="shared" si="0"/>
        <v>8471.5980000000018</v>
      </c>
      <c r="G12">
        <f t="shared" si="1"/>
        <v>134.34572099199173</v>
      </c>
      <c r="I12">
        <v>5738.74</v>
      </c>
      <c r="J12">
        <f t="shared" si="2"/>
        <v>3032.2429999999999</v>
      </c>
      <c r="K12">
        <f t="shared" si="3"/>
        <v>106.59620116241013</v>
      </c>
      <c r="M12">
        <v>6858.326</v>
      </c>
      <c r="N12">
        <f t="shared" si="4"/>
        <v>4207.607</v>
      </c>
      <c r="O12">
        <f t="shared" si="5"/>
        <v>85.057165249689746</v>
      </c>
      <c r="P12">
        <f t="shared" si="6"/>
        <v>108.66636246803053</v>
      </c>
      <c r="Q12">
        <f t="shared" si="7"/>
        <v>24.709403223549721</v>
      </c>
    </row>
    <row r="13" spans="1:17" ht="16" x14ac:dyDescent="0.2">
      <c r="A13" t="s">
        <v>19</v>
      </c>
      <c r="E13">
        <v>8928.2170000000006</v>
      </c>
      <c r="F13">
        <f t="shared" si="0"/>
        <v>4917.2130000000006</v>
      </c>
      <c r="G13">
        <f t="shared" si="1"/>
        <v>77.978974658168909</v>
      </c>
      <c r="I13">
        <v>4124.79</v>
      </c>
      <c r="J13">
        <f t="shared" si="2"/>
        <v>1418.2930000000001</v>
      </c>
      <c r="K13">
        <f t="shared" si="3"/>
        <v>49.85901391650939</v>
      </c>
      <c r="M13">
        <v>4794.79</v>
      </c>
      <c r="N13">
        <f t="shared" si="4"/>
        <v>2144.0709999999999</v>
      </c>
      <c r="O13">
        <f t="shared" si="5"/>
        <v>43.342593867266487</v>
      </c>
      <c r="P13">
        <f t="shared" si="6"/>
        <v>57.060194147314924</v>
      </c>
      <c r="Q13">
        <f t="shared" si="7"/>
        <v>18.406859213633041</v>
      </c>
    </row>
    <row r="14" spans="1:17" ht="16" x14ac:dyDescent="0.2">
      <c r="A14" t="s">
        <v>20</v>
      </c>
      <c r="E14">
        <v>5862.61</v>
      </c>
      <c r="F14">
        <f t="shared" si="0"/>
        <v>1851.6059999999998</v>
      </c>
      <c r="G14">
        <f t="shared" si="1"/>
        <v>29.363449854808703</v>
      </c>
      <c r="I14">
        <v>2902.79</v>
      </c>
      <c r="J14">
        <f t="shared" si="2"/>
        <v>196.29300000000012</v>
      </c>
      <c r="K14">
        <f t="shared" si="3"/>
        <v>6.9005314266610513</v>
      </c>
      <c r="M14">
        <v>2180.4259999999999</v>
      </c>
      <c r="N14">
        <f t="shared" si="4"/>
        <v>-470.29300000000012</v>
      </c>
      <c r="O14">
        <f t="shared" si="5"/>
        <v>-9.5070165575759216</v>
      </c>
      <c r="P14">
        <f t="shared" si="6"/>
        <v>8.918988241297944</v>
      </c>
      <c r="Q14">
        <f t="shared" si="7"/>
        <v>19.513685344226904</v>
      </c>
    </row>
    <row r="15" spans="1:17" ht="16" x14ac:dyDescent="0.2">
      <c r="A15" t="s">
        <v>21</v>
      </c>
      <c r="E15">
        <v>6568.7309999999998</v>
      </c>
      <c r="F15">
        <f t="shared" si="0"/>
        <v>2557.7269999999999</v>
      </c>
      <c r="G15">
        <f t="shared" si="1"/>
        <v>40.561376722040379</v>
      </c>
      <c r="I15">
        <v>3326.4969999999998</v>
      </c>
      <c r="J15">
        <f t="shared" si="2"/>
        <v>620</v>
      </c>
      <c r="K15">
        <f t="shared" si="3"/>
        <v>21.795629413834671</v>
      </c>
      <c r="M15">
        <v>4273.4970000000003</v>
      </c>
      <c r="N15">
        <f t="shared" si="4"/>
        <v>1622.7780000000002</v>
      </c>
      <c r="O15">
        <f t="shared" si="5"/>
        <v>32.804607585632652</v>
      </c>
      <c r="P15">
        <f t="shared" si="6"/>
        <v>31.720537907169234</v>
      </c>
      <c r="Q15">
        <f t="shared" si="7"/>
        <v>9.4297255161367346</v>
      </c>
    </row>
    <row r="16" spans="1:17" s="4" customFormat="1" ht="16" x14ac:dyDescent="0.2">
      <c r="A16" s="7" t="s">
        <v>22</v>
      </c>
      <c r="B16" s="7"/>
      <c r="C16" s="7"/>
      <c r="D16" s="7"/>
      <c r="E16" s="7">
        <v>5607.0039999999999</v>
      </c>
      <c r="F16" s="7">
        <f t="shared" si="0"/>
        <v>1596</v>
      </c>
      <c r="G16" s="7">
        <f t="shared" si="1"/>
        <v>25.309955772596705</v>
      </c>
      <c r="H16" s="7"/>
      <c r="I16" s="7">
        <v>2815.4470000000001</v>
      </c>
      <c r="J16" s="7">
        <f t="shared" si="2"/>
        <v>108.95000000000027</v>
      </c>
      <c r="K16" s="7">
        <f t="shared" si="3"/>
        <v>3.8300545558666022</v>
      </c>
      <c r="L16" s="7"/>
      <c r="M16" s="7">
        <v>3049.8409999999999</v>
      </c>
      <c r="N16" s="7">
        <f t="shared" si="4"/>
        <v>399.12199999999984</v>
      </c>
      <c r="O16" s="7">
        <f t="shared" si="5"/>
        <v>8.0682882001067728</v>
      </c>
      <c r="P16" s="7">
        <f t="shared" si="6"/>
        <v>12.402766176190028</v>
      </c>
      <c r="Q16" s="7">
        <f t="shared" si="7"/>
        <v>11.377052059474099</v>
      </c>
    </row>
    <row r="17" spans="1:17" ht="16" x14ac:dyDescent="0.2">
      <c r="A17" t="s">
        <v>23</v>
      </c>
      <c r="E17">
        <v>7036.2879999999996</v>
      </c>
      <c r="F17">
        <f t="shared" si="0"/>
        <v>3025.2839999999997</v>
      </c>
      <c r="G17">
        <f t="shared" si="1"/>
        <v>47.976067819263434</v>
      </c>
      <c r="I17">
        <v>3101.962</v>
      </c>
      <c r="J17">
        <f t="shared" si="2"/>
        <v>395.46500000000015</v>
      </c>
      <c r="K17">
        <f t="shared" si="3"/>
        <v>13.90227191313247</v>
      </c>
      <c r="M17">
        <v>2855.6689999999999</v>
      </c>
      <c r="N17">
        <f t="shared" si="4"/>
        <v>204.94999999999982</v>
      </c>
      <c r="O17">
        <f t="shared" si="5"/>
        <v>4.143083234228838</v>
      </c>
      <c r="P17">
        <f t="shared" si="6"/>
        <v>22.007140988874912</v>
      </c>
      <c r="Q17">
        <f t="shared" si="7"/>
        <v>23.013024822025564</v>
      </c>
    </row>
    <row r="18" spans="1:17" ht="16" x14ac:dyDescent="0.2">
      <c r="A18" t="s">
        <v>24</v>
      </c>
      <c r="E18">
        <v>5534.56</v>
      </c>
      <c r="F18">
        <f t="shared" si="0"/>
        <v>1523.5560000000005</v>
      </c>
      <c r="G18">
        <f t="shared" si="1"/>
        <v>24.161112141024034</v>
      </c>
      <c r="I18">
        <v>2878.0830000000001</v>
      </c>
      <c r="J18">
        <f t="shared" si="2"/>
        <v>171.58600000000024</v>
      </c>
      <c r="K18">
        <f t="shared" si="3"/>
        <v>6.0319755945197437</v>
      </c>
      <c r="M18">
        <v>2973.7190000000001</v>
      </c>
      <c r="N18">
        <f t="shared" si="4"/>
        <v>323</v>
      </c>
      <c r="O18">
        <f t="shared" si="5"/>
        <v>6.5294749190334995</v>
      </c>
      <c r="P18">
        <f t="shared" si="6"/>
        <v>12.240854218192425</v>
      </c>
      <c r="Q18">
        <f t="shared" si="7"/>
        <v>10.326242690572178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Fig.2d</vt:lpstr>
      <vt:lpstr>Fig.2f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Nayak, Anindita</dc:creator>
  <cp:lastModifiedBy>Microsoft Office User</cp:lastModifiedBy>
  <dcterms:created xsi:type="dcterms:W3CDTF">2025-07-20T20:06:13Z</dcterms:created>
  <dcterms:modified xsi:type="dcterms:W3CDTF">2025-07-20T22:24:15Z</dcterms:modified>
</cp:coreProperties>
</file>