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426"/>
  <workbookPr defaultThemeVersion="124226"/>
  <mc:AlternateContent xmlns:mc="http://schemas.openxmlformats.org/markup-compatibility/2006">
    <mc:Choice Requires="x15">
      <x15ac:absPath xmlns:x15ac="http://schemas.microsoft.com/office/spreadsheetml/2010/11/ac" url="https://hutton-my.sharepoint.com/personal/craig_simpson_hutton_ac_uk/Documents/Z drive/WP/PAPERS/Barley Plots and database/NSD/"/>
    </mc:Choice>
  </mc:AlternateContent>
  <xr:revisionPtr revIDLastSave="4" documentId="8_{509F3816-9316-4913-A984-0310237BFF0A}" xr6:coauthVersionLast="45" xr6:coauthVersionMax="45" xr10:uidLastSave="{FFB20022-3A61-49C5-9B66-4E8CEA49B8A9}"/>
  <bookViews>
    <workbookView xWindow="-120" yWindow="-120" windowWidth="29040" windowHeight="15840" xr2:uid="{00000000-000D-0000-FFFF-FFFF00000000}"/>
  </bookViews>
  <sheets>
    <sheet name="Suppl. Table 1 22 exp" sheetId="30"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H27" i="30" l="1"/>
  <c r="M27" i="30" l="1"/>
  <c r="L26" i="30" l="1"/>
  <c r="L25" i="30"/>
  <c r="L24" i="30"/>
  <c r="L23" i="30"/>
  <c r="L10" i="30"/>
  <c r="L9" i="30"/>
  <c r="L8" i="30"/>
  <c r="L7" i="30"/>
  <c r="L6" i="30"/>
  <c r="L5" i="30"/>
  <c r="L27" i="30" l="1"/>
</calcChain>
</file>

<file path=xl/sharedStrings.xml><?xml version="1.0" encoding="utf-8"?>
<sst xmlns="http://schemas.openxmlformats.org/spreadsheetml/2006/main" count="238" uniqueCount="204">
  <si>
    <t>SRA link</t>
  </si>
  <si>
    <t>SRA BioProject</t>
  </si>
  <si>
    <t>Project description</t>
  </si>
  <si>
    <t>Year</t>
  </si>
  <si>
    <t># Total samples</t>
  </si>
  <si>
    <t># Replicates</t>
  </si>
  <si>
    <t>NGS technology</t>
  </si>
  <si>
    <t>Read length</t>
  </si>
  <si>
    <t># Reads (millions)</t>
  </si>
  <si>
    <t>Cultivar</t>
  </si>
  <si>
    <t>Tissue</t>
  </si>
  <si>
    <t>https://www.ncbi.nlm.nih.gov/Traces/study/?acc=ERP015182</t>
  </si>
  <si>
    <t>PRJEB13621</t>
  </si>
  <si>
    <t>A study of transcriptome response to salt treatment across three zones of the root in a barley landrace and malting cultivar.</t>
  </si>
  <si>
    <t>Illumina HiSeq 2000</t>
  </si>
  <si>
    <t>2*100</t>
  </si>
  <si>
    <t>Sahara, Clipper</t>
  </si>
  <si>
    <t>Root</t>
  </si>
  <si>
    <t>Cold Stress</t>
  </si>
  <si>
    <t>https://www.ncbi.nlm.nih.gov/Traces/study/?acc=ERP020203</t>
  </si>
  <si>
    <t>PRJEB18276</t>
  </si>
  <si>
    <t>Transcriptional responses to cold in five Pooideae species.</t>
  </si>
  <si>
    <t>2,3</t>
  </si>
  <si>
    <t>2*(100-126)</t>
  </si>
  <si>
    <t>Igri</t>
  </si>
  <si>
    <t>Leaf</t>
  </si>
  <si>
    <t>Heat Stress</t>
  </si>
  <si>
    <t>https://www.ncbi.nlm.nih.gov/Traces/study/?acc=SRP075978</t>
  </si>
  <si>
    <t>PRJNA324116</t>
  </si>
  <si>
    <t>Heat Stress Affects Pi-related Genes Expression and Inorganic Phosphate Deposition/Accumulation in Barley.</t>
  </si>
  <si>
    <t>Shoot, root</t>
  </si>
  <si>
    <t>Drought Stress</t>
  </si>
  <si>
    <t>https://www.ncbi.nlm.nih.gov/Traces/study/?acc=ERP014029</t>
  </si>
  <si>
    <t>PRJEB12540</t>
  </si>
  <si>
    <t>RNAseq transcriptome assembly and expression profiling of a drought-control experiment with barley cultivar Scarlett and Spanish landrace SBCC073</t>
  </si>
  <si>
    <t>2*101</t>
  </si>
  <si>
    <t>Scarlett, Spanish landrace</t>
  </si>
  <si>
    <t>Leaves, flowers</t>
  </si>
  <si>
    <t>Photoperiod response</t>
  </si>
  <si>
    <t>https://www.ncbi.nlm.nih.gov/Traces/study/?acc=ERP009781</t>
  </si>
  <si>
    <t>PRJEB8748</t>
  </si>
  <si>
    <t>Expression profiling of developing barley main shoot apices and leaves during the vegetative phase and early inflorescence development in response to the photoperiod and natural allelic variation at Ppd-H1</t>
  </si>
  <si>
    <t>1*100</t>
  </si>
  <si>
    <t>Scarlett, wild barley</t>
  </si>
  <si>
    <t> Shoot apices, leaves in vegetative and early inflorescence</t>
  </si>
  <si>
    <t>Alternative Splicing</t>
  </si>
  <si>
    <t>https://www.ncbi.nlm.nih.gov/Traces/study/?acc=SRP055128</t>
  </si>
  <si>
    <t>PRJNA275710</t>
  </si>
  <si>
    <t>Involvement of Alternative Splicing in Barley Seed Germination</t>
  </si>
  <si>
    <t>2*90</t>
  </si>
  <si>
    <t>Baudin, Stirling, Harrington, Bass</t>
  </si>
  <si>
    <t>Embryos</t>
  </si>
  <si>
    <t>https://www.ncbi.nlm.nih.gov/Traces/study/?acc=ERP015986</t>
  </si>
  <si>
    <t>PRJEB14349</t>
  </si>
  <si>
    <t>RNA-Seq of 16 developmental stages of barley (Morex cultivar)</t>
  </si>
  <si>
    <t>Morex</t>
  </si>
  <si>
    <t>16 developmental stages/tissues</t>
  </si>
  <si>
    <t>Cold Stress II</t>
  </si>
  <si>
    <t>https://www.ncbi.nlm.nih.gov/Traces/study/?acc=ERP021227</t>
  </si>
  <si>
    <t>PRJEB19243</t>
  </si>
  <si>
    <t>Barley SIX-ROWED SPIKE3 encodes a putative Jumonji C-type H3K9me2/me3 demethylase that represses lateral spikelet fertility</t>
  </si>
  <si>
    <t>Illumina HiSeq 2500</t>
  </si>
  <si>
    <t>2*150</t>
  </si>
  <si>
    <t>Bowman</t>
  </si>
  <si>
    <t>Inflorescence</t>
  </si>
  <si>
    <t>Golden Promise Meiosis</t>
  </si>
  <si>
    <t>Barley anthers and meiocytes different stages from pre meiosis to tetrad</t>
  </si>
  <si>
    <t>2*(35-76)</t>
  </si>
  <si>
    <t>Golden Promise</t>
  </si>
  <si>
    <t>Anthers and meiocytes</t>
  </si>
  <si>
    <t>Illumina NextSeq</t>
  </si>
  <si>
    <t>PRJNA430281</t>
  </si>
  <si>
    <t>HiSeq X Ten</t>
  </si>
  <si>
    <t>RNA-seq transcriptome profiling of barley under Pi starvation and recovery conditions</t>
  </si>
  <si>
    <t>https://www.ncbi.nlm.nih.gov/Traces/study/?acc=SRP131833</t>
  </si>
  <si>
    <t>GN121, low-P-tolerant, and GN42, low-P-sensitive</t>
  </si>
  <si>
    <t>leaf and root (3d, 19d, 22days)</t>
  </si>
  <si>
    <t>hulless</t>
  </si>
  <si>
    <t>PRJNA378582</t>
  </si>
  <si>
    <t>https://www.ncbi.nlm.nih.gov/Traces/study/?acc=SRP101676</t>
  </si>
  <si>
    <t>Identification of glucan content related genes by RNA-Seq. RNA research on glucan content of hulless barley</t>
  </si>
  <si>
    <t>Isolation of Tissues from Intact, Germinated Barley Grain Allows Spatial and Temporal Comparisons of Gene Expression</t>
  </si>
  <si>
    <t>PRJNA378723</t>
  </si>
  <si>
    <t>https://www.ncbi.nlm.nih.gov/Traces/study/?acc=SRP101929</t>
  </si>
  <si>
    <t>PRJNA439267</t>
  </si>
  <si>
    <t>https://www.ncbi.nlm.nih.gov/Traces/study/?acc=SRP136092</t>
  </si>
  <si>
    <t>Barley seminal roots were divided into three zones according their developmental stage. Transcript changes by RNA-seq in response to water deficit were measured.</t>
  </si>
  <si>
    <t>https://www.ncbi.nlm.nih.gov/Traces/study/?acc=SRP114708</t>
  </si>
  <si>
    <t>PRJNA396950</t>
  </si>
  <si>
    <t>https://www.ncbi.nlm.nih.gov/bioproject/PRJDB4754</t>
  </si>
  <si>
    <t>PRJDB4754</t>
  </si>
  <si>
    <t>Extreme Suppression of Lateral Floret Development by a Single Amino Acid Change in the VRS1 Transcription Factor.</t>
  </si>
  <si>
    <t>https://www.ncbi.nlm.nih.gov/sra/SRX3524666[accn]</t>
  </si>
  <si>
    <t>PRJNA428086</t>
  </si>
  <si>
    <t>Gobernadora</t>
  </si>
  <si>
    <t>PRJEB21740</t>
  </si>
  <si>
    <t>RNA-seq of enriched barley stomatal complexes versus total leaves</t>
  </si>
  <si>
    <t>2*144</t>
  </si>
  <si>
    <t>2*50</t>
  </si>
  <si>
    <t>https://www.ncbi.nlm.nih.gov/sra/ERX2530344[accn]</t>
  </si>
  <si>
    <t>PRJEB25969</t>
  </si>
  <si>
    <t>1*101</t>
  </si>
  <si>
    <t>https://www.ncbi.nlm.nih.gov/Traces/study/?acc=SRP101548</t>
  </si>
  <si>
    <t>PRJNA378334</t>
  </si>
  <si>
    <t>RNAseq was performed on several barley accessions that vary for their reaction to wheat stripe rust (Puccinia striiformis f. sp. tritici) to identify markers and understand the gene content at the Rps7 (Resistant to Puccinia striiformis f. sp. tritici 7) locus.</t>
  </si>
  <si>
    <t>https://www.ncbi.nlm.nih.gov/sra/SRX1660173[accn]</t>
  </si>
  <si>
    <t>PRJNA315041</t>
  </si>
  <si>
    <t>https://www.ncbi.nlm.nih.gov/bioproject/PRJNA294716</t>
  </si>
  <si>
    <t xml:space="preserve">PRJNA294716 </t>
  </si>
  <si>
    <t>Fusarium graminearum infects barley spikes and causes Fusarium head blight (FHB), a major disease problem worldwide</t>
  </si>
  <si>
    <t>Dataset</t>
  </si>
  <si>
    <t>grain</t>
  </si>
  <si>
    <t>Pi starvation</t>
  </si>
  <si>
    <t>Glucan content</t>
  </si>
  <si>
    <t>First leaf</t>
  </si>
  <si>
    <t>2*100-150</t>
  </si>
  <si>
    <t>Leaf transcriptome</t>
  </si>
  <si>
    <t>Illumina HiSeq 4000</t>
  </si>
  <si>
    <t>Scarlett</t>
  </si>
  <si>
    <t>Barke</t>
  </si>
  <si>
    <t>Root (12 days old, control and water deficit)</t>
  </si>
  <si>
    <t>Apex tissue</t>
  </si>
  <si>
    <t>Six-Rowed Spike3 (VRS3) Is a Histone Demethylase That Controls Lateral Spikelet Development in Barley. RNA sequencing of ILs of vrs1, vrs3, vrs4 and int-c.5 in cv. Bowman Purpose: Expression analysis and variant calling Overall design: Enriched apical meristem tissue was isolated at Waddington stage (W) 3.5 and W5.0. The samples were harvested at the middle of the day, 6 to 8 h before the end of the light period.</t>
  </si>
  <si>
    <t>Foma</t>
  </si>
  <si>
    <t>Immature spikes at the awn primordium stage</t>
  </si>
  <si>
    <t>Differential expression profiling of microspores during the early stages of isolated microspore culture in barley using the embryogenic-responsive cultivar Gobernadora. mRNA library from Illumina TrueSeq; Barley (Hordeum vulgare ssp. vulgare; cv. Gobernadora) starting material in barley androgenesis: uninucleate and haploid microspores (Day 0), microspore after stress pre-treatment (Day 2) and microspore after three days in embryogenesis culture (Day 5).</t>
  </si>
  <si>
    <t>Microspore (day 2, 5)</t>
  </si>
  <si>
    <t>https://www.ncbi.nlm.nih.gov/sra/ERX2090100[accn]</t>
  </si>
  <si>
    <t>Illumina HiSeq 3000</t>
  </si>
  <si>
    <t>Leaf without upper and lower epidermis</t>
  </si>
  <si>
    <t>mature non-aged seeds</t>
  </si>
  <si>
    <t>Transcriptome analysis on mature, non aged seeds of the spring barley landraces Cebada Capa and L94 and L94 NILs by RNA sequencing. Widespread natural variation in barley offers an opportunity to study seed longevity in an important temperate cereal crop. For example, the spring barley landraces Cebada Capa (Argentina) and L94 (Ethiopia) display long and short-term seed longevity, respectively. We have used this contrast to identify and characterize seed longevity genes in barley by RNA sequencing analysis of mature, non aged seeds of Near Isogenic Lines (NILs) with a L94 background but harboring introgressions from Cebada Capa in four putative QTLs on chromosomes 1H and 2H.</t>
  </si>
  <si>
    <t>spring barley landraces Cebada Capa and L94 and L94 NILs</t>
  </si>
  <si>
    <t>First leaf fully expanded, second leaf emerging</t>
  </si>
  <si>
    <t>Haruna Nijo, Manchuria, CI 16153, CI 16147, Clho 4196</t>
  </si>
  <si>
    <t>Morex, morex mutant</t>
  </si>
  <si>
    <t>Second leaves of 5 seedlings at 12, 24, and 36 hours after inoculation</t>
  </si>
  <si>
    <t>M69, Lacey and Chevron</t>
  </si>
  <si>
    <t>spike (water and treatment)</t>
  </si>
  <si>
    <t>PRJEB32063</t>
  </si>
  <si>
    <t>Unpublished (PRJEB32063  ENA accession)</t>
  </si>
  <si>
    <t>Microspore Embryogenic</t>
  </si>
  <si>
    <t>Floret development - VRS1</t>
  </si>
  <si>
    <t>Non Aged Seeds</t>
  </si>
  <si>
    <t>Reaction to Stripe rust</t>
  </si>
  <si>
    <t>Response to C Sativus</t>
  </si>
  <si>
    <t>Six Rowed - VRS3</t>
  </si>
  <si>
    <t>E1</t>
  </si>
  <si>
    <t>E2</t>
  </si>
  <si>
    <t>E3</t>
  </si>
  <si>
    <t>E4</t>
  </si>
  <si>
    <t>E7</t>
  </si>
  <si>
    <t>E8</t>
  </si>
  <si>
    <t>E9</t>
  </si>
  <si>
    <t>E10</t>
  </si>
  <si>
    <t>E11</t>
  </si>
  <si>
    <t>E12</t>
  </si>
  <si>
    <t>Root water deficit</t>
  </si>
  <si>
    <t>E13</t>
  </si>
  <si>
    <t>E14</t>
  </si>
  <si>
    <t>E15</t>
  </si>
  <si>
    <t>E16</t>
  </si>
  <si>
    <t>E17</t>
  </si>
  <si>
    <t>E18</t>
  </si>
  <si>
    <t>E19</t>
  </si>
  <si>
    <t>E20</t>
  </si>
  <si>
    <t>I1</t>
  </si>
  <si>
    <t>I2</t>
  </si>
  <si>
    <t>I3</t>
  </si>
  <si>
    <t>I6</t>
  </si>
  <si>
    <t>Supplementary Table 1 - RNA-seq samples description</t>
  </si>
  <si>
    <t>doi: 10.1038/srep31558</t>
  </si>
  <si>
    <t>https://doi.org/10.1104/pp.18.01448</t>
  </si>
  <si>
    <t>https://doi.org/10.3389/fpls.2016.00926</t>
  </si>
  <si>
    <t>https://doi.org/10.3389/fpls.2017.00647</t>
  </si>
  <si>
    <t>doi: 10.1105/tpc.15.00203</t>
  </si>
  <si>
    <t>https://doi.org/10.1371/journal.pone.0152824</t>
  </si>
  <si>
    <t>https://doi.org/10.3389/fpls.2018.00500</t>
  </si>
  <si>
    <t>Base Pairs (Gbp)</t>
  </si>
  <si>
    <t xml:space="preserve">31 cultivars </t>
  </si>
  <si>
    <t>https://doi.org/10.1038/nature22043</t>
  </si>
  <si>
    <t xml:space="preserve"> https://doi.org/10.1111/nph.15351</t>
  </si>
  <si>
    <t>1*150</t>
  </si>
  <si>
    <t>https://doi.org/10.1038/s41467-017-00940-7</t>
  </si>
  <si>
    <t xml:space="preserve">Utilisation of RNA-Seq to measure quantitative changes in cold response alternative splicing in barley.  </t>
  </si>
  <si>
    <t>https://doi.org/10.1101/2020.04.20.051425</t>
  </si>
  <si>
    <t>PRJNA558196</t>
  </si>
  <si>
    <t>https://www.ncbi.nlm.nih.gov/Traces/study/?acc=PRJNA558196&amp;o=biological_replicate_sam_s%3Aa</t>
  </si>
  <si>
    <t>https://doi.org/10.1104/pp.17.01149</t>
  </si>
  <si>
    <t>doi: 10.1534/g3.118.200208</t>
  </si>
  <si>
    <t>https://doi.org/10.1111/pce.13330</t>
  </si>
  <si>
    <t>https://doi.org/10.1016/j.cub.2018.03.027</t>
  </si>
  <si>
    <t xml:space="preserve">RNA-seq of Hordeum vulgare inoculated with Cochliobolus sativus: </t>
  </si>
  <si>
    <t>Response to Fusarium</t>
  </si>
  <si>
    <t>https://doi.org/10.1186/s12864-016-2716-0</t>
  </si>
  <si>
    <t>Salt StressC8:C20</t>
  </si>
  <si>
    <t>https://doi.org/10.1101/239541</t>
  </si>
  <si>
    <t>Dataset description</t>
  </si>
  <si>
    <t>Colyoptiles</t>
  </si>
  <si>
    <t>Rolap</t>
  </si>
  <si>
    <t>Publication (DOI)</t>
  </si>
  <si>
    <t xml:space="preserve"> vrs3-vrs5 row-type gene (vrs3)</t>
  </si>
  <si>
    <t>16 Barley Developmental stages</t>
  </si>
  <si>
    <r>
      <rPr>
        <sz val="11"/>
        <rFont val="Calibri"/>
        <family val="2"/>
        <scheme val="minor"/>
      </rPr>
      <t>Same mutant population different pathogen</t>
    </r>
    <r>
      <rPr>
        <u/>
        <sz val="11"/>
        <color theme="10"/>
        <rFont val="Calibri"/>
        <family val="2"/>
        <scheme val="minor"/>
      </rPr>
      <t xml:space="preserve"> doi: https://doi.org/10.1101/384529</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</si>
</sst>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3" formatCode="_-* #,##0.00_-;\-* #,##0.00_-;_-* &quot;-&quot;??_-;_-@_-"/>
    <numFmt numFmtId="164" formatCode="_-* #,##0_-;\-* #,##0_-;_-* &quot;-&quot;??_-;_-@_-"/>
    <numFmt numFmtId="165" formatCode="_-* #,##0.00000_-;\-* #,##0.00000_-;_-* &quot;-&quot;??_-;_-@_-"/>
    <numFmt numFmtId="166" formatCode="#,##0.00_ ;\-#,##0.00\ "/>
  </numFmts>
  <fonts count="18" x14ac:knownFonts="1">
    <font>
      <sz val="11"/>
      <color theme="1"/>
      <name val="Calibri"/>
      <family val="2"/>
      <scheme val="minor"/>
    </font>
    <font>
      <sz val="11"/>
      <color theme="1"/>
      <name val="Calibri"/>
      <family val="2"/>
      <scheme val="minor"/>
    </font>
    <font>
      <b/>
      <sz val="11"/>
      <color theme="1"/>
      <name val="Calibri"/>
      <family val="2"/>
      <scheme val="minor"/>
    </font>
    <font>
      <b/>
      <sz val="12"/>
      <color theme="1"/>
      <name val="Calibri"/>
      <family val="2"/>
      <scheme val="minor"/>
    </font>
    <font>
      <u/>
      <sz val="11"/>
      <color theme="10"/>
      <name val="Calibri"/>
      <family val="2"/>
      <scheme val="minor"/>
    </font>
    <font>
      <b/>
      <sz val="14"/>
      <color theme="1"/>
      <name val="Calibri"/>
      <family val="2"/>
      <scheme val="minor"/>
    </font>
    <font>
      <sz val="10"/>
      <color theme="1"/>
      <name val="Calibri"/>
      <family val="2"/>
      <scheme val="minor"/>
    </font>
    <font>
      <sz val="10"/>
      <color rgb="FF000000"/>
      <name val="Arial"/>
      <family val="2"/>
    </font>
    <font>
      <sz val="12"/>
      <color theme="1"/>
      <name val="Calibri"/>
      <family val="2"/>
      <scheme val="minor"/>
    </font>
    <font>
      <sz val="11"/>
      <color theme="1"/>
      <name val="Arial"/>
      <family val="2"/>
    </font>
    <font>
      <u/>
      <sz val="11"/>
      <color theme="10"/>
      <name val="Arial"/>
      <family val="2"/>
    </font>
    <font>
      <sz val="11"/>
      <color rgb="FF000000"/>
      <name val="Arial"/>
      <family val="2"/>
    </font>
    <font>
      <b/>
      <sz val="11"/>
      <color theme="1"/>
      <name val="Arial"/>
      <family val="2"/>
    </font>
    <font>
      <sz val="11"/>
      <color rgb="FF222222"/>
      <name val="Arial"/>
      <family val="2"/>
    </font>
    <font>
      <b/>
      <sz val="12"/>
      <name val="Calibri"/>
      <family val="2"/>
      <scheme val="minor"/>
    </font>
    <font>
      <sz val="12"/>
      <color rgb="FF000000"/>
      <name val="Calibri"/>
      <family val="2"/>
      <scheme val="minor"/>
    </font>
    <font>
      <sz val="12"/>
      <color rgb="FF000000"/>
      <name val="Arial"/>
      <family val="2"/>
    </font>
    <font>
      <sz val="11"/>
      <name val="Calibri"/>
      <family val="2"/>
      <scheme val="minor"/>
    </font>
  </fonts>
  <fills count="2">
    <fill>
      <patternFill patternType="none"/>
    </fill>
    <fill>
      <patternFill patternType="gray125"/>
    </fill>
  </fills>
  <borders count="17">
    <border>
      <left/>
      <right/>
      <top/>
      <bottom/>
      <diagonal/>
    </border>
    <border>
      <left style="thin">
        <color indexed="64"/>
      </left>
      <right style="thin">
        <color indexed="64"/>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thin">
        <color indexed="64"/>
      </left>
      <right style="medium">
        <color indexed="64"/>
      </right>
      <top style="medium">
        <color indexed="64"/>
      </top>
      <bottom style="medium">
        <color indexed="64"/>
      </bottom>
      <diagonal/>
    </border>
    <border>
      <left/>
      <right style="thin">
        <color indexed="64"/>
      </right>
      <top style="medium">
        <color indexed="64"/>
      </top>
      <bottom style="medium">
        <color indexed="64"/>
      </bottom>
      <diagonal/>
    </border>
    <border>
      <left/>
      <right style="thin">
        <color indexed="64"/>
      </right>
      <top/>
      <bottom style="thin">
        <color indexed="64"/>
      </bottom>
      <diagonal/>
    </border>
    <border>
      <left/>
      <right style="thin">
        <color indexed="64"/>
      </right>
      <top style="thin">
        <color indexed="64"/>
      </top>
      <bottom style="thin">
        <color indexed="64"/>
      </bottom>
      <diagonal/>
    </border>
    <border>
      <left/>
      <right style="thin">
        <color indexed="64"/>
      </right>
      <top style="thin">
        <color indexed="64"/>
      </top>
      <bottom style="medium">
        <color indexed="64"/>
      </bottom>
      <diagonal/>
    </border>
  </borders>
  <cellStyleXfs count="3">
    <xf numFmtId="0" fontId="0" fillId="0" borderId="0"/>
    <xf numFmtId="43" fontId="1" fillId="0" borderId="0" applyFont="0" applyFill="0" applyBorder="0" applyAlignment="0" applyProtection="0"/>
    <xf numFmtId="0" fontId="4" fillId="0" borderId="0" applyNumberFormat="0" applyFill="0" applyBorder="0" applyAlignment="0" applyProtection="0"/>
  </cellStyleXfs>
  <cellXfs count="87">
    <xf numFmtId="0" fontId="0" fillId="0" borderId="0" xfId="0"/>
    <xf numFmtId="0" fontId="0" fillId="0" borderId="0" xfId="0" applyAlignment="1">
      <alignment horizontal="center"/>
    </xf>
    <xf numFmtId="0" fontId="0" fillId="0" borderId="0" xfId="0" applyAlignment="1">
      <alignment wrapText="1"/>
    </xf>
    <xf numFmtId="0" fontId="5" fillId="0" borderId="0" xfId="0" applyFont="1"/>
    <xf numFmtId="0" fontId="0" fillId="0" borderId="0" xfId="0" applyAlignment="1">
      <alignment horizontal="left" wrapText="1"/>
    </xf>
    <xf numFmtId="0" fontId="3" fillId="0" borderId="1" xfId="0" applyFont="1" applyBorder="1" applyAlignment="1">
      <alignment horizontal="center"/>
    </xf>
    <xf numFmtId="0" fontId="3" fillId="0" borderId="0" xfId="0" applyFont="1"/>
    <xf numFmtId="0" fontId="6" fillId="0" borderId="0" xfId="0" applyFont="1" applyAlignment="1">
      <alignment horizontal="center"/>
    </xf>
    <xf numFmtId="0" fontId="2" fillId="0" borderId="0" xfId="0" applyFont="1"/>
    <xf numFmtId="0" fontId="3" fillId="0" borderId="0" xfId="0" applyFont="1" applyAlignment="1">
      <alignment wrapText="1"/>
    </xf>
    <xf numFmtId="164" fontId="0" fillId="0" borderId="0" xfId="0" applyNumberFormat="1" applyAlignment="1">
      <alignment horizontal="left" wrapText="1"/>
    </xf>
    <xf numFmtId="164" fontId="0" fillId="0" borderId="0" xfId="0" applyNumberFormat="1"/>
    <xf numFmtId="165" fontId="0" fillId="0" borderId="0" xfId="0" applyNumberFormat="1"/>
    <xf numFmtId="164" fontId="0" fillId="0" borderId="0" xfId="0" applyNumberFormat="1" applyAlignment="1">
      <alignment horizontal="center"/>
    </xf>
    <xf numFmtId="165" fontId="0" fillId="0" borderId="0" xfId="0" applyNumberFormat="1" applyAlignment="1">
      <alignment horizontal="center"/>
    </xf>
    <xf numFmtId="0" fontId="5" fillId="0" borderId="0" xfId="0" applyFont="1" applyAlignment="1"/>
    <xf numFmtId="0" fontId="0" fillId="0" borderId="0" xfId="0" applyAlignment="1"/>
    <xf numFmtId="0" fontId="12" fillId="0" borderId="1" xfId="0" applyFont="1" applyBorder="1" applyAlignment="1">
      <alignment horizontal="center"/>
    </xf>
    <xf numFmtId="0" fontId="12" fillId="0" borderId="1" xfId="0" applyFont="1" applyBorder="1" applyAlignment="1">
      <alignment horizontal="center" wrapText="1"/>
    </xf>
    <xf numFmtId="0" fontId="3" fillId="0" borderId="2" xfId="0" applyFont="1" applyBorder="1" applyAlignment="1">
      <alignment horizontal="center"/>
    </xf>
    <xf numFmtId="0" fontId="14" fillId="0" borderId="5" xfId="0" applyFont="1" applyBorder="1" applyAlignment="1">
      <alignment horizontal="center"/>
    </xf>
    <xf numFmtId="0" fontId="14" fillId="0" borderId="3" xfId="0" applyFont="1" applyBorder="1" applyAlignment="1">
      <alignment horizontal="center"/>
    </xf>
    <xf numFmtId="0" fontId="14" fillId="0" borderId="3" xfId="0" applyFont="1" applyBorder="1" applyAlignment="1">
      <alignment horizontal="center" vertical="center"/>
    </xf>
    <xf numFmtId="0" fontId="14" fillId="0" borderId="4" xfId="0" applyFont="1" applyBorder="1" applyAlignment="1">
      <alignment horizontal="center"/>
    </xf>
    <xf numFmtId="0" fontId="4" fillId="0" borderId="6" xfId="2" applyBorder="1" applyAlignment="1">
      <alignment horizontal="center" vertical="center"/>
    </xf>
    <xf numFmtId="0" fontId="9" fillId="0" borderId="6" xfId="0" applyFont="1" applyBorder="1" applyAlignment="1">
      <alignment horizontal="center" vertical="center"/>
    </xf>
    <xf numFmtId="0" fontId="11" fillId="0" borderId="6" xfId="0" applyFont="1" applyBorder="1" applyAlignment="1">
      <alignment horizontal="center" vertical="center" wrapText="1"/>
    </xf>
    <xf numFmtId="0" fontId="10" fillId="0" borderId="6" xfId="2" applyFont="1" applyBorder="1" applyAlignment="1">
      <alignment horizontal="center" vertical="center"/>
    </xf>
    <xf numFmtId="164" fontId="9" fillId="0" borderId="6" xfId="1" applyNumberFormat="1" applyFont="1" applyBorder="1" applyAlignment="1">
      <alignment vertical="center"/>
    </xf>
    <xf numFmtId="0" fontId="9" fillId="0" borderId="6" xfId="0" applyFont="1" applyBorder="1" applyAlignment="1">
      <alignment horizontal="center" vertical="center" wrapText="1"/>
    </xf>
    <xf numFmtId="0" fontId="10" fillId="0" borderId="6" xfId="2" applyFont="1" applyFill="1" applyBorder="1" applyAlignment="1">
      <alignment horizontal="center" vertical="center"/>
    </xf>
    <xf numFmtId="0" fontId="11" fillId="0" borderId="6" xfId="0" applyFont="1" applyBorder="1" applyAlignment="1">
      <alignment horizontal="center" vertical="center"/>
    </xf>
    <xf numFmtId="0" fontId="9" fillId="0" borderId="6" xfId="0" applyFont="1" applyFill="1" applyBorder="1" applyAlignment="1">
      <alignment horizontal="center" vertical="center"/>
    </xf>
    <xf numFmtId="164" fontId="4" fillId="0" borderId="6" xfId="2" applyNumberFormat="1" applyBorder="1" applyAlignment="1">
      <alignment horizontal="center" vertical="center"/>
    </xf>
    <xf numFmtId="0" fontId="13" fillId="0" borderId="6" xfId="0" applyFont="1" applyBorder="1" applyAlignment="1">
      <alignment horizontal="center" vertical="center" wrapText="1"/>
    </xf>
    <xf numFmtId="0" fontId="9" fillId="0" borderId="7" xfId="0" applyFont="1" applyBorder="1" applyAlignment="1">
      <alignment horizontal="center" vertical="center"/>
    </xf>
    <xf numFmtId="0" fontId="9" fillId="0" borderId="7" xfId="0" applyFont="1" applyBorder="1" applyAlignment="1">
      <alignment horizontal="center" vertical="center" wrapText="1"/>
    </xf>
    <xf numFmtId="49" fontId="9" fillId="0" borderId="7" xfId="0" applyNumberFormat="1" applyFont="1" applyBorder="1" applyAlignment="1">
      <alignment horizontal="center" vertical="center" wrapText="1"/>
    </xf>
    <xf numFmtId="0" fontId="11" fillId="0" borderId="7" xfId="0" applyFont="1" applyBorder="1" applyAlignment="1">
      <alignment horizontal="center" vertical="center"/>
    </xf>
    <xf numFmtId="0" fontId="11" fillId="0" borderId="7" xfId="0" applyFont="1" applyBorder="1" applyAlignment="1">
      <alignment horizontal="center" vertical="center" wrapText="1"/>
    </xf>
    <xf numFmtId="164" fontId="4" fillId="0" borderId="8" xfId="2" applyNumberFormat="1" applyBorder="1" applyAlignment="1">
      <alignment horizontal="center" vertical="center"/>
    </xf>
    <xf numFmtId="164" fontId="9" fillId="0" borderId="8" xfId="1" applyNumberFormat="1" applyFont="1" applyBorder="1" applyAlignment="1">
      <alignment horizontal="center" vertical="center"/>
    </xf>
    <xf numFmtId="0" fontId="9" fillId="0" borderId="8" xfId="0" applyFont="1" applyBorder="1" applyAlignment="1">
      <alignment horizontal="center" vertical="center" wrapText="1"/>
    </xf>
    <xf numFmtId="0" fontId="9" fillId="0" borderId="8" xfId="0" applyFont="1" applyBorder="1" applyAlignment="1">
      <alignment horizontal="center" vertical="center"/>
    </xf>
    <xf numFmtId="164" fontId="9" fillId="0" borderId="8" xfId="1" applyNumberFormat="1" applyFont="1" applyBorder="1" applyAlignment="1">
      <alignment vertical="center"/>
    </xf>
    <xf numFmtId="166" fontId="9" fillId="0" borderId="8" xfId="1" applyNumberFormat="1" applyFont="1" applyBorder="1" applyAlignment="1">
      <alignment horizontal="center" vertical="center"/>
    </xf>
    <xf numFmtId="0" fontId="11" fillId="0" borderId="8" xfId="0" applyFont="1" applyBorder="1" applyAlignment="1">
      <alignment horizontal="center" vertical="center" wrapText="1"/>
    </xf>
    <xf numFmtId="0" fontId="9" fillId="0" borderId="9" xfId="0" applyFont="1" applyBorder="1" applyAlignment="1">
      <alignment horizontal="center" vertical="center" wrapText="1"/>
    </xf>
    <xf numFmtId="0" fontId="4" fillId="0" borderId="10" xfId="2" applyBorder="1" applyAlignment="1">
      <alignment horizontal="center" vertical="center"/>
    </xf>
    <xf numFmtId="0" fontId="9" fillId="0" borderId="10" xfId="0" applyFont="1" applyBorder="1" applyAlignment="1">
      <alignment horizontal="center" vertical="center"/>
    </xf>
    <xf numFmtId="0" fontId="11" fillId="0" borderId="10" xfId="0" applyFont="1" applyBorder="1" applyAlignment="1">
      <alignment horizontal="center" vertical="center" wrapText="1"/>
    </xf>
    <xf numFmtId="0" fontId="10" fillId="0" borderId="10" xfId="2" applyFont="1" applyBorder="1" applyAlignment="1">
      <alignment horizontal="center" vertical="center"/>
    </xf>
    <xf numFmtId="164" fontId="9" fillId="0" borderId="10" xfId="1" applyNumberFormat="1" applyFont="1" applyBorder="1" applyAlignment="1">
      <alignment vertical="center"/>
    </xf>
    <xf numFmtId="0" fontId="9" fillId="0" borderId="10" xfId="0" applyFont="1" applyBorder="1" applyAlignment="1">
      <alignment horizontal="center" vertical="center" wrapText="1"/>
    </xf>
    <xf numFmtId="0" fontId="9" fillId="0" borderId="11" xfId="0" applyFont="1" applyBorder="1" applyAlignment="1">
      <alignment horizontal="center" vertical="center"/>
    </xf>
    <xf numFmtId="0" fontId="12" fillId="0" borderId="12" xfId="0" applyFont="1" applyBorder="1" applyAlignment="1">
      <alignment horizontal="center"/>
    </xf>
    <xf numFmtId="0" fontId="3" fillId="0" borderId="13" xfId="0" applyFont="1" applyBorder="1" applyAlignment="1">
      <alignment horizontal="center"/>
    </xf>
    <xf numFmtId="0" fontId="8" fillId="0" borderId="14" xfId="0" applyFont="1" applyBorder="1"/>
    <xf numFmtId="0" fontId="8" fillId="0" borderId="15" xfId="0" applyFont="1" applyBorder="1"/>
    <xf numFmtId="0" fontId="15" fillId="0" borderId="15" xfId="0" applyFont="1" applyBorder="1"/>
    <xf numFmtId="0" fontId="16" fillId="0" borderId="15" xfId="0" applyFont="1" applyBorder="1"/>
    <xf numFmtId="0" fontId="8" fillId="0" borderId="15" xfId="0" applyFont="1" applyBorder="1" applyAlignment="1">
      <alignment horizontal="left"/>
    </xf>
    <xf numFmtId="0" fontId="8" fillId="0" borderId="16" xfId="0" applyFont="1" applyBorder="1"/>
    <xf numFmtId="0" fontId="4" fillId="0" borderId="6" xfId="2" applyFill="1" applyBorder="1" applyAlignment="1">
      <alignment horizontal="center" vertical="center"/>
    </xf>
    <xf numFmtId="0" fontId="4" fillId="0" borderId="8" xfId="2" applyBorder="1" applyAlignment="1">
      <alignment horizontal="center" vertical="center"/>
    </xf>
    <xf numFmtId="0" fontId="14" fillId="0" borderId="3" xfId="0" applyFont="1" applyFill="1" applyBorder="1" applyAlignment="1">
      <alignment horizontal="center" vertical="center"/>
    </xf>
    <xf numFmtId="0" fontId="8" fillId="0" borderId="15" xfId="0" applyFont="1" applyFill="1" applyBorder="1"/>
    <xf numFmtId="164" fontId="8" fillId="0" borderId="6" xfId="1" applyNumberFormat="1" applyFont="1" applyFill="1" applyBorder="1" applyAlignment="1">
      <alignment horizontal="center" vertical="center"/>
    </xf>
    <xf numFmtId="164" fontId="9" fillId="0" borderId="6" xfId="1" applyNumberFormat="1" applyFont="1" applyFill="1" applyBorder="1" applyAlignment="1">
      <alignment horizontal="center" vertical="center"/>
    </xf>
    <xf numFmtId="0" fontId="9" fillId="0" borderId="6" xfId="0" applyFont="1" applyFill="1" applyBorder="1" applyAlignment="1">
      <alignment horizontal="center" vertical="center" wrapText="1"/>
    </xf>
    <xf numFmtId="0" fontId="11" fillId="0" borderId="6" xfId="0" applyFont="1" applyFill="1" applyBorder="1" applyAlignment="1">
      <alignment horizontal="center" vertical="center"/>
    </xf>
    <xf numFmtId="164" fontId="9" fillId="0" borderId="6" xfId="1" applyNumberFormat="1" applyFont="1" applyFill="1" applyBorder="1" applyAlignment="1">
      <alignment vertical="center"/>
    </xf>
    <xf numFmtId="166" fontId="9" fillId="0" borderId="6" xfId="1" applyNumberFormat="1" applyFont="1" applyFill="1" applyBorder="1" applyAlignment="1">
      <alignment horizontal="center" vertical="center"/>
    </xf>
    <xf numFmtId="0" fontId="11" fillId="0" borderId="6" xfId="0" applyFont="1" applyFill="1" applyBorder="1" applyAlignment="1">
      <alignment horizontal="center" vertical="center" wrapText="1"/>
    </xf>
    <xf numFmtId="0" fontId="9" fillId="0" borderId="7" xfId="0" applyFont="1" applyFill="1" applyBorder="1" applyAlignment="1">
      <alignment horizontal="center" vertical="center"/>
    </xf>
    <xf numFmtId="0" fontId="0" fillId="0" borderId="0" xfId="0" applyFill="1"/>
    <xf numFmtId="0" fontId="0" fillId="0" borderId="0" xfId="0" applyBorder="1"/>
    <xf numFmtId="164" fontId="8" fillId="0" borderId="0" xfId="1" applyNumberFormat="1" applyFont="1" applyBorder="1"/>
    <xf numFmtId="0" fontId="0" fillId="0" borderId="0" xfId="0" applyBorder="1" applyAlignment="1">
      <alignment horizontal="center"/>
    </xf>
    <xf numFmtId="0" fontId="6" fillId="0" borderId="0" xfId="0" applyFont="1" applyBorder="1" applyAlignment="1">
      <alignment horizontal="left" wrapText="1"/>
    </xf>
    <xf numFmtId="0" fontId="0" fillId="0" borderId="0" xfId="0" applyBorder="1" applyAlignment="1"/>
    <xf numFmtId="0" fontId="7" fillId="0" borderId="0" xfId="0" applyFont="1" applyBorder="1" applyAlignment="1">
      <alignment horizontal="center"/>
    </xf>
    <xf numFmtId="0" fontId="2" fillId="0" borderId="0" xfId="0" applyFont="1" applyBorder="1" applyAlignment="1">
      <alignment horizontal="center" wrapText="1"/>
    </xf>
    <xf numFmtId="0" fontId="0" fillId="0" borderId="0" xfId="0" applyBorder="1" applyAlignment="1">
      <alignment horizontal="left" wrapText="1"/>
    </xf>
    <xf numFmtId="164" fontId="2" fillId="0" borderId="2" xfId="1" applyNumberFormat="1" applyFont="1" applyBorder="1" applyAlignment="1"/>
    <xf numFmtId="164" fontId="2" fillId="0" borderId="2" xfId="1" applyNumberFormat="1" applyFont="1" applyBorder="1" applyAlignment="1">
      <alignment horizontal="right"/>
    </xf>
    <xf numFmtId="0" fontId="4" fillId="0" borderId="6" xfId="2" applyFill="1" applyBorder="1" applyAlignment="1">
      <alignment horizontal="center" vertical="center" wrapText="1"/>
    </xf>
  </cellXfs>
  <cellStyles count="3">
    <cellStyle name="Comma" xfId="1" builtinId="3"/>
    <cellStyle name="Hyperlink" xfId="2"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hyperlink" Target="https://www.ncbi.nlm.nih.gov/Traces/study/?acc=ERP021227" TargetMode="External"/><Relationship Id="rId13" Type="http://schemas.openxmlformats.org/officeDocument/2006/relationships/hyperlink" Target="https://www.ncbi.nlm.nih.gov/Traces/study/?acc=SRP136092" TargetMode="External"/><Relationship Id="rId18" Type="http://schemas.openxmlformats.org/officeDocument/2006/relationships/hyperlink" Target="https://www.ncbi.nlm.nih.gov/Traces/study/?acc=SRP101548" TargetMode="External"/><Relationship Id="rId26" Type="http://schemas.openxmlformats.org/officeDocument/2006/relationships/hyperlink" Target="https://doi.org/10.1038/nature22043" TargetMode="External"/><Relationship Id="rId39" Type="http://schemas.openxmlformats.org/officeDocument/2006/relationships/hyperlink" Target="https://www.ncbi.nlm.nih.gov/sra/SRX1660173%5baccn%5d" TargetMode="External"/><Relationship Id="rId3" Type="http://schemas.openxmlformats.org/officeDocument/2006/relationships/hyperlink" Target="https://www.ncbi.nlm.nih.gov/Traces/study/?acc=SRP075978" TargetMode="External"/><Relationship Id="rId21" Type="http://schemas.openxmlformats.org/officeDocument/2006/relationships/hyperlink" Target="https://doi.org/10.3389/fpls.2016.00926" TargetMode="External"/><Relationship Id="rId34" Type="http://schemas.openxmlformats.org/officeDocument/2006/relationships/hyperlink" Target="https://doi.org/10.1186/s12864-016-2716-0" TargetMode="External"/><Relationship Id="rId7" Type="http://schemas.openxmlformats.org/officeDocument/2006/relationships/hyperlink" Target="https://www.ncbi.nlm.nih.gov/Traces/study/?acc=ERP015986" TargetMode="External"/><Relationship Id="rId12" Type="http://schemas.openxmlformats.org/officeDocument/2006/relationships/hyperlink" Target="https://www.ncbi.nlm.nih.gov/Traces/study/?acc=SRP101676" TargetMode="External"/><Relationship Id="rId17" Type="http://schemas.openxmlformats.org/officeDocument/2006/relationships/hyperlink" Target="https://www.ncbi.nlm.nih.gov/sra/ERX2530344%5baccn%5d" TargetMode="External"/><Relationship Id="rId25" Type="http://schemas.openxmlformats.org/officeDocument/2006/relationships/hyperlink" Target="https://doi.org/10.3389/fpls.2018.00500" TargetMode="External"/><Relationship Id="rId33" Type="http://schemas.openxmlformats.org/officeDocument/2006/relationships/hyperlink" Target="https://doi.org/10.1016/j.cub.2018.03.027" TargetMode="External"/><Relationship Id="rId38" Type="http://schemas.openxmlformats.org/officeDocument/2006/relationships/hyperlink" Target="https://doi.org/10.1101/239541" TargetMode="External"/><Relationship Id="rId2" Type="http://schemas.openxmlformats.org/officeDocument/2006/relationships/hyperlink" Target="https://www.ncbi.nlm.nih.gov/Traces/study/?acc=ERP020203" TargetMode="External"/><Relationship Id="rId16" Type="http://schemas.openxmlformats.org/officeDocument/2006/relationships/hyperlink" Target="https://www.ncbi.nlm.nih.gov/sra/ERX2090100%5baccn%5d" TargetMode="External"/><Relationship Id="rId20" Type="http://schemas.openxmlformats.org/officeDocument/2006/relationships/hyperlink" Target="https://doi.org/10.1104/pp.18.01448" TargetMode="External"/><Relationship Id="rId29" Type="http://schemas.openxmlformats.org/officeDocument/2006/relationships/hyperlink" Target="https://doi.org/10.1101/2020.04.20.051425" TargetMode="External"/><Relationship Id="rId41" Type="http://schemas.openxmlformats.org/officeDocument/2006/relationships/printerSettings" Target="../printerSettings/printerSettings1.bin"/><Relationship Id="rId1" Type="http://schemas.openxmlformats.org/officeDocument/2006/relationships/hyperlink" Target="https://www.ncbi.nlm.nih.gov/Traces/study/?acc=ERP015182" TargetMode="External"/><Relationship Id="rId6" Type="http://schemas.openxmlformats.org/officeDocument/2006/relationships/hyperlink" Target="https://www.ncbi.nlm.nih.gov/Traces/study/?acc=SRP055128" TargetMode="External"/><Relationship Id="rId11" Type="http://schemas.openxmlformats.org/officeDocument/2006/relationships/hyperlink" Target="https://www.ncbi.nlm.nih.gov/bioproject/PRJNA294716" TargetMode="External"/><Relationship Id="rId24" Type="http://schemas.openxmlformats.org/officeDocument/2006/relationships/hyperlink" Target="https://doi.org/10.1371/journal.pone.0152824" TargetMode="External"/><Relationship Id="rId32" Type="http://schemas.openxmlformats.org/officeDocument/2006/relationships/hyperlink" Target="https://doi.org/10.1111/pce.13330" TargetMode="External"/><Relationship Id="rId37" Type="http://schemas.openxmlformats.org/officeDocument/2006/relationships/hyperlink" Target="https://doi.org/10.1101/239541" TargetMode="External"/><Relationship Id="rId40" Type="http://schemas.openxmlformats.org/officeDocument/2006/relationships/hyperlink" Target="https://www.ncbi.nlm.nih.gov/Traces/study/?acc=PRJNA558196&amp;o=biological_replicate_sam_s%3Aa" TargetMode="External"/><Relationship Id="rId5" Type="http://schemas.openxmlformats.org/officeDocument/2006/relationships/hyperlink" Target="https://www.ncbi.nlm.nih.gov/Traces/study/?acc=ERP009781" TargetMode="External"/><Relationship Id="rId15" Type="http://schemas.openxmlformats.org/officeDocument/2006/relationships/hyperlink" Target="https://www.ncbi.nlm.nih.gov/bioproject/PRJDB4754" TargetMode="External"/><Relationship Id="rId23" Type="http://schemas.openxmlformats.org/officeDocument/2006/relationships/hyperlink" Target="https://dx.doi.org/10.1105%2Ftpc.15.00203" TargetMode="External"/><Relationship Id="rId28" Type="http://schemas.openxmlformats.org/officeDocument/2006/relationships/hyperlink" Target="https://doi.org/10.1038/s41467-017-00940-7" TargetMode="External"/><Relationship Id="rId36" Type="http://schemas.openxmlformats.org/officeDocument/2006/relationships/hyperlink" Target="https://www.ncbi.nlm.nih.gov/Traces/study/?acc=SRP101929" TargetMode="External"/><Relationship Id="rId10" Type="http://schemas.openxmlformats.org/officeDocument/2006/relationships/hyperlink" Target="https://www.ncbi.nlm.nih.gov/sra/SRX3524666%5baccn%5d" TargetMode="External"/><Relationship Id="rId19" Type="http://schemas.openxmlformats.org/officeDocument/2006/relationships/hyperlink" Target="https://dx.doi.org/10.1038%2Fsrep31558" TargetMode="External"/><Relationship Id="rId31" Type="http://schemas.openxmlformats.org/officeDocument/2006/relationships/hyperlink" Target="https://dx.doi.org/10.1534%2Fg3.118.200208" TargetMode="External"/><Relationship Id="rId4" Type="http://schemas.openxmlformats.org/officeDocument/2006/relationships/hyperlink" Target="https://www.ncbi.nlm.nih.gov/Traces/study/?acc=ERP014029" TargetMode="External"/><Relationship Id="rId9" Type="http://schemas.openxmlformats.org/officeDocument/2006/relationships/hyperlink" Target="https://www.ncbi.nlm.nih.gov/Traces/study/?acc=SRP131833" TargetMode="External"/><Relationship Id="rId14" Type="http://schemas.openxmlformats.org/officeDocument/2006/relationships/hyperlink" Target="https://www.ncbi.nlm.nih.gov/Traces/study/?acc=SRP114708" TargetMode="External"/><Relationship Id="rId22" Type="http://schemas.openxmlformats.org/officeDocument/2006/relationships/hyperlink" Target="https://doi.org/10.3389/fpls.2017.00647" TargetMode="External"/><Relationship Id="rId27" Type="http://schemas.openxmlformats.org/officeDocument/2006/relationships/hyperlink" Target="https://doi.org/10.1186/s12864-019-5634-0" TargetMode="External"/><Relationship Id="rId30" Type="http://schemas.openxmlformats.org/officeDocument/2006/relationships/hyperlink" Target="https://doi.org/10.1104/pp.17.01149" TargetMode="External"/><Relationship Id="rId35" Type="http://schemas.openxmlformats.org/officeDocument/2006/relationships/hyperlink" Target="https://doi.org/10.1038/s41467-017-00940-7"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306F880-87F4-4E89-A638-87B2F1D5C7C2}">
  <dimension ref="A2:R31"/>
  <sheetViews>
    <sheetView tabSelected="1" zoomScale="70" zoomScaleNormal="70" workbookViewId="0">
      <selection activeCell="A2" sqref="A2"/>
    </sheetView>
  </sheetViews>
  <sheetFormatPr defaultRowHeight="15" x14ac:dyDescent="0.25"/>
  <cols>
    <col min="1" max="1" width="9.85546875" customWidth="1"/>
    <col min="2" max="2" width="63.140625" bestFit="1" customWidth="1"/>
    <col min="3" max="3" width="56.5703125" customWidth="1"/>
    <col min="4" max="4" width="20.85546875" bestFit="1" customWidth="1"/>
    <col min="5" max="5" width="40.140625" style="2" customWidth="1"/>
    <col min="6" max="6" width="9.42578125" style="1" customWidth="1"/>
    <col min="7" max="7" width="46" style="16" bestFit="1" customWidth="1"/>
    <col min="8" max="8" width="21.85546875" style="1" bestFit="1" customWidth="1"/>
    <col min="9" max="9" width="17.28515625" style="1" bestFit="1" customWidth="1"/>
    <col min="10" max="10" width="21" style="1" bestFit="1" customWidth="1"/>
    <col min="11" max="11" width="21.28515625" style="1" customWidth="1"/>
    <col min="12" max="12" width="25" bestFit="1" customWidth="1"/>
    <col min="13" max="13" width="25" style="1" customWidth="1"/>
    <col min="14" max="14" width="26" style="4" customWidth="1"/>
    <col min="15" max="15" width="47.85546875" bestFit="1" customWidth="1"/>
  </cols>
  <sheetData>
    <row r="2" spans="1:17" ht="18.75" x14ac:dyDescent="0.3">
      <c r="A2" s="3" t="s">
        <v>170</v>
      </c>
      <c r="F2" s="3"/>
      <c r="G2" s="15"/>
    </row>
    <row r="3" spans="1:17" ht="16.5" thickBot="1" x14ac:dyDescent="0.3">
      <c r="E3" s="9"/>
    </row>
    <row r="4" spans="1:17" s="6" customFormat="1" ht="16.5" thickBot="1" x14ac:dyDescent="0.3">
      <c r="A4" s="19" t="s">
        <v>110</v>
      </c>
      <c r="B4" s="56" t="s">
        <v>197</v>
      </c>
      <c r="C4" s="5" t="s">
        <v>0</v>
      </c>
      <c r="D4" s="17" t="s">
        <v>1</v>
      </c>
      <c r="E4" s="18" t="s">
        <v>2</v>
      </c>
      <c r="F4" s="17" t="s">
        <v>3</v>
      </c>
      <c r="G4" s="17" t="s">
        <v>200</v>
      </c>
      <c r="H4" s="17" t="s">
        <v>4</v>
      </c>
      <c r="I4" s="17" t="s">
        <v>5</v>
      </c>
      <c r="J4" s="17" t="s">
        <v>6</v>
      </c>
      <c r="K4" s="17" t="s">
        <v>7</v>
      </c>
      <c r="L4" s="17" t="s">
        <v>8</v>
      </c>
      <c r="M4" s="17" t="s">
        <v>178</v>
      </c>
      <c r="N4" s="18" t="s">
        <v>9</v>
      </c>
      <c r="O4" s="55" t="s">
        <v>10</v>
      </c>
      <c r="Q4"/>
    </row>
    <row r="5" spans="1:17" ht="42.75" x14ac:dyDescent="0.25">
      <c r="A5" s="20" t="s">
        <v>147</v>
      </c>
      <c r="B5" s="57" t="s">
        <v>195</v>
      </c>
      <c r="C5" s="48" t="s">
        <v>11</v>
      </c>
      <c r="D5" s="49" t="s">
        <v>12</v>
      </c>
      <c r="E5" s="50" t="s">
        <v>13</v>
      </c>
      <c r="F5" s="49">
        <v>2017</v>
      </c>
      <c r="G5" s="51" t="s">
        <v>171</v>
      </c>
      <c r="H5" s="49">
        <v>192</v>
      </c>
      <c r="I5" s="49">
        <v>4</v>
      </c>
      <c r="J5" s="49" t="s">
        <v>14</v>
      </c>
      <c r="K5" s="49" t="s">
        <v>15</v>
      </c>
      <c r="L5" s="52">
        <f>11842371088/4/1000000</f>
        <v>2960.592772</v>
      </c>
      <c r="M5" s="49">
        <v>296.06</v>
      </c>
      <c r="N5" s="53" t="s">
        <v>16</v>
      </c>
      <c r="O5" s="54" t="s">
        <v>17</v>
      </c>
    </row>
    <row r="6" spans="1:17" ht="28.5" x14ac:dyDescent="0.25">
      <c r="A6" s="21" t="s">
        <v>148</v>
      </c>
      <c r="B6" s="58" t="s">
        <v>18</v>
      </c>
      <c r="C6" s="24" t="s">
        <v>19</v>
      </c>
      <c r="D6" s="25" t="s">
        <v>20</v>
      </c>
      <c r="E6" s="29" t="s">
        <v>21</v>
      </c>
      <c r="F6" s="25">
        <v>2016</v>
      </c>
      <c r="G6" s="27" t="s">
        <v>172</v>
      </c>
      <c r="H6" s="25">
        <v>10</v>
      </c>
      <c r="I6" s="25" t="s">
        <v>22</v>
      </c>
      <c r="J6" s="25" t="s">
        <v>14</v>
      </c>
      <c r="K6" s="25" t="s">
        <v>23</v>
      </c>
      <c r="L6" s="28">
        <f>1439629424/4/1000000</f>
        <v>359.90735599999999</v>
      </c>
      <c r="M6" s="25">
        <v>254.74</v>
      </c>
      <c r="N6" s="29" t="s">
        <v>24</v>
      </c>
      <c r="O6" s="35" t="s">
        <v>25</v>
      </c>
    </row>
    <row r="7" spans="1:17" ht="42.75" x14ac:dyDescent="0.25">
      <c r="A7" s="21" t="s">
        <v>149</v>
      </c>
      <c r="B7" s="58" t="s">
        <v>26</v>
      </c>
      <c r="C7" s="24" t="s">
        <v>27</v>
      </c>
      <c r="D7" s="25" t="s">
        <v>28</v>
      </c>
      <c r="E7" s="26" t="s">
        <v>29</v>
      </c>
      <c r="F7" s="25">
        <v>2017</v>
      </c>
      <c r="G7" s="27" t="s">
        <v>173</v>
      </c>
      <c r="H7" s="25">
        <v>10</v>
      </c>
      <c r="I7" s="25" t="s">
        <v>22</v>
      </c>
      <c r="J7" s="25" t="s">
        <v>14</v>
      </c>
      <c r="K7" s="25" t="s">
        <v>15</v>
      </c>
      <c r="L7" s="28">
        <f>1901966088/4/1000000</f>
        <v>475.49152199999997</v>
      </c>
      <c r="M7" s="25">
        <v>47.55</v>
      </c>
      <c r="N7" s="26" t="s">
        <v>199</v>
      </c>
      <c r="O7" s="35" t="s">
        <v>30</v>
      </c>
    </row>
    <row r="8" spans="1:17" ht="57" x14ac:dyDescent="0.25">
      <c r="A8" s="21" t="s">
        <v>150</v>
      </c>
      <c r="B8" s="58" t="s">
        <v>31</v>
      </c>
      <c r="C8" s="24" t="s">
        <v>32</v>
      </c>
      <c r="D8" s="25" t="s">
        <v>33</v>
      </c>
      <c r="E8" s="26" t="s">
        <v>34</v>
      </c>
      <c r="F8" s="25">
        <v>2016</v>
      </c>
      <c r="G8" s="27" t="s">
        <v>174</v>
      </c>
      <c r="H8" s="25">
        <v>28</v>
      </c>
      <c r="I8" s="25" t="s">
        <v>22</v>
      </c>
      <c r="J8" s="25" t="s">
        <v>14</v>
      </c>
      <c r="K8" s="25" t="s">
        <v>35</v>
      </c>
      <c r="L8" s="28">
        <f>9462571840/4/1000000</f>
        <v>2365.6429600000001</v>
      </c>
      <c r="M8" s="25">
        <v>238.93</v>
      </c>
      <c r="N8" s="26" t="s">
        <v>36</v>
      </c>
      <c r="O8" s="35" t="s">
        <v>37</v>
      </c>
    </row>
    <row r="9" spans="1:17" ht="85.5" x14ac:dyDescent="0.25">
      <c r="A9" s="21" t="s">
        <v>151</v>
      </c>
      <c r="B9" s="58" t="s">
        <v>38</v>
      </c>
      <c r="C9" s="24" t="s">
        <v>39</v>
      </c>
      <c r="D9" s="25" t="s">
        <v>40</v>
      </c>
      <c r="E9" s="26" t="s">
        <v>41</v>
      </c>
      <c r="F9" s="25">
        <v>2015</v>
      </c>
      <c r="G9" s="27" t="s">
        <v>175</v>
      </c>
      <c r="H9" s="25">
        <v>47</v>
      </c>
      <c r="I9" s="25" t="s">
        <v>22</v>
      </c>
      <c r="J9" s="25" t="s">
        <v>14</v>
      </c>
      <c r="K9" s="25" t="s">
        <v>42</v>
      </c>
      <c r="L9" s="28">
        <f>2689854496/4/1000000</f>
        <v>672.46362399999998</v>
      </c>
      <c r="M9" s="25">
        <v>64.2</v>
      </c>
      <c r="N9" s="26" t="s">
        <v>43</v>
      </c>
      <c r="O9" s="36" t="s">
        <v>44</v>
      </c>
    </row>
    <row r="10" spans="1:17" ht="28.5" x14ac:dyDescent="0.25">
      <c r="A10" s="21" t="s">
        <v>152</v>
      </c>
      <c r="B10" s="58" t="s">
        <v>45</v>
      </c>
      <c r="C10" s="24" t="s">
        <v>46</v>
      </c>
      <c r="D10" s="25" t="s">
        <v>47</v>
      </c>
      <c r="E10" s="26" t="s">
        <v>48</v>
      </c>
      <c r="F10" s="25">
        <v>2016</v>
      </c>
      <c r="G10" s="27" t="s">
        <v>176</v>
      </c>
      <c r="H10" s="25">
        <v>8</v>
      </c>
      <c r="I10" s="25">
        <v>4</v>
      </c>
      <c r="J10" s="25" t="s">
        <v>14</v>
      </c>
      <c r="K10" s="25" t="s">
        <v>49</v>
      </c>
      <c r="L10" s="28">
        <f>1247836928/4/1000000</f>
        <v>311.95923199999999</v>
      </c>
      <c r="M10" s="25">
        <v>28.08</v>
      </c>
      <c r="N10" s="26" t="s">
        <v>50</v>
      </c>
      <c r="O10" s="35" t="s">
        <v>51</v>
      </c>
    </row>
    <row r="11" spans="1:17" ht="42.75" x14ac:dyDescent="0.25">
      <c r="A11" s="21" t="s">
        <v>153</v>
      </c>
      <c r="B11" s="58" t="s">
        <v>112</v>
      </c>
      <c r="C11" s="24" t="s">
        <v>74</v>
      </c>
      <c r="D11" s="25" t="s">
        <v>71</v>
      </c>
      <c r="E11" s="26" t="s">
        <v>73</v>
      </c>
      <c r="F11" s="25">
        <v>2018</v>
      </c>
      <c r="G11" s="27" t="s">
        <v>177</v>
      </c>
      <c r="H11" s="25">
        <v>72</v>
      </c>
      <c r="I11" s="25">
        <v>3</v>
      </c>
      <c r="J11" s="25" t="s">
        <v>72</v>
      </c>
      <c r="K11" s="25" t="s">
        <v>62</v>
      </c>
      <c r="L11" s="28">
        <v>3720</v>
      </c>
      <c r="M11" s="25">
        <v>557.92999999999995</v>
      </c>
      <c r="N11" s="26" t="s">
        <v>75</v>
      </c>
      <c r="O11" s="35" t="s">
        <v>76</v>
      </c>
    </row>
    <row r="12" spans="1:17" ht="42.75" x14ac:dyDescent="0.25">
      <c r="A12" s="21" t="s">
        <v>154</v>
      </c>
      <c r="B12" s="58" t="s">
        <v>113</v>
      </c>
      <c r="C12" s="24" t="s">
        <v>79</v>
      </c>
      <c r="D12" s="25" t="s">
        <v>78</v>
      </c>
      <c r="E12" s="26" t="s">
        <v>80</v>
      </c>
      <c r="F12" s="25">
        <v>2018</v>
      </c>
      <c r="G12" s="30"/>
      <c r="H12" s="25">
        <v>24</v>
      </c>
      <c r="I12" s="25"/>
      <c r="J12" s="25" t="s">
        <v>72</v>
      </c>
      <c r="K12" s="25" t="s">
        <v>62</v>
      </c>
      <c r="L12" s="28">
        <v>1129</v>
      </c>
      <c r="M12" s="25">
        <v>169.49</v>
      </c>
      <c r="N12" s="26" t="s">
        <v>77</v>
      </c>
      <c r="O12" s="35" t="s">
        <v>111</v>
      </c>
    </row>
    <row r="13" spans="1:17" ht="57" x14ac:dyDescent="0.25">
      <c r="A13" s="21" t="s">
        <v>155</v>
      </c>
      <c r="B13" s="58" t="s">
        <v>116</v>
      </c>
      <c r="C13" s="24" t="s">
        <v>83</v>
      </c>
      <c r="D13" s="25" t="s">
        <v>82</v>
      </c>
      <c r="E13" s="26" t="s">
        <v>81</v>
      </c>
      <c r="F13" s="25">
        <v>2018</v>
      </c>
      <c r="G13" s="63" t="s">
        <v>196</v>
      </c>
      <c r="H13" s="25">
        <v>55</v>
      </c>
      <c r="I13" s="25"/>
      <c r="J13" s="31" t="s">
        <v>61</v>
      </c>
      <c r="K13" s="25" t="s">
        <v>115</v>
      </c>
      <c r="L13" s="28">
        <v>1770.7329999999999</v>
      </c>
      <c r="M13" s="25">
        <v>265.61</v>
      </c>
      <c r="N13" s="26" t="s">
        <v>179</v>
      </c>
      <c r="O13" s="35" t="s">
        <v>114</v>
      </c>
    </row>
    <row r="14" spans="1:17" ht="71.25" x14ac:dyDescent="0.25">
      <c r="A14" s="21" t="s">
        <v>156</v>
      </c>
      <c r="B14" s="58" t="s">
        <v>157</v>
      </c>
      <c r="C14" s="24" t="s">
        <v>85</v>
      </c>
      <c r="D14" s="25" t="s">
        <v>84</v>
      </c>
      <c r="E14" s="26" t="s">
        <v>86</v>
      </c>
      <c r="F14" s="25">
        <v>2018</v>
      </c>
      <c r="G14" s="27" t="s">
        <v>181</v>
      </c>
      <c r="H14" s="25">
        <v>24</v>
      </c>
      <c r="I14" s="25">
        <v>4</v>
      </c>
      <c r="J14" s="31" t="s">
        <v>117</v>
      </c>
      <c r="K14" s="25" t="s">
        <v>15</v>
      </c>
      <c r="L14" s="28">
        <v>828</v>
      </c>
      <c r="M14" s="25">
        <v>82.82</v>
      </c>
      <c r="N14" s="26" t="s">
        <v>118</v>
      </c>
      <c r="O14" s="37" t="s">
        <v>120</v>
      </c>
    </row>
    <row r="15" spans="1:17" ht="156.75" x14ac:dyDescent="0.25">
      <c r="A15" s="21" t="s">
        <v>158</v>
      </c>
      <c r="B15" s="58" t="s">
        <v>146</v>
      </c>
      <c r="C15" s="24" t="s">
        <v>87</v>
      </c>
      <c r="D15" s="25" t="s">
        <v>88</v>
      </c>
      <c r="E15" s="26" t="s">
        <v>122</v>
      </c>
      <c r="F15" s="25">
        <v>2017</v>
      </c>
      <c r="G15" s="27" t="s">
        <v>183</v>
      </c>
      <c r="H15" s="25">
        <v>59</v>
      </c>
      <c r="I15" s="25">
        <v>8</v>
      </c>
      <c r="J15" s="25" t="s">
        <v>61</v>
      </c>
      <c r="K15" s="25" t="s">
        <v>182</v>
      </c>
      <c r="L15" s="28">
        <v>460</v>
      </c>
      <c r="M15" s="25">
        <v>69.06</v>
      </c>
      <c r="N15" s="26" t="s">
        <v>63</v>
      </c>
      <c r="O15" s="35" t="s">
        <v>121</v>
      </c>
    </row>
    <row r="16" spans="1:17" ht="57" x14ac:dyDescent="0.25">
      <c r="A16" s="21" t="s">
        <v>159</v>
      </c>
      <c r="B16" s="58" t="s">
        <v>142</v>
      </c>
      <c r="C16" s="24" t="s">
        <v>89</v>
      </c>
      <c r="D16" s="25" t="s">
        <v>90</v>
      </c>
      <c r="E16" s="26" t="s">
        <v>91</v>
      </c>
      <c r="F16" s="25">
        <v>2017</v>
      </c>
      <c r="G16" s="24" t="s">
        <v>188</v>
      </c>
      <c r="H16" s="25">
        <v>6</v>
      </c>
      <c r="I16" s="25">
        <v>3</v>
      </c>
      <c r="J16" s="25" t="s">
        <v>61</v>
      </c>
      <c r="K16" s="25" t="s">
        <v>35</v>
      </c>
      <c r="L16" s="28">
        <v>313</v>
      </c>
      <c r="M16" s="25">
        <v>31.59</v>
      </c>
      <c r="N16" s="26" t="s">
        <v>123</v>
      </c>
      <c r="O16" s="38" t="s">
        <v>124</v>
      </c>
    </row>
    <row r="17" spans="1:18" ht="185.25" x14ac:dyDescent="0.25">
      <c r="A17" s="21" t="s">
        <v>160</v>
      </c>
      <c r="B17" s="58" t="s">
        <v>141</v>
      </c>
      <c r="C17" s="24" t="s">
        <v>92</v>
      </c>
      <c r="D17" s="25" t="s">
        <v>93</v>
      </c>
      <c r="E17" s="26" t="s">
        <v>125</v>
      </c>
      <c r="F17" s="25">
        <v>2018</v>
      </c>
      <c r="G17" s="24" t="s">
        <v>189</v>
      </c>
      <c r="H17" s="25">
        <v>12</v>
      </c>
      <c r="I17" s="25">
        <v>4</v>
      </c>
      <c r="J17" s="25" t="s">
        <v>14</v>
      </c>
      <c r="K17" s="25" t="s">
        <v>98</v>
      </c>
      <c r="L17" s="28">
        <v>557.20000000000005</v>
      </c>
      <c r="M17" s="25">
        <v>27.86</v>
      </c>
      <c r="N17" s="26" t="s">
        <v>94</v>
      </c>
      <c r="O17" s="35" t="s">
        <v>126</v>
      </c>
    </row>
    <row r="18" spans="1:18" ht="28.5" x14ac:dyDescent="0.25">
      <c r="A18" s="21" t="s">
        <v>161</v>
      </c>
      <c r="B18" s="59" t="s">
        <v>96</v>
      </c>
      <c r="C18" s="24" t="s">
        <v>127</v>
      </c>
      <c r="D18" s="25" t="s">
        <v>95</v>
      </c>
      <c r="E18" s="26" t="s">
        <v>96</v>
      </c>
      <c r="F18" s="25">
        <v>2018</v>
      </c>
      <c r="G18" s="24" t="s">
        <v>191</v>
      </c>
      <c r="H18" s="25">
        <v>3</v>
      </c>
      <c r="I18" s="25">
        <v>0</v>
      </c>
      <c r="J18" s="25" t="s">
        <v>128</v>
      </c>
      <c r="K18" s="25" t="s">
        <v>97</v>
      </c>
      <c r="L18" s="28">
        <v>269.375</v>
      </c>
      <c r="M18" s="25">
        <v>38.79</v>
      </c>
      <c r="N18" s="26" t="s">
        <v>119</v>
      </c>
      <c r="O18" s="38" t="s">
        <v>129</v>
      </c>
    </row>
    <row r="19" spans="1:18" ht="285" x14ac:dyDescent="0.25">
      <c r="A19" s="21" t="s">
        <v>162</v>
      </c>
      <c r="B19" s="60" t="s">
        <v>143</v>
      </c>
      <c r="C19" s="24" t="s">
        <v>99</v>
      </c>
      <c r="D19" s="25" t="s">
        <v>100</v>
      </c>
      <c r="E19" s="26" t="s">
        <v>131</v>
      </c>
      <c r="F19" s="25">
        <v>2018</v>
      </c>
      <c r="G19" s="24" t="s">
        <v>190</v>
      </c>
      <c r="H19" s="25">
        <v>39</v>
      </c>
      <c r="I19" s="25">
        <v>4</v>
      </c>
      <c r="J19" s="25" t="s">
        <v>14</v>
      </c>
      <c r="K19" s="25" t="s">
        <v>101</v>
      </c>
      <c r="L19" s="28">
        <v>541</v>
      </c>
      <c r="M19" s="25">
        <v>54.6</v>
      </c>
      <c r="N19" s="29" t="s">
        <v>132</v>
      </c>
      <c r="O19" s="35" t="s">
        <v>130</v>
      </c>
    </row>
    <row r="20" spans="1:18" ht="99.75" x14ac:dyDescent="0.25">
      <c r="A20" s="21" t="s">
        <v>163</v>
      </c>
      <c r="B20" s="58" t="s">
        <v>144</v>
      </c>
      <c r="C20" s="24" t="s">
        <v>102</v>
      </c>
      <c r="D20" s="25" t="s">
        <v>103</v>
      </c>
      <c r="E20" s="26" t="s">
        <v>104</v>
      </c>
      <c r="F20" s="25">
        <v>2018</v>
      </c>
      <c r="G20" s="24" t="s">
        <v>196</v>
      </c>
      <c r="H20" s="32">
        <v>6</v>
      </c>
      <c r="I20" s="25">
        <v>2</v>
      </c>
      <c r="J20" s="25" t="s">
        <v>61</v>
      </c>
      <c r="K20" s="25" t="s">
        <v>115</v>
      </c>
      <c r="L20" s="28">
        <v>570.70000000000005</v>
      </c>
      <c r="M20" s="25">
        <v>57.07</v>
      </c>
      <c r="N20" s="26" t="s">
        <v>134</v>
      </c>
      <c r="O20" s="35" t="s">
        <v>133</v>
      </c>
    </row>
    <row r="21" spans="1:18" ht="30" x14ac:dyDescent="0.25">
      <c r="A21" s="21" t="s">
        <v>164</v>
      </c>
      <c r="B21" s="58" t="s">
        <v>145</v>
      </c>
      <c r="C21" s="24" t="s">
        <v>105</v>
      </c>
      <c r="D21" s="25" t="s">
        <v>106</v>
      </c>
      <c r="E21" s="26" t="s">
        <v>192</v>
      </c>
      <c r="F21" s="25">
        <v>2017</v>
      </c>
      <c r="G21" s="86" t="s">
        <v>203</v>
      </c>
      <c r="H21" s="25">
        <v>87</v>
      </c>
      <c r="I21" s="25">
        <v>3</v>
      </c>
      <c r="J21" s="25" t="s">
        <v>14</v>
      </c>
      <c r="K21" s="25" t="s">
        <v>35</v>
      </c>
      <c r="L21" s="28">
        <v>2989.5050000000001</v>
      </c>
      <c r="M21" s="25">
        <v>301.94</v>
      </c>
      <c r="N21" s="26" t="s">
        <v>135</v>
      </c>
      <c r="O21" s="39" t="s">
        <v>136</v>
      </c>
    </row>
    <row r="22" spans="1:18" ht="57" x14ac:dyDescent="0.25">
      <c r="A22" s="21" t="s">
        <v>165</v>
      </c>
      <c r="B22" s="58" t="s">
        <v>193</v>
      </c>
      <c r="C22" s="24" t="s">
        <v>107</v>
      </c>
      <c r="D22" s="25" t="s">
        <v>108</v>
      </c>
      <c r="E22" s="26" t="s">
        <v>109</v>
      </c>
      <c r="F22" s="25">
        <v>2016</v>
      </c>
      <c r="G22" s="24" t="s">
        <v>194</v>
      </c>
      <c r="H22" s="25">
        <v>48</v>
      </c>
      <c r="I22" s="25">
        <v>3</v>
      </c>
      <c r="J22" s="25" t="s">
        <v>61</v>
      </c>
      <c r="K22" s="25" t="s">
        <v>35</v>
      </c>
      <c r="L22" s="28">
        <v>2797.8220000000001</v>
      </c>
      <c r="M22" s="25">
        <v>282.58</v>
      </c>
      <c r="N22" s="29" t="s">
        <v>137</v>
      </c>
      <c r="O22" s="35" t="s">
        <v>138</v>
      </c>
    </row>
    <row r="23" spans="1:18" ht="28.5" x14ac:dyDescent="0.25">
      <c r="A23" s="22" t="s">
        <v>166</v>
      </c>
      <c r="B23" s="61" t="s">
        <v>202</v>
      </c>
      <c r="C23" s="33" t="s">
        <v>52</v>
      </c>
      <c r="D23" s="25" t="s">
        <v>53</v>
      </c>
      <c r="E23" s="29" t="s">
        <v>54</v>
      </c>
      <c r="F23" s="25">
        <v>2017</v>
      </c>
      <c r="G23" s="27" t="s">
        <v>180</v>
      </c>
      <c r="H23" s="25">
        <v>97</v>
      </c>
      <c r="I23" s="31">
        <v>3</v>
      </c>
      <c r="J23" s="25" t="s">
        <v>14</v>
      </c>
      <c r="K23" s="25" t="s">
        <v>35</v>
      </c>
      <c r="L23" s="28">
        <f>1948863062*2/1000000</f>
        <v>3897.7261239999998</v>
      </c>
      <c r="M23" s="25">
        <v>399.26</v>
      </c>
      <c r="N23" s="26" t="s">
        <v>55</v>
      </c>
      <c r="O23" s="35" t="s">
        <v>56</v>
      </c>
    </row>
    <row r="24" spans="1:18" s="75" customFormat="1" ht="42.75" x14ac:dyDescent="0.25">
      <c r="A24" s="65" t="s">
        <v>167</v>
      </c>
      <c r="B24" s="66" t="s">
        <v>57</v>
      </c>
      <c r="C24" s="67" t="s">
        <v>140</v>
      </c>
      <c r="D24" s="68" t="s">
        <v>139</v>
      </c>
      <c r="E24" s="69" t="s">
        <v>184</v>
      </c>
      <c r="F24" s="32">
        <v>2015</v>
      </c>
      <c r="G24" s="32"/>
      <c r="H24" s="32">
        <v>15</v>
      </c>
      <c r="I24" s="70">
        <v>3</v>
      </c>
      <c r="J24" s="32" t="s">
        <v>14</v>
      </c>
      <c r="K24" s="32" t="s">
        <v>35</v>
      </c>
      <c r="L24" s="71">
        <f>2244739536/4/1000000</f>
        <v>561.18488400000001</v>
      </c>
      <c r="M24" s="72">
        <v>56.66</v>
      </c>
      <c r="N24" s="73" t="s">
        <v>55</v>
      </c>
      <c r="O24" s="74" t="s">
        <v>198</v>
      </c>
    </row>
    <row r="25" spans="1:18" ht="57" x14ac:dyDescent="0.25">
      <c r="A25" s="22" t="s">
        <v>168</v>
      </c>
      <c r="B25" s="58" t="s">
        <v>201</v>
      </c>
      <c r="C25" s="24" t="s">
        <v>58</v>
      </c>
      <c r="D25" s="25" t="s">
        <v>59</v>
      </c>
      <c r="E25" s="34" t="s">
        <v>60</v>
      </c>
      <c r="F25" s="25">
        <v>2017</v>
      </c>
      <c r="G25" s="24" t="s">
        <v>183</v>
      </c>
      <c r="H25" s="25">
        <v>32</v>
      </c>
      <c r="I25" s="25">
        <v>4</v>
      </c>
      <c r="J25" s="25" t="s">
        <v>61</v>
      </c>
      <c r="K25" s="25" t="s">
        <v>62</v>
      </c>
      <c r="L25" s="28">
        <f>1829565148/1000000*1.0427</f>
        <v>1907.6875798195999</v>
      </c>
      <c r="M25" s="25">
        <v>276.26</v>
      </c>
      <c r="N25" s="26" t="s">
        <v>63</v>
      </c>
      <c r="O25" s="38" t="s">
        <v>64</v>
      </c>
      <c r="R25" s="11"/>
    </row>
    <row r="26" spans="1:18" ht="39" customHeight="1" thickBot="1" x14ac:dyDescent="0.3">
      <c r="A26" s="23" t="s">
        <v>169</v>
      </c>
      <c r="B26" s="62" t="s">
        <v>65</v>
      </c>
      <c r="C26" s="40" t="s">
        <v>187</v>
      </c>
      <c r="D26" s="41" t="s">
        <v>186</v>
      </c>
      <c r="E26" s="42" t="s">
        <v>66</v>
      </c>
      <c r="F26" s="43">
        <v>2020</v>
      </c>
      <c r="G26" s="64" t="s">
        <v>185</v>
      </c>
      <c r="H26" s="43">
        <v>18</v>
      </c>
      <c r="I26" s="43">
        <v>3</v>
      </c>
      <c r="J26" s="43" t="s">
        <v>70</v>
      </c>
      <c r="K26" s="43" t="s">
        <v>67</v>
      </c>
      <c r="L26" s="44">
        <f>8577957952/4/1000000</f>
        <v>2144.4894880000002</v>
      </c>
      <c r="M26" s="45">
        <v>160.93</v>
      </c>
      <c r="N26" s="46" t="s">
        <v>68</v>
      </c>
      <c r="O26" s="47" t="s">
        <v>69</v>
      </c>
    </row>
    <row r="27" spans="1:18" ht="27.6" customHeight="1" thickBot="1" x14ac:dyDescent="0.3">
      <c r="B27" s="76"/>
      <c r="C27" s="77"/>
      <c r="D27" s="78"/>
      <c r="E27" s="79"/>
      <c r="F27" s="78"/>
      <c r="G27" s="80"/>
      <c r="H27" s="84">
        <f>SUM(H5:H26)</f>
        <v>892</v>
      </c>
      <c r="I27" s="78"/>
      <c r="J27" s="81"/>
      <c r="K27" s="82"/>
      <c r="L27" s="85">
        <f>SUM(L5:L26)</f>
        <v>31603.480541819605</v>
      </c>
      <c r="M27" s="85">
        <f>SUM(M5:M26)</f>
        <v>3762.0100000000007</v>
      </c>
      <c r="N27" s="83"/>
      <c r="O27" s="76"/>
    </row>
    <row r="28" spans="1:18" x14ac:dyDescent="0.25">
      <c r="J28" s="7"/>
    </row>
    <row r="29" spans="1:18" x14ac:dyDescent="0.25">
      <c r="B29" s="8"/>
      <c r="J29" s="7"/>
      <c r="L29" s="11"/>
      <c r="M29" s="13"/>
      <c r="N29" s="10"/>
    </row>
    <row r="30" spans="1:18" x14ac:dyDescent="0.25">
      <c r="B30" s="2"/>
      <c r="J30" s="7"/>
    </row>
    <row r="31" spans="1:18" x14ac:dyDescent="0.25">
      <c r="J31" s="7"/>
      <c r="L31" s="12"/>
      <c r="M31" s="14"/>
    </row>
  </sheetData>
  <hyperlinks>
    <hyperlink ref="C5" r:id="rId1" xr:uid="{D2A58F20-6A9D-47B2-B596-95E3BFD67941}"/>
    <hyperlink ref="C6" r:id="rId2" xr:uid="{EBC03BB1-7888-410E-A1E6-124F6A65F55C}"/>
    <hyperlink ref="C7" r:id="rId3" xr:uid="{BD21DD4C-BD6F-4717-A579-F7AEB20526FC}"/>
    <hyperlink ref="C8" r:id="rId4" xr:uid="{BA437B29-B83A-4825-92E0-441DF0A3589D}"/>
    <hyperlink ref="C9" r:id="rId5" xr:uid="{DFB49BD0-2FFB-4072-8E57-62C7C47B88B7}"/>
    <hyperlink ref="C10" r:id="rId6" xr:uid="{E9C26C6A-B43E-4C75-B5A4-1981F51EF6AE}"/>
    <hyperlink ref="C23" r:id="rId7" xr:uid="{00EA4C9A-2CD3-4B43-BEB9-0BCF6105019D}"/>
    <hyperlink ref="C25" r:id="rId8" xr:uid="{3673ED63-30AA-4C5B-9BDA-68D73734DF81}"/>
    <hyperlink ref="C11" r:id="rId9" xr:uid="{FE9DF3C5-1DCF-406F-B29B-B35FE989AF41}"/>
    <hyperlink ref="C17" r:id="rId10" xr:uid="{2541CBFC-451A-44F2-8B7C-65D09B82D5DD}"/>
    <hyperlink ref="C22" r:id="rId11" xr:uid="{5A07B8A2-6BC4-4D12-8512-01196DF5619A}"/>
    <hyperlink ref="C12" r:id="rId12" xr:uid="{8530AE4B-1720-4E1A-9DC1-7D7E87177F75}"/>
    <hyperlink ref="C14" r:id="rId13" xr:uid="{2F49341E-635D-4B81-B63C-43C5C467F88D}"/>
    <hyperlink ref="C15" r:id="rId14" xr:uid="{04B3AF6E-823C-4EB6-8AF2-69B40183DBFB}"/>
    <hyperlink ref="C16" r:id="rId15" xr:uid="{D83635EB-5541-4FBF-B919-8FB9E5F5BA11}"/>
    <hyperlink ref="C18" r:id="rId16" xr:uid="{EF63F23F-946F-49D2-B8E6-475E0A2E5664}"/>
    <hyperlink ref="C19" r:id="rId17" xr:uid="{16B18A1F-9FF3-4C09-9768-24E6D4A15221}"/>
    <hyperlink ref="C20" r:id="rId18" xr:uid="{80F0C341-40B2-4E81-A1C1-148118A9AB37}"/>
    <hyperlink ref="G5" r:id="rId19" display="https://dx.doi.org/10.1038%2Fsrep31558" xr:uid="{C4B53DF1-0A0A-4E0A-ADF4-D3B943308372}"/>
    <hyperlink ref="G6" r:id="rId20" xr:uid="{513865BD-3DD6-4ACF-AB8F-FE7A5500C689}"/>
    <hyperlink ref="G7" r:id="rId21" xr:uid="{F82DCAC6-7049-4E13-86BF-11467BA9CCCD}"/>
    <hyperlink ref="G8" r:id="rId22" xr:uid="{E093535F-E585-4010-8558-17B0F308B85A}"/>
    <hyperlink ref="G9" r:id="rId23" display="https://dx.doi.org/10.1105%2Ftpc.15.00203" xr:uid="{84A27307-A07E-4661-A080-80E0A6405B25}"/>
    <hyperlink ref="G10" r:id="rId24" xr:uid="{CDF17487-350D-447D-A2A1-81EE5234D3D3}"/>
    <hyperlink ref="G11" r:id="rId25" xr:uid="{19CD0076-4693-4CED-B050-D5E877D807B8}"/>
    <hyperlink ref="G23" r:id="rId26" xr:uid="{268575D1-E8A0-4D2A-A999-9112FA2AB268}"/>
    <hyperlink ref="G14" r:id="rId27" display="https://doi.org/10.1186/s12864-019-5634-0" xr:uid="{07F2B0C0-3941-4692-91FE-AE4A010BB906}"/>
    <hyperlink ref="G15" r:id="rId28" xr:uid="{6B9B57E2-3530-429D-BCDB-A70B71AA017A}"/>
    <hyperlink ref="G26" r:id="rId29" xr:uid="{2C42300E-4749-4456-9F45-C79CC9B98E88}"/>
    <hyperlink ref="G16" r:id="rId30" xr:uid="{429565E5-4ED5-4CF9-9FD3-B47CFB781E47}"/>
    <hyperlink ref="G17" r:id="rId31" display="https://dx.doi.org/10.1534%2Fg3.118.200208" xr:uid="{222F9EF8-699E-40A4-AC1D-E6857E01B8BC}"/>
    <hyperlink ref="G19" r:id="rId32" xr:uid="{CF67F4D2-0DB0-46E7-BCE4-507F6BF2AFA2}"/>
    <hyperlink ref="G18" r:id="rId33" tooltip="Persistent link using digital object identifier" xr:uid="{B7814E91-EA72-4F02-A085-AD3EEB615AF0}"/>
    <hyperlink ref="G22" r:id="rId34" xr:uid="{86D7B9E5-33DB-4F46-A21A-CC1969D14562}"/>
    <hyperlink ref="G25" r:id="rId35" xr:uid="{D93EE0C4-B67A-4251-859B-0E6A8AA807DD}"/>
    <hyperlink ref="C13" r:id="rId36" xr:uid="{0A3B7162-ADCA-4F9F-9156-02EDA395DB59}"/>
    <hyperlink ref="G13" r:id="rId37" xr:uid="{26F51F53-2B47-4A99-9762-AC31EEE36C89}"/>
    <hyperlink ref="G20" r:id="rId38" xr:uid="{14221DCA-E213-4F1C-84AD-D7ACF7945F63}"/>
    <hyperlink ref="C21" r:id="rId39" xr:uid="{387B4FAD-04BD-4625-B999-12CD945C9E02}"/>
    <hyperlink ref="C26" r:id="rId40" xr:uid="{917C24E8-8A6F-4845-864F-5F2F591AEFAF}"/>
  </hyperlinks>
  <pageMargins left="0.7" right="0.7" top="0.75" bottom="0.75" header="0.3" footer="0.3"/>
  <pageSetup paperSize="9" orientation="portrait" r:id="rId4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Suppl. Table 1 22 exp</vt:lpstr>
    </vt:vector>
  </TitlesOfParts>
  <Company>The James Hutton Institute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Paulo Flores</dc:creator>
  <cp:lastModifiedBy>Craig Simpson</cp:lastModifiedBy>
  <cp:lastPrinted>2021-01-26T14:43:32Z</cp:lastPrinted>
  <dcterms:created xsi:type="dcterms:W3CDTF">2018-07-26T10:32:51Z</dcterms:created>
  <dcterms:modified xsi:type="dcterms:W3CDTF">2021-01-27T16:59:25Z</dcterms:modified>
</cp:coreProperties>
</file>