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38180" yWindow="8680" windowWidth="37440" windowHeight="21140" tabRatio="500" firstSheet="1" activeTab="15"/>
  </bookViews>
  <sheets>
    <sheet name="feuille 1" sheetId="17" r:id="rId1"/>
    <sheet name="Fig. 1A" sheetId="1" r:id="rId2"/>
    <sheet name="Fig. 1B" sheetId="2" r:id="rId3"/>
    <sheet name="Fig. 1C" sheetId="3" r:id="rId4"/>
    <sheet name="Fig. 2C" sheetId="4" r:id="rId5"/>
    <sheet name="Fig. 2E" sheetId="9" r:id="rId6"/>
    <sheet name="Fig.3C" sheetId="6" r:id="rId7"/>
    <sheet name="Fig. 4C" sheetId="7" r:id="rId8"/>
    <sheet name="Fig. 5C" sheetId="8" r:id="rId9"/>
    <sheet name="Fig. 5D" sheetId="16" r:id="rId10"/>
    <sheet name="Fig. 5E" sheetId="14" r:id="rId11"/>
    <sheet name="Fig. S1B" sheetId="12" r:id="rId12"/>
    <sheet name="Fig. S1C" sheetId="11" r:id="rId13"/>
    <sheet name="Fig. S2B" sheetId="15" r:id="rId14"/>
    <sheet name="Fig. S2C" sheetId="18" r:id="rId15"/>
    <sheet name="Fig. S2D" sheetId="19" r:id="rId16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calcChain.xml><?xml version="1.0" encoding="utf-8"?>
<calcChain xmlns="http://schemas.openxmlformats.org/spreadsheetml/2006/main">
  <c r="F33" i="6" l="1"/>
  <c r="F5" i="6"/>
  <c r="F6" i="6"/>
  <c r="F7" i="6"/>
  <c r="F8" i="6"/>
  <c r="F9" i="6"/>
  <c r="F10" i="6"/>
  <c r="F11" i="6"/>
  <c r="F12" i="6"/>
  <c r="F19" i="6"/>
  <c r="F20" i="6"/>
  <c r="F21" i="6"/>
  <c r="F22" i="6"/>
  <c r="F23" i="6"/>
  <c r="F24" i="6"/>
  <c r="F25" i="6"/>
  <c r="F26" i="6"/>
  <c r="F34" i="6"/>
  <c r="F35" i="6"/>
  <c r="F36" i="6"/>
  <c r="F37" i="6"/>
  <c r="F38" i="6"/>
  <c r="F39" i="6"/>
  <c r="F40" i="6"/>
  <c r="F41" i="6"/>
  <c r="F42" i="6"/>
  <c r="F43" i="6"/>
  <c r="F50" i="6"/>
  <c r="F51" i="6"/>
  <c r="F52" i="6"/>
  <c r="F53" i="6"/>
  <c r="F54" i="6"/>
  <c r="G35" i="9"/>
  <c r="K35" i="9"/>
  <c r="F38" i="8"/>
  <c r="F39" i="8"/>
  <c r="F40" i="8"/>
  <c r="F41" i="8"/>
  <c r="F42" i="8"/>
  <c r="F43" i="8"/>
  <c r="F44" i="8"/>
  <c r="F45" i="8"/>
  <c r="F46" i="8"/>
  <c r="F47" i="8"/>
  <c r="F6" i="15"/>
  <c r="H6" i="15"/>
  <c r="F7" i="15"/>
  <c r="H7" i="15"/>
  <c r="F8" i="15"/>
  <c r="H8" i="15"/>
  <c r="F9" i="15"/>
  <c r="H9" i="15"/>
  <c r="F10" i="15"/>
  <c r="H10" i="15"/>
  <c r="H13" i="15"/>
  <c r="C12" i="15"/>
  <c r="C13" i="15"/>
  <c r="F5" i="4"/>
  <c r="G5" i="4"/>
  <c r="F6" i="4"/>
  <c r="G6" i="4"/>
  <c r="F7" i="4"/>
  <c r="G7" i="4"/>
  <c r="F8" i="4"/>
  <c r="G8" i="4"/>
  <c r="F9" i="4"/>
  <c r="G9" i="4"/>
  <c r="F10" i="4"/>
  <c r="G10" i="4"/>
  <c r="F11" i="4"/>
  <c r="G11" i="4"/>
  <c r="F12" i="4"/>
  <c r="G12" i="4"/>
  <c r="G13" i="4"/>
  <c r="F4" i="8"/>
  <c r="F5" i="8"/>
  <c r="F6" i="8"/>
  <c r="F7" i="8"/>
  <c r="F8" i="8"/>
  <c r="F9" i="8"/>
  <c r="F10" i="8"/>
  <c r="F11" i="8"/>
  <c r="F12" i="8"/>
  <c r="F13" i="8"/>
  <c r="F14" i="8"/>
  <c r="F21" i="8"/>
  <c r="F22" i="8"/>
  <c r="F23" i="8"/>
  <c r="F24" i="8"/>
  <c r="F25" i="8"/>
  <c r="F26" i="8"/>
  <c r="F27" i="8"/>
  <c r="F28" i="8"/>
  <c r="F29" i="8"/>
  <c r="F30" i="8"/>
  <c r="F31" i="8"/>
  <c r="G13" i="15"/>
  <c r="F13" i="15"/>
  <c r="E13" i="15"/>
  <c r="D13" i="15"/>
  <c r="H12" i="15"/>
  <c r="G12" i="15"/>
  <c r="F12" i="15"/>
  <c r="E12" i="15"/>
  <c r="D12" i="15"/>
  <c r="F11" i="15"/>
  <c r="H11" i="15"/>
  <c r="F29" i="12"/>
  <c r="I29" i="12"/>
  <c r="F30" i="12"/>
  <c r="I30" i="12"/>
  <c r="F31" i="12"/>
  <c r="I31" i="12"/>
  <c r="F32" i="12"/>
  <c r="I32" i="12"/>
  <c r="F33" i="12"/>
  <c r="I33" i="12"/>
  <c r="F34" i="12"/>
  <c r="I34" i="12"/>
  <c r="F35" i="12"/>
  <c r="I35" i="12"/>
  <c r="I45" i="12"/>
  <c r="H29" i="12"/>
  <c r="H30" i="12"/>
  <c r="H31" i="12"/>
  <c r="H32" i="12"/>
  <c r="H33" i="12"/>
  <c r="H34" i="12"/>
  <c r="H35" i="12"/>
  <c r="H45" i="12"/>
  <c r="G29" i="12"/>
  <c r="G30" i="12"/>
  <c r="G31" i="12"/>
  <c r="G32" i="12"/>
  <c r="G33" i="12"/>
  <c r="G34" i="12"/>
  <c r="G35" i="12"/>
  <c r="G45" i="12"/>
  <c r="F45" i="12"/>
  <c r="E45" i="12"/>
  <c r="D45" i="12"/>
  <c r="C45" i="12"/>
  <c r="F36" i="12"/>
  <c r="I36" i="12"/>
  <c r="F37" i="12"/>
  <c r="I37" i="12"/>
  <c r="F38" i="12"/>
  <c r="I38" i="12"/>
  <c r="F39" i="12"/>
  <c r="I39" i="12"/>
  <c r="F40" i="12"/>
  <c r="I40" i="12"/>
  <c r="F41" i="12"/>
  <c r="I41" i="12"/>
  <c r="F42" i="12"/>
  <c r="I42" i="12"/>
  <c r="F43" i="12"/>
  <c r="I43" i="12"/>
  <c r="I44" i="12"/>
  <c r="H36" i="12"/>
  <c r="H37" i="12"/>
  <c r="H38" i="12"/>
  <c r="H39" i="12"/>
  <c r="H40" i="12"/>
  <c r="H41" i="12"/>
  <c r="H42" i="12"/>
  <c r="H43" i="12"/>
  <c r="H44" i="12"/>
  <c r="G36" i="12"/>
  <c r="G37" i="12"/>
  <c r="G38" i="12"/>
  <c r="G39" i="12"/>
  <c r="G40" i="12"/>
  <c r="G41" i="12"/>
  <c r="G42" i="12"/>
  <c r="G43" i="12"/>
  <c r="G44" i="12"/>
  <c r="F44" i="12"/>
  <c r="E44" i="12"/>
  <c r="D44" i="12"/>
  <c r="C44" i="12"/>
  <c r="F5" i="12"/>
  <c r="I5" i="12"/>
  <c r="F6" i="12"/>
  <c r="I6" i="12"/>
  <c r="F7" i="12"/>
  <c r="I7" i="12"/>
  <c r="F8" i="12"/>
  <c r="I8" i="12"/>
  <c r="F9" i="12"/>
  <c r="I9" i="12"/>
  <c r="F10" i="12"/>
  <c r="I10" i="12"/>
  <c r="I24" i="12"/>
  <c r="H5" i="12"/>
  <c r="H6" i="12"/>
  <c r="H7" i="12"/>
  <c r="H8" i="12"/>
  <c r="H9" i="12"/>
  <c r="H10" i="12"/>
  <c r="H24" i="12"/>
  <c r="G5" i="12"/>
  <c r="G6" i="12"/>
  <c r="G7" i="12"/>
  <c r="G8" i="12"/>
  <c r="G9" i="12"/>
  <c r="G10" i="12"/>
  <c r="G24" i="12"/>
  <c r="F24" i="12"/>
  <c r="E24" i="12"/>
  <c r="D24" i="12"/>
  <c r="C24" i="12"/>
  <c r="F11" i="12"/>
  <c r="I11" i="12"/>
  <c r="F12" i="12"/>
  <c r="I12" i="12"/>
  <c r="F13" i="12"/>
  <c r="I13" i="12"/>
  <c r="F14" i="12"/>
  <c r="I14" i="12"/>
  <c r="F15" i="12"/>
  <c r="I15" i="12"/>
  <c r="F16" i="12"/>
  <c r="I16" i="12"/>
  <c r="F17" i="12"/>
  <c r="I17" i="12"/>
  <c r="F18" i="12"/>
  <c r="I18" i="12"/>
  <c r="F19" i="12"/>
  <c r="I19" i="12"/>
  <c r="F20" i="12"/>
  <c r="I20" i="12"/>
  <c r="F21" i="12"/>
  <c r="I21" i="12"/>
  <c r="F22" i="12"/>
  <c r="I22" i="12"/>
  <c r="I23" i="12"/>
  <c r="H11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F23" i="12"/>
  <c r="E23" i="12"/>
  <c r="D23" i="12"/>
  <c r="C23" i="12"/>
  <c r="F31" i="11"/>
  <c r="I31" i="11"/>
  <c r="F32" i="11"/>
  <c r="I32" i="11"/>
  <c r="F33" i="11"/>
  <c r="I33" i="11"/>
  <c r="F34" i="11"/>
  <c r="I34" i="11"/>
  <c r="F35" i="11"/>
  <c r="I35" i="11"/>
  <c r="F36" i="11"/>
  <c r="I36" i="11"/>
  <c r="F37" i="11"/>
  <c r="I37" i="11"/>
  <c r="F38" i="11"/>
  <c r="I38" i="11"/>
  <c r="F39" i="11"/>
  <c r="I39" i="11"/>
  <c r="F40" i="11"/>
  <c r="I40" i="11"/>
  <c r="F41" i="11"/>
  <c r="I41" i="11"/>
  <c r="F42" i="11"/>
  <c r="I42" i="11"/>
  <c r="I44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4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4" i="11"/>
  <c r="F44" i="11"/>
  <c r="E44" i="11"/>
  <c r="D44" i="11"/>
  <c r="C44" i="11"/>
  <c r="I43" i="11"/>
  <c r="H43" i="11"/>
  <c r="G43" i="11"/>
  <c r="F43" i="11"/>
  <c r="E43" i="11"/>
  <c r="D43" i="11"/>
  <c r="C43" i="11"/>
  <c r="F5" i="11"/>
  <c r="I5" i="11"/>
  <c r="F6" i="11"/>
  <c r="I6" i="11"/>
  <c r="F7" i="11"/>
  <c r="I7" i="11"/>
  <c r="F8" i="11"/>
  <c r="I8" i="11"/>
  <c r="F9" i="11"/>
  <c r="I9" i="11"/>
  <c r="F10" i="11"/>
  <c r="I10" i="11"/>
  <c r="F11" i="11"/>
  <c r="I11" i="11"/>
  <c r="F12" i="11"/>
  <c r="I12" i="11"/>
  <c r="F13" i="11"/>
  <c r="I13" i="11"/>
  <c r="F14" i="11"/>
  <c r="I14" i="11"/>
  <c r="F15" i="11"/>
  <c r="I15" i="11"/>
  <c r="F16" i="11"/>
  <c r="I16" i="11"/>
  <c r="I26" i="11"/>
  <c r="H5" i="11"/>
  <c r="H6" i="11"/>
  <c r="H7" i="11"/>
  <c r="H8" i="11"/>
  <c r="H9" i="11"/>
  <c r="H10" i="11"/>
  <c r="H11" i="11"/>
  <c r="H12" i="11"/>
  <c r="H13" i="11"/>
  <c r="H14" i="11"/>
  <c r="H15" i="11"/>
  <c r="H16" i="11"/>
  <c r="H26" i="11"/>
  <c r="G5" i="11"/>
  <c r="G6" i="11"/>
  <c r="G7" i="11"/>
  <c r="G8" i="11"/>
  <c r="G9" i="11"/>
  <c r="G10" i="11"/>
  <c r="G11" i="11"/>
  <c r="G12" i="11"/>
  <c r="G13" i="11"/>
  <c r="G14" i="11"/>
  <c r="G15" i="11"/>
  <c r="G16" i="11"/>
  <c r="G26" i="11"/>
  <c r="F26" i="11"/>
  <c r="E26" i="11"/>
  <c r="D26" i="11"/>
  <c r="C26" i="11"/>
  <c r="F17" i="11"/>
  <c r="I17" i="11"/>
  <c r="F18" i="11"/>
  <c r="I18" i="11"/>
  <c r="F19" i="11"/>
  <c r="I19" i="11"/>
  <c r="F20" i="11"/>
  <c r="I20" i="11"/>
  <c r="F21" i="11"/>
  <c r="I21" i="11"/>
  <c r="F22" i="11"/>
  <c r="I22" i="11"/>
  <c r="F23" i="11"/>
  <c r="I23" i="11"/>
  <c r="F24" i="11"/>
  <c r="I24" i="11"/>
  <c r="I25" i="11"/>
  <c r="H17" i="11"/>
  <c r="H18" i="11"/>
  <c r="H19" i="11"/>
  <c r="H20" i="11"/>
  <c r="H21" i="11"/>
  <c r="H22" i="11"/>
  <c r="H23" i="11"/>
  <c r="H24" i="11"/>
  <c r="H25" i="11"/>
  <c r="G17" i="11"/>
  <c r="G18" i="11"/>
  <c r="G19" i="11"/>
  <c r="G20" i="11"/>
  <c r="G21" i="11"/>
  <c r="G22" i="11"/>
  <c r="G23" i="11"/>
  <c r="G24" i="11"/>
  <c r="G25" i="11"/>
  <c r="F25" i="11"/>
  <c r="E25" i="11"/>
  <c r="D25" i="11"/>
  <c r="C25" i="11"/>
  <c r="G68" i="9"/>
  <c r="K68" i="9"/>
  <c r="G69" i="9"/>
  <c r="K69" i="9"/>
  <c r="G70" i="9"/>
  <c r="K70" i="9"/>
  <c r="G71" i="9"/>
  <c r="K71" i="9"/>
  <c r="G72" i="9"/>
  <c r="K72" i="9"/>
  <c r="G73" i="9"/>
  <c r="K73" i="9"/>
  <c r="G74" i="9"/>
  <c r="K74" i="9"/>
  <c r="G75" i="9"/>
  <c r="K75" i="9"/>
  <c r="G76" i="9"/>
  <c r="K76" i="9"/>
  <c r="K79" i="9"/>
  <c r="J68" i="9"/>
  <c r="J69" i="9"/>
  <c r="J70" i="9"/>
  <c r="J71" i="9"/>
  <c r="J72" i="9"/>
  <c r="J73" i="9"/>
  <c r="J74" i="9"/>
  <c r="J75" i="9"/>
  <c r="J76" i="9"/>
  <c r="J79" i="9"/>
  <c r="I68" i="9"/>
  <c r="I69" i="9"/>
  <c r="I70" i="9"/>
  <c r="I71" i="9"/>
  <c r="I72" i="9"/>
  <c r="I73" i="9"/>
  <c r="I74" i="9"/>
  <c r="I75" i="9"/>
  <c r="I76" i="9"/>
  <c r="I79" i="9"/>
  <c r="H68" i="9"/>
  <c r="H69" i="9"/>
  <c r="H70" i="9"/>
  <c r="H71" i="9"/>
  <c r="H72" i="9"/>
  <c r="H73" i="9"/>
  <c r="H74" i="9"/>
  <c r="H75" i="9"/>
  <c r="H76" i="9"/>
  <c r="H79" i="9"/>
  <c r="G79" i="9"/>
  <c r="F79" i="9"/>
  <c r="E79" i="9"/>
  <c r="D79" i="9"/>
  <c r="C79" i="9"/>
  <c r="G77" i="9"/>
  <c r="K77" i="9"/>
  <c r="K78" i="9"/>
  <c r="J77" i="9"/>
  <c r="J78" i="9"/>
  <c r="I77" i="9"/>
  <c r="I78" i="9"/>
  <c r="H77" i="9"/>
  <c r="H78" i="9"/>
  <c r="G78" i="9"/>
  <c r="F78" i="9"/>
  <c r="E78" i="9"/>
  <c r="D78" i="9"/>
  <c r="C78" i="9"/>
  <c r="G54" i="9"/>
  <c r="K54" i="9"/>
  <c r="G55" i="9"/>
  <c r="K55" i="9"/>
  <c r="G56" i="9"/>
  <c r="K56" i="9"/>
  <c r="G57" i="9"/>
  <c r="K57" i="9"/>
  <c r="G58" i="9"/>
  <c r="K58" i="9"/>
  <c r="G59" i="9"/>
  <c r="K59" i="9"/>
  <c r="K63" i="9"/>
  <c r="J54" i="9"/>
  <c r="J55" i="9"/>
  <c r="J56" i="9"/>
  <c r="J57" i="9"/>
  <c r="J58" i="9"/>
  <c r="J59" i="9"/>
  <c r="J63" i="9"/>
  <c r="I54" i="9"/>
  <c r="I55" i="9"/>
  <c r="I56" i="9"/>
  <c r="I57" i="9"/>
  <c r="I58" i="9"/>
  <c r="I59" i="9"/>
  <c r="I63" i="9"/>
  <c r="H54" i="9"/>
  <c r="H55" i="9"/>
  <c r="H56" i="9"/>
  <c r="H57" i="9"/>
  <c r="H58" i="9"/>
  <c r="H59" i="9"/>
  <c r="H63" i="9"/>
  <c r="G63" i="9"/>
  <c r="F63" i="9"/>
  <c r="E63" i="9"/>
  <c r="D63" i="9"/>
  <c r="C63" i="9"/>
  <c r="G60" i="9"/>
  <c r="K60" i="9"/>
  <c r="G61" i="9"/>
  <c r="K61" i="9"/>
  <c r="K62" i="9"/>
  <c r="J60" i="9"/>
  <c r="J61" i="9"/>
  <c r="J62" i="9"/>
  <c r="I60" i="9"/>
  <c r="I61" i="9"/>
  <c r="I62" i="9"/>
  <c r="H60" i="9"/>
  <c r="H61" i="9"/>
  <c r="H62" i="9"/>
  <c r="G62" i="9"/>
  <c r="F62" i="9"/>
  <c r="E62" i="9"/>
  <c r="D62" i="9"/>
  <c r="C62" i="9"/>
  <c r="G36" i="9"/>
  <c r="K36" i="9"/>
  <c r="G37" i="9"/>
  <c r="K37" i="9"/>
  <c r="G38" i="9"/>
  <c r="K38" i="9"/>
  <c r="G39" i="9"/>
  <c r="K39" i="9"/>
  <c r="G40" i="9"/>
  <c r="K40" i="9"/>
  <c r="G41" i="9"/>
  <c r="K41" i="9"/>
  <c r="G42" i="9"/>
  <c r="K42" i="9"/>
  <c r="K49" i="9"/>
  <c r="J35" i="9"/>
  <c r="J36" i="9"/>
  <c r="J37" i="9"/>
  <c r="J38" i="9"/>
  <c r="J39" i="9"/>
  <c r="J40" i="9"/>
  <c r="J41" i="9"/>
  <c r="J42" i="9"/>
  <c r="J49" i="9"/>
  <c r="I35" i="9"/>
  <c r="I36" i="9"/>
  <c r="I37" i="9"/>
  <c r="I38" i="9"/>
  <c r="I39" i="9"/>
  <c r="I40" i="9"/>
  <c r="I41" i="9"/>
  <c r="I42" i="9"/>
  <c r="I49" i="9"/>
  <c r="H35" i="9"/>
  <c r="H36" i="9"/>
  <c r="H37" i="9"/>
  <c r="H38" i="9"/>
  <c r="H39" i="9"/>
  <c r="H40" i="9"/>
  <c r="H41" i="9"/>
  <c r="H42" i="9"/>
  <c r="H49" i="9"/>
  <c r="G49" i="9"/>
  <c r="F49" i="9"/>
  <c r="E49" i="9"/>
  <c r="D49" i="9"/>
  <c r="C49" i="9"/>
  <c r="G43" i="9"/>
  <c r="K43" i="9"/>
  <c r="G44" i="9"/>
  <c r="K44" i="9"/>
  <c r="G45" i="9"/>
  <c r="K45" i="9"/>
  <c r="G46" i="9"/>
  <c r="K46" i="9"/>
  <c r="G47" i="9"/>
  <c r="K47" i="9"/>
  <c r="K48" i="9"/>
  <c r="J43" i="9"/>
  <c r="J44" i="9"/>
  <c r="J45" i="9"/>
  <c r="J46" i="9"/>
  <c r="J47" i="9"/>
  <c r="J48" i="9"/>
  <c r="I43" i="9"/>
  <c r="I44" i="9"/>
  <c r="I45" i="9"/>
  <c r="I46" i="9"/>
  <c r="I47" i="9"/>
  <c r="I48" i="9"/>
  <c r="H43" i="9"/>
  <c r="H44" i="9"/>
  <c r="H45" i="9"/>
  <c r="H46" i="9"/>
  <c r="H47" i="9"/>
  <c r="H48" i="9"/>
  <c r="G48" i="9"/>
  <c r="F48" i="9"/>
  <c r="E48" i="9"/>
  <c r="D48" i="9"/>
  <c r="C48" i="9"/>
  <c r="G19" i="9"/>
  <c r="K19" i="9"/>
  <c r="G20" i="9"/>
  <c r="K20" i="9"/>
  <c r="G21" i="9"/>
  <c r="K21" i="9"/>
  <c r="G22" i="9"/>
  <c r="K22" i="9"/>
  <c r="G23" i="9"/>
  <c r="K23" i="9"/>
  <c r="G24" i="9"/>
  <c r="K24" i="9"/>
  <c r="G25" i="9"/>
  <c r="K25" i="9"/>
  <c r="G26" i="9"/>
  <c r="K26" i="9"/>
  <c r="G27" i="9"/>
  <c r="K27" i="9"/>
  <c r="G28" i="9"/>
  <c r="K28" i="9"/>
  <c r="K30" i="9"/>
  <c r="J19" i="9"/>
  <c r="J20" i="9"/>
  <c r="J21" i="9"/>
  <c r="J22" i="9"/>
  <c r="J23" i="9"/>
  <c r="J24" i="9"/>
  <c r="J25" i="9"/>
  <c r="J26" i="9"/>
  <c r="J27" i="9"/>
  <c r="J28" i="9"/>
  <c r="J30" i="9"/>
  <c r="I19" i="9"/>
  <c r="I20" i="9"/>
  <c r="I21" i="9"/>
  <c r="I22" i="9"/>
  <c r="I23" i="9"/>
  <c r="I24" i="9"/>
  <c r="I25" i="9"/>
  <c r="I26" i="9"/>
  <c r="I27" i="9"/>
  <c r="I28" i="9"/>
  <c r="I30" i="9"/>
  <c r="H19" i="9"/>
  <c r="H20" i="9"/>
  <c r="H21" i="9"/>
  <c r="H22" i="9"/>
  <c r="H23" i="9"/>
  <c r="H24" i="9"/>
  <c r="H25" i="9"/>
  <c r="H26" i="9"/>
  <c r="H27" i="9"/>
  <c r="H28" i="9"/>
  <c r="H30" i="9"/>
  <c r="G30" i="9"/>
  <c r="F30" i="9"/>
  <c r="E30" i="9"/>
  <c r="D30" i="9"/>
  <c r="C30" i="9"/>
  <c r="K29" i="9"/>
  <c r="J29" i="9"/>
  <c r="I29" i="9"/>
  <c r="H29" i="9"/>
  <c r="G29" i="9"/>
  <c r="F29" i="9"/>
  <c r="E29" i="9"/>
  <c r="D29" i="9"/>
  <c r="C29" i="9"/>
  <c r="G5" i="9"/>
  <c r="K5" i="9"/>
  <c r="G6" i="9"/>
  <c r="K6" i="9"/>
  <c r="G7" i="9"/>
  <c r="K7" i="9"/>
  <c r="G8" i="9"/>
  <c r="K8" i="9"/>
  <c r="G9" i="9"/>
  <c r="K9" i="9"/>
  <c r="G10" i="9"/>
  <c r="K10" i="9"/>
  <c r="G11" i="9"/>
  <c r="K11" i="9"/>
  <c r="G12" i="9"/>
  <c r="K12" i="9"/>
  <c r="K13" i="9"/>
  <c r="K14" i="9"/>
  <c r="J5" i="9"/>
  <c r="J6" i="9"/>
  <c r="J7" i="9"/>
  <c r="J8" i="9"/>
  <c r="J9" i="9"/>
  <c r="J10" i="9"/>
  <c r="J11" i="9"/>
  <c r="J12" i="9"/>
  <c r="J13" i="9"/>
  <c r="J14" i="9"/>
  <c r="I5" i="9"/>
  <c r="I6" i="9"/>
  <c r="I7" i="9"/>
  <c r="I8" i="9"/>
  <c r="I9" i="9"/>
  <c r="I10" i="9"/>
  <c r="I11" i="9"/>
  <c r="I12" i="9"/>
  <c r="I13" i="9"/>
  <c r="I14" i="9"/>
  <c r="H5" i="9"/>
  <c r="H6" i="9"/>
  <c r="H7" i="9"/>
  <c r="H8" i="9"/>
  <c r="H9" i="9"/>
  <c r="H10" i="9"/>
  <c r="H11" i="9"/>
  <c r="H12" i="9"/>
  <c r="H13" i="9"/>
  <c r="H14" i="9"/>
  <c r="G13" i="9"/>
  <c r="G14" i="9"/>
  <c r="F13" i="9"/>
  <c r="F14" i="9"/>
  <c r="E13" i="9"/>
  <c r="E14" i="9"/>
  <c r="D13" i="9"/>
  <c r="D14" i="9"/>
  <c r="C13" i="9"/>
  <c r="C14" i="9"/>
  <c r="F49" i="8"/>
  <c r="E49" i="8"/>
  <c r="D49" i="8"/>
  <c r="C49" i="8"/>
  <c r="F48" i="8"/>
  <c r="E48" i="8"/>
  <c r="D48" i="8"/>
  <c r="C48" i="8"/>
  <c r="F33" i="8"/>
  <c r="E33" i="8"/>
  <c r="D33" i="8"/>
  <c r="C33" i="8"/>
  <c r="F32" i="8"/>
  <c r="E32" i="8"/>
  <c r="D32" i="8"/>
  <c r="C32" i="8"/>
  <c r="F16" i="8"/>
  <c r="E16" i="8"/>
  <c r="D16" i="8"/>
  <c r="C16" i="8"/>
  <c r="F15" i="8"/>
  <c r="E15" i="8"/>
  <c r="D15" i="8"/>
  <c r="C15" i="8"/>
  <c r="F54" i="7"/>
  <c r="I54" i="7"/>
  <c r="F55" i="7"/>
  <c r="I55" i="7"/>
  <c r="F56" i="7"/>
  <c r="I56" i="7"/>
  <c r="F57" i="7"/>
  <c r="I57" i="7"/>
  <c r="F58" i="7"/>
  <c r="I58" i="7"/>
  <c r="F59" i="7"/>
  <c r="I59" i="7"/>
  <c r="I61" i="7"/>
  <c r="H54" i="7"/>
  <c r="H55" i="7"/>
  <c r="H56" i="7"/>
  <c r="H57" i="7"/>
  <c r="H58" i="7"/>
  <c r="H59" i="7"/>
  <c r="H61" i="7"/>
  <c r="G54" i="7"/>
  <c r="G55" i="7"/>
  <c r="G56" i="7"/>
  <c r="G57" i="7"/>
  <c r="G58" i="7"/>
  <c r="G59" i="7"/>
  <c r="G61" i="7"/>
  <c r="F61" i="7"/>
  <c r="E61" i="7"/>
  <c r="D61" i="7"/>
  <c r="C61" i="7"/>
  <c r="I60" i="7"/>
  <c r="H60" i="7"/>
  <c r="G60" i="7"/>
  <c r="F60" i="7"/>
  <c r="E60" i="7"/>
  <c r="D60" i="7"/>
  <c r="C60" i="7"/>
  <c r="F32" i="7"/>
  <c r="I32" i="7"/>
  <c r="F33" i="7"/>
  <c r="I33" i="7"/>
  <c r="F34" i="7"/>
  <c r="I34" i="7"/>
  <c r="F35" i="7"/>
  <c r="I35" i="7"/>
  <c r="F36" i="7"/>
  <c r="I36" i="7"/>
  <c r="F37" i="7"/>
  <c r="I37" i="7"/>
  <c r="F38" i="7"/>
  <c r="I38" i="7"/>
  <c r="F39" i="7"/>
  <c r="I39" i="7"/>
  <c r="F40" i="7"/>
  <c r="I40" i="7"/>
  <c r="F41" i="7"/>
  <c r="I41" i="7"/>
  <c r="F42" i="7"/>
  <c r="I42" i="7"/>
  <c r="F43" i="7"/>
  <c r="I43" i="7"/>
  <c r="F44" i="7"/>
  <c r="I44" i="7"/>
  <c r="F45" i="7"/>
  <c r="I45" i="7"/>
  <c r="F46" i="7"/>
  <c r="I46" i="7"/>
  <c r="F47" i="7"/>
  <c r="I47" i="7"/>
  <c r="I49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9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9" i="7"/>
  <c r="F49" i="7"/>
  <c r="E49" i="7"/>
  <c r="D49" i="7"/>
  <c r="C49" i="7"/>
  <c r="I48" i="7"/>
  <c r="H48" i="7"/>
  <c r="G48" i="7"/>
  <c r="F48" i="7"/>
  <c r="E48" i="7"/>
  <c r="D48" i="7"/>
  <c r="C48" i="7"/>
  <c r="F19" i="7"/>
  <c r="I19" i="7"/>
  <c r="F20" i="7"/>
  <c r="I20" i="7"/>
  <c r="F21" i="7"/>
  <c r="I21" i="7"/>
  <c r="F22" i="7"/>
  <c r="I22" i="7"/>
  <c r="F23" i="7"/>
  <c r="I23" i="7"/>
  <c r="F24" i="7"/>
  <c r="I24" i="7"/>
  <c r="F25" i="7"/>
  <c r="I25" i="7"/>
  <c r="I27" i="7"/>
  <c r="H19" i="7"/>
  <c r="H20" i="7"/>
  <c r="H21" i="7"/>
  <c r="H22" i="7"/>
  <c r="H23" i="7"/>
  <c r="H24" i="7"/>
  <c r="H25" i="7"/>
  <c r="H27" i="7"/>
  <c r="G19" i="7"/>
  <c r="G20" i="7"/>
  <c r="G21" i="7"/>
  <c r="G22" i="7"/>
  <c r="G23" i="7"/>
  <c r="G24" i="7"/>
  <c r="G25" i="7"/>
  <c r="G27" i="7"/>
  <c r="F27" i="7"/>
  <c r="E27" i="7"/>
  <c r="D27" i="7"/>
  <c r="C27" i="7"/>
  <c r="I26" i="7"/>
  <c r="H26" i="7"/>
  <c r="G26" i="7"/>
  <c r="F26" i="7"/>
  <c r="E26" i="7"/>
  <c r="D26" i="7"/>
  <c r="C26" i="7"/>
  <c r="F5" i="7"/>
  <c r="I5" i="7"/>
  <c r="F6" i="7"/>
  <c r="I6" i="7"/>
  <c r="F7" i="7"/>
  <c r="I7" i="7"/>
  <c r="F8" i="7"/>
  <c r="I8" i="7"/>
  <c r="F9" i="7"/>
  <c r="I9" i="7"/>
  <c r="F10" i="7"/>
  <c r="I10" i="7"/>
  <c r="F11" i="7"/>
  <c r="I11" i="7"/>
  <c r="F12" i="7"/>
  <c r="I12" i="7"/>
  <c r="I14" i="7"/>
  <c r="H5" i="7"/>
  <c r="H6" i="7"/>
  <c r="H7" i="7"/>
  <c r="H8" i="7"/>
  <c r="H9" i="7"/>
  <c r="H10" i="7"/>
  <c r="H11" i="7"/>
  <c r="H12" i="7"/>
  <c r="H14" i="7"/>
  <c r="G5" i="7"/>
  <c r="G6" i="7"/>
  <c r="G7" i="7"/>
  <c r="G8" i="7"/>
  <c r="G9" i="7"/>
  <c r="G10" i="7"/>
  <c r="G11" i="7"/>
  <c r="G12" i="7"/>
  <c r="G14" i="7"/>
  <c r="F14" i="7"/>
  <c r="E14" i="7"/>
  <c r="D14" i="7"/>
  <c r="C14" i="7"/>
  <c r="I13" i="7"/>
  <c r="H13" i="7"/>
  <c r="G13" i="7"/>
  <c r="F13" i="7"/>
  <c r="E13" i="7"/>
  <c r="D13" i="7"/>
  <c r="C13" i="7"/>
  <c r="F56" i="6"/>
  <c r="E56" i="6"/>
  <c r="D56" i="6"/>
  <c r="C56" i="6"/>
  <c r="F55" i="6"/>
  <c r="E55" i="6"/>
  <c r="D55" i="6"/>
  <c r="C55" i="6"/>
  <c r="I54" i="6"/>
  <c r="H54" i="6"/>
  <c r="G54" i="6"/>
  <c r="I53" i="6"/>
  <c r="H53" i="6"/>
  <c r="G53" i="6"/>
  <c r="I52" i="6"/>
  <c r="H52" i="6"/>
  <c r="G52" i="6"/>
  <c r="I51" i="6"/>
  <c r="H51" i="6"/>
  <c r="G51" i="6"/>
  <c r="I50" i="6"/>
  <c r="H50" i="6"/>
  <c r="G50" i="6"/>
  <c r="I33" i="6"/>
  <c r="I34" i="6"/>
  <c r="I35" i="6"/>
  <c r="I36" i="6"/>
  <c r="I37" i="6"/>
  <c r="I38" i="6"/>
  <c r="I39" i="6"/>
  <c r="I40" i="6"/>
  <c r="I45" i="6"/>
  <c r="H33" i="6"/>
  <c r="H34" i="6"/>
  <c r="H35" i="6"/>
  <c r="H36" i="6"/>
  <c r="H37" i="6"/>
  <c r="H38" i="6"/>
  <c r="H39" i="6"/>
  <c r="H40" i="6"/>
  <c r="H45" i="6"/>
  <c r="G33" i="6"/>
  <c r="G34" i="6"/>
  <c r="G35" i="6"/>
  <c r="G36" i="6"/>
  <c r="G37" i="6"/>
  <c r="G38" i="6"/>
  <c r="G39" i="6"/>
  <c r="G40" i="6"/>
  <c r="G45" i="6"/>
  <c r="F45" i="6"/>
  <c r="E45" i="6"/>
  <c r="D45" i="6"/>
  <c r="C45" i="6"/>
  <c r="I41" i="6"/>
  <c r="I42" i="6"/>
  <c r="I43" i="6"/>
  <c r="I44" i="6"/>
  <c r="H41" i="6"/>
  <c r="H42" i="6"/>
  <c r="H43" i="6"/>
  <c r="H44" i="6"/>
  <c r="G41" i="6"/>
  <c r="G42" i="6"/>
  <c r="G43" i="6"/>
  <c r="G44" i="6"/>
  <c r="F44" i="6"/>
  <c r="E44" i="6"/>
  <c r="D44" i="6"/>
  <c r="C44" i="6"/>
  <c r="I19" i="6"/>
  <c r="I20" i="6"/>
  <c r="I21" i="6"/>
  <c r="I22" i="6"/>
  <c r="I23" i="6"/>
  <c r="I24" i="6"/>
  <c r="I25" i="6"/>
  <c r="I26" i="6"/>
  <c r="I28" i="6"/>
  <c r="H19" i="6"/>
  <c r="H20" i="6"/>
  <c r="H21" i="6"/>
  <c r="H22" i="6"/>
  <c r="H23" i="6"/>
  <c r="H24" i="6"/>
  <c r="H25" i="6"/>
  <c r="H26" i="6"/>
  <c r="H28" i="6"/>
  <c r="G19" i="6"/>
  <c r="G20" i="6"/>
  <c r="G21" i="6"/>
  <c r="G22" i="6"/>
  <c r="G23" i="6"/>
  <c r="G24" i="6"/>
  <c r="G25" i="6"/>
  <c r="G26" i="6"/>
  <c r="G28" i="6"/>
  <c r="F28" i="6"/>
  <c r="E28" i="6"/>
  <c r="D28" i="6"/>
  <c r="C28" i="6"/>
  <c r="I27" i="6"/>
  <c r="H27" i="6"/>
  <c r="G27" i="6"/>
  <c r="F27" i="6"/>
  <c r="E27" i="6"/>
  <c r="D27" i="6"/>
  <c r="C27" i="6"/>
  <c r="I5" i="6"/>
  <c r="I6" i="6"/>
  <c r="I7" i="6"/>
  <c r="I8" i="6"/>
  <c r="I9" i="6"/>
  <c r="I10" i="6"/>
  <c r="I11" i="6"/>
  <c r="I12" i="6"/>
  <c r="I14" i="6"/>
  <c r="H5" i="6"/>
  <c r="H6" i="6"/>
  <c r="H7" i="6"/>
  <c r="H8" i="6"/>
  <c r="H9" i="6"/>
  <c r="H10" i="6"/>
  <c r="H11" i="6"/>
  <c r="H12" i="6"/>
  <c r="H14" i="6"/>
  <c r="G5" i="6"/>
  <c r="G6" i="6"/>
  <c r="G7" i="6"/>
  <c r="G8" i="6"/>
  <c r="G9" i="6"/>
  <c r="G10" i="6"/>
  <c r="G11" i="6"/>
  <c r="G12" i="6"/>
  <c r="G14" i="6"/>
  <c r="F14" i="6"/>
  <c r="E14" i="6"/>
  <c r="D14" i="6"/>
  <c r="C14" i="6"/>
  <c r="I13" i="6"/>
  <c r="H13" i="6"/>
  <c r="G13" i="6"/>
  <c r="F13" i="6"/>
  <c r="E13" i="6"/>
  <c r="D13" i="6"/>
  <c r="C13" i="6"/>
  <c r="F65" i="4"/>
  <c r="I65" i="4"/>
  <c r="F66" i="4"/>
  <c r="I66" i="4"/>
  <c r="F67" i="4"/>
  <c r="I67" i="4"/>
  <c r="F68" i="4"/>
  <c r="I68" i="4"/>
  <c r="F69" i="4"/>
  <c r="I69" i="4"/>
  <c r="F70" i="4"/>
  <c r="I70" i="4"/>
  <c r="F71" i="4"/>
  <c r="I71" i="4"/>
  <c r="F72" i="4"/>
  <c r="I72" i="4"/>
  <c r="F73" i="4"/>
  <c r="I73" i="4"/>
  <c r="F74" i="4"/>
  <c r="I74" i="4"/>
  <c r="F75" i="4"/>
  <c r="I75" i="4"/>
  <c r="F76" i="4"/>
  <c r="I76" i="4"/>
  <c r="I78" i="4"/>
  <c r="H65" i="4"/>
  <c r="H66" i="4"/>
  <c r="H67" i="4"/>
  <c r="H68" i="4"/>
  <c r="H69" i="4"/>
  <c r="H70" i="4"/>
  <c r="H71" i="4"/>
  <c r="H72" i="4"/>
  <c r="H73" i="4"/>
  <c r="H74" i="4"/>
  <c r="H75" i="4"/>
  <c r="H76" i="4"/>
  <c r="H78" i="4"/>
  <c r="G65" i="4"/>
  <c r="G66" i="4"/>
  <c r="G67" i="4"/>
  <c r="G68" i="4"/>
  <c r="G69" i="4"/>
  <c r="G70" i="4"/>
  <c r="G71" i="4"/>
  <c r="G72" i="4"/>
  <c r="G73" i="4"/>
  <c r="G74" i="4"/>
  <c r="G75" i="4"/>
  <c r="G76" i="4"/>
  <c r="G78" i="4"/>
  <c r="F78" i="4"/>
  <c r="E78" i="4"/>
  <c r="D78" i="4"/>
  <c r="C78" i="4"/>
  <c r="I77" i="4"/>
  <c r="H77" i="4"/>
  <c r="G77" i="4"/>
  <c r="F77" i="4"/>
  <c r="E77" i="4"/>
  <c r="D77" i="4"/>
  <c r="C77" i="4"/>
  <c r="F50" i="4"/>
  <c r="I50" i="4"/>
  <c r="F51" i="4"/>
  <c r="I51" i="4"/>
  <c r="F52" i="4"/>
  <c r="I52" i="4"/>
  <c r="F53" i="4"/>
  <c r="I53" i="4"/>
  <c r="F54" i="4"/>
  <c r="I54" i="4"/>
  <c r="F55" i="4"/>
  <c r="I55" i="4"/>
  <c r="F56" i="4"/>
  <c r="I56" i="4"/>
  <c r="F57" i="4"/>
  <c r="I57" i="4"/>
  <c r="I59" i="4"/>
  <c r="H50" i="4"/>
  <c r="H51" i="4"/>
  <c r="H52" i="4"/>
  <c r="H53" i="4"/>
  <c r="H54" i="4"/>
  <c r="H55" i="4"/>
  <c r="H56" i="4"/>
  <c r="H57" i="4"/>
  <c r="H59" i="4"/>
  <c r="G50" i="4"/>
  <c r="G51" i="4"/>
  <c r="G52" i="4"/>
  <c r="G53" i="4"/>
  <c r="G54" i="4"/>
  <c r="G55" i="4"/>
  <c r="G56" i="4"/>
  <c r="G57" i="4"/>
  <c r="G59" i="4"/>
  <c r="F59" i="4"/>
  <c r="E59" i="4"/>
  <c r="D59" i="4"/>
  <c r="C59" i="4"/>
  <c r="I58" i="4"/>
  <c r="H58" i="4"/>
  <c r="G58" i="4"/>
  <c r="F58" i="4"/>
  <c r="E58" i="4"/>
  <c r="D58" i="4"/>
  <c r="C58" i="4"/>
  <c r="F34" i="4"/>
  <c r="I34" i="4"/>
  <c r="F35" i="4"/>
  <c r="I35" i="4"/>
  <c r="F36" i="4"/>
  <c r="I36" i="4"/>
  <c r="F37" i="4"/>
  <c r="I37" i="4"/>
  <c r="F38" i="4"/>
  <c r="I38" i="4"/>
  <c r="F39" i="4"/>
  <c r="I39" i="4"/>
  <c r="F40" i="4"/>
  <c r="I40" i="4"/>
  <c r="F41" i="4"/>
  <c r="I41" i="4"/>
  <c r="F42" i="4"/>
  <c r="I42" i="4"/>
  <c r="F43" i="4"/>
  <c r="I43" i="4"/>
  <c r="I45" i="4"/>
  <c r="H34" i="4"/>
  <c r="H35" i="4"/>
  <c r="H36" i="4"/>
  <c r="H37" i="4"/>
  <c r="H38" i="4"/>
  <c r="H39" i="4"/>
  <c r="H40" i="4"/>
  <c r="H41" i="4"/>
  <c r="H42" i="4"/>
  <c r="H43" i="4"/>
  <c r="H45" i="4"/>
  <c r="G34" i="4"/>
  <c r="G35" i="4"/>
  <c r="G36" i="4"/>
  <c r="G37" i="4"/>
  <c r="G38" i="4"/>
  <c r="G39" i="4"/>
  <c r="G40" i="4"/>
  <c r="G41" i="4"/>
  <c r="G42" i="4"/>
  <c r="G43" i="4"/>
  <c r="G45" i="4"/>
  <c r="F45" i="4"/>
  <c r="E45" i="4"/>
  <c r="D45" i="4"/>
  <c r="C45" i="4"/>
  <c r="I44" i="4"/>
  <c r="H44" i="4"/>
  <c r="G44" i="4"/>
  <c r="F44" i="4"/>
  <c r="E44" i="4"/>
  <c r="D44" i="4"/>
  <c r="C44" i="4"/>
  <c r="F19" i="4"/>
  <c r="I19" i="4"/>
  <c r="F20" i="4"/>
  <c r="I20" i="4"/>
  <c r="F21" i="4"/>
  <c r="I21" i="4"/>
  <c r="F22" i="4"/>
  <c r="I22" i="4"/>
  <c r="F23" i="4"/>
  <c r="I23" i="4"/>
  <c r="F24" i="4"/>
  <c r="I24" i="4"/>
  <c r="F25" i="4"/>
  <c r="I25" i="4"/>
  <c r="F26" i="4"/>
  <c r="I26" i="4"/>
  <c r="F27" i="4"/>
  <c r="I27" i="4"/>
  <c r="I29" i="4"/>
  <c r="H19" i="4"/>
  <c r="H20" i="4"/>
  <c r="H21" i="4"/>
  <c r="H22" i="4"/>
  <c r="H23" i="4"/>
  <c r="H24" i="4"/>
  <c r="H25" i="4"/>
  <c r="H26" i="4"/>
  <c r="H27" i="4"/>
  <c r="H29" i="4"/>
  <c r="G19" i="4"/>
  <c r="G20" i="4"/>
  <c r="G21" i="4"/>
  <c r="G22" i="4"/>
  <c r="G23" i="4"/>
  <c r="G24" i="4"/>
  <c r="G25" i="4"/>
  <c r="G26" i="4"/>
  <c r="G27" i="4"/>
  <c r="G29" i="4"/>
  <c r="F29" i="4"/>
  <c r="E29" i="4"/>
  <c r="D29" i="4"/>
  <c r="C29" i="4"/>
  <c r="I28" i="4"/>
  <c r="H28" i="4"/>
  <c r="G28" i="4"/>
  <c r="F28" i="4"/>
  <c r="E28" i="4"/>
  <c r="D28" i="4"/>
  <c r="C28" i="4"/>
  <c r="I5" i="4"/>
  <c r="I6" i="4"/>
  <c r="I7" i="4"/>
  <c r="I8" i="4"/>
  <c r="I9" i="4"/>
  <c r="I10" i="4"/>
  <c r="I14" i="4"/>
  <c r="H5" i="4"/>
  <c r="H6" i="4"/>
  <c r="H7" i="4"/>
  <c r="H8" i="4"/>
  <c r="H9" i="4"/>
  <c r="H10" i="4"/>
  <c r="H14" i="4"/>
  <c r="G14" i="4"/>
  <c r="F14" i="4"/>
  <c r="E14" i="4"/>
  <c r="D14" i="4"/>
  <c r="C14" i="4"/>
  <c r="I11" i="4"/>
  <c r="I12" i="4"/>
  <c r="I13" i="4"/>
  <c r="H11" i="4"/>
  <c r="H12" i="4"/>
  <c r="H13" i="4"/>
  <c r="F13" i="4"/>
  <c r="E13" i="4"/>
  <c r="D13" i="4"/>
  <c r="C13" i="4"/>
  <c r="F45" i="3"/>
  <c r="I45" i="3"/>
  <c r="F46" i="3"/>
  <c r="I46" i="3"/>
  <c r="F47" i="3"/>
  <c r="I47" i="3"/>
  <c r="F48" i="3"/>
  <c r="I48" i="3"/>
  <c r="F49" i="3"/>
  <c r="I49" i="3"/>
  <c r="F50" i="3"/>
  <c r="I50" i="3"/>
  <c r="F51" i="3"/>
  <c r="I51" i="3"/>
  <c r="F52" i="3"/>
  <c r="I52" i="3"/>
  <c r="F53" i="3"/>
  <c r="I53" i="3"/>
  <c r="F54" i="3"/>
  <c r="I54" i="3"/>
  <c r="F55" i="3"/>
  <c r="I55" i="3"/>
  <c r="F56" i="3"/>
  <c r="I56" i="3"/>
  <c r="I58" i="3"/>
  <c r="H45" i="3"/>
  <c r="H46" i="3"/>
  <c r="H47" i="3"/>
  <c r="H48" i="3"/>
  <c r="H49" i="3"/>
  <c r="H50" i="3"/>
  <c r="H51" i="3"/>
  <c r="H52" i="3"/>
  <c r="H53" i="3"/>
  <c r="H54" i="3"/>
  <c r="H55" i="3"/>
  <c r="H56" i="3"/>
  <c r="H58" i="3"/>
  <c r="G45" i="3"/>
  <c r="G46" i="3"/>
  <c r="G47" i="3"/>
  <c r="G48" i="3"/>
  <c r="G49" i="3"/>
  <c r="G50" i="3"/>
  <c r="G51" i="3"/>
  <c r="G52" i="3"/>
  <c r="G53" i="3"/>
  <c r="G54" i="3"/>
  <c r="G55" i="3"/>
  <c r="G56" i="3"/>
  <c r="G58" i="3"/>
  <c r="F58" i="3"/>
  <c r="E58" i="3"/>
  <c r="D58" i="3"/>
  <c r="C58" i="3"/>
  <c r="I57" i="3"/>
  <c r="H57" i="3"/>
  <c r="G57" i="3"/>
  <c r="F57" i="3"/>
  <c r="E57" i="3"/>
  <c r="D57" i="3"/>
  <c r="C57" i="3"/>
  <c r="F23" i="3"/>
  <c r="I23" i="3"/>
  <c r="F24" i="3"/>
  <c r="I24" i="3"/>
  <c r="F25" i="3"/>
  <c r="I25" i="3"/>
  <c r="F26" i="3"/>
  <c r="I26" i="3"/>
  <c r="F27" i="3"/>
  <c r="I27" i="3"/>
  <c r="F28" i="3"/>
  <c r="I28" i="3"/>
  <c r="F29" i="3"/>
  <c r="I29" i="3"/>
  <c r="F30" i="3"/>
  <c r="I30" i="3"/>
  <c r="F31" i="3"/>
  <c r="I31" i="3"/>
  <c r="F32" i="3"/>
  <c r="I32" i="3"/>
  <c r="F33" i="3"/>
  <c r="I33" i="3"/>
  <c r="F34" i="3"/>
  <c r="I34" i="3"/>
  <c r="F35" i="3"/>
  <c r="I35" i="3"/>
  <c r="F36" i="3"/>
  <c r="I36" i="3"/>
  <c r="F37" i="3"/>
  <c r="I37" i="3"/>
  <c r="F38" i="3"/>
  <c r="I38" i="3"/>
  <c r="I40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40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40" i="3"/>
  <c r="F40" i="3"/>
  <c r="E40" i="3"/>
  <c r="D40" i="3"/>
  <c r="C40" i="3"/>
  <c r="I39" i="3"/>
  <c r="H39" i="3"/>
  <c r="G39" i="3"/>
  <c r="F39" i="3"/>
  <c r="E39" i="3"/>
  <c r="D39" i="3"/>
  <c r="C39" i="3"/>
  <c r="F5" i="3"/>
  <c r="I5" i="3"/>
  <c r="F6" i="3"/>
  <c r="I6" i="3"/>
  <c r="F7" i="3"/>
  <c r="I7" i="3"/>
  <c r="F8" i="3"/>
  <c r="I8" i="3"/>
  <c r="F9" i="3"/>
  <c r="I9" i="3"/>
  <c r="F10" i="3"/>
  <c r="I10" i="3"/>
  <c r="F11" i="3"/>
  <c r="I11" i="3"/>
  <c r="F12" i="3"/>
  <c r="I12" i="3"/>
  <c r="F13" i="3"/>
  <c r="I13" i="3"/>
  <c r="F14" i="3"/>
  <c r="I14" i="3"/>
  <c r="F15" i="3"/>
  <c r="I15" i="3"/>
  <c r="F16" i="3"/>
  <c r="I16" i="3"/>
  <c r="I18" i="3"/>
  <c r="H5" i="3"/>
  <c r="H6" i="3"/>
  <c r="H7" i="3"/>
  <c r="H8" i="3"/>
  <c r="H9" i="3"/>
  <c r="H10" i="3"/>
  <c r="H11" i="3"/>
  <c r="H12" i="3"/>
  <c r="H13" i="3"/>
  <c r="H14" i="3"/>
  <c r="H15" i="3"/>
  <c r="H16" i="3"/>
  <c r="H18" i="3"/>
  <c r="G5" i="3"/>
  <c r="G6" i="3"/>
  <c r="G7" i="3"/>
  <c r="G8" i="3"/>
  <c r="G9" i="3"/>
  <c r="G10" i="3"/>
  <c r="G11" i="3"/>
  <c r="G12" i="3"/>
  <c r="G13" i="3"/>
  <c r="G14" i="3"/>
  <c r="G15" i="3"/>
  <c r="G16" i="3"/>
  <c r="G18" i="3"/>
  <c r="F18" i="3"/>
  <c r="E18" i="3"/>
  <c r="D18" i="3"/>
  <c r="C18" i="3"/>
  <c r="I17" i="3"/>
  <c r="H17" i="3"/>
  <c r="G17" i="3"/>
  <c r="F17" i="3"/>
  <c r="E17" i="3"/>
  <c r="D17" i="3"/>
  <c r="C17" i="3"/>
  <c r="F53" i="2"/>
  <c r="I53" i="2"/>
  <c r="F54" i="2"/>
  <c r="I54" i="2"/>
  <c r="F55" i="2"/>
  <c r="I55" i="2"/>
  <c r="F56" i="2"/>
  <c r="I56" i="2"/>
  <c r="F57" i="2"/>
  <c r="I57" i="2"/>
  <c r="F58" i="2"/>
  <c r="I58" i="2"/>
  <c r="F59" i="2"/>
  <c r="I59" i="2"/>
  <c r="F60" i="2"/>
  <c r="I60" i="2"/>
  <c r="I62" i="2"/>
  <c r="H53" i="2"/>
  <c r="H54" i="2"/>
  <c r="H55" i="2"/>
  <c r="H56" i="2"/>
  <c r="H57" i="2"/>
  <c r="H58" i="2"/>
  <c r="H59" i="2"/>
  <c r="H60" i="2"/>
  <c r="H62" i="2"/>
  <c r="G53" i="2"/>
  <c r="G54" i="2"/>
  <c r="G55" i="2"/>
  <c r="G56" i="2"/>
  <c r="G57" i="2"/>
  <c r="G58" i="2"/>
  <c r="G59" i="2"/>
  <c r="G60" i="2"/>
  <c r="G62" i="2"/>
  <c r="F62" i="2"/>
  <c r="E62" i="2"/>
  <c r="D62" i="2"/>
  <c r="C62" i="2"/>
  <c r="I61" i="2"/>
  <c r="H61" i="2"/>
  <c r="G61" i="2"/>
  <c r="F61" i="2"/>
  <c r="E61" i="2"/>
  <c r="D61" i="2"/>
  <c r="C61" i="2"/>
  <c r="F31" i="2"/>
  <c r="I31" i="2"/>
  <c r="F32" i="2"/>
  <c r="I32" i="2"/>
  <c r="F33" i="2"/>
  <c r="I33" i="2"/>
  <c r="F34" i="2"/>
  <c r="I34" i="2"/>
  <c r="F35" i="2"/>
  <c r="I35" i="2"/>
  <c r="F36" i="2"/>
  <c r="I36" i="2"/>
  <c r="F37" i="2"/>
  <c r="I37" i="2"/>
  <c r="F38" i="2"/>
  <c r="I38" i="2"/>
  <c r="F39" i="2"/>
  <c r="I39" i="2"/>
  <c r="F40" i="2"/>
  <c r="I40" i="2"/>
  <c r="F41" i="2"/>
  <c r="I41" i="2"/>
  <c r="F42" i="2"/>
  <c r="I42" i="2"/>
  <c r="I48" i="2"/>
  <c r="H31" i="2"/>
  <c r="H32" i="2"/>
  <c r="H33" i="2"/>
  <c r="H34" i="2"/>
  <c r="H35" i="2"/>
  <c r="H36" i="2"/>
  <c r="H37" i="2"/>
  <c r="H38" i="2"/>
  <c r="H39" i="2"/>
  <c r="H40" i="2"/>
  <c r="H41" i="2"/>
  <c r="H42" i="2"/>
  <c r="H48" i="2"/>
  <c r="G31" i="2"/>
  <c r="G32" i="2"/>
  <c r="G33" i="2"/>
  <c r="G34" i="2"/>
  <c r="G35" i="2"/>
  <c r="G36" i="2"/>
  <c r="G37" i="2"/>
  <c r="G38" i="2"/>
  <c r="G39" i="2"/>
  <c r="G40" i="2"/>
  <c r="G41" i="2"/>
  <c r="G42" i="2"/>
  <c r="G48" i="2"/>
  <c r="F48" i="2"/>
  <c r="E48" i="2"/>
  <c r="D48" i="2"/>
  <c r="C48" i="2"/>
  <c r="F43" i="2"/>
  <c r="I43" i="2"/>
  <c r="F44" i="2"/>
  <c r="I44" i="2"/>
  <c r="F45" i="2"/>
  <c r="I45" i="2"/>
  <c r="F46" i="2"/>
  <c r="I46" i="2"/>
  <c r="I47" i="2"/>
  <c r="H43" i="2"/>
  <c r="H44" i="2"/>
  <c r="H45" i="2"/>
  <c r="H46" i="2"/>
  <c r="H47" i="2"/>
  <c r="G43" i="2"/>
  <c r="G44" i="2"/>
  <c r="G45" i="2"/>
  <c r="G46" i="2"/>
  <c r="G47" i="2"/>
  <c r="F47" i="2"/>
  <c r="E47" i="2"/>
  <c r="D47" i="2"/>
  <c r="C47" i="2"/>
  <c r="F5" i="2"/>
  <c r="I5" i="2"/>
  <c r="F6" i="2"/>
  <c r="I6" i="2"/>
  <c r="F7" i="2"/>
  <c r="I7" i="2"/>
  <c r="F8" i="2"/>
  <c r="I8" i="2"/>
  <c r="F9" i="2"/>
  <c r="I9" i="2"/>
  <c r="F10" i="2"/>
  <c r="I10" i="2"/>
  <c r="F11" i="2"/>
  <c r="I11" i="2"/>
  <c r="F12" i="2"/>
  <c r="I12" i="2"/>
  <c r="F13" i="2"/>
  <c r="I13" i="2"/>
  <c r="F14" i="2"/>
  <c r="I14" i="2"/>
  <c r="F15" i="2"/>
  <c r="I15" i="2"/>
  <c r="F16" i="2"/>
  <c r="I16" i="2"/>
  <c r="I26" i="2"/>
  <c r="H5" i="2"/>
  <c r="H6" i="2"/>
  <c r="H7" i="2"/>
  <c r="H8" i="2"/>
  <c r="H9" i="2"/>
  <c r="H10" i="2"/>
  <c r="H11" i="2"/>
  <c r="H12" i="2"/>
  <c r="H13" i="2"/>
  <c r="H14" i="2"/>
  <c r="H15" i="2"/>
  <c r="H16" i="2"/>
  <c r="H26" i="2"/>
  <c r="G5" i="2"/>
  <c r="G6" i="2"/>
  <c r="G7" i="2"/>
  <c r="G8" i="2"/>
  <c r="G9" i="2"/>
  <c r="G10" i="2"/>
  <c r="G11" i="2"/>
  <c r="G12" i="2"/>
  <c r="G13" i="2"/>
  <c r="G14" i="2"/>
  <c r="G15" i="2"/>
  <c r="G16" i="2"/>
  <c r="G26" i="2"/>
  <c r="F26" i="2"/>
  <c r="E26" i="2"/>
  <c r="D26" i="2"/>
  <c r="C26" i="2"/>
  <c r="F17" i="2"/>
  <c r="I17" i="2"/>
  <c r="F18" i="2"/>
  <c r="I18" i="2"/>
  <c r="F19" i="2"/>
  <c r="I19" i="2"/>
  <c r="F20" i="2"/>
  <c r="I20" i="2"/>
  <c r="F21" i="2"/>
  <c r="I21" i="2"/>
  <c r="F22" i="2"/>
  <c r="I22" i="2"/>
  <c r="F23" i="2"/>
  <c r="I23" i="2"/>
  <c r="F24" i="2"/>
  <c r="I24" i="2"/>
  <c r="I25" i="2"/>
  <c r="H17" i="2"/>
  <c r="H18" i="2"/>
  <c r="H19" i="2"/>
  <c r="H20" i="2"/>
  <c r="H21" i="2"/>
  <c r="H22" i="2"/>
  <c r="H23" i="2"/>
  <c r="H24" i="2"/>
  <c r="H25" i="2"/>
  <c r="G17" i="2"/>
  <c r="G18" i="2"/>
  <c r="G19" i="2"/>
  <c r="G20" i="2"/>
  <c r="G21" i="2"/>
  <c r="G22" i="2"/>
  <c r="G23" i="2"/>
  <c r="G24" i="2"/>
  <c r="G25" i="2"/>
  <c r="F25" i="2"/>
  <c r="E25" i="2"/>
  <c r="D25" i="2"/>
  <c r="C25" i="2"/>
  <c r="F48" i="1"/>
  <c r="I48" i="1"/>
  <c r="F49" i="1"/>
  <c r="I49" i="1"/>
  <c r="F50" i="1"/>
  <c r="I50" i="1"/>
  <c r="F51" i="1"/>
  <c r="I51" i="1"/>
  <c r="F52" i="1"/>
  <c r="I52" i="1"/>
  <c r="F53" i="1"/>
  <c r="I53" i="1"/>
  <c r="F54" i="1"/>
  <c r="I54" i="1"/>
  <c r="F55" i="1"/>
  <c r="I55" i="1"/>
  <c r="F56" i="1"/>
  <c r="I56" i="1"/>
  <c r="I58" i="1"/>
  <c r="H48" i="1"/>
  <c r="H49" i="1"/>
  <c r="H50" i="1"/>
  <c r="H51" i="1"/>
  <c r="H52" i="1"/>
  <c r="H53" i="1"/>
  <c r="H54" i="1"/>
  <c r="H55" i="1"/>
  <c r="H56" i="1"/>
  <c r="H58" i="1"/>
  <c r="G48" i="1"/>
  <c r="G49" i="1"/>
  <c r="G50" i="1"/>
  <c r="G51" i="1"/>
  <c r="G52" i="1"/>
  <c r="G53" i="1"/>
  <c r="G54" i="1"/>
  <c r="G55" i="1"/>
  <c r="G56" i="1"/>
  <c r="G58" i="1"/>
  <c r="F58" i="1"/>
  <c r="E58" i="1"/>
  <c r="D58" i="1"/>
  <c r="C58" i="1"/>
  <c r="I57" i="1"/>
  <c r="H57" i="1"/>
  <c r="G57" i="1"/>
  <c r="F57" i="1"/>
  <c r="E57" i="1"/>
  <c r="D57" i="1"/>
  <c r="C57" i="1"/>
  <c r="F27" i="1"/>
  <c r="I27" i="1"/>
  <c r="F28" i="1"/>
  <c r="I28" i="1"/>
  <c r="F29" i="1"/>
  <c r="I29" i="1"/>
  <c r="F30" i="1"/>
  <c r="I30" i="1"/>
  <c r="F31" i="1"/>
  <c r="I31" i="1"/>
  <c r="F32" i="1"/>
  <c r="I32" i="1"/>
  <c r="F33" i="1"/>
  <c r="I33" i="1"/>
  <c r="F34" i="1"/>
  <c r="I34" i="1"/>
  <c r="F35" i="1"/>
  <c r="I35" i="1"/>
  <c r="F36" i="1"/>
  <c r="I36" i="1"/>
  <c r="F37" i="1"/>
  <c r="I37" i="1"/>
  <c r="F38" i="1"/>
  <c r="I38" i="1"/>
  <c r="F39" i="1"/>
  <c r="I39" i="1"/>
  <c r="F40" i="1"/>
  <c r="I40" i="1"/>
  <c r="I42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2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2" i="1"/>
  <c r="F42" i="1"/>
  <c r="E42" i="1"/>
  <c r="D42" i="1"/>
  <c r="C42" i="1"/>
  <c r="I41" i="1"/>
  <c r="H41" i="1"/>
  <c r="G41" i="1"/>
  <c r="F41" i="1"/>
  <c r="E41" i="1"/>
  <c r="D41" i="1"/>
  <c r="C41" i="1"/>
  <c r="F6" i="1"/>
  <c r="I6" i="1"/>
  <c r="F7" i="1"/>
  <c r="I7" i="1"/>
  <c r="F8" i="1"/>
  <c r="I8" i="1"/>
  <c r="F9" i="1"/>
  <c r="I9" i="1"/>
  <c r="F10" i="1"/>
  <c r="I10" i="1"/>
  <c r="F11" i="1"/>
  <c r="I11" i="1"/>
  <c r="F12" i="1"/>
  <c r="I12" i="1"/>
  <c r="F13" i="1"/>
  <c r="I13" i="1"/>
  <c r="F14" i="1"/>
  <c r="I14" i="1"/>
  <c r="F15" i="1"/>
  <c r="I15" i="1"/>
  <c r="F16" i="1"/>
  <c r="I16" i="1"/>
  <c r="F17" i="1"/>
  <c r="I17" i="1"/>
  <c r="F18" i="1"/>
  <c r="I18" i="1"/>
  <c r="F19" i="1"/>
  <c r="I19" i="1"/>
  <c r="F20" i="1"/>
  <c r="I20" i="1"/>
  <c r="I22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2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2" i="1"/>
  <c r="F22" i="1"/>
  <c r="E22" i="1"/>
  <c r="D22" i="1"/>
  <c r="C22" i="1"/>
  <c r="I21" i="1"/>
  <c r="H21" i="1"/>
  <c r="G21" i="1"/>
  <c r="F21" i="1"/>
  <c r="E21" i="1"/>
  <c r="D21" i="1"/>
  <c r="C21" i="1"/>
</calcChain>
</file>

<file path=xl/sharedStrings.xml><?xml version="1.0" encoding="utf-8"?>
<sst xmlns="http://schemas.openxmlformats.org/spreadsheetml/2006/main" count="622" uniqueCount="71">
  <si>
    <t>EPI</t>
  </si>
  <si>
    <t>PRE</t>
  </si>
  <si>
    <t>COEX</t>
  </si>
  <si>
    <t>Total</t>
  </si>
  <si>
    <t>ICM</t>
  </si>
  <si>
    <t>TE</t>
  </si>
  <si>
    <t>SEM</t>
  </si>
  <si>
    <t>control</t>
  </si>
  <si>
    <t>FGF4</t>
  </si>
  <si>
    <t>E2</t>
  </si>
  <si>
    <t>E3</t>
  </si>
  <si>
    <t>#</t>
  </si>
  <si>
    <t>Epi</t>
  </si>
  <si>
    <t>PrE</t>
  </si>
  <si>
    <t>Coex,</t>
  </si>
  <si>
    <t>E6</t>
  </si>
  <si>
    <t>E5</t>
  </si>
  <si>
    <t>E4</t>
  </si>
  <si>
    <t>E1</t>
  </si>
  <si>
    <t>E16</t>
  </si>
  <si>
    <t>E15</t>
  </si>
  <si>
    <t>E14</t>
  </si>
  <si>
    <t>E13</t>
  </si>
  <si>
    <t>E12</t>
  </si>
  <si>
    <t>E11</t>
  </si>
  <si>
    <t>E10</t>
  </si>
  <si>
    <t>MG132</t>
  </si>
  <si>
    <t>E9</t>
  </si>
  <si>
    <t>E8</t>
  </si>
  <si>
    <t>E7</t>
  </si>
  <si>
    <t>NANOG</t>
  </si>
  <si>
    <t>S17</t>
  </si>
  <si>
    <t>NEG</t>
  </si>
  <si>
    <t>Double P</t>
  </si>
  <si>
    <t>GATA6</t>
  </si>
  <si>
    <t>Number of cells</t>
  </si>
  <si>
    <t>Percentage</t>
  </si>
  <si>
    <t>FGF/ERK inhibition</t>
  </si>
  <si>
    <t>flavopiridol</t>
  </si>
  <si>
    <t>flavopiridol + FGF/ERK inhibition</t>
  </si>
  <si>
    <t>MG132+FGF/ERK inhibition</t>
  </si>
  <si>
    <t>Mean</t>
  </si>
  <si>
    <t xml:space="preserve">Supplemntary information </t>
  </si>
  <si>
    <t>ICM conversion to epiblast by FGF/ERK inhibition is limited in time and requires transcription and protein degradation</t>
  </si>
  <si>
    <r>
      <t>Sylvain Bessonnard</t>
    </r>
    <r>
      <rPr>
        <vertAlign val="superscript"/>
        <sz val="12"/>
        <color rgb="FF000000"/>
        <rFont val="Cambria"/>
      </rPr>
      <t>1</t>
    </r>
    <r>
      <rPr>
        <sz val="12"/>
        <color rgb="FF000000"/>
        <rFont val="Cambria"/>
      </rPr>
      <t>, Sabrina Coqueran</t>
    </r>
    <r>
      <rPr>
        <vertAlign val="superscript"/>
        <sz val="12"/>
        <color rgb="FF000000"/>
        <rFont val="Cambria"/>
      </rPr>
      <t>1</t>
    </r>
    <r>
      <rPr>
        <sz val="12"/>
        <color rgb="FF000000"/>
        <rFont val="Cambria"/>
      </rPr>
      <t>, Sandrine Vandormael-Pournin</t>
    </r>
    <r>
      <rPr>
        <vertAlign val="superscript"/>
        <sz val="12"/>
        <color rgb="FF000000"/>
        <rFont val="Cambria"/>
      </rPr>
      <t>1</t>
    </r>
    <r>
      <rPr>
        <sz val="12"/>
        <color rgb="FF000000"/>
        <rFont val="Cambria"/>
      </rPr>
      <t>, Alexandre Dufour</t>
    </r>
    <r>
      <rPr>
        <vertAlign val="superscript"/>
        <sz val="12"/>
        <color rgb="FF000000"/>
        <rFont val="Cambria"/>
      </rPr>
      <t>32</t>
    </r>
    <r>
      <rPr>
        <sz val="12"/>
        <color rgb="FF000000"/>
        <rFont val="Cambria"/>
      </rPr>
      <t>, Jérôme Artus</t>
    </r>
    <r>
      <rPr>
        <vertAlign val="superscript"/>
        <sz val="12"/>
        <color rgb="FF000000"/>
        <rFont val="Cambria"/>
      </rPr>
      <t xml:space="preserve">1,3, 4, 5 </t>
    </r>
    <r>
      <rPr>
        <sz val="12"/>
        <color rgb="FF000000"/>
        <rFont val="Cambria"/>
      </rPr>
      <t>and Michel Cohen-Tannoudji</t>
    </r>
    <r>
      <rPr>
        <vertAlign val="superscript"/>
        <sz val="12"/>
        <color rgb="FF000000"/>
        <rFont val="Cambria"/>
      </rPr>
      <t>1, 5</t>
    </r>
  </si>
  <si>
    <r>
      <t>1 :</t>
    </r>
    <r>
      <rPr>
        <sz val="12"/>
        <color rgb="FF000000"/>
        <rFont val="Cambria"/>
      </rPr>
      <t>Institut Pasteur, CNRS, Unité de Génétique Fonctionnelle de la Souris, UMR 3738, Department of Developmental &amp; Stem Cell Biology, 25 rue du docteur Roux, F-75015 Paris Cedex.</t>
    </r>
  </si>
  <si>
    <r>
      <t xml:space="preserve">2 </t>
    </r>
    <r>
      <rPr>
        <sz val="12"/>
        <color rgb="FF000000"/>
        <rFont val="Cambria"/>
      </rPr>
      <t>:</t>
    </r>
    <r>
      <rPr>
        <sz val="12"/>
        <color rgb="FF453CCC"/>
        <rFont val="Helvetica"/>
      </rPr>
      <t xml:space="preserve"> </t>
    </r>
    <r>
      <rPr>
        <sz val="12"/>
        <color theme="1"/>
        <rFont val="Cambria"/>
      </rPr>
      <t>Institut Pasteur, Bioimage Analysis Unit, CNRS UMR 3691, Paris, France.</t>
    </r>
  </si>
  <si>
    <r>
      <t xml:space="preserve">3 </t>
    </r>
    <r>
      <rPr>
        <sz val="12"/>
        <color theme="1"/>
        <rFont val="Cambria"/>
      </rPr>
      <t xml:space="preserve">: </t>
    </r>
    <r>
      <rPr>
        <sz val="12"/>
        <color rgb="FF000000"/>
        <rFont val="Cambria"/>
      </rPr>
      <t xml:space="preserve">present address, INSERM UMR935, </t>
    </r>
    <r>
      <rPr>
        <sz val="12"/>
        <color theme="1"/>
        <rFont val="Cambria"/>
      </rPr>
      <t>Paul Brousse Hospital, University Paris Sud , Villejuif, France</t>
    </r>
  </si>
  <si>
    <r>
      <t xml:space="preserve">4 </t>
    </r>
    <r>
      <rPr>
        <sz val="12"/>
        <color rgb="FF000000"/>
        <rFont val="Cambria"/>
      </rPr>
      <t xml:space="preserve">: </t>
    </r>
    <r>
      <rPr>
        <sz val="12"/>
        <color theme="1"/>
        <rFont val="Cambria"/>
      </rPr>
      <t>present address, Faculty of Medicine, Kremlin-Bicêtre, University Paris Sud, Paris Saclay, France</t>
    </r>
    <r>
      <rPr>
        <sz val="12"/>
        <color rgb="FF000000"/>
        <rFont val="Cambria"/>
      </rPr>
      <t xml:space="preserve"> </t>
    </r>
  </si>
  <si>
    <r>
      <t xml:space="preserve">5 </t>
    </r>
    <r>
      <rPr>
        <sz val="12"/>
        <color theme="1"/>
        <rFont val="Cambria"/>
      </rPr>
      <t xml:space="preserve">: </t>
    </r>
    <r>
      <rPr>
        <sz val="12"/>
        <color rgb="FF000000"/>
        <rFont val="Cambria"/>
      </rPr>
      <t>Co-author</t>
    </r>
    <r>
      <rPr>
        <sz val="12"/>
        <color theme="1"/>
        <rFont val="Cambria"/>
      </rPr>
      <t xml:space="preserve"> </t>
    </r>
  </si>
  <si>
    <r>
      <t>Running title</t>
    </r>
    <r>
      <rPr>
        <sz val="12"/>
        <color rgb="FF000000"/>
        <rFont val="Cambria"/>
      </rPr>
      <t>: Temporal dynamics of ICM specification</t>
    </r>
  </si>
  <si>
    <r>
      <t>Corresponding authors</t>
    </r>
    <r>
      <rPr>
        <sz val="12"/>
        <color rgb="FF000000"/>
        <rFont val="Cambria"/>
      </rPr>
      <t>: Jérôme Artus, INSERM U935, 7 rue Guy Mocquet, 94802 Villejuif Cedex; France; E-mail: jerome.artus@u-psud.fr; Phone: +33 1 49 58 33 35. Michel Cohen-Tannoudji, Unité de Génétique Fonctionnelle de la Souris, Department of Developmental &amp; Stem Cell Biology, 25 rue du docteur Roux, F-75015 Paris, France; E-mail: m-cohen@pasteur.fr; Phone: 33 1 45 68 84 86; Fax: 33 1 45 68 86 34; web site: https://research.pasteur.fr/en/team/group-michel-cohen-tannoudji/.</t>
    </r>
  </si>
  <si>
    <t>Supplementary Table S1: Raw data for embryo cell counts, lineage assignments and for quantitative immunofluorescence analyses shown in Figure 1 to 5 and S1 to S2.</t>
  </si>
  <si>
    <t>E3.25 t=0</t>
  </si>
  <si>
    <t xml:space="preserve"> t=2h</t>
  </si>
  <si>
    <t xml:space="preserve"> t=4h</t>
  </si>
  <si>
    <t xml:space="preserve"> t=6h</t>
  </si>
  <si>
    <t xml:space="preserve"> t=8h</t>
  </si>
  <si>
    <t xml:space="preserve">t=2 hours </t>
  </si>
  <si>
    <t xml:space="preserve">t=4 hours </t>
  </si>
  <si>
    <t xml:space="preserve">t=6 hours </t>
  </si>
  <si>
    <t xml:space="preserve">t=8 hours </t>
  </si>
  <si>
    <t>t=2 hours</t>
  </si>
  <si>
    <t>t=4 hours</t>
  </si>
  <si>
    <t>t=6 hours</t>
  </si>
  <si>
    <t>t=8 hours</t>
  </si>
  <si>
    <t>FGF/ERK inhibition-a</t>
  </si>
  <si>
    <t>FGF/ERK inhibition-b</t>
  </si>
  <si>
    <t>FGF/ERK inhibition-c</t>
  </si>
  <si>
    <t>FGF/ERK inhibition-d</t>
  </si>
  <si>
    <t>SOX17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</si>
</sst>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scheme val="minor"/>
    </font>
    <font>
      <b/>
      <sz val="12"/>
      <name val="Calibri"/>
      <scheme val="minor"/>
    </font>
    <font>
      <sz val="12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scheme val="minor"/>
    </font>
    <font>
      <b/>
      <sz val="12"/>
      <color theme="1"/>
      <name val="Cambria"/>
    </font>
    <font>
      <sz val="12"/>
      <color rgb="FF000000"/>
      <name val="Cambria"/>
    </font>
    <font>
      <vertAlign val="superscript"/>
      <sz val="12"/>
      <color rgb="FF000000"/>
      <name val="Cambria"/>
    </font>
    <font>
      <sz val="12"/>
      <color theme="1"/>
      <name val="Cambria"/>
    </font>
    <font>
      <vertAlign val="superscript"/>
      <sz val="12"/>
      <color theme="1"/>
      <name val="Cambria"/>
    </font>
    <font>
      <sz val="12"/>
      <color rgb="FF453CCC"/>
      <name val="Helvetica"/>
    </font>
    <font>
      <b/>
      <sz val="12"/>
      <color rgb="FF000000"/>
      <name val="Cambria"/>
    </font>
    <font>
      <b/>
      <sz val="14"/>
      <color rgb="FF000000"/>
      <name val="Calibri"/>
      <scheme val="minor"/>
    </font>
    <font>
      <sz val="12"/>
      <name val="Arial"/>
    </font>
    <font>
      <b/>
      <sz val="16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</borders>
  <cellStyleXfs count="449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86">
    <xf numFmtId="0" fontId="0" fillId="0" borderId="0" xfId="0"/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2" fontId="3" fillId="2" borderId="3" xfId="0" applyNumberFormat="1" applyFont="1" applyFill="1" applyBorder="1"/>
    <xf numFmtId="0" fontId="3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2" fontId="3" fillId="2" borderId="3" xfId="0" applyNumberFormat="1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2" fontId="0" fillId="0" borderId="3" xfId="0" applyNumberForma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2" fontId="0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0" xfId="0" applyFont="1"/>
    <xf numFmtId="0" fontId="16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/>
    <xf numFmtId="0" fontId="4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8" fillId="0" borderId="0" xfId="0" applyFont="1"/>
    <xf numFmtId="0" fontId="18" fillId="0" borderId="3" xfId="0" applyFont="1" applyBorder="1"/>
    <xf numFmtId="0" fontId="0" fillId="0" borderId="3" xfId="0" applyBorder="1"/>
    <xf numFmtId="0" fontId="19" fillId="0" borderId="3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</cellXfs>
  <cellStyles count="449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" xfId="67" builtinId="8" hidden="1"/>
    <cellStyle name="Lien hypertexte" xfId="69" builtinId="8" hidden="1"/>
    <cellStyle name="Lien hypertexte" xfId="71" builtinId="8" hidden="1"/>
    <cellStyle name="Lien hypertexte" xfId="73" builtinId="8" hidden="1"/>
    <cellStyle name="Lien hypertexte" xfId="75" builtinId="8" hidden="1"/>
    <cellStyle name="Lien hypertexte" xfId="77" builtinId="8" hidden="1"/>
    <cellStyle name="Lien hypertexte" xfId="79" builtinId="8" hidden="1"/>
    <cellStyle name="Lien hypertexte" xfId="81" builtinId="8" hidden="1"/>
    <cellStyle name="Lien hypertexte" xfId="83" builtinId="8" hidden="1"/>
    <cellStyle name="Lien hypertexte" xfId="85" builtinId="8" hidden="1"/>
    <cellStyle name="Lien hypertexte" xfId="87" builtinId="8" hidden="1"/>
    <cellStyle name="Lien hypertexte" xfId="89" builtinId="8" hidden="1"/>
    <cellStyle name="Lien hypertexte" xfId="91" builtinId="8" hidden="1"/>
    <cellStyle name="Lien hypertexte" xfId="93" builtinId="8" hidden="1"/>
    <cellStyle name="Lien hypertexte" xfId="95" builtinId="8" hidden="1"/>
    <cellStyle name="Lien hypertexte" xfId="97" builtinId="8" hidden="1"/>
    <cellStyle name="Lien hypertexte" xfId="99" builtinId="8" hidden="1"/>
    <cellStyle name="Lien hypertexte" xfId="101" builtinId="8" hidden="1"/>
    <cellStyle name="Lien hypertexte" xfId="103" builtinId="8" hidden="1"/>
    <cellStyle name="Lien hypertexte" xfId="105" builtinId="8" hidden="1"/>
    <cellStyle name="Lien hypertexte" xfId="107" builtinId="8" hidden="1"/>
    <cellStyle name="Lien hypertexte" xfId="109" builtinId="8" hidden="1"/>
    <cellStyle name="Lien hypertexte" xfId="111" builtinId="8" hidden="1"/>
    <cellStyle name="Lien hypertexte" xfId="113" builtinId="8" hidden="1"/>
    <cellStyle name="Lien hypertexte" xfId="115" builtinId="8" hidden="1"/>
    <cellStyle name="Lien hypertexte" xfId="117" builtinId="8" hidden="1"/>
    <cellStyle name="Lien hypertexte" xfId="119" builtinId="8" hidden="1"/>
    <cellStyle name="Lien hypertexte" xfId="121" builtinId="8" hidden="1"/>
    <cellStyle name="Lien hypertexte" xfId="123" builtinId="8" hidden="1"/>
    <cellStyle name="Lien hypertexte" xfId="125" builtinId="8" hidden="1"/>
    <cellStyle name="Lien hypertexte" xfId="127" builtinId="8" hidden="1"/>
    <cellStyle name="Lien hypertexte" xfId="129" builtinId="8" hidden="1"/>
    <cellStyle name="Lien hypertexte" xfId="131" builtinId="8" hidden="1"/>
    <cellStyle name="Lien hypertexte" xfId="133" builtinId="8" hidden="1"/>
    <cellStyle name="Lien hypertexte" xfId="135" builtinId="8" hidden="1"/>
    <cellStyle name="Lien hypertexte" xfId="137" builtinId="8" hidden="1"/>
    <cellStyle name="Lien hypertexte" xfId="139" builtinId="8" hidden="1"/>
    <cellStyle name="Lien hypertexte" xfId="141" builtinId="8" hidden="1"/>
    <cellStyle name="Lien hypertexte" xfId="143" builtinId="8" hidden="1"/>
    <cellStyle name="Lien hypertexte" xfId="145" builtinId="8" hidden="1"/>
    <cellStyle name="Lien hypertexte" xfId="147" builtinId="8" hidden="1"/>
    <cellStyle name="Lien hypertexte" xfId="149" builtinId="8" hidden="1"/>
    <cellStyle name="Lien hypertexte" xfId="151" builtinId="8" hidden="1"/>
    <cellStyle name="Lien hypertexte" xfId="153" builtinId="8" hidden="1"/>
    <cellStyle name="Lien hypertexte" xfId="155" builtinId="8" hidden="1"/>
    <cellStyle name="Lien hypertexte" xfId="157" builtinId="8" hidden="1"/>
    <cellStyle name="Lien hypertexte" xfId="159" builtinId="8" hidden="1"/>
    <cellStyle name="Lien hypertexte" xfId="161" builtinId="8" hidden="1"/>
    <cellStyle name="Lien hypertexte" xfId="163" builtinId="8" hidden="1"/>
    <cellStyle name="Lien hypertexte" xfId="165" builtinId="8" hidden="1"/>
    <cellStyle name="Lien hypertexte" xfId="167" builtinId="8" hidden="1"/>
    <cellStyle name="Lien hypertexte" xfId="169" builtinId="8" hidden="1"/>
    <cellStyle name="Lien hypertexte" xfId="171" builtinId="8" hidden="1"/>
    <cellStyle name="Lien hypertexte" xfId="173" builtinId="8" hidden="1"/>
    <cellStyle name="Lien hypertexte" xfId="175" builtinId="8" hidden="1"/>
    <cellStyle name="Lien hypertexte" xfId="177" builtinId="8" hidden="1"/>
    <cellStyle name="Lien hypertexte" xfId="179" builtinId="8" hidden="1"/>
    <cellStyle name="Lien hypertexte" xfId="181" builtinId="8" hidden="1"/>
    <cellStyle name="Lien hypertexte" xfId="183" builtinId="8" hidden="1"/>
    <cellStyle name="Lien hypertexte" xfId="185" builtinId="8" hidden="1"/>
    <cellStyle name="Lien hypertexte" xfId="187" builtinId="8" hidden="1"/>
    <cellStyle name="Lien hypertexte" xfId="189" builtinId="8" hidden="1"/>
    <cellStyle name="Lien hypertexte" xfId="191" builtinId="8" hidden="1"/>
    <cellStyle name="Lien hypertexte" xfId="193" builtinId="8" hidden="1"/>
    <cellStyle name="Lien hypertexte" xfId="195" builtinId="8" hidden="1"/>
    <cellStyle name="Lien hypertexte" xfId="197" builtinId="8" hidden="1"/>
    <cellStyle name="Lien hypertexte" xfId="199" builtinId="8" hidden="1"/>
    <cellStyle name="Lien hypertexte" xfId="201" builtinId="8" hidden="1"/>
    <cellStyle name="Lien hypertexte" xfId="203" builtinId="8" hidden="1"/>
    <cellStyle name="Lien hypertexte" xfId="205" builtinId="8" hidden="1"/>
    <cellStyle name="Lien hypertexte" xfId="207" builtinId="8" hidden="1"/>
    <cellStyle name="Lien hypertexte" xfId="209" builtinId="8" hidden="1"/>
    <cellStyle name="Lien hypertexte" xfId="211" builtinId="8" hidden="1"/>
    <cellStyle name="Lien hypertexte" xfId="213" builtinId="8" hidden="1"/>
    <cellStyle name="Lien hypertexte" xfId="215" builtinId="8" hidden="1"/>
    <cellStyle name="Lien hypertexte" xfId="217" builtinId="8" hidden="1"/>
    <cellStyle name="Lien hypertexte" xfId="219" builtinId="8" hidden="1"/>
    <cellStyle name="Lien hypertexte" xfId="221" builtinId="8" hidden="1"/>
    <cellStyle name="Lien hypertexte" xfId="223" builtinId="8" hidden="1"/>
    <cellStyle name="Lien hypertexte" xfId="225" builtinId="8" hidden="1"/>
    <cellStyle name="Lien hypertexte" xfId="227" builtinId="8" hidden="1"/>
    <cellStyle name="Lien hypertexte" xfId="229" builtinId="8" hidden="1"/>
    <cellStyle name="Lien hypertexte" xfId="231" builtinId="8" hidden="1"/>
    <cellStyle name="Lien hypertexte" xfId="233" builtinId="8" hidden="1"/>
    <cellStyle name="Lien hypertexte" xfId="235" builtinId="8" hidden="1"/>
    <cellStyle name="Lien hypertexte" xfId="237" builtinId="8" hidden="1"/>
    <cellStyle name="Lien hypertexte" xfId="239" builtinId="8" hidden="1"/>
    <cellStyle name="Lien hypertexte" xfId="241" builtinId="8" hidden="1"/>
    <cellStyle name="Lien hypertexte" xfId="243" builtinId="8" hidden="1"/>
    <cellStyle name="Lien hypertexte" xfId="245" builtinId="8" hidden="1"/>
    <cellStyle name="Lien hypertexte" xfId="247" builtinId="8" hidden="1"/>
    <cellStyle name="Lien hypertexte" xfId="249" builtinId="8" hidden="1"/>
    <cellStyle name="Lien hypertexte" xfId="251" builtinId="8" hidden="1"/>
    <cellStyle name="Lien hypertexte" xfId="253" builtinId="8" hidden="1"/>
    <cellStyle name="Lien hypertexte" xfId="255" builtinId="8" hidden="1"/>
    <cellStyle name="Lien hypertexte" xfId="257" builtinId="8" hidden="1"/>
    <cellStyle name="Lien hypertexte" xfId="259" builtinId="8" hidden="1"/>
    <cellStyle name="Lien hypertexte" xfId="261" builtinId="8" hidden="1"/>
    <cellStyle name="Lien hypertexte" xfId="263" builtinId="8" hidden="1"/>
    <cellStyle name="Lien hypertexte" xfId="265" builtinId="8" hidden="1"/>
    <cellStyle name="Lien hypertexte" xfId="267" builtinId="8" hidden="1"/>
    <cellStyle name="Lien hypertexte" xfId="269" builtinId="8" hidden="1"/>
    <cellStyle name="Lien hypertexte" xfId="271" builtinId="8" hidden="1"/>
    <cellStyle name="Lien hypertexte" xfId="273" builtinId="8" hidden="1"/>
    <cellStyle name="Lien hypertexte" xfId="275" builtinId="8" hidden="1"/>
    <cellStyle name="Lien hypertexte" xfId="277" builtinId="8" hidden="1"/>
    <cellStyle name="Lien hypertexte" xfId="279" builtinId="8" hidden="1"/>
    <cellStyle name="Lien hypertexte" xfId="281" builtinId="8" hidden="1"/>
    <cellStyle name="Lien hypertexte" xfId="283" builtinId="8" hidden="1"/>
    <cellStyle name="Lien hypertexte" xfId="285" builtinId="8" hidden="1"/>
    <cellStyle name="Lien hypertexte" xfId="287" builtinId="8" hidden="1"/>
    <cellStyle name="Lien hypertexte" xfId="289" builtinId="8" hidden="1"/>
    <cellStyle name="Lien hypertexte" xfId="291" builtinId="8" hidden="1"/>
    <cellStyle name="Lien hypertexte" xfId="293" builtinId="8" hidden="1"/>
    <cellStyle name="Lien hypertexte" xfId="295" builtinId="8" hidden="1"/>
    <cellStyle name="Lien hypertexte" xfId="297" builtinId="8" hidden="1"/>
    <cellStyle name="Lien hypertexte" xfId="299" builtinId="8" hidden="1"/>
    <cellStyle name="Lien hypertexte" xfId="301" builtinId="8" hidden="1"/>
    <cellStyle name="Lien hypertexte" xfId="303" builtinId="8" hidden="1"/>
    <cellStyle name="Lien hypertexte" xfId="305" builtinId="8" hidden="1"/>
    <cellStyle name="Lien hypertexte" xfId="307" builtinId="8" hidden="1"/>
    <cellStyle name="Lien hypertexte" xfId="309" builtinId="8" hidden="1"/>
    <cellStyle name="Lien hypertexte" xfId="311" builtinId="8" hidden="1"/>
    <cellStyle name="Lien hypertexte" xfId="313" builtinId="8" hidden="1"/>
    <cellStyle name="Lien hypertexte" xfId="315" builtinId="8" hidden="1"/>
    <cellStyle name="Lien hypertexte" xfId="317" builtinId="8" hidden="1"/>
    <cellStyle name="Lien hypertexte" xfId="319" builtinId="8" hidden="1"/>
    <cellStyle name="Lien hypertexte" xfId="321" builtinId="8" hidden="1"/>
    <cellStyle name="Lien hypertexte" xfId="323" builtinId="8" hidden="1"/>
    <cellStyle name="Lien hypertexte" xfId="325" builtinId="8" hidden="1"/>
    <cellStyle name="Lien hypertexte" xfId="327" builtinId="8" hidden="1"/>
    <cellStyle name="Lien hypertexte" xfId="329" builtinId="8" hidden="1"/>
    <cellStyle name="Lien hypertexte" xfId="331" builtinId="8" hidden="1"/>
    <cellStyle name="Lien hypertexte" xfId="333" builtinId="8" hidden="1"/>
    <cellStyle name="Lien hypertexte" xfId="335" builtinId="8" hidden="1"/>
    <cellStyle name="Lien hypertexte" xfId="337" builtinId="8" hidden="1"/>
    <cellStyle name="Lien hypertexte" xfId="339" builtinId="8" hidden="1"/>
    <cellStyle name="Lien hypertexte" xfId="341" builtinId="8" hidden="1"/>
    <cellStyle name="Lien hypertexte" xfId="343" builtinId="8" hidden="1"/>
    <cellStyle name="Lien hypertexte" xfId="345" builtinId="8" hidden="1"/>
    <cellStyle name="Lien hypertexte" xfId="347" builtinId="8" hidden="1"/>
    <cellStyle name="Lien hypertexte" xfId="349" builtinId="8" hidden="1"/>
    <cellStyle name="Lien hypertexte" xfId="351" builtinId="8" hidden="1"/>
    <cellStyle name="Lien hypertexte" xfId="353" builtinId="8" hidden="1"/>
    <cellStyle name="Lien hypertexte" xfId="355" builtinId="8" hidden="1"/>
    <cellStyle name="Lien hypertexte" xfId="357" builtinId="8" hidden="1"/>
    <cellStyle name="Lien hypertexte" xfId="359" builtinId="8" hidden="1"/>
    <cellStyle name="Lien hypertexte" xfId="361" builtinId="8" hidden="1"/>
    <cellStyle name="Lien hypertexte" xfId="363" builtinId="8" hidden="1"/>
    <cellStyle name="Lien hypertexte" xfId="365" builtinId="8" hidden="1"/>
    <cellStyle name="Lien hypertexte" xfId="367" builtinId="8" hidden="1"/>
    <cellStyle name="Lien hypertexte" xfId="369" builtinId="8" hidden="1"/>
    <cellStyle name="Lien hypertexte" xfId="371" builtinId="8" hidden="1"/>
    <cellStyle name="Lien hypertexte" xfId="373" builtinId="8" hidden="1"/>
    <cellStyle name="Lien hypertexte" xfId="375" builtinId="8" hidden="1"/>
    <cellStyle name="Lien hypertexte" xfId="377" builtinId="8" hidden="1"/>
    <cellStyle name="Lien hypertexte" xfId="379" builtinId="8" hidden="1"/>
    <cellStyle name="Lien hypertexte" xfId="381" builtinId="8" hidden="1"/>
    <cellStyle name="Lien hypertexte" xfId="383" builtinId="8" hidden="1"/>
    <cellStyle name="Lien hypertexte" xfId="385" builtinId="8" hidden="1"/>
    <cellStyle name="Lien hypertexte" xfId="387" builtinId="8" hidden="1"/>
    <cellStyle name="Lien hypertexte" xfId="389" builtinId="8" hidden="1"/>
    <cellStyle name="Lien hypertexte" xfId="391" builtinId="8" hidden="1"/>
    <cellStyle name="Lien hypertexte" xfId="393" builtinId="8" hidden="1"/>
    <cellStyle name="Lien hypertexte" xfId="395" builtinId="8" hidden="1"/>
    <cellStyle name="Lien hypertexte" xfId="397" builtinId="8" hidden="1"/>
    <cellStyle name="Lien hypertexte" xfId="399" builtinId="8" hidden="1"/>
    <cellStyle name="Lien hypertexte" xfId="401" builtinId="8" hidden="1"/>
    <cellStyle name="Lien hypertexte" xfId="403" builtinId="8" hidden="1"/>
    <cellStyle name="Lien hypertexte" xfId="405" builtinId="8" hidden="1"/>
    <cellStyle name="Lien hypertexte" xfId="407" builtinId="8" hidden="1"/>
    <cellStyle name="Lien hypertexte" xfId="409" builtinId="8" hidden="1"/>
    <cellStyle name="Lien hypertexte" xfId="411" builtinId="8" hidden="1"/>
    <cellStyle name="Lien hypertexte" xfId="413" builtinId="8" hidden="1"/>
    <cellStyle name="Lien hypertexte" xfId="415" builtinId="8" hidden="1"/>
    <cellStyle name="Lien hypertexte" xfId="417" builtinId="8" hidden="1"/>
    <cellStyle name="Lien hypertexte" xfId="419" builtinId="8" hidden="1"/>
    <cellStyle name="Lien hypertexte" xfId="421" builtinId="8" hidden="1"/>
    <cellStyle name="Lien hypertexte" xfId="423" builtinId="8" hidden="1"/>
    <cellStyle name="Lien hypertexte" xfId="425" builtinId="8" hidden="1"/>
    <cellStyle name="Lien hypertexte" xfId="427" builtinId="8" hidden="1"/>
    <cellStyle name="Lien hypertexte" xfId="429" builtinId="8" hidden="1"/>
    <cellStyle name="Lien hypertexte" xfId="431" builtinId="8" hidden="1"/>
    <cellStyle name="Lien hypertexte" xfId="433" builtinId="8" hidden="1"/>
    <cellStyle name="Lien hypertexte" xfId="435" builtinId="8" hidden="1"/>
    <cellStyle name="Lien hypertexte" xfId="437" builtinId="8" hidden="1"/>
    <cellStyle name="Lien hypertexte" xfId="439" builtinId="8" hidden="1"/>
    <cellStyle name="Lien hypertexte" xfId="441" builtinId="8" hidden="1"/>
    <cellStyle name="Lien hypertexte" xfId="443" builtinId="8" hidden="1"/>
    <cellStyle name="Lien hypertexte" xfId="445" builtinId="8" hidden="1"/>
    <cellStyle name="Lien hypertexte" xfId="447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Lien hypertexte visité" xfId="68" builtinId="9" hidden="1"/>
    <cellStyle name="Lien hypertexte visité" xfId="70" builtinId="9" hidden="1"/>
    <cellStyle name="Lien hypertexte visité" xfId="72" builtinId="9" hidden="1"/>
    <cellStyle name="Lien hypertexte visité" xfId="74" builtinId="9" hidden="1"/>
    <cellStyle name="Lien hypertexte visité" xfId="76" builtinId="9" hidden="1"/>
    <cellStyle name="Lien hypertexte visité" xfId="78" builtinId="9" hidden="1"/>
    <cellStyle name="Lien hypertexte visité" xfId="80" builtinId="9" hidden="1"/>
    <cellStyle name="Lien hypertexte visité" xfId="82" builtinId="9" hidden="1"/>
    <cellStyle name="Lien hypertexte visité" xfId="84" builtinId="9" hidden="1"/>
    <cellStyle name="Lien hypertexte visité" xfId="86" builtinId="9" hidden="1"/>
    <cellStyle name="Lien hypertexte visité" xfId="88" builtinId="9" hidden="1"/>
    <cellStyle name="Lien hypertexte visité" xfId="90" builtinId="9" hidden="1"/>
    <cellStyle name="Lien hypertexte visité" xfId="92" builtinId="9" hidden="1"/>
    <cellStyle name="Lien hypertexte visité" xfId="94" builtinId="9" hidden="1"/>
    <cellStyle name="Lien hypertexte visité" xfId="96" builtinId="9" hidden="1"/>
    <cellStyle name="Lien hypertexte visité" xfId="98" builtinId="9" hidden="1"/>
    <cellStyle name="Lien hypertexte visité" xfId="100" builtinId="9" hidden="1"/>
    <cellStyle name="Lien hypertexte visité" xfId="102" builtinId="9" hidden="1"/>
    <cellStyle name="Lien hypertexte visité" xfId="104" builtinId="9" hidden="1"/>
    <cellStyle name="Lien hypertexte visité" xfId="106" builtinId="9" hidden="1"/>
    <cellStyle name="Lien hypertexte visité" xfId="108" builtinId="9" hidden="1"/>
    <cellStyle name="Lien hypertexte visité" xfId="110" builtinId="9" hidden="1"/>
    <cellStyle name="Lien hypertexte visité" xfId="112" builtinId="9" hidden="1"/>
    <cellStyle name="Lien hypertexte visité" xfId="114" builtinId="9" hidden="1"/>
    <cellStyle name="Lien hypertexte visité" xfId="116" builtinId="9" hidden="1"/>
    <cellStyle name="Lien hypertexte visité" xfId="118" builtinId="9" hidden="1"/>
    <cellStyle name="Lien hypertexte visité" xfId="120" builtinId="9" hidden="1"/>
    <cellStyle name="Lien hypertexte visité" xfId="122" builtinId="9" hidden="1"/>
    <cellStyle name="Lien hypertexte visité" xfId="124" builtinId="9" hidden="1"/>
    <cellStyle name="Lien hypertexte visité" xfId="126" builtinId="9" hidden="1"/>
    <cellStyle name="Lien hypertexte visité" xfId="128" builtinId="9" hidden="1"/>
    <cellStyle name="Lien hypertexte visité" xfId="130" builtinId="9" hidden="1"/>
    <cellStyle name="Lien hypertexte visité" xfId="132" builtinId="9" hidden="1"/>
    <cellStyle name="Lien hypertexte visité" xfId="134" builtinId="9" hidden="1"/>
    <cellStyle name="Lien hypertexte visité" xfId="136" builtinId="9" hidden="1"/>
    <cellStyle name="Lien hypertexte visité" xfId="138" builtinId="9" hidden="1"/>
    <cellStyle name="Lien hypertexte visité" xfId="140" builtinId="9" hidden="1"/>
    <cellStyle name="Lien hypertexte visité" xfId="142" builtinId="9" hidden="1"/>
    <cellStyle name="Lien hypertexte visité" xfId="144" builtinId="9" hidden="1"/>
    <cellStyle name="Lien hypertexte visité" xfId="146" builtinId="9" hidden="1"/>
    <cellStyle name="Lien hypertexte visité" xfId="148" builtinId="9" hidden="1"/>
    <cellStyle name="Lien hypertexte visité" xfId="150" builtinId="9" hidden="1"/>
    <cellStyle name="Lien hypertexte visité" xfId="152" builtinId="9" hidden="1"/>
    <cellStyle name="Lien hypertexte visité" xfId="154" builtinId="9" hidden="1"/>
    <cellStyle name="Lien hypertexte visité" xfId="156" builtinId="9" hidden="1"/>
    <cellStyle name="Lien hypertexte visité" xfId="158" builtinId="9" hidden="1"/>
    <cellStyle name="Lien hypertexte visité" xfId="160" builtinId="9" hidden="1"/>
    <cellStyle name="Lien hypertexte visité" xfId="162" builtinId="9" hidden="1"/>
    <cellStyle name="Lien hypertexte visité" xfId="164" builtinId="9" hidden="1"/>
    <cellStyle name="Lien hypertexte visité" xfId="166" builtinId="9" hidden="1"/>
    <cellStyle name="Lien hypertexte visité" xfId="168" builtinId="9" hidden="1"/>
    <cellStyle name="Lien hypertexte visité" xfId="170" builtinId="9" hidden="1"/>
    <cellStyle name="Lien hypertexte visité" xfId="172" builtinId="9" hidden="1"/>
    <cellStyle name="Lien hypertexte visité" xfId="174" builtinId="9" hidden="1"/>
    <cellStyle name="Lien hypertexte visité" xfId="176" builtinId="9" hidden="1"/>
    <cellStyle name="Lien hypertexte visité" xfId="178" builtinId="9" hidden="1"/>
    <cellStyle name="Lien hypertexte visité" xfId="180" builtinId="9" hidden="1"/>
    <cellStyle name="Lien hypertexte visité" xfId="182" builtinId="9" hidden="1"/>
    <cellStyle name="Lien hypertexte visité" xfId="184" builtinId="9" hidden="1"/>
    <cellStyle name="Lien hypertexte visité" xfId="186" builtinId="9" hidden="1"/>
    <cellStyle name="Lien hypertexte visité" xfId="188" builtinId="9" hidden="1"/>
    <cellStyle name="Lien hypertexte visité" xfId="190" builtinId="9" hidden="1"/>
    <cellStyle name="Lien hypertexte visité" xfId="192" builtinId="9" hidden="1"/>
    <cellStyle name="Lien hypertexte visité" xfId="194" builtinId="9" hidden="1"/>
    <cellStyle name="Lien hypertexte visité" xfId="196" builtinId="9" hidden="1"/>
    <cellStyle name="Lien hypertexte visité" xfId="198" builtinId="9" hidden="1"/>
    <cellStyle name="Lien hypertexte visité" xfId="200" builtinId="9" hidden="1"/>
    <cellStyle name="Lien hypertexte visité" xfId="202" builtinId="9" hidden="1"/>
    <cellStyle name="Lien hypertexte visité" xfId="204" builtinId="9" hidden="1"/>
    <cellStyle name="Lien hypertexte visité" xfId="206" builtinId="9" hidden="1"/>
    <cellStyle name="Lien hypertexte visité" xfId="208" builtinId="9" hidden="1"/>
    <cellStyle name="Lien hypertexte visité" xfId="210" builtinId="9" hidden="1"/>
    <cellStyle name="Lien hypertexte visité" xfId="212" builtinId="9" hidden="1"/>
    <cellStyle name="Lien hypertexte visité" xfId="214" builtinId="9" hidden="1"/>
    <cellStyle name="Lien hypertexte visité" xfId="216" builtinId="9" hidden="1"/>
    <cellStyle name="Lien hypertexte visité" xfId="218" builtinId="9" hidden="1"/>
    <cellStyle name="Lien hypertexte visité" xfId="220" builtinId="9" hidden="1"/>
    <cellStyle name="Lien hypertexte visité" xfId="222" builtinId="9" hidden="1"/>
    <cellStyle name="Lien hypertexte visité" xfId="224" builtinId="9" hidden="1"/>
    <cellStyle name="Lien hypertexte visité" xfId="226" builtinId="9" hidden="1"/>
    <cellStyle name="Lien hypertexte visité" xfId="228" builtinId="9" hidden="1"/>
    <cellStyle name="Lien hypertexte visité" xfId="230" builtinId="9" hidden="1"/>
    <cellStyle name="Lien hypertexte visité" xfId="232" builtinId="9" hidden="1"/>
    <cellStyle name="Lien hypertexte visité" xfId="234" builtinId="9" hidden="1"/>
    <cellStyle name="Lien hypertexte visité" xfId="236" builtinId="9" hidden="1"/>
    <cellStyle name="Lien hypertexte visité" xfId="238" builtinId="9" hidden="1"/>
    <cellStyle name="Lien hypertexte visité" xfId="240" builtinId="9" hidden="1"/>
    <cellStyle name="Lien hypertexte visité" xfId="242" builtinId="9" hidden="1"/>
    <cellStyle name="Lien hypertexte visité" xfId="244" builtinId="9" hidden="1"/>
    <cellStyle name="Lien hypertexte visité" xfId="246" builtinId="9" hidden="1"/>
    <cellStyle name="Lien hypertexte visité" xfId="248" builtinId="9" hidden="1"/>
    <cellStyle name="Lien hypertexte visité" xfId="250" builtinId="9" hidden="1"/>
    <cellStyle name="Lien hypertexte visité" xfId="252" builtinId="9" hidden="1"/>
    <cellStyle name="Lien hypertexte visité" xfId="254" builtinId="9" hidden="1"/>
    <cellStyle name="Lien hypertexte visité" xfId="256" builtinId="9" hidden="1"/>
    <cellStyle name="Lien hypertexte visité" xfId="258" builtinId="9" hidden="1"/>
    <cellStyle name="Lien hypertexte visité" xfId="260" builtinId="9" hidden="1"/>
    <cellStyle name="Lien hypertexte visité" xfId="262" builtinId="9" hidden="1"/>
    <cellStyle name="Lien hypertexte visité" xfId="264" builtinId="9" hidden="1"/>
    <cellStyle name="Lien hypertexte visité" xfId="266" builtinId="9" hidden="1"/>
    <cellStyle name="Lien hypertexte visité" xfId="268" builtinId="9" hidden="1"/>
    <cellStyle name="Lien hypertexte visité" xfId="270" builtinId="9" hidden="1"/>
    <cellStyle name="Lien hypertexte visité" xfId="272" builtinId="9" hidden="1"/>
    <cellStyle name="Lien hypertexte visité" xfId="274" builtinId="9" hidden="1"/>
    <cellStyle name="Lien hypertexte visité" xfId="276" builtinId="9" hidden="1"/>
    <cellStyle name="Lien hypertexte visité" xfId="278" builtinId="9" hidden="1"/>
    <cellStyle name="Lien hypertexte visité" xfId="280" builtinId="9" hidden="1"/>
    <cellStyle name="Lien hypertexte visité" xfId="282" builtinId="9" hidden="1"/>
    <cellStyle name="Lien hypertexte visité" xfId="284" builtinId="9" hidden="1"/>
    <cellStyle name="Lien hypertexte visité" xfId="286" builtinId="9" hidden="1"/>
    <cellStyle name="Lien hypertexte visité" xfId="288" builtinId="9" hidden="1"/>
    <cellStyle name="Lien hypertexte visité" xfId="290" builtinId="9" hidden="1"/>
    <cellStyle name="Lien hypertexte visité" xfId="292" builtinId="9" hidden="1"/>
    <cellStyle name="Lien hypertexte visité" xfId="294" builtinId="9" hidden="1"/>
    <cellStyle name="Lien hypertexte visité" xfId="296" builtinId="9" hidden="1"/>
    <cellStyle name="Lien hypertexte visité" xfId="298" builtinId="9" hidden="1"/>
    <cellStyle name="Lien hypertexte visité" xfId="300" builtinId="9" hidden="1"/>
    <cellStyle name="Lien hypertexte visité" xfId="302" builtinId="9" hidden="1"/>
    <cellStyle name="Lien hypertexte visité" xfId="304" builtinId="9" hidden="1"/>
    <cellStyle name="Lien hypertexte visité" xfId="306" builtinId="9" hidden="1"/>
    <cellStyle name="Lien hypertexte visité" xfId="308" builtinId="9" hidden="1"/>
    <cellStyle name="Lien hypertexte visité" xfId="310" builtinId="9" hidden="1"/>
    <cellStyle name="Lien hypertexte visité" xfId="312" builtinId="9" hidden="1"/>
    <cellStyle name="Lien hypertexte visité" xfId="314" builtinId="9" hidden="1"/>
    <cellStyle name="Lien hypertexte visité" xfId="316" builtinId="9" hidden="1"/>
    <cellStyle name="Lien hypertexte visité" xfId="318" builtinId="9" hidden="1"/>
    <cellStyle name="Lien hypertexte visité" xfId="320" builtinId="9" hidden="1"/>
    <cellStyle name="Lien hypertexte visité" xfId="322" builtinId="9" hidden="1"/>
    <cellStyle name="Lien hypertexte visité" xfId="324" builtinId="9" hidden="1"/>
    <cellStyle name="Lien hypertexte visité" xfId="326" builtinId="9" hidden="1"/>
    <cellStyle name="Lien hypertexte visité" xfId="328" builtinId="9" hidden="1"/>
    <cellStyle name="Lien hypertexte visité" xfId="330" builtinId="9" hidden="1"/>
    <cellStyle name="Lien hypertexte visité" xfId="332" builtinId="9" hidden="1"/>
    <cellStyle name="Lien hypertexte visité" xfId="334" builtinId="9" hidden="1"/>
    <cellStyle name="Lien hypertexte visité" xfId="336" builtinId="9" hidden="1"/>
    <cellStyle name="Lien hypertexte visité" xfId="338" builtinId="9" hidden="1"/>
    <cellStyle name="Lien hypertexte visité" xfId="340" builtinId="9" hidden="1"/>
    <cellStyle name="Lien hypertexte visité" xfId="342" builtinId="9" hidden="1"/>
    <cellStyle name="Lien hypertexte visité" xfId="344" builtinId="9" hidden="1"/>
    <cellStyle name="Lien hypertexte visité" xfId="346" builtinId="9" hidden="1"/>
    <cellStyle name="Lien hypertexte visité" xfId="348" builtinId="9" hidden="1"/>
    <cellStyle name="Lien hypertexte visité" xfId="350" builtinId="9" hidden="1"/>
    <cellStyle name="Lien hypertexte visité" xfId="352" builtinId="9" hidden="1"/>
    <cellStyle name="Lien hypertexte visité" xfId="354" builtinId="9" hidden="1"/>
    <cellStyle name="Lien hypertexte visité" xfId="356" builtinId="9" hidden="1"/>
    <cellStyle name="Lien hypertexte visité" xfId="358" builtinId="9" hidden="1"/>
    <cellStyle name="Lien hypertexte visité" xfId="360" builtinId="9" hidden="1"/>
    <cellStyle name="Lien hypertexte visité" xfId="362" builtinId="9" hidden="1"/>
    <cellStyle name="Lien hypertexte visité" xfId="364" builtinId="9" hidden="1"/>
    <cellStyle name="Lien hypertexte visité" xfId="366" builtinId="9" hidden="1"/>
    <cellStyle name="Lien hypertexte visité" xfId="368" builtinId="9" hidden="1"/>
    <cellStyle name="Lien hypertexte visité" xfId="370" builtinId="9" hidden="1"/>
    <cellStyle name="Lien hypertexte visité" xfId="372" builtinId="9" hidden="1"/>
    <cellStyle name="Lien hypertexte visité" xfId="374" builtinId="9" hidden="1"/>
    <cellStyle name="Lien hypertexte visité" xfId="376" builtinId="9" hidden="1"/>
    <cellStyle name="Lien hypertexte visité" xfId="378" builtinId="9" hidden="1"/>
    <cellStyle name="Lien hypertexte visité" xfId="380" builtinId="9" hidden="1"/>
    <cellStyle name="Lien hypertexte visité" xfId="382" builtinId="9" hidden="1"/>
    <cellStyle name="Lien hypertexte visité" xfId="384" builtinId="9" hidden="1"/>
    <cellStyle name="Lien hypertexte visité" xfId="386" builtinId="9" hidden="1"/>
    <cellStyle name="Lien hypertexte visité" xfId="388" builtinId="9" hidden="1"/>
    <cellStyle name="Lien hypertexte visité" xfId="390" builtinId="9" hidden="1"/>
    <cellStyle name="Lien hypertexte visité" xfId="392" builtinId="9" hidden="1"/>
    <cellStyle name="Lien hypertexte visité" xfId="394" builtinId="9" hidden="1"/>
    <cellStyle name="Lien hypertexte visité" xfId="396" builtinId="9" hidden="1"/>
    <cellStyle name="Lien hypertexte visité" xfId="398" builtinId="9" hidden="1"/>
    <cellStyle name="Lien hypertexte visité" xfId="400" builtinId="9" hidden="1"/>
    <cellStyle name="Lien hypertexte visité" xfId="402" builtinId="9" hidden="1"/>
    <cellStyle name="Lien hypertexte visité" xfId="404" builtinId="9" hidden="1"/>
    <cellStyle name="Lien hypertexte visité" xfId="406" builtinId="9" hidden="1"/>
    <cellStyle name="Lien hypertexte visité" xfId="408" builtinId="9" hidden="1"/>
    <cellStyle name="Lien hypertexte visité" xfId="410" builtinId="9" hidden="1"/>
    <cellStyle name="Lien hypertexte visité" xfId="412" builtinId="9" hidden="1"/>
    <cellStyle name="Lien hypertexte visité" xfId="414" builtinId="9" hidden="1"/>
    <cellStyle name="Lien hypertexte visité" xfId="416" builtinId="9" hidden="1"/>
    <cellStyle name="Lien hypertexte visité" xfId="418" builtinId="9" hidden="1"/>
    <cellStyle name="Lien hypertexte visité" xfId="420" builtinId="9" hidden="1"/>
    <cellStyle name="Lien hypertexte visité" xfId="422" builtinId="9" hidden="1"/>
    <cellStyle name="Lien hypertexte visité" xfId="424" builtinId="9" hidden="1"/>
    <cellStyle name="Lien hypertexte visité" xfId="426" builtinId="9" hidden="1"/>
    <cellStyle name="Lien hypertexte visité" xfId="428" builtinId="9" hidden="1"/>
    <cellStyle name="Lien hypertexte visité" xfId="430" builtinId="9" hidden="1"/>
    <cellStyle name="Lien hypertexte visité" xfId="432" builtinId="9" hidden="1"/>
    <cellStyle name="Lien hypertexte visité" xfId="434" builtinId="9" hidden="1"/>
    <cellStyle name="Lien hypertexte visité" xfId="436" builtinId="9" hidden="1"/>
    <cellStyle name="Lien hypertexte visité" xfId="438" builtinId="9" hidden="1"/>
    <cellStyle name="Lien hypertexte visité" xfId="440" builtinId="9" hidden="1"/>
    <cellStyle name="Lien hypertexte visité" xfId="442" builtinId="9" hidden="1"/>
    <cellStyle name="Lien hypertexte visité" xfId="444" builtinId="9" hidden="1"/>
    <cellStyle name="Lien hypertexte visité" xfId="446" builtinId="9" hidden="1"/>
    <cellStyle name="Lien hypertexte visité" xfId="448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calcChain" Target="calcChain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theme" Target="theme/theme1.xml"/><Relationship Id="rId18" Type="http://schemas.openxmlformats.org/officeDocument/2006/relationships/styles" Target="styles.xml"/><Relationship Id="rId1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7"/>
  <sheetViews>
    <sheetView workbookViewId="0">
      <selection activeCell="D35" sqref="D35"/>
    </sheetView>
  </sheetViews>
  <sheetFormatPr baseColWidth="10" defaultRowHeight="15" x14ac:dyDescent="0"/>
  <sheetData>
    <row r="1" spans="2:12" s="7" customFormat="1" ht="19">
      <c r="B1" s="58" t="s">
        <v>42</v>
      </c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2:12" s="7" customFormat="1">
      <c r="B2" s="57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2:12" s="7" customFormat="1">
      <c r="B3" s="52" t="s">
        <v>43</v>
      </c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2:12" s="7" customFormat="1" ht="19">
      <c r="B4" s="53" t="s">
        <v>44</v>
      </c>
      <c r="C4" s="31"/>
      <c r="D4" s="31"/>
      <c r="E4" s="31"/>
      <c r="F4" s="31"/>
      <c r="G4" s="31"/>
      <c r="H4" s="31"/>
      <c r="I4" s="31"/>
      <c r="J4" s="31"/>
      <c r="K4" s="31"/>
      <c r="L4" s="31"/>
    </row>
    <row r="5" spans="2:12" s="7" customFormat="1" ht="19">
      <c r="B5" s="54" t="s">
        <v>45</v>
      </c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2:12" s="7" customFormat="1" ht="19">
      <c r="B6" s="54" t="s">
        <v>46</v>
      </c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2:12" s="7" customFormat="1" ht="19">
      <c r="B7" s="55" t="s">
        <v>47</v>
      </c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2:12" s="7" customFormat="1" ht="19">
      <c r="B8" s="54" t="s">
        <v>48</v>
      </c>
      <c r="C8" s="31"/>
      <c r="D8" s="31"/>
      <c r="E8" s="31"/>
      <c r="F8" s="31"/>
      <c r="G8" s="31"/>
      <c r="H8" s="31"/>
      <c r="I8" s="31"/>
      <c r="J8" s="31"/>
      <c r="K8" s="31"/>
      <c r="L8" s="31"/>
    </row>
    <row r="9" spans="2:12" s="7" customFormat="1" ht="19">
      <c r="B9" s="55" t="s">
        <v>49</v>
      </c>
      <c r="C9" s="31"/>
      <c r="D9" s="31"/>
      <c r="E9" s="31"/>
      <c r="F9" s="31"/>
      <c r="G9" s="31"/>
      <c r="H9" s="31"/>
      <c r="I9" s="31"/>
      <c r="J9" s="31"/>
      <c r="K9" s="31"/>
      <c r="L9" s="31"/>
    </row>
    <row r="10" spans="2:12" s="7" customFormat="1" ht="19">
      <c r="B10" s="54"/>
      <c r="C10" s="31"/>
      <c r="D10" s="31"/>
      <c r="E10" s="31"/>
      <c r="F10" s="31"/>
      <c r="G10" s="31"/>
      <c r="H10" s="31"/>
      <c r="I10" s="31"/>
      <c r="J10" s="31"/>
      <c r="K10" s="31"/>
      <c r="L10" s="31"/>
    </row>
    <row r="11" spans="2:12" s="7" customFormat="1">
      <c r="B11" s="56" t="s">
        <v>50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</row>
    <row r="12" spans="2:12" s="7" customFormat="1" ht="19">
      <c r="B12" s="54"/>
      <c r="C12" s="31"/>
      <c r="D12" s="31"/>
      <c r="E12" s="31"/>
      <c r="F12" s="31"/>
      <c r="G12" s="31"/>
      <c r="H12" s="31"/>
      <c r="I12" s="31"/>
      <c r="J12" s="31"/>
      <c r="K12" s="31"/>
      <c r="L12" s="31"/>
    </row>
    <row r="13" spans="2:12" s="7" customFormat="1">
      <c r="B13" s="56" t="s">
        <v>51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</row>
    <row r="14" spans="2:12" s="7" customFormat="1"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</row>
    <row r="17" spans="2:2" s="59" customFormat="1">
      <c r="B17" s="59" t="s">
        <v>52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7"/>
  <sheetViews>
    <sheetView workbookViewId="0">
      <selection activeCell="A2" sqref="A2:A7"/>
    </sheetView>
  </sheetViews>
  <sheetFormatPr baseColWidth="10" defaultRowHeight="15" x14ac:dyDescent="0"/>
  <cols>
    <col min="1" max="1" width="29.6640625" customWidth="1"/>
  </cols>
  <sheetData>
    <row r="1" spans="1:127" ht="19">
      <c r="A1" s="41" t="s">
        <v>30</v>
      </c>
    </row>
    <row r="2" spans="1:127">
      <c r="A2" s="39" t="s">
        <v>7</v>
      </c>
      <c r="B2" s="5">
        <v>1.5404030460230049</v>
      </c>
      <c r="C2" s="5">
        <v>0.90737410310134192</v>
      </c>
      <c r="D2" s="5">
        <v>1.5060962946620724</v>
      </c>
      <c r="E2" s="5">
        <v>1.2289824525334987</v>
      </c>
      <c r="F2" s="5">
        <v>1.1779509636595793</v>
      </c>
      <c r="G2" s="5">
        <v>1.4201718575094169</v>
      </c>
      <c r="H2" s="5">
        <v>1.5936265323511987</v>
      </c>
      <c r="I2" s="5">
        <v>1.2283807055145834</v>
      </c>
      <c r="J2" s="5">
        <v>1.3525878404831531</v>
      </c>
      <c r="K2" s="5">
        <v>0.85932007661469267</v>
      </c>
      <c r="L2" s="5">
        <v>1.3106011627984129</v>
      </c>
      <c r="M2" s="5">
        <v>1.0380681192352419</v>
      </c>
      <c r="N2" s="5">
        <v>1.0266856916576099</v>
      </c>
      <c r="O2" s="5">
        <v>1.391733458014619</v>
      </c>
      <c r="P2" s="5">
        <v>0.87035695186620321</v>
      </c>
      <c r="Q2" s="5">
        <v>1.0494313741050059</v>
      </c>
      <c r="R2" s="5">
        <v>0.78088866884950925</v>
      </c>
      <c r="S2" s="5">
        <v>1.2827338537048083</v>
      </c>
      <c r="T2" s="5">
        <v>1.574104600263349</v>
      </c>
      <c r="U2" s="5">
        <v>0.92127296090841493</v>
      </c>
      <c r="V2" s="5">
        <v>1.5795900154873781</v>
      </c>
      <c r="W2" s="5">
        <v>1.5700520861948126</v>
      </c>
      <c r="X2" s="5">
        <v>1.1505948857031441</v>
      </c>
      <c r="Y2" s="5">
        <v>1.3119792812680573</v>
      </c>
      <c r="Z2" s="5">
        <v>1.4879894464189336</v>
      </c>
      <c r="AA2" s="5">
        <v>0.86802212020267189</v>
      </c>
      <c r="AB2" s="5">
        <v>1.4003696785913966</v>
      </c>
      <c r="AC2" s="5">
        <v>1.4764113980764502</v>
      </c>
      <c r="AD2" s="5">
        <v>1.413617576143549</v>
      </c>
      <c r="AE2" s="5">
        <v>1.6023804260386045</v>
      </c>
      <c r="AF2" s="5">
        <v>1.2511327952936575</v>
      </c>
      <c r="AG2" s="5">
        <v>1.4640856141271221</v>
      </c>
      <c r="AH2" s="5">
        <v>1.4117772426240736</v>
      </c>
      <c r="AI2" s="5">
        <v>1.4349964268824875</v>
      </c>
      <c r="AJ2" s="5">
        <v>0.94983923595735953</v>
      </c>
      <c r="AK2" s="5">
        <v>1.1908301192736521</v>
      </c>
      <c r="AL2" s="5">
        <v>1.5437144536086254</v>
      </c>
      <c r="AM2" s="5">
        <v>1.364287677414689</v>
      </c>
      <c r="AN2" s="5">
        <v>1.1323844111919024</v>
      </c>
      <c r="AO2" s="5">
        <v>1.3635010295896914</v>
      </c>
      <c r="AP2" s="5">
        <v>1.1512236174458579</v>
      </c>
      <c r="AQ2" s="5">
        <v>1.1856536360108452</v>
      </c>
      <c r="AR2" s="5">
        <v>0.92840730293982565</v>
      </c>
      <c r="AS2" s="5">
        <v>1.153106929374744</v>
      </c>
      <c r="AT2" s="5">
        <v>1.507278447356698</v>
      </c>
      <c r="AU2" s="5">
        <v>1.3085212197177565</v>
      </c>
      <c r="AV2" s="5">
        <v>1.2061821352617546</v>
      </c>
      <c r="AW2" s="5">
        <v>0.9122817495130825</v>
      </c>
      <c r="AX2" s="5">
        <v>1.4191704408552832</v>
      </c>
      <c r="AY2" s="5">
        <v>1.1840811289555178</v>
      </c>
      <c r="AZ2" s="5">
        <v>1.2851022006417334</v>
      </c>
      <c r="BA2" s="5">
        <v>0.90624976425332049</v>
      </c>
      <c r="BB2" s="5">
        <v>0.87979004735508015</v>
      </c>
      <c r="BC2" s="5">
        <v>0.58418915577901731</v>
      </c>
      <c r="BD2" s="5">
        <v>0.61280383082571555</v>
      </c>
      <c r="BE2" s="5">
        <v>1.0226957476472696</v>
      </c>
      <c r="BF2" s="5">
        <v>0.81617374582695046</v>
      </c>
      <c r="BG2" s="5">
        <v>0.3928532693435024</v>
      </c>
      <c r="BH2" s="5">
        <v>0.45301466370000376</v>
      </c>
      <c r="BI2" s="5">
        <v>0.48451007506921467</v>
      </c>
      <c r="BJ2" s="5">
        <v>0.41828443700231005</v>
      </c>
      <c r="BK2" s="5">
        <v>0.33828949244614875</v>
      </c>
      <c r="BL2" s="5">
        <v>0.54665828440478814</v>
      </c>
      <c r="BM2" s="5">
        <v>0.43321453019940381</v>
      </c>
      <c r="BN2" s="5">
        <v>0.57199718648742992</v>
      </c>
      <c r="BO2" s="5">
        <v>0.52244759021275822</v>
      </c>
      <c r="BP2" s="5">
        <v>0.45357855817485099</v>
      </c>
      <c r="BQ2" s="5">
        <v>0.5860154178123842</v>
      </c>
      <c r="BR2" s="5">
        <v>0.37685487680698787</v>
      </c>
      <c r="BS2" s="5">
        <v>0.43630776814138206</v>
      </c>
      <c r="BT2" s="5">
        <v>0.34499020598444641</v>
      </c>
      <c r="BU2" s="5">
        <v>0.34543837419175216</v>
      </c>
      <c r="BV2" s="5">
        <v>0.7411546118341521</v>
      </c>
      <c r="BW2" s="5">
        <v>0.72017567716626607</v>
      </c>
      <c r="BX2" s="5">
        <v>0.6587870570011416</v>
      </c>
      <c r="BY2" s="5">
        <v>0.45813845898154953</v>
      </c>
      <c r="BZ2" s="5">
        <v>0.74981392344855458</v>
      </c>
      <c r="CA2" s="5">
        <v>0.56867190456436789</v>
      </c>
      <c r="CB2" s="5">
        <v>0.76985245897474974</v>
      </c>
      <c r="CC2" s="5">
        <v>1.2222867416426269</v>
      </c>
      <c r="CD2" s="5">
        <v>0.6700976978203943</v>
      </c>
      <c r="CE2" s="5">
        <v>0.88376187833163811</v>
      </c>
      <c r="CF2" s="5">
        <v>1.0141919616875632</v>
      </c>
      <c r="CG2" s="5">
        <v>0.84241674705296754</v>
      </c>
      <c r="CH2" s="5">
        <v>0.90092273333965933</v>
      </c>
      <c r="CI2" s="5">
        <v>0.69983513452577795</v>
      </c>
      <c r="CJ2" s="5">
        <v>0.30420054107510802</v>
      </c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</row>
    <row r="3" spans="1:127">
      <c r="A3" s="39" t="s">
        <v>37</v>
      </c>
      <c r="B3" s="5">
        <v>1.4420948632129169</v>
      </c>
      <c r="C3" s="5">
        <v>1.0596890438936988</v>
      </c>
      <c r="D3" s="5">
        <v>1.0390058322263442</v>
      </c>
      <c r="E3" s="5">
        <v>1.1091427026982812</v>
      </c>
      <c r="F3" s="5">
        <v>1.381946406737689</v>
      </c>
      <c r="G3" s="5">
        <v>1.2244270368589749</v>
      </c>
      <c r="H3" s="5">
        <v>1.1608571391983451</v>
      </c>
      <c r="I3" s="5">
        <v>1.0634252575695828</v>
      </c>
      <c r="J3" s="5">
        <v>0.62541686038289324</v>
      </c>
      <c r="K3" s="5">
        <v>0.89966620631040017</v>
      </c>
      <c r="L3" s="5">
        <v>0.57057894826404665</v>
      </c>
      <c r="M3" s="5">
        <v>0.77334733803861677</v>
      </c>
      <c r="N3" s="5">
        <v>0.6362350238319272</v>
      </c>
      <c r="O3" s="5">
        <v>0.50169269036135833</v>
      </c>
      <c r="P3" s="5">
        <v>1.5757067042623127</v>
      </c>
      <c r="Q3" s="5">
        <v>1.5842724441906304</v>
      </c>
      <c r="R3" s="5">
        <v>1.6103543749556914</v>
      </c>
      <c r="S3" s="5">
        <v>1.2699812182477963</v>
      </c>
      <c r="T3" s="5">
        <v>1.1827621304423961</v>
      </c>
      <c r="U3" s="5">
        <v>1.1304029192268397</v>
      </c>
      <c r="V3" s="5">
        <v>1.2315879939604333</v>
      </c>
      <c r="W3" s="5">
        <v>1.3561715350215133</v>
      </c>
      <c r="X3" s="5">
        <v>1.1122863367682667</v>
      </c>
      <c r="Y3" s="5">
        <v>0.73468162964984729</v>
      </c>
      <c r="Z3" s="5">
        <v>1.2145900330385384</v>
      </c>
      <c r="AA3" s="5">
        <v>1.2543306698906571</v>
      </c>
      <c r="AB3" s="5">
        <v>0.74312728139636564</v>
      </c>
      <c r="AC3" s="5">
        <v>1.1178037393635201</v>
      </c>
      <c r="AD3" s="5">
        <v>1.613028622693083</v>
      </c>
      <c r="AE3" s="5">
        <v>1.5867029422448338</v>
      </c>
      <c r="AF3" s="5">
        <v>1.5720788237789567</v>
      </c>
      <c r="AG3" s="5">
        <v>1.3554063517576374</v>
      </c>
      <c r="AH3" s="5">
        <v>1.2546189012418421</v>
      </c>
      <c r="AI3" s="5">
        <v>1.6093720817222585</v>
      </c>
      <c r="AJ3" s="5">
        <v>1.6058556641665196</v>
      </c>
      <c r="AK3" s="5">
        <v>1.5872663192044301</v>
      </c>
      <c r="AL3" s="5">
        <v>1.6133652540420214</v>
      </c>
      <c r="AM3" s="5">
        <v>1.5028745650763633</v>
      </c>
      <c r="AN3" s="5">
        <v>1.5860796567340465</v>
      </c>
      <c r="AO3" s="5">
        <v>1.5019742856884113</v>
      </c>
      <c r="AP3" s="5">
        <v>1.58132263190391</v>
      </c>
      <c r="AQ3" s="5">
        <v>1.5295874947938088</v>
      </c>
      <c r="AR3" s="5">
        <v>1.5199879565427992</v>
      </c>
      <c r="AS3" s="5">
        <v>1.5406495557875313</v>
      </c>
      <c r="AT3" s="5">
        <v>1.3586694332762543</v>
      </c>
      <c r="AU3" s="5">
        <v>0.91378525453495241</v>
      </c>
      <c r="AV3" s="5">
        <v>1.0848057101414408</v>
      </c>
      <c r="AW3" s="5">
        <v>1.2233178784583139</v>
      </c>
      <c r="AX3" s="5">
        <v>0.9244220165667435</v>
      </c>
      <c r="AY3" s="5">
        <v>0.93061948348888635</v>
      </c>
      <c r="AZ3" s="5">
        <v>1.5778435740205716</v>
      </c>
      <c r="BA3" s="5">
        <v>1.5712369989707764</v>
      </c>
      <c r="BB3" s="5">
        <v>1.583890739727694</v>
      </c>
      <c r="BC3" s="5">
        <v>1.593184574326904</v>
      </c>
      <c r="BD3" s="5">
        <v>1.6087351929534468</v>
      </c>
      <c r="BE3" s="5">
        <v>1.2085434094902501</v>
      </c>
      <c r="BF3" s="5">
        <v>1.5282838738767148</v>
      </c>
      <c r="BG3" s="5">
        <v>1.451252911667716</v>
      </c>
      <c r="BH3" s="5">
        <v>1.4788308065181335</v>
      </c>
      <c r="BI3" s="5">
        <v>1.386681769858036</v>
      </c>
      <c r="BJ3" s="5">
        <v>0.82002548862170899</v>
      </c>
      <c r="BK3" s="5">
        <v>1.5831039440411963</v>
      </c>
      <c r="BL3" s="5">
        <v>1.4887673950589992</v>
      </c>
      <c r="BM3" s="5">
        <v>1.5908001104864502</v>
      </c>
      <c r="BN3" s="5">
        <v>1.4232468099125288</v>
      </c>
      <c r="BO3" s="5">
        <v>1.6149006971479489</v>
      </c>
      <c r="BP3" s="5">
        <v>1.5086891199999841</v>
      </c>
      <c r="BQ3" s="5">
        <v>1.4935708976873858</v>
      </c>
      <c r="BR3" s="5">
        <v>1.6071014958805927</v>
      </c>
      <c r="BS3" s="5">
        <v>1.3369268925338287</v>
      </c>
      <c r="BT3" s="5">
        <v>1.455513368292793</v>
      </c>
      <c r="BU3" s="5">
        <v>0.9081144949203398</v>
      </c>
      <c r="BV3" s="5">
        <v>0.85369835773100167</v>
      </c>
      <c r="BW3" s="5">
        <v>1.603393301959009</v>
      </c>
      <c r="BX3" s="5">
        <v>0.84131318274573363</v>
      </c>
      <c r="BY3" s="5">
        <v>1.3373139939415246</v>
      </c>
      <c r="BZ3" s="5">
        <v>1.4798343918076047</v>
      </c>
      <c r="CA3" s="5">
        <v>1.0672094523023035</v>
      </c>
      <c r="CB3" s="5">
        <v>0.90095528751330123</v>
      </c>
      <c r="CC3" s="5">
        <v>1.4341475293658781</v>
      </c>
      <c r="CD3" s="5">
        <v>1.5687710388000926</v>
      </c>
      <c r="CE3" s="5">
        <v>1.2163573476204659</v>
      </c>
      <c r="CF3" s="5">
        <v>1.1795207845643185</v>
      </c>
      <c r="CG3" s="5">
        <v>1.0050691535569942</v>
      </c>
      <c r="CH3" s="5">
        <v>0.80253795827243379</v>
      </c>
      <c r="CI3" s="5">
        <v>0.93371555544295293</v>
      </c>
      <c r="CJ3" s="5">
        <v>0.45854108584677339</v>
      </c>
      <c r="CK3" s="5">
        <v>0.50054999204372053</v>
      </c>
      <c r="CL3" s="5">
        <v>0.57780153896753272</v>
      </c>
      <c r="CM3" s="5">
        <v>0.50465196578409566</v>
      </c>
      <c r="CN3" s="5">
        <v>0.55003711683452983</v>
      </c>
      <c r="CO3" s="5">
        <v>0.92935674627661591</v>
      </c>
      <c r="CP3" s="5">
        <v>1.0864177947916727</v>
      </c>
      <c r="CQ3" s="5">
        <v>0.74749902844397587</v>
      </c>
      <c r="CR3" s="5">
        <v>0.37626628946159629</v>
      </c>
      <c r="CS3" s="5">
        <v>0.39196348812206927</v>
      </c>
      <c r="CT3" s="5">
        <v>0.90608152250960139</v>
      </c>
      <c r="CU3" s="5">
        <v>0.74791284349605314</v>
      </c>
      <c r="CV3" s="5">
        <v>0.43384525807237112</v>
      </c>
      <c r="CW3" s="5">
        <v>0.43507561361608332</v>
      </c>
      <c r="CX3" s="5">
        <v>0.64028310205545558</v>
      </c>
      <c r="CY3" s="5">
        <v>0.63764374963212667</v>
      </c>
      <c r="CZ3" s="5">
        <v>0.5911228004674004</v>
      </c>
      <c r="DA3" s="5">
        <v>0.79956889934709552</v>
      </c>
      <c r="DB3" s="5">
        <v>0.5950879037456962</v>
      </c>
      <c r="DC3" s="5">
        <v>0.48228374910329519</v>
      </c>
      <c r="DD3" s="5">
        <v>0.44816899590045806</v>
      </c>
      <c r="DE3" s="5">
        <v>0.80573432961084734</v>
      </c>
      <c r="DF3" s="5">
        <v>0.66715833441302619</v>
      </c>
      <c r="DG3" s="5">
        <v>0.5120607141164164</v>
      </c>
      <c r="DH3" s="5">
        <v>0.69036702050492127</v>
      </c>
      <c r="DI3" s="5">
        <v>1.0796559651665985</v>
      </c>
      <c r="DJ3" s="5">
        <v>0.70171373953023886</v>
      </c>
      <c r="DK3" s="5">
        <v>0.86064294417040443</v>
      </c>
      <c r="DL3" s="5">
        <v>0.34218579083965417</v>
      </c>
      <c r="DM3" s="5">
        <v>0.78726982904214893</v>
      </c>
      <c r="DN3" s="5">
        <v>0.66446792048493897</v>
      </c>
      <c r="DO3" s="5">
        <v>0.76307554747664852</v>
      </c>
      <c r="DP3" s="5">
        <v>0.85568290550040316</v>
      </c>
      <c r="DQ3" s="5">
        <v>0.78818309559854094</v>
      </c>
      <c r="DR3" s="5">
        <v>0.48656406845657429</v>
      </c>
      <c r="DS3" s="5">
        <v>0.65863739651928921</v>
      </c>
      <c r="DT3" s="5">
        <v>0.78441176481634345</v>
      </c>
      <c r="DU3" s="5">
        <v>0.62524073269249325</v>
      </c>
      <c r="DV3" s="5">
        <v>0.82019018168942182</v>
      </c>
      <c r="DW3" s="5">
        <v>0.52304726717066985</v>
      </c>
    </row>
    <row r="4" spans="1:127">
      <c r="A4" s="39" t="s">
        <v>38</v>
      </c>
      <c r="B4" s="5">
        <v>1.5973659250493386</v>
      </c>
      <c r="C4" s="5">
        <v>1.6132703762460174</v>
      </c>
      <c r="D4" s="5">
        <v>1.5590339893538359</v>
      </c>
      <c r="E4" s="5">
        <v>1.384358298886442</v>
      </c>
      <c r="F4" s="5">
        <v>1.6049312094232739</v>
      </c>
      <c r="G4" s="5">
        <v>1.5704401733458437</v>
      </c>
      <c r="H4" s="5">
        <v>1.6076413875052302</v>
      </c>
      <c r="I4" s="5">
        <v>1.0424346664867592</v>
      </c>
      <c r="J4" s="5">
        <v>1.6008885774316721</v>
      </c>
      <c r="K4" s="5">
        <v>1.5035100984480894</v>
      </c>
      <c r="L4" s="5">
        <v>1.6129188355291355</v>
      </c>
      <c r="M4" s="5">
        <v>1.1896218197370632</v>
      </c>
      <c r="N4" s="5">
        <v>1.4103182932009504</v>
      </c>
      <c r="O4" s="5">
        <v>1.0490984146499907</v>
      </c>
      <c r="P4" s="5">
        <v>0.99539452630743297</v>
      </c>
      <c r="Q4" s="5">
        <v>1.0416569889261109</v>
      </c>
      <c r="R4" s="5">
        <v>0.91076178257751628</v>
      </c>
      <c r="S4" s="5">
        <v>1.4376318856196426</v>
      </c>
      <c r="T4" s="5">
        <v>1.1518886245433033</v>
      </c>
      <c r="U4" s="5">
        <v>1.6051491326310825</v>
      </c>
      <c r="V4" s="5">
        <v>1.5204430249534509</v>
      </c>
      <c r="W4" s="5">
        <v>0.81677014518827284</v>
      </c>
      <c r="X4" s="5">
        <v>1.1460942034273021</v>
      </c>
      <c r="Y4" s="5">
        <v>1.3948409399477895</v>
      </c>
      <c r="Z4" s="5">
        <v>1.0307991000206722</v>
      </c>
      <c r="AA4" s="5">
        <v>1.5767943734582683</v>
      </c>
      <c r="AB4" s="5">
        <v>0.9936106019503087</v>
      </c>
      <c r="AC4" s="5">
        <v>0.81231611321576447</v>
      </c>
      <c r="AD4" s="5">
        <v>0.7714706798772426</v>
      </c>
      <c r="AE4" s="5">
        <v>0.81060520779618839</v>
      </c>
      <c r="AF4" s="5">
        <v>1.0457135691859045</v>
      </c>
      <c r="AG4" s="5">
        <v>1.4189997347532259</v>
      </c>
      <c r="AH4" s="5">
        <v>0.94487404677843223</v>
      </c>
      <c r="AI4" s="5">
        <v>1.1829561000871616</v>
      </c>
      <c r="AJ4" s="5">
        <v>1.4406434054391406</v>
      </c>
      <c r="AK4" s="5">
        <v>1.5767644315044647</v>
      </c>
      <c r="AL4" s="5">
        <v>1.1764903384727865</v>
      </c>
      <c r="AM4" s="5">
        <v>0.76352748615221111</v>
      </c>
      <c r="AN4" s="5">
        <v>0.93052093379895917</v>
      </c>
      <c r="AO4" s="5">
        <v>1.2411046311969607</v>
      </c>
      <c r="AP4" s="5">
        <v>1.1770123142123083</v>
      </c>
      <c r="AQ4" s="5">
        <v>0.84460142536297911</v>
      </c>
      <c r="AR4" s="5">
        <v>0.98634091735898821</v>
      </c>
      <c r="AS4" s="5">
        <v>1.1437609735966903</v>
      </c>
      <c r="AT4" s="5">
        <v>1.084821260242552</v>
      </c>
      <c r="AU4" s="5">
        <v>1.0785410894545939</v>
      </c>
      <c r="AV4" s="5">
        <v>0.7096086564754337</v>
      </c>
      <c r="AW4" s="5">
        <v>1.0889882683994609</v>
      </c>
      <c r="AX4" s="5">
        <v>0.92104266662175083</v>
      </c>
      <c r="AY4" s="5">
        <v>0.91228226702833348</v>
      </c>
      <c r="AZ4" s="5">
        <v>1.3262011425224609</v>
      </c>
      <c r="BA4" s="5">
        <v>1.4575718221687439</v>
      </c>
      <c r="BB4" s="5">
        <v>1.1810912708458086</v>
      </c>
      <c r="BC4" s="5">
        <v>0.92729319117890585</v>
      </c>
      <c r="BD4" s="5">
        <v>0.65800220815773047</v>
      </c>
      <c r="BE4" s="5">
        <v>0.48537459661768567</v>
      </c>
      <c r="BF4" s="5">
        <v>0.74427636240209816</v>
      </c>
      <c r="BG4" s="5">
        <v>0.82372900026245111</v>
      </c>
      <c r="BH4" s="5">
        <v>0.78355971292106164</v>
      </c>
      <c r="BI4" s="5">
        <v>1.2609888732476282</v>
      </c>
      <c r="BJ4" s="5">
        <v>1.5721368594178111</v>
      </c>
      <c r="BK4" s="5">
        <v>1.3509506933086264</v>
      </c>
      <c r="BL4" s="5">
        <v>1.3152173495495458</v>
      </c>
      <c r="BM4" s="5">
        <v>1.2469783307206881</v>
      </c>
      <c r="BN4" s="5">
        <v>0.7834956888914465</v>
      </c>
      <c r="BO4" s="5">
        <v>0.51014879098722887</v>
      </c>
      <c r="BP4" s="5">
        <v>0.52578287743067165</v>
      </c>
      <c r="BQ4" s="5">
        <v>0.62822147267635253</v>
      </c>
      <c r="BR4" s="5">
        <v>0.6034873487733815</v>
      </c>
      <c r="BS4" s="5">
        <v>0.3747182781281464</v>
      </c>
      <c r="BT4" s="5">
        <v>0.51934323801467674</v>
      </c>
      <c r="BU4" s="5">
        <v>1.4845458752956588</v>
      </c>
      <c r="BV4" s="5">
        <v>0.72282565097403062</v>
      </c>
      <c r="BW4" s="5">
        <v>0.33324667597958196</v>
      </c>
      <c r="BX4" s="5">
        <v>0.31112142038730156</v>
      </c>
      <c r="BY4" s="5">
        <v>0.28070276110660991</v>
      </c>
      <c r="BZ4" s="5">
        <v>0.46924401589993348</v>
      </c>
      <c r="CA4" s="5">
        <v>0.55956733268549819</v>
      </c>
      <c r="CB4" s="5">
        <v>1.3460416422126336</v>
      </c>
      <c r="CC4" s="5">
        <v>1.1143125321935763</v>
      </c>
      <c r="CD4" s="5">
        <v>0.38622821160617415</v>
      </c>
      <c r="CE4" s="5">
        <v>0.52323574129634198</v>
      </c>
      <c r="CF4" s="5">
        <v>0.43006530203599164</v>
      </c>
      <c r="CG4" s="5">
        <v>0.59981846136728489</v>
      </c>
      <c r="CH4" s="5">
        <v>0.57619768527414894</v>
      </c>
      <c r="CI4" s="5">
        <v>0.45369157364822077</v>
      </c>
      <c r="CJ4" s="5">
        <v>0.38758185899752456</v>
      </c>
      <c r="CK4" s="5">
        <v>0.49382990864888798</v>
      </c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</row>
    <row r="5" spans="1:127">
      <c r="A5" s="39" t="s">
        <v>39</v>
      </c>
      <c r="B5" s="5">
        <v>1.3671800208649727</v>
      </c>
      <c r="C5" s="5">
        <v>1.4507271654599376</v>
      </c>
      <c r="D5" s="5">
        <v>1.1768570103498623</v>
      </c>
      <c r="E5" s="5">
        <v>0.52529094221928718</v>
      </c>
      <c r="F5" s="5">
        <v>0.44636634241996703</v>
      </c>
      <c r="G5" s="5">
        <v>0.59372568038733031</v>
      </c>
      <c r="H5" s="5">
        <v>0.75779045994189598</v>
      </c>
      <c r="I5" s="5">
        <v>0.60698646653358934</v>
      </c>
      <c r="J5" s="5">
        <v>1.2261588400372552</v>
      </c>
      <c r="K5" s="5">
        <v>0.66666533952755658</v>
      </c>
      <c r="L5" s="5">
        <v>0.70161615094006347</v>
      </c>
      <c r="M5" s="5">
        <v>1.15713157155048</v>
      </c>
      <c r="N5" s="5">
        <v>1.3280225251263189</v>
      </c>
      <c r="O5" s="5">
        <v>0.47960940279157011</v>
      </c>
      <c r="P5" s="5">
        <v>1.1392394921364775</v>
      </c>
      <c r="Q5" s="5">
        <v>1.4488213292958441</v>
      </c>
      <c r="R5" s="5">
        <v>1.1125601516231756</v>
      </c>
      <c r="S5" s="5">
        <v>0.23624381449384105</v>
      </c>
      <c r="T5" s="5">
        <v>0.47580862292723641</v>
      </c>
      <c r="U5" s="5">
        <v>0.77414362150471516</v>
      </c>
      <c r="V5" s="5">
        <v>0.83067366063260395</v>
      </c>
      <c r="W5" s="5">
        <v>0.99860516628062201</v>
      </c>
      <c r="X5" s="5">
        <v>1.0587424838561634</v>
      </c>
      <c r="Y5" s="5">
        <v>1.6149958953105368</v>
      </c>
      <c r="Z5" s="5">
        <v>1.264624886113499</v>
      </c>
      <c r="AA5" s="5">
        <v>0.70448449154013726</v>
      </c>
      <c r="AB5" s="5">
        <v>0.73751507493585844</v>
      </c>
      <c r="AC5" s="5">
        <v>0.43158876836039745</v>
      </c>
      <c r="AD5" s="5">
        <v>0.54172604369683686</v>
      </c>
      <c r="AE5" s="5">
        <v>1.0178581382994882</v>
      </c>
      <c r="AF5" s="5">
        <v>0.80488471743031986</v>
      </c>
      <c r="AG5" s="5">
        <v>0.842156387594583</v>
      </c>
      <c r="AH5" s="5">
        <v>0.37599678723377844</v>
      </c>
      <c r="AI5" s="5">
        <v>0.53820252878908503</v>
      </c>
      <c r="AJ5" s="5">
        <v>0.53680856449532877</v>
      </c>
      <c r="AK5" s="5">
        <v>1.0179513896189891</v>
      </c>
      <c r="AL5" s="5">
        <v>0.54104477183436195</v>
      </c>
      <c r="AM5" s="5">
        <v>0.96803356892148884</v>
      </c>
      <c r="AN5" s="5">
        <v>1.2839111516135087</v>
      </c>
      <c r="AO5" s="5">
        <v>0.77505908134002777</v>
      </c>
      <c r="AP5" s="5">
        <v>0.72058397205566693</v>
      </c>
      <c r="AQ5" s="5">
        <v>0.74577853667046579</v>
      </c>
      <c r="AR5" s="5">
        <v>0.65412656108709555</v>
      </c>
      <c r="AS5" s="5">
        <v>0.28455566214978728</v>
      </c>
      <c r="AT5" s="5">
        <v>0.5759276655310801</v>
      </c>
      <c r="AU5" s="5">
        <v>0.6288668881250129</v>
      </c>
      <c r="AV5" s="5">
        <v>0.36771173772013221</v>
      </c>
      <c r="AW5" s="5">
        <v>0.30168127683357854</v>
      </c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</row>
    <row r="6" spans="1:127">
      <c r="A6" s="39" t="s">
        <v>26</v>
      </c>
      <c r="B6" s="5">
        <v>0.2919389043733121</v>
      </c>
      <c r="C6" s="5">
        <v>0.19379472461060249</v>
      </c>
      <c r="D6" s="5">
        <v>0.22714715320523557</v>
      </c>
      <c r="E6" s="5">
        <v>0.12496233758117771</v>
      </c>
      <c r="F6" s="5">
        <v>0.1304993564687997</v>
      </c>
      <c r="G6" s="5">
        <v>0.1073027703763431</v>
      </c>
      <c r="H6" s="5">
        <v>0.20339919157828762</v>
      </c>
      <c r="I6" s="5">
        <v>0.34581527315592986</v>
      </c>
      <c r="J6" s="5">
        <v>0.28554855212407249</v>
      </c>
      <c r="K6" s="5">
        <v>0.41584531369392458</v>
      </c>
      <c r="L6" s="5">
        <v>0.20016834386672866</v>
      </c>
      <c r="M6" s="5">
        <v>0.24892927154256569</v>
      </c>
      <c r="N6" s="5">
        <v>0.26905430604641645</v>
      </c>
      <c r="O6" s="5">
        <v>0.19622110718638169</v>
      </c>
      <c r="P6" s="5">
        <v>0.19355679081309132</v>
      </c>
      <c r="Q6" s="5">
        <v>0.36651393635006191</v>
      </c>
      <c r="R6" s="5">
        <v>0.22825899775648464</v>
      </c>
      <c r="S6" s="5">
        <v>0.31887439029224113</v>
      </c>
      <c r="T6" s="5">
        <v>0.30515508563365762</v>
      </c>
      <c r="U6" s="5">
        <v>0.16310269405950265</v>
      </c>
      <c r="V6" s="5">
        <v>0.23108029375589056</v>
      </c>
      <c r="W6" s="5">
        <v>0.30360810933070959</v>
      </c>
      <c r="X6" s="5">
        <v>0.4946340780616672</v>
      </c>
      <c r="Y6" s="5">
        <v>0.29676392084998726</v>
      </c>
      <c r="Z6" s="5">
        <v>0.18290058499401518</v>
      </c>
      <c r="AA6" s="5">
        <v>0.29507349424819801</v>
      </c>
      <c r="AB6" s="5">
        <v>0.21703061721854644</v>
      </c>
      <c r="AC6" s="5">
        <v>0.52858312780987304</v>
      </c>
      <c r="AD6" s="5">
        <v>0.52195333850453629</v>
      </c>
      <c r="AE6" s="5">
        <v>0.32923260590111481</v>
      </c>
      <c r="AF6" s="5">
        <v>0.26575558990623549</v>
      </c>
      <c r="AG6" s="5">
        <v>0.36866179714650704</v>
      </c>
      <c r="AH6" s="5">
        <v>0.25451397576402351</v>
      </c>
      <c r="AI6" s="5">
        <v>0.24906998640365202</v>
      </c>
      <c r="AJ6" s="5">
        <v>0.29904406840200359</v>
      </c>
      <c r="AK6" s="5">
        <v>0.25896771201353108</v>
      </c>
      <c r="AL6" s="5">
        <v>0.26055394554479977</v>
      </c>
      <c r="AM6" s="5">
        <v>0.2251042001432291</v>
      </c>
      <c r="AN6" s="5">
        <v>0.21976181627712368</v>
      </c>
      <c r="AO6" s="5">
        <v>0.14565540668188304</v>
      </c>
      <c r="AP6" s="5">
        <v>0.15932791317563241</v>
      </c>
      <c r="AQ6" s="5">
        <v>0.1417423260080975</v>
      </c>
      <c r="AR6" s="5">
        <v>9.8074832719084959E-2</v>
      </c>
      <c r="AS6" s="5">
        <v>0.11746566094336562</v>
      </c>
      <c r="AT6" s="5">
        <v>0.22529205817931686</v>
      </c>
      <c r="AU6" s="5">
        <v>0.32266021150146457</v>
      </c>
      <c r="AV6" s="5">
        <v>0.3636360833268043</v>
      </c>
      <c r="AW6" s="5">
        <v>0.3906957482623733</v>
      </c>
      <c r="AX6" s="5">
        <v>0.22135867119282812</v>
      </c>
      <c r="AY6" s="5">
        <v>0.25013909898132419</v>
      </c>
      <c r="AZ6" s="5">
        <v>0.40978242538060711</v>
      </c>
      <c r="BA6" s="5">
        <v>0.16534153896577802</v>
      </c>
      <c r="BB6" s="5">
        <v>0.16532729497458573</v>
      </c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</row>
    <row r="7" spans="1:127">
      <c r="A7" s="39" t="s">
        <v>40</v>
      </c>
      <c r="B7" s="5">
        <v>0.21330734142393543</v>
      </c>
      <c r="C7" s="5">
        <v>0.181623110918885</v>
      </c>
      <c r="D7" s="5">
        <v>0.18309226278552648</v>
      </c>
      <c r="E7" s="5">
        <v>0.21914126620409127</v>
      </c>
      <c r="F7" s="5">
        <v>0.37601221411697278</v>
      </c>
      <c r="G7" s="5">
        <v>0.23003037852966948</v>
      </c>
      <c r="H7" s="5">
        <v>0.33322402852645788</v>
      </c>
      <c r="I7" s="5">
        <v>0.26315285784780584</v>
      </c>
      <c r="J7" s="5">
        <v>0.41424402293321216</v>
      </c>
      <c r="K7" s="5">
        <v>0.29130837364901174</v>
      </c>
      <c r="L7" s="5">
        <v>0.1205577899240918</v>
      </c>
      <c r="M7" s="5">
        <v>0.29444917370690882</v>
      </c>
      <c r="N7" s="5">
        <v>0.31379759032419657</v>
      </c>
      <c r="O7" s="5">
        <v>0.17253063903945376</v>
      </c>
      <c r="P7" s="5">
        <v>0.26216566054128088</v>
      </c>
      <c r="Q7" s="5">
        <v>0.1772315997174059</v>
      </c>
      <c r="R7" s="5">
        <v>0.34125544627998139</v>
      </c>
      <c r="S7" s="5">
        <v>0.26083988504273053</v>
      </c>
      <c r="T7" s="5">
        <v>0.22895939303966059</v>
      </c>
      <c r="U7" s="5">
        <v>0.12643360879598967</v>
      </c>
      <c r="V7" s="5">
        <v>0.180887081014145</v>
      </c>
      <c r="W7" s="5">
        <v>0.10199353212988063</v>
      </c>
      <c r="X7" s="5">
        <v>0.11035066412490643</v>
      </c>
      <c r="Y7" s="5">
        <v>0.16445000804992507</v>
      </c>
      <c r="Z7" s="5">
        <v>0.2210007477878512</v>
      </c>
      <c r="AA7" s="5">
        <v>7.3251696192953866E-2</v>
      </c>
      <c r="AB7" s="5">
        <v>0.22730396032626748</v>
      </c>
      <c r="AC7" s="5">
        <v>0.11259382165827291</v>
      </c>
      <c r="AD7" s="5">
        <v>7.3307809632304752E-2</v>
      </c>
      <c r="AE7" s="5">
        <v>0.20749842988090786</v>
      </c>
      <c r="AF7" s="5">
        <v>0.21751077279707637</v>
      </c>
      <c r="AG7" s="5">
        <v>0.44990959683800424</v>
      </c>
      <c r="AH7" s="5">
        <v>0.25884170937172124</v>
      </c>
      <c r="AI7" s="5">
        <v>0.32442981793664621</v>
      </c>
      <c r="AJ7" s="5">
        <v>0.36727152939025742</v>
      </c>
      <c r="AK7" s="5">
        <v>0.16838243393666211</v>
      </c>
      <c r="AL7" s="5">
        <v>0.19519484980020316</v>
      </c>
      <c r="AM7" s="5">
        <v>0.26832145516393208</v>
      </c>
      <c r="AN7" s="5">
        <v>0.18178262883408849</v>
      </c>
      <c r="AO7" s="5">
        <v>0.21834205015157096</v>
      </c>
      <c r="AP7" s="5">
        <v>0.3594377038882558</v>
      </c>
      <c r="AQ7" s="5">
        <v>7.5478958615041739E-2</v>
      </c>
      <c r="AR7" s="5">
        <v>0.41799460381820558</v>
      </c>
      <c r="AS7" s="5">
        <v>0.20956945198438148</v>
      </c>
      <c r="AT7" s="5">
        <v>0.16446999399604437</v>
      </c>
      <c r="AU7" s="5">
        <v>0.23130169170895529</v>
      </c>
      <c r="AV7" s="5">
        <v>0.29980550584120597</v>
      </c>
      <c r="AW7" s="5">
        <v>0.19305310061243572</v>
      </c>
      <c r="AX7" s="5">
        <v>0.21483664827760177</v>
      </c>
      <c r="AY7" s="5">
        <v>0.12523312127533123</v>
      </c>
      <c r="AZ7" s="5">
        <v>0.22334324360581295</v>
      </c>
      <c r="BA7" s="5">
        <v>0.17767180804728072</v>
      </c>
      <c r="BB7" s="5">
        <v>0.17311493840133763</v>
      </c>
      <c r="BC7" s="5">
        <v>0.17133510487905423</v>
      </c>
      <c r="BD7" s="5">
        <v>0.19355977268668004</v>
      </c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7"/>
  <sheetViews>
    <sheetView workbookViewId="0">
      <selection activeCell="E34" sqref="E34"/>
    </sheetView>
  </sheetViews>
  <sheetFormatPr baseColWidth="10" defaultRowHeight="15" x14ac:dyDescent="0"/>
  <cols>
    <col min="1" max="1" width="29.6640625" style="20" customWidth="1"/>
    <col min="2" max="6" width="10.83203125" style="20"/>
    <col min="7" max="7" width="12" style="20" customWidth="1"/>
    <col min="8" max="16384" width="10.83203125" style="20"/>
  </cols>
  <sheetData>
    <row r="1" spans="1:67" ht="19">
      <c r="A1" s="40" t="s">
        <v>34</v>
      </c>
    </row>
    <row r="2" spans="1:67">
      <c r="A2" s="39" t="s">
        <v>7</v>
      </c>
      <c r="B2" s="15">
        <v>0.73071519230410276</v>
      </c>
      <c r="C2" s="15">
        <v>0.86634939527122379</v>
      </c>
      <c r="D2" s="15">
        <v>0.65605061478474547</v>
      </c>
      <c r="E2" s="15">
        <v>0.95772118050743538</v>
      </c>
      <c r="F2" s="15">
        <v>0.7660674672123361</v>
      </c>
      <c r="G2" s="15">
        <v>0.78571945597440507</v>
      </c>
      <c r="H2" s="15">
        <v>1.0466574408481977</v>
      </c>
      <c r="I2" s="15">
        <v>0.91139993656844864</v>
      </c>
      <c r="J2" s="15">
        <v>0.77456135568571849</v>
      </c>
      <c r="K2" s="15">
        <v>0.54003804390891619</v>
      </c>
      <c r="L2" s="15">
        <v>0.81185999913528573</v>
      </c>
      <c r="M2" s="15">
        <v>0.81366451923316951</v>
      </c>
      <c r="N2" s="15">
        <v>0.76060561221517531</v>
      </c>
      <c r="O2" s="15">
        <v>0.71758395440985145</v>
      </c>
      <c r="P2" s="15">
        <v>0.54092372277631995</v>
      </c>
      <c r="Q2" s="15">
        <v>0.62889611282494939</v>
      </c>
      <c r="R2" s="15">
        <v>0.47901989378286453</v>
      </c>
      <c r="S2" s="15">
        <v>0.68330662761182237</v>
      </c>
      <c r="T2" s="15">
        <v>0.77770888249576076</v>
      </c>
      <c r="U2" s="15">
        <v>0.91257184204531716</v>
      </c>
      <c r="V2" s="15">
        <v>1.0391914476453148</v>
      </c>
      <c r="W2" s="15">
        <v>0.9770727302187211</v>
      </c>
      <c r="X2" s="15">
        <v>0.61080082333932828</v>
      </c>
      <c r="Y2" s="15">
        <v>0.55494399716974285</v>
      </c>
      <c r="Z2" s="15">
        <v>0.88135842322782576</v>
      </c>
      <c r="AA2" s="15">
        <v>0.73431862111527235</v>
      </c>
      <c r="AB2" s="15">
        <v>0.54095849496284665</v>
      </c>
      <c r="AC2" s="15">
        <v>0.52874163678837038</v>
      </c>
      <c r="AD2" s="15">
        <v>0.88067985964604301</v>
      </c>
      <c r="AE2" s="15">
        <v>0.34887831643828299</v>
      </c>
      <c r="AF2" s="15">
        <v>0.27561879282635465</v>
      </c>
      <c r="AG2" s="15">
        <v>1.130633513173871</v>
      </c>
      <c r="AH2" s="15">
        <v>1.0826983062385613</v>
      </c>
      <c r="AI2" s="15">
        <v>1.029917070768267</v>
      </c>
      <c r="AJ2" s="15">
        <v>1.1547765414026538</v>
      </c>
      <c r="AK2" s="15">
        <v>1.2802509186001021</v>
      </c>
      <c r="AL2" s="15">
        <v>0.97756119664850016</v>
      </c>
      <c r="AM2" s="15">
        <v>1.0258876366771903</v>
      </c>
      <c r="AN2" s="15">
        <v>1.1716218719715441</v>
      </c>
      <c r="AO2" s="15">
        <v>1.147362154540092</v>
      </c>
      <c r="AP2" s="15">
        <v>1.1133879345002782</v>
      </c>
      <c r="AQ2" s="15">
        <v>1.4311485016289738</v>
      </c>
      <c r="AR2" s="15">
        <v>1.00322748582092</v>
      </c>
      <c r="AS2" s="15">
        <v>1.1470892204728311</v>
      </c>
      <c r="AT2" s="15">
        <v>1.0291042939056845</v>
      </c>
      <c r="AU2" s="15">
        <v>0.94199141159465238</v>
      </c>
      <c r="AV2" s="15">
        <v>0.76476245233360496</v>
      </c>
      <c r="AW2" s="15">
        <v>0.88687869181875489</v>
      </c>
      <c r="AX2" s="15">
        <v>1.5041460839680594</v>
      </c>
      <c r="AY2" s="15">
        <v>1.1863838150260018</v>
      </c>
      <c r="AZ2" s="15">
        <v>1.6458175388284371</v>
      </c>
      <c r="BA2" s="15">
        <v>1.3068108897622215</v>
      </c>
      <c r="BB2" s="15">
        <v>1.1988110081329997</v>
      </c>
      <c r="BC2" s="15">
        <v>1.3031183687218164</v>
      </c>
      <c r="BD2" s="15">
        <v>1.0708403007086365</v>
      </c>
      <c r="BE2" s="15">
        <v>0.89994438690110079</v>
      </c>
      <c r="BF2" s="15">
        <v>1.2694600420379087</v>
      </c>
      <c r="BG2" s="15">
        <v>1.8795440339922924</v>
      </c>
      <c r="BH2" s="15">
        <v>1.9130561427119563</v>
      </c>
      <c r="BI2" s="15">
        <v>1.4636830795546552</v>
      </c>
      <c r="BJ2" s="15">
        <v>1.8266958758614216</v>
      </c>
      <c r="BK2" s="15">
        <v>1.9816765230997428</v>
      </c>
      <c r="BL2" s="15">
        <v>0.85261093197151627</v>
      </c>
      <c r="BM2" s="15">
        <v>1.4516263298210508</v>
      </c>
      <c r="BN2" s="15">
        <v>1.3934910515298109</v>
      </c>
      <c r="BO2" s="15"/>
    </row>
    <row r="3" spans="1:67">
      <c r="A3" s="39" t="s">
        <v>37</v>
      </c>
      <c r="B3" s="15">
        <v>0.47358880941108239</v>
      </c>
      <c r="C3" s="15">
        <v>0.43441720536951545</v>
      </c>
      <c r="D3" s="15">
        <v>0.32440982790280376</v>
      </c>
      <c r="E3" s="15">
        <v>0.31582601929098264</v>
      </c>
      <c r="F3" s="15">
        <v>0.31761218740153302</v>
      </c>
      <c r="G3" s="15">
        <v>0.4526250905067466</v>
      </c>
      <c r="H3" s="15">
        <v>0.4361786281938867</v>
      </c>
      <c r="I3" s="15">
        <v>0.48828070214797364</v>
      </c>
      <c r="J3" s="15">
        <v>0.44432971626226503</v>
      </c>
      <c r="K3" s="15">
        <v>0.45436277993396484</v>
      </c>
      <c r="L3" s="15">
        <v>0.81053686224399968</v>
      </c>
      <c r="M3" s="15">
        <v>0.92560271894618074</v>
      </c>
      <c r="N3" s="15">
        <v>0.86207030056048217</v>
      </c>
      <c r="O3" s="15">
        <v>0.65222935386327141</v>
      </c>
      <c r="P3" s="15">
        <v>1.0066837767687316</v>
      </c>
      <c r="Q3" s="15">
        <v>0.88590700238414899</v>
      </c>
      <c r="R3" s="15">
        <v>1.3659167536091301</v>
      </c>
      <c r="S3" s="15">
        <v>0.89817905450549318</v>
      </c>
      <c r="T3" s="15">
        <v>1.1964109913433691</v>
      </c>
      <c r="U3" s="15">
        <v>1.0591308588856974</v>
      </c>
      <c r="V3" s="15">
        <v>0.86865843403843424</v>
      </c>
      <c r="W3" s="15">
        <v>0.63531521484061915</v>
      </c>
      <c r="X3" s="15">
        <v>0.68784977936337033</v>
      </c>
      <c r="Y3" s="15">
        <v>0.68854407322001032</v>
      </c>
      <c r="Z3" s="15">
        <v>0.88538072810076551</v>
      </c>
      <c r="AA3" s="15">
        <v>0.52838227819930583</v>
      </c>
      <c r="AB3" s="15">
        <v>0.91149459418732681</v>
      </c>
      <c r="AC3" s="15">
        <v>0.78974452054468802</v>
      </c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</row>
    <row r="4" spans="1:67">
      <c r="A4" s="39" t="s">
        <v>38</v>
      </c>
      <c r="B4" s="15">
        <v>0.56852262799831244</v>
      </c>
      <c r="C4" s="15">
        <v>0.44874417412769979</v>
      </c>
      <c r="D4" s="15">
        <v>0.49413034061683586</v>
      </c>
      <c r="E4" s="15">
        <v>0.53750418179813131</v>
      </c>
      <c r="F4" s="15">
        <v>0.58232447234700635</v>
      </c>
      <c r="G4" s="15">
        <v>0.45513940476134923</v>
      </c>
      <c r="H4" s="15">
        <v>0.40038112211425392</v>
      </c>
      <c r="I4" s="15">
        <v>0.42802266466020183</v>
      </c>
      <c r="J4" s="15">
        <v>0.37267946416117603</v>
      </c>
      <c r="K4" s="15">
        <v>0.48383243799008252</v>
      </c>
      <c r="L4" s="15">
        <v>0.41564045461990096</v>
      </c>
      <c r="M4" s="15">
        <v>0.29588430830281387</v>
      </c>
      <c r="N4" s="15">
        <v>0.52707505556269996</v>
      </c>
      <c r="O4" s="15">
        <v>0.67934489809557008</v>
      </c>
      <c r="P4" s="15">
        <v>0.84514263902084741</v>
      </c>
      <c r="Q4" s="15">
        <v>0.72468451768951447</v>
      </c>
      <c r="R4" s="15">
        <v>0.62557210336979763</v>
      </c>
      <c r="S4" s="15">
        <v>0.44648894945868534</v>
      </c>
      <c r="T4" s="15">
        <v>0.64960773337696698</v>
      </c>
      <c r="U4" s="15">
        <v>0.46024930635731698</v>
      </c>
      <c r="V4" s="15">
        <v>0.47235057920806117</v>
      </c>
      <c r="W4" s="15">
        <v>0.49731176570924607</v>
      </c>
      <c r="X4" s="15">
        <v>0.5359969730940416</v>
      </c>
      <c r="Y4" s="15">
        <v>0.65720449023897054</v>
      </c>
      <c r="Z4" s="15">
        <v>0.53629594030624161</v>
      </c>
      <c r="AA4" s="15">
        <v>0.7158032137040764</v>
      </c>
      <c r="AB4" s="15">
        <v>3.0065371844055484</v>
      </c>
      <c r="AC4" s="15">
        <v>2.5382520993338509</v>
      </c>
      <c r="AD4" s="15">
        <v>1.8165955215694987</v>
      </c>
      <c r="AE4" s="15">
        <v>1.0547044423317746</v>
      </c>
      <c r="AF4" s="15">
        <v>0.97722575543641166</v>
      </c>
      <c r="AG4" s="15">
        <v>0.98374577038493793</v>
      </c>
      <c r="AH4" s="15">
        <v>1.0437836760146191</v>
      </c>
      <c r="AI4" s="15">
        <v>0.88931159500172774</v>
      </c>
      <c r="AJ4" s="15">
        <v>1.312060202068986</v>
      </c>
      <c r="AK4" s="15">
        <v>0.96364781453217785</v>
      </c>
      <c r="AL4" s="15">
        <v>0.57421335389515149</v>
      </c>
      <c r="AM4" s="15">
        <v>0.80358918619716024</v>
      </c>
      <c r="AN4" s="15">
        <v>0.84589562244098992</v>
      </c>
      <c r="AO4" s="15">
        <v>0.80982361846560191</v>
      </c>
      <c r="AP4" s="15">
        <v>0.53892790965758386</v>
      </c>
      <c r="AQ4" s="15">
        <v>1.1739136626303586</v>
      </c>
      <c r="AR4" s="15">
        <v>0.98400081241442261</v>
      </c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</row>
    <row r="5" spans="1:67">
      <c r="A5" s="39" t="s">
        <v>39</v>
      </c>
      <c r="B5" s="15">
        <v>0.42034339284763089</v>
      </c>
      <c r="C5" s="15">
        <v>0.35930974242150054</v>
      </c>
      <c r="D5" s="15">
        <v>0.5472735563886707</v>
      </c>
      <c r="E5" s="15">
        <v>0.52162939078995363</v>
      </c>
      <c r="F5" s="15">
        <v>0.27458588410568124</v>
      </c>
      <c r="G5" s="15">
        <v>0.51061893430913829</v>
      </c>
      <c r="H5" s="15">
        <v>0.39730967096097763</v>
      </c>
      <c r="I5" s="15">
        <v>0.52682516496825649</v>
      </c>
      <c r="J5" s="15">
        <v>0.39249381511694753</v>
      </c>
      <c r="K5" s="15">
        <v>0.39598432631181696</v>
      </c>
      <c r="L5" s="15">
        <v>0.30798530518382378</v>
      </c>
      <c r="M5" s="15">
        <v>0.41773934243441263</v>
      </c>
      <c r="N5" s="15">
        <v>0.66056120210764158</v>
      </c>
      <c r="O5" s="15">
        <v>0.73278487332173026</v>
      </c>
      <c r="P5" s="15">
        <v>0.84945797775669873</v>
      </c>
      <c r="Q5" s="15">
        <v>0.43956201713687704</v>
      </c>
      <c r="R5" s="15">
        <v>0.50643849877842251</v>
      </c>
      <c r="S5" s="15">
        <v>0.99671855565672307</v>
      </c>
      <c r="T5" s="15">
        <v>0.6277751237640663</v>
      </c>
      <c r="U5" s="15">
        <v>0.74830048972066632</v>
      </c>
      <c r="V5" s="15">
        <v>0.70966311708982299</v>
      </c>
      <c r="W5" s="15">
        <v>0.58376107879406125</v>
      </c>
      <c r="X5" s="15">
        <v>0.59020598397989166</v>
      </c>
      <c r="Y5" s="15">
        <v>0.62235999964192024</v>
      </c>
      <c r="Z5" s="15">
        <v>0.58991497389503178</v>
      </c>
      <c r="AA5" s="15">
        <v>0.47305655578345485</v>
      </c>
      <c r="AB5" s="15">
        <v>1.0407706384551112</v>
      </c>
      <c r="AC5" s="15">
        <v>0.7331357688389416</v>
      </c>
      <c r="AD5" s="15">
        <v>0.64532661488817344</v>
      </c>
      <c r="AE5" s="15">
        <v>0.99886785394270738</v>
      </c>
      <c r="AF5" s="15">
        <v>0.63504205079857978</v>
      </c>
      <c r="AG5" s="15">
        <v>0.5209107656017361</v>
      </c>
      <c r="AH5" s="15">
        <v>0.83226069378661516</v>
      </c>
      <c r="AI5" s="15">
        <v>0.64848803217484396</v>
      </c>
      <c r="AJ5" s="15">
        <v>0.31381341801340756</v>
      </c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</row>
    <row r="6" spans="1:67">
      <c r="A6" s="39" t="s">
        <v>26</v>
      </c>
      <c r="B6" s="15">
        <v>0.41744529668247493</v>
      </c>
      <c r="C6" s="15">
        <v>0.35686791621711755</v>
      </c>
      <c r="D6" s="15">
        <v>0.54352289772423157</v>
      </c>
      <c r="E6" s="15">
        <v>0.76256886090525944</v>
      </c>
      <c r="F6" s="15">
        <v>0.50557466751498725</v>
      </c>
      <c r="G6" s="15">
        <v>0.66786230339425712</v>
      </c>
      <c r="H6" s="15">
        <v>0.49864856310238193</v>
      </c>
      <c r="I6" s="15">
        <v>0.65488524059158959</v>
      </c>
      <c r="J6" s="15">
        <v>0.69339548316481436</v>
      </c>
      <c r="K6" s="15">
        <v>0.93687083916895697</v>
      </c>
      <c r="L6" s="15">
        <v>0.63835184781241305</v>
      </c>
      <c r="M6" s="15">
        <v>0.67248645226283332</v>
      </c>
      <c r="N6" s="15">
        <v>0.68888898939297771</v>
      </c>
      <c r="O6" s="15">
        <v>0.76113441622112354</v>
      </c>
      <c r="P6" s="15">
        <v>0.5283901433367344</v>
      </c>
      <c r="Q6" s="15">
        <v>0.74022280960162212</v>
      </c>
      <c r="R6" s="15">
        <v>0.69610440207708135</v>
      </c>
      <c r="S6" s="15">
        <v>0.82238672666676149</v>
      </c>
      <c r="T6" s="15">
        <v>0.79887507119518963</v>
      </c>
      <c r="U6" s="15">
        <v>0.57586250303260267</v>
      </c>
      <c r="V6" s="15">
        <v>0.80190190724141464</v>
      </c>
      <c r="W6" s="15">
        <v>0.77505396166151286</v>
      </c>
      <c r="X6" s="15">
        <v>0.88511427932226161</v>
      </c>
      <c r="Y6" s="15">
        <v>0.74574891955192801</v>
      </c>
      <c r="Z6" s="15">
        <v>0.65380826870333353</v>
      </c>
      <c r="AA6" s="15">
        <v>0.43773578741989183</v>
      </c>
      <c r="AB6" s="15">
        <v>0.41118851086555197</v>
      </c>
      <c r="AC6" s="15">
        <v>0.40233981730372165</v>
      </c>
      <c r="AD6" s="15">
        <v>0.39219466392492458</v>
      </c>
      <c r="AE6" s="15">
        <v>0.86167290414303466</v>
      </c>
      <c r="AF6" s="15">
        <v>0.59417659052259864</v>
      </c>
      <c r="AG6" s="15">
        <v>0.78157834613083277</v>
      </c>
      <c r="AH6" s="15">
        <v>0.55378257854277912</v>
      </c>
      <c r="AI6" s="15">
        <v>0.45556793976382115</v>
      </c>
      <c r="AJ6" s="15">
        <v>0.4268173208505226</v>
      </c>
      <c r="AK6" s="15">
        <v>0.2831174424478009</v>
      </c>
      <c r="AL6" s="15">
        <v>0.5047660301984197</v>
      </c>
      <c r="AM6" s="15">
        <v>0.69475090851501808</v>
      </c>
      <c r="AN6" s="15">
        <v>0.68886415211688734</v>
      </c>
      <c r="AO6" s="15">
        <v>0.43276138696348426</v>
      </c>
      <c r="AP6" s="15">
        <v>0.85765671659920628</v>
      </c>
      <c r="AQ6" s="15">
        <v>0.62052369702963162</v>
      </c>
      <c r="AR6" s="15">
        <v>0.59005512052511988</v>
      </c>
      <c r="AS6" s="15">
        <v>0.66795447728552626</v>
      </c>
      <c r="AT6" s="15">
        <v>0.64179972168332711</v>
      </c>
      <c r="AU6" s="15">
        <v>0.55163732781289865</v>
      </c>
      <c r="AV6" s="15">
        <v>0.44319916025059153</v>
      </c>
      <c r="AW6" s="15">
        <v>0.30266543661498008</v>
      </c>
      <c r="AX6" s="15">
        <v>0.18299985436571176</v>
      </c>
      <c r="AY6" s="15">
        <v>0.8726925596149947</v>
      </c>
      <c r="AZ6" s="15">
        <v>1.0032107896519926</v>
      </c>
      <c r="BA6" s="15">
        <v>1.0554522743168764</v>
      </c>
      <c r="BB6" s="15">
        <v>0.66987840028846724</v>
      </c>
      <c r="BC6" s="15">
        <v>0.78015075469509954</v>
      </c>
      <c r="BD6" s="15">
        <v>0.66936983406303707</v>
      </c>
      <c r="BE6" s="15">
        <v>1.3610552247740668</v>
      </c>
      <c r="BF6" s="15">
        <v>0.86603281199098192</v>
      </c>
      <c r="BG6" s="15">
        <v>0.71445629742068151</v>
      </c>
      <c r="BH6" s="15">
        <v>0.90869400732830363</v>
      </c>
      <c r="BI6" s="15">
        <v>0.69665546764159958</v>
      </c>
      <c r="BJ6" s="15">
        <v>0.70581660493765697</v>
      </c>
      <c r="BK6" s="15">
        <v>0.5464000201895779</v>
      </c>
      <c r="BL6" s="15">
        <v>0.44052901508599918</v>
      </c>
      <c r="BM6" s="15"/>
      <c r="BN6" s="15"/>
      <c r="BO6" s="15"/>
    </row>
    <row r="7" spans="1:67">
      <c r="A7" s="39" t="s">
        <v>40</v>
      </c>
      <c r="B7" s="15">
        <v>0.53400083801061526</v>
      </c>
      <c r="C7" s="15">
        <v>0.45627934374399021</v>
      </c>
      <c r="D7" s="15">
        <v>0.67111474469830368</v>
      </c>
      <c r="E7" s="15">
        <v>0.68595060164660826</v>
      </c>
      <c r="F7" s="15">
        <v>0.69215923074488928</v>
      </c>
      <c r="G7" s="15">
        <v>0.62278655686129603</v>
      </c>
      <c r="H7" s="15">
        <v>0.61285872964829069</v>
      </c>
      <c r="I7" s="15">
        <v>0.76264019908158598</v>
      </c>
      <c r="J7" s="15">
        <v>0.79978692119239991</v>
      </c>
      <c r="K7" s="15">
        <v>0.5384108803603006</v>
      </c>
      <c r="L7" s="15">
        <v>0.47612676507292662</v>
      </c>
      <c r="M7" s="15">
        <v>0.52248853056790512</v>
      </c>
      <c r="N7" s="15">
        <v>0.50880305345719068</v>
      </c>
      <c r="O7" s="15">
        <v>0.49115915846703601</v>
      </c>
      <c r="P7" s="15">
        <v>0.33972173264284228</v>
      </c>
      <c r="Q7" s="15">
        <v>0.4261108843255717</v>
      </c>
      <c r="R7" s="15">
        <v>0.58827042425315268</v>
      </c>
      <c r="S7" s="15">
        <v>0.54226148606352587</v>
      </c>
      <c r="T7" s="15">
        <v>0.56715892355607878</v>
      </c>
      <c r="U7" s="15">
        <v>0.69378179479793256</v>
      </c>
      <c r="V7" s="15">
        <v>0.56378358373033999</v>
      </c>
      <c r="W7" s="15">
        <v>0.54096842987328275</v>
      </c>
      <c r="X7" s="15">
        <v>0.61884580104485343</v>
      </c>
      <c r="Y7" s="15">
        <v>0.61873794287368267</v>
      </c>
      <c r="Z7" s="15">
        <v>0.45077991086800356</v>
      </c>
      <c r="AA7" s="15">
        <v>0.35094551372830146</v>
      </c>
      <c r="AB7" s="15">
        <v>0.26617998398259707</v>
      </c>
      <c r="AC7" s="15">
        <v>0.30627636260393248</v>
      </c>
      <c r="AD7" s="15">
        <v>0.45563955390988203</v>
      </c>
      <c r="AE7" s="15">
        <v>0.33411301575205765</v>
      </c>
      <c r="AF7" s="15">
        <v>0.34680840544587699</v>
      </c>
      <c r="AG7" s="15">
        <v>0.22578220041640826</v>
      </c>
      <c r="AH7" s="15">
        <v>0.46360528230669629</v>
      </c>
      <c r="AI7" s="15">
        <v>0.71133457378079989</v>
      </c>
      <c r="AJ7" s="15">
        <v>0.40501355007486034</v>
      </c>
      <c r="AK7" s="15">
        <v>0.36633211427643425</v>
      </c>
      <c r="AL7" s="15">
        <v>0.38414830637072778</v>
      </c>
      <c r="AM7" s="15">
        <v>0.25305895696851632</v>
      </c>
      <c r="AN7" s="15">
        <v>0.47726509423211727</v>
      </c>
      <c r="AO7" s="15">
        <v>0.4626422399237663</v>
      </c>
      <c r="AP7" s="15">
        <v>0.34667759579180046</v>
      </c>
      <c r="AQ7" s="15">
        <v>0.40132682439887629</v>
      </c>
      <c r="AR7" s="15">
        <v>0.68614681612772299</v>
      </c>
      <c r="AS7" s="15">
        <v>1.1240610639758204</v>
      </c>
      <c r="AT7" s="15">
        <v>0.85407407750802355</v>
      </c>
      <c r="AU7" s="15">
        <v>0.957739486499813</v>
      </c>
      <c r="AV7" s="15">
        <v>1.5531932189579747</v>
      </c>
      <c r="AW7" s="15">
        <v>0.87207231763706883</v>
      </c>
      <c r="AX7" s="15">
        <v>1.4141471561702708</v>
      </c>
      <c r="AY7" s="15">
        <v>1.4301882189433872</v>
      </c>
      <c r="AZ7" s="15">
        <v>1.2005762485386962</v>
      </c>
      <c r="BA7" s="15">
        <v>1.4396753224906542</v>
      </c>
      <c r="BB7" s="15">
        <v>1.4558736880123437</v>
      </c>
      <c r="BC7" s="15">
        <v>0.92126953416750856</v>
      </c>
      <c r="BD7" s="15">
        <v>0.98313803903496866</v>
      </c>
      <c r="BE7" s="15">
        <v>0.87495219979975858</v>
      </c>
      <c r="BF7" s="15">
        <v>1.2206280714508659</v>
      </c>
      <c r="BG7" s="15">
        <v>1.3038490445884332</v>
      </c>
      <c r="BH7" s="15">
        <v>0.97923706885522666</v>
      </c>
      <c r="BI7" s="15">
        <v>1.3230047017832947</v>
      </c>
      <c r="BJ7" s="15">
        <v>1.4350980424819597</v>
      </c>
      <c r="BK7" s="15">
        <v>1.3490367888385801</v>
      </c>
      <c r="BL7" s="15">
        <v>1.0644622721884276</v>
      </c>
      <c r="BM7" s="15">
        <v>0.9122292716150916</v>
      </c>
      <c r="BN7" s="15">
        <v>1.2737031686932749</v>
      </c>
      <c r="BO7" s="15">
        <v>1.2494620332239348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5"/>
  <sheetViews>
    <sheetView workbookViewId="0">
      <selection activeCell="B44" sqref="B44:B45"/>
    </sheetView>
  </sheetViews>
  <sheetFormatPr baseColWidth="10" defaultRowHeight="15" x14ac:dyDescent="0"/>
  <cols>
    <col min="1" max="16384" width="10.83203125" style="7"/>
  </cols>
  <sheetData>
    <row r="2" spans="2:9" ht="19">
      <c r="B2" s="64" t="s">
        <v>7</v>
      </c>
      <c r="C2" s="65"/>
      <c r="D2" s="65"/>
      <c r="E2" s="65"/>
      <c r="F2" s="65"/>
      <c r="G2" s="65"/>
      <c r="H2" s="65"/>
      <c r="I2" s="66"/>
    </row>
    <row r="3" spans="2:9" ht="19">
      <c r="B3" s="64" t="s">
        <v>35</v>
      </c>
      <c r="C3" s="65"/>
      <c r="D3" s="65"/>
      <c r="E3" s="65"/>
      <c r="F3" s="66"/>
      <c r="G3" s="67" t="s">
        <v>36</v>
      </c>
      <c r="H3" s="67"/>
      <c r="I3" s="67"/>
    </row>
    <row r="4" spans="2:9">
      <c r="B4" s="11" t="s">
        <v>11</v>
      </c>
      <c r="C4" s="3" t="s">
        <v>0</v>
      </c>
      <c r="D4" s="3" t="s">
        <v>1</v>
      </c>
      <c r="E4" s="3" t="s">
        <v>2</v>
      </c>
      <c r="F4" s="3" t="s">
        <v>4</v>
      </c>
      <c r="G4" s="3" t="s">
        <v>0</v>
      </c>
      <c r="H4" s="3" t="s">
        <v>1</v>
      </c>
      <c r="I4" s="3" t="s">
        <v>2</v>
      </c>
    </row>
    <row r="5" spans="2:9">
      <c r="B5" s="2">
        <v>1</v>
      </c>
      <c r="C5" s="2">
        <v>9</v>
      </c>
      <c r="D5" s="2">
        <v>9</v>
      </c>
      <c r="E5" s="2">
        <v>2</v>
      </c>
      <c r="F5" s="2">
        <f t="shared" ref="F5:F22" si="0">SUM(C5:E5)</f>
        <v>20</v>
      </c>
      <c r="G5" s="2">
        <f t="shared" ref="G5:G22" si="1">C5/F5*100</f>
        <v>45</v>
      </c>
      <c r="H5" s="2">
        <f t="shared" ref="H5:H22" si="2">D5/F5*100</f>
        <v>45</v>
      </c>
      <c r="I5" s="2">
        <f t="shared" ref="I5:I22" si="3">E5/F5*100</f>
        <v>10</v>
      </c>
    </row>
    <row r="6" spans="2:9">
      <c r="B6" s="2">
        <v>2</v>
      </c>
      <c r="C6" s="2">
        <v>8</v>
      </c>
      <c r="D6" s="2">
        <v>4</v>
      </c>
      <c r="E6" s="2">
        <v>5</v>
      </c>
      <c r="F6" s="2">
        <f t="shared" si="0"/>
        <v>17</v>
      </c>
      <c r="G6" s="2">
        <f t="shared" si="1"/>
        <v>47.058823529411761</v>
      </c>
      <c r="H6" s="2">
        <f t="shared" si="2"/>
        <v>23.52941176470588</v>
      </c>
      <c r="I6" s="2">
        <f t="shared" si="3"/>
        <v>29.411764705882355</v>
      </c>
    </row>
    <row r="7" spans="2:9">
      <c r="B7" s="2">
        <v>3</v>
      </c>
      <c r="C7" s="28">
        <v>6</v>
      </c>
      <c r="D7" s="28">
        <v>6</v>
      </c>
      <c r="E7" s="28">
        <v>8</v>
      </c>
      <c r="F7" s="2">
        <f t="shared" si="0"/>
        <v>20</v>
      </c>
      <c r="G7" s="2">
        <f t="shared" si="1"/>
        <v>30</v>
      </c>
      <c r="H7" s="2">
        <f t="shared" si="2"/>
        <v>30</v>
      </c>
      <c r="I7" s="2">
        <f t="shared" si="3"/>
        <v>40</v>
      </c>
    </row>
    <row r="8" spans="2:9">
      <c r="B8" s="2">
        <v>4</v>
      </c>
      <c r="C8" s="28">
        <v>8</v>
      </c>
      <c r="D8" s="28">
        <v>4</v>
      </c>
      <c r="E8" s="28">
        <v>6</v>
      </c>
      <c r="F8" s="2">
        <f t="shared" si="0"/>
        <v>18</v>
      </c>
      <c r="G8" s="2">
        <f t="shared" si="1"/>
        <v>44.444444444444443</v>
      </c>
      <c r="H8" s="2">
        <f t="shared" si="2"/>
        <v>22.222222222222221</v>
      </c>
      <c r="I8" s="2">
        <f t="shared" si="3"/>
        <v>33.333333333333329</v>
      </c>
    </row>
    <row r="9" spans="2:9">
      <c r="B9" s="2">
        <v>5</v>
      </c>
      <c r="C9" s="28">
        <v>8</v>
      </c>
      <c r="D9" s="28">
        <v>4</v>
      </c>
      <c r="E9" s="28">
        <v>6</v>
      </c>
      <c r="F9" s="2">
        <f t="shared" si="0"/>
        <v>18</v>
      </c>
      <c r="G9" s="2">
        <f t="shared" si="1"/>
        <v>44.444444444444443</v>
      </c>
      <c r="H9" s="2">
        <f t="shared" si="2"/>
        <v>22.222222222222221</v>
      </c>
      <c r="I9" s="2">
        <f t="shared" si="3"/>
        <v>33.333333333333329</v>
      </c>
    </row>
    <row r="10" spans="2:9">
      <c r="B10" s="2">
        <v>6</v>
      </c>
      <c r="C10" s="28">
        <v>7</v>
      </c>
      <c r="D10" s="28">
        <v>2</v>
      </c>
      <c r="E10" s="28">
        <v>4</v>
      </c>
      <c r="F10" s="2">
        <f t="shared" si="0"/>
        <v>13</v>
      </c>
      <c r="G10" s="2">
        <f t="shared" si="1"/>
        <v>53.846153846153847</v>
      </c>
      <c r="H10" s="2">
        <f t="shared" si="2"/>
        <v>15.384615384615385</v>
      </c>
      <c r="I10" s="2">
        <f t="shared" si="3"/>
        <v>30.76923076923077</v>
      </c>
    </row>
    <row r="11" spans="2:9">
      <c r="B11" s="2">
        <v>7</v>
      </c>
      <c r="C11" s="2">
        <v>10</v>
      </c>
      <c r="D11" s="2">
        <v>9</v>
      </c>
      <c r="E11" s="2">
        <v>4</v>
      </c>
      <c r="F11" s="2">
        <f t="shared" si="0"/>
        <v>23</v>
      </c>
      <c r="G11" s="2">
        <f t="shared" si="1"/>
        <v>43.478260869565219</v>
      </c>
      <c r="H11" s="2">
        <f t="shared" si="2"/>
        <v>39.130434782608695</v>
      </c>
      <c r="I11" s="2">
        <f t="shared" si="3"/>
        <v>17.391304347826086</v>
      </c>
    </row>
    <row r="12" spans="2:9">
      <c r="B12" s="2">
        <v>8</v>
      </c>
      <c r="C12" s="2">
        <v>9</v>
      </c>
      <c r="D12" s="2">
        <v>8</v>
      </c>
      <c r="E12" s="2">
        <v>8</v>
      </c>
      <c r="F12" s="2">
        <f t="shared" si="0"/>
        <v>25</v>
      </c>
      <c r="G12" s="2">
        <f t="shared" si="1"/>
        <v>36</v>
      </c>
      <c r="H12" s="2">
        <f t="shared" si="2"/>
        <v>32</v>
      </c>
      <c r="I12" s="2">
        <f t="shared" si="3"/>
        <v>32</v>
      </c>
    </row>
    <row r="13" spans="2:9">
      <c r="B13" s="2">
        <v>9</v>
      </c>
      <c r="C13" s="2">
        <v>10</v>
      </c>
      <c r="D13" s="2">
        <v>11</v>
      </c>
      <c r="E13" s="2">
        <v>3</v>
      </c>
      <c r="F13" s="2">
        <f t="shared" si="0"/>
        <v>24</v>
      </c>
      <c r="G13" s="2">
        <f t="shared" si="1"/>
        <v>41.666666666666671</v>
      </c>
      <c r="H13" s="2">
        <f t="shared" si="2"/>
        <v>45.833333333333329</v>
      </c>
      <c r="I13" s="2">
        <f t="shared" si="3"/>
        <v>12.5</v>
      </c>
    </row>
    <row r="14" spans="2:9">
      <c r="B14" s="2">
        <v>10</v>
      </c>
      <c r="C14" s="2">
        <v>11</v>
      </c>
      <c r="D14" s="2">
        <v>6</v>
      </c>
      <c r="E14" s="2">
        <v>8</v>
      </c>
      <c r="F14" s="2">
        <f t="shared" si="0"/>
        <v>25</v>
      </c>
      <c r="G14" s="2">
        <f t="shared" si="1"/>
        <v>44</v>
      </c>
      <c r="H14" s="2">
        <f t="shared" si="2"/>
        <v>24</v>
      </c>
      <c r="I14" s="2">
        <f t="shared" si="3"/>
        <v>32</v>
      </c>
    </row>
    <row r="15" spans="2:9">
      <c r="B15" s="2">
        <v>11</v>
      </c>
      <c r="C15" s="2">
        <v>9</v>
      </c>
      <c r="D15" s="2">
        <v>4</v>
      </c>
      <c r="E15" s="2">
        <v>12</v>
      </c>
      <c r="F15" s="2">
        <f t="shared" si="0"/>
        <v>25</v>
      </c>
      <c r="G15" s="2">
        <f t="shared" si="1"/>
        <v>36</v>
      </c>
      <c r="H15" s="2">
        <f t="shared" si="2"/>
        <v>16</v>
      </c>
      <c r="I15" s="2">
        <f t="shared" si="3"/>
        <v>48</v>
      </c>
    </row>
    <row r="16" spans="2:9">
      <c r="B16" s="2">
        <v>12</v>
      </c>
      <c r="C16" s="2">
        <v>8</v>
      </c>
      <c r="D16" s="2">
        <v>10</v>
      </c>
      <c r="E16" s="2">
        <v>3</v>
      </c>
      <c r="F16" s="2">
        <f t="shared" si="0"/>
        <v>21</v>
      </c>
      <c r="G16" s="2">
        <f t="shared" si="1"/>
        <v>38.095238095238095</v>
      </c>
      <c r="H16" s="2">
        <f t="shared" si="2"/>
        <v>47.619047619047613</v>
      </c>
      <c r="I16" s="2">
        <f t="shared" si="3"/>
        <v>14.285714285714285</v>
      </c>
    </row>
    <row r="17" spans="2:9">
      <c r="B17" s="2">
        <v>13</v>
      </c>
      <c r="C17" s="2">
        <v>11</v>
      </c>
      <c r="D17" s="2">
        <v>7</v>
      </c>
      <c r="E17" s="2">
        <v>7</v>
      </c>
      <c r="F17" s="2">
        <f t="shared" si="0"/>
        <v>25</v>
      </c>
      <c r="G17" s="2">
        <f t="shared" si="1"/>
        <v>44</v>
      </c>
      <c r="H17" s="2">
        <f t="shared" si="2"/>
        <v>28.000000000000004</v>
      </c>
      <c r="I17" s="2">
        <f t="shared" si="3"/>
        <v>28.000000000000004</v>
      </c>
    </row>
    <row r="18" spans="2:9">
      <c r="B18" s="2">
        <v>14</v>
      </c>
      <c r="C18" s="2">
        <v>6</v>
      </c>
      <c r="D18" s="2">
        <v>6</v>
      </c>
      <c r="E18" s="2">
        <v>8</v>
      </c>
      <c r="F18" s="2">
        <f t="shared" si="0"/>
        <v>20</v>
      </c>
      <c r="G18" s="2">
        <f t="shared" si="1"/>
        <v>30</v>
      </c>
      <c r="H18" s="2">
        <f t="shared" si="2"/>
        <v>30</v>
      </c>
      <c r="I18" s="2">
        <f t="shared" si="3"/>
        <v>40</v>
      </c>
    </row>
    <row r="19" spans="2:9">
      <c r="B19" s="2">
        <v>15</v>
      </c>
      <c r="C19" s="2">
        <v>7</v>
      </c>
      <c r="D19" s="2">
        <v>4</v>
      </c>
      <c r="E19" s="2">
        <v>11</v>
      </c>
      <c r="F19" s="2">
        <f t="shared" si="0"/>
        <v>22</v>
      </c>
      <c r="G19" s="2">
        <f t="shared" si="1"/>
        <v>31.818181818181817</v>
      </c>
      <c r="H19" s="2">
        <f t="shared" si="2"/>
        <v>18.181818181818183</v>
      </c>
      <c r="I19" s="2">
        <f t="shared" si="3"/>
        <v>50</v>
      </c>
    </row>
    <row r="20" spans="2:9">
      <c r="B20" s="2">
        <v>16</v>
      </c>
      <c r="C20" s="2">
        <v>6</v>
      </c>
      <c r="D20" s="2">
        <v>2</v>
      </c>
      <c r="E20" s="2">
        <v>12</v>
      </c>
      <c r="F20" s="2">
        <f t="shared" si="0"/>
        <v>20</v>
      </c>
      <c r="G20" s="2">
        <f t="shared" si="1"/>
        <v>30</v>
      </c>
      <c r="H20" s="2">
        <f t="shared" si="2"/>
        <v>10</v>
      </c>
      <c r="I20" s="2">
        <f t="shared" si="3"/>
        <v>60</v>
      </c>
    </row>
    <row r="21" spans="2:9">
      <c r="B21" s="2">
        <v>17</v>
      </c>
      <c r="C21" s="2">
        <v>4</v>
      </c>
      <c r="D21" s="2">
        <v>3</v>
      </c>
      <c r="E21" s="2">
        <v>9</v>
      </c>
      <c r="F21" s="2">
        <f t="shared" si="0"/>
        <v>16</v>
      </c>
      <c r="G21" s="2">
        <f t="shared" si="1"/>
        <v>25</v>
      </c>
      <c r="H21" s="2">
        <f t="shared" si="2"/>
        <v>18.75</v>
      </c>
      <c r="I21" s="2">
        <f t="shared" si="3"/>
        <v>56.25</v>
      </c>
    </row>
    <row r="22" spans="2:9">
      <c r="B22" s="2">
        <v>18</v>
      </c>
      <c r="C22" s="2">
        <v>12</v>
      </c>
      <c r="D22" s="2">
        <v>5</v>
      </c>
      <c r="E22" s="2">
        <v>7</v>
      </c>
      <c r="F22" s="2">
        <f t="shared" si="0"/>
        <v>24</v>
      </c>
      <c r="G22" s="2">
        <f t="shared" si="1"/>
        <v>50</v>
      </c>
      <c r="H22" s="2">
        <f t="shared" si="2"/>
        <v>20.833333333333336</v>
      </c>
      <c r="I22" s="2">
        <f t="shared" si="3"/>
        <v>29.166666666666668</v>
      </c>
    </row>
    <row r="23" spans="2:9">
      <c r="B23" s="60" t="s">
        <v>41</v>
      </c>
      <c r="C23" s="29">
        <f>AVERAGE(C5:C10)</f>
        <v>7.666666666666667</v>
      </c>
      <c r="D23" s="29">
        <f>AVERAGE(D5:D10)</f>
        <v>4.833333333333333</v>
      </c>
      <c r="E23" s="29">
        <f>AVERAGE(E5:E10)</f>
        <v>5.166666666666667</v>
      </c>
      <c r="F23" s="30">
        <f>AVERAGE(F5:F22)</f>
        <v>20.888888888888889</v>
      </c>
      <c r="G23" s="30">
        <f>AVERAGE(G5:G22)</f>
        <v>39.714011873005909</v>
      </c>
      <c r="H23" s="30">
        <f>AVERAGE(H5:H22)</f>
        <v>27.150357713550378</v>
      </c>
      <c r="I23" s="30">
        <f>AVERAGE(I5:I22)</f>
        <v>33.135630413443707</v>
      </c>
    </row>
    <row r="24" spans="2:9">
      <c r="B24" s="61" t="s">
        <v>6</v>
      </c>
      <c r="C24" s="29">
        <f t="shared" ref="C24:F24" si="4">STDEV(C5:C10)/SQRT(18)</f>
        <v>0.24343224778007341</v>
      </c>
      <c r="D24" s="29">
        <f t="shared" si="4"/>
        <v>0.56601269453111258</v>
      </c>
      <c r="E24" s="29">
        <f t="shared" si="4"/>
        <v>0.48112522432468829</v>
      </c>
      <c r="F24" s="29">
        <f t="shared" si="4"/>
        <v>0.60858061945018394</v>
      </c>
      <c r="G24" s="29">
        <f>STDEV(G5:G10)/SQRT(18)</f>
        <v>1.8366429865391132</v>
      </c>
      <c r="H24" s="29">
        <f>STDEV(H5:H10)/SQRT(18)</f>
        <v>2.4115609097468029</v>
      </c>
      <c r="I24" s="29">
        <f>STDEV(I5:I10)/SQRT(18)</f>
        <v>2.4071738922962465</v>
      </c>
    </row>
    <row r="26" spans="2:9" ht="19">
      <c r="B26" s="67" t="s">
        <v>8</v>
      </c>
      <c r="C26" s="67"/>
      <c r="D26" s="67"/>
      <c r="E26" s="67"/>
      <c r="F26" s="67"/>
      <c r="G26" s="67"/>
      <c r="H26" s="67"/>
      <c r="I26" s="67"/>
    </row>
    <row r="27" spans="2:9" ht="19">
      <c r="B27" s="64" t="s">
        <v>35</v>
      </c>
      <c r="C27" s="65"/>
      <c r="D27" s="65"/>
      <c r="E27" s="65"/>
      <c r="F27" s="66"/>
      <c r="G27" s="67" t="s">
        <v>36</v>
      </c>
      <c r="H27" s="67"/>
      <c r="I27" s="67"/>
    </row>
    <row r="28" spans="2:9">
      <c r="B28" s="11" t="s">
        <v>11</v>
      </c>
      <c r="C28" s="3" t="s">
        <v>0</v>
      </c>
      <c r="D28" s="3" t="s">
        <v>1</v>
      </c>
      <c r="E28" s="3" t="s">
        <v>2</v>
      </c>
      <c r="F28" s="3" t="s">
        <v>4</v>
      </c>
      <c r="G28" s="3" t="s">
        <v>0</v>
      </c>
      <c r="H28" s="3" t="s">
        <v>1</v>
      </c>
      <c r="I28" s="3" t="s">
        <v>2</v>
      </c>
    </row>
    <row r="29" spans="2:9">
      <c r="B29" s="2">
        <v>1</v>
      </c>
      <c r="C29" s="2">
        <v>3</v>
      </c>
      <c r="D29" s="2">
        <v>8</v>
      </c>
      <c r="E29" s="2">
        <v>7</v>
      </c>
      <c r="F29" s="2">
        <f t="shared" ref="F29:F43" si="5">SUM(C29:E29)</f>
        <v>18</v>
      </c>
      <c r="G29" s="2">
        <f t="shared" ref="G29:G43" si="6">C29/F29*100</f>
        <v>16.666666666666664</v>
      </c>
      <c r="H29" s="2">
        <f t="shared" ref="H29:H43" si="7">D29/F29*100</f>
        <v>44.444444444444443</v>
      </c>
      <c r="I29" s="2">
        <f t="shared" ref="I29:I43" si="8">E29/F29*100</f>
        <v>38.888888888888893</v>
      </c>
    </row>
    <row r="30" spans="2:9">
      <c r="B30" s="2">
        <v>2</v>
      </c>
      <c r="C30" s="2">
        <v>8</v>
      </c>
      <c r="D30" s="2">
        <v>3</v>
      </c>
      <c r="E30" s="2">
        <v>6</v>
      </c>
      <c r="F30" s="2">
        <f t="shared" si="5"/>
        <v>17</v>
      </c>
      <c r="G30" s="2">
        <f t="shared" si="6"/>
        <v>47.058823529411761</v>
      </c>
      <c r="H30" s="2">
        <f t="shared" si="7"/>
        <v>17.647058823529413</v>
      </c>
      <c r="I30" s="2">
        <f t="shared" si="8"/>
        <v>35.294117647058826</v>
      </c>
    </row>
    <row r="31" spans="2:9">
      <c r="B31" s="2">
        <v>3</v>
      </c>
      <c r="C31" s="28">
        <v>12</v>
      </c>
      <c r="D31" s="28">
        <v>9</v>
      </c>
      <c r="E31" s="28">
        <v>3</v>
      </c>
      <c r="F31" s="2">
        <f t="shared" si="5"/>
        <v>24</v>
      </c>
      <c r="G31" s="2">
        <f t="shared" si="6"/>
        <v>50</v>
      </c>
      <c r="H31" s="2">
        <f t="shared" si="7"/>
        <v>37.5</v>
      </c>
      <c r="I31" s="2">
        <f t="shared" si="8"/>
        <v>12.5</v>
      </c>
    </row>
    <row r="32" spans="2:9">
      <c r="B32" s="2">
        <v>4</v>
      </c>
      <c r="C32" s="28">
        <v>5</v>
      </c>
      <c r="D32" s="28">
        <v>9</v>
      </c>
      <c r="E32" s="28">
        <v>5</v>
      </c>
      <c r="F32" s="2">
        <f t="shared" si="5"/>
        <v>19</v>
      </c>
      <c r="G32" s="2">
        <f t="shared" si="6"/>
        <v>26.315789473684209</v>
      </c>
      <c r="H32" s="2">
        <f t="shared" si="7"/>
        <v>47.368421052631575</v>
      </c>
      <c r="I32" s="2">
        <f t="shared" si="8"/>
        <v>26.315789473684209</v>
      </c>
    </row>
    <row r="33" spans="2:9">
      <c r="B33" s="2">
        <v>5</v>
      </c>
      <c r="C33" s="28">
        <v>3</v>
      </c>
      <c r="D33" s="28">
        <v>1</v>
      </c>
      <c r="E33" s="28">
        <v>2</v>
      </c>
      <c r="F33" s="2">
        <f t="shared" si="5"/>
        <v>6</v>
      </c>
      <c r="G33" s="2">
        <f t="shared" si="6"/>
        <v>50</v>
      </c>
      <c r="H33" s="2">
        <f t="shared" si="7"/>
        <v>16.666666666666664</v>
      </c>
      <c r="I33" s="2">
        <f t="shared" si="8"/>
        <v>33.333333333333329</v>
      </c>
    </row>
    <row r="34" spans="2:9">
      <c r="B34" s="2">
        <v>6</v>
      </c>
      <c r="C34" s="28">
        <v>2</v>
      </c>
      <c r="D34" s="28">
        <v>1</v>
      </c>
      <c r="E34" s="28">
        <v>4</v>
      </c>
      <c r="F34" s="2">
        <f t="shared" si="5"/>
        <v>7</v>
      </c>
      <c r="G34" s="2">
        <f t="shared" si="6"/>
        <v>28.571428571428569</v>
      </c>
      <c r="H34" s="2">
        <f t="shared" si="7"/>
        <v>14.285714285714285</v>
      </c>
      <c r="I34" s="2">
        <f t="shared" si="8"/>
        <v>57.142857142857139</v>
      </c>
    </row>
    <row r="35" spans="2:9">
      <c r="B35" s="2">
        <v>7</v>
      </c>
      <c r="C35" s="28">
        <v>7</v>
      </c>
      <c r="D35" s="28">
        <v>5</v>
      </c>
      <c r="E35" s="28">
        <v>11</v>
      </c>
      <c r="F35" s="2">
        <f t="shared" si="5"/>
        <v>23</v>
      </c>
      <c r="G35" s="2">
        <f t="shared" si="6"/>
        <v>30.434782608695656</v>
      </c>
      <c r="H35" s="2">
        <f t="shared" si="7"/>
        <v>21.739130434782609</v>
      </c>
      <c r="I35" s="2">
        <f t="shared" si="8"/>
        <v>47.826086956521742</v>
      </c>
    </row>
    <row r="36" spans="2:9">
      <c r="B36" s="2">
        <v>8</v>
      </c>
      <c r="C36" s="2">
        <v>12</v>
      </c>
      <c r="D36" s="2">
        <v>9</v>
      </c>
      <c r="E36" s="2">
        <v>0</v>
      </c>
      <c r="F36" s="2">
        <f t="shared" si="5"/>
        <v>21</v>
      </c>
      <c r="G36" s="2">
        <f t="shared" si="6"/>
        <v>57.142857142857139</v>
      </c>
      <c r="H36" s="2">
        <f t="shared" si="7"/>
        <v>42.857142857142854</v>
      </c>
      <c r="I36" s="2">
        <f t="shared" si="8"/>
        <v>0</v>
      </c>
    </row>
    <row r="37" spans="2:9">
      <c r="B37" s="2">
        <v>9</v>
      </c>
      <c r="C37" s="2">
        <v>9</v>
      </c>
      <c r="D37" s="2">
        <v>12</v>
      </c>
      <c r="E37" s="2">
        <v>5</v>
      </c>
      <c r="F37" s="2">
        <f t="shared" si="5"/>
        <v>26</v>
      </c>
      <c r="G37" s="2">
        <f t="shared" si="6"/>
        <v>34.615384615384613</v>
      </c>
      <c r="H37" s="2">
        <f t="shared" si="7"/>
        <v>46.153846153846153</v>
      </c>
      <c r="I37" s="2">
        <f t="shared" si="8"/>
        <v>19.230769230769234</v>
      </c>
    </row>
    <row r="38" spans="2:9">
      <c r="B38" s="2">
        <v>10</v>
      </c>
      <c r="C38" s="2">
        <v>7</v>
      </c>
      <c r="D38" s="2">
        <v>12</v>
      </c>
      <c r="E38" s="2">
        <v>6</v>
      </c>
      <c r="F38" s="2">
        <f t="shared" si="5"/>
        <v>25</v>
      </c>
      <c r="G38" s="2">
        <f t="shared" si="6"/>
        <v>28.000000000000004</v>
      </c>
      <c r="H38" s="2">
        <f t="shared" si="7"/>
        <v>48</v>
      </c>
      <c r="I38" s="2">
        <f t="shared" si="8"/>
        <v>24</v>
      </c>
    </row>
    <row r="39" spans="2:9">
      <c r="B39" s="2">
        <v>11</v>
      </c>
      <c r="C39" s="2">
        <v>6</v>
      </c>
      <c r="D39" s="2">
        <v>5</v>
      </c>
      <c r="E39" s="2">
        <v>6</v>
      </c>
      <c r="F39" s="2">
        <f t="shared" si="5"/>
        <v>17</v>
      </c>
      <c r="G39" s="2">
        <f t="shared" si="6"/>
        <v>35.294117647058826</v>
      </c>
      <c r="H39" s="2">
        <f t="shared" si="7"/>
        <v>29.411764705882355</v>
      </c>
      <c r="I39" s="2">
        <f t="shared" si="8"/>
        <v>35.294117647058826</v>
      </c>
    </row>
    <row r="40" spans="2:9">
      <c r="B40" s="2">
        <v>12</v>
      </c>
      <c r="C40" s="2">
        <v>8</v>
      </c>
      <c r="D40" s="2">
        <v>9</v>
      </c>
      <c r="E40" s="2">
        <v>3</v>
      </c>
      <c r="F40" s="2">
        <f t="shared" si="5"/>
        <v>20</v>
      </c>
      <c r="G40" s="2">
        <f t="shared" si="6"/>
        <v>40</v>
      </c>
      <c r="H40" s="2">
        <f t="shared" si="7"/>
        <v>45</v>
      </c>
      <c r="I40" s="2">
        <f t="shared" si="8"/>
        <v>15</v>
      </c>
    </row>
    <row r="41" spans="2:9">
      <c r="B41" s="2">
        <v>13</v>
      </c>
      <c r="C41" s="2">
        <v>7</v>
      </c>
      <c r="D41" s="2">
        <v>6</v>
      </c>
      <c r="E41" s="2">
        <v>4</v>
      </c>
      <c r="F41" s="2">
        <f t="shared" si="5"/>
        <v>17</v>
      </c>
      <c r="G41" s="2">
        <f t="shared" si="6"/>
        <v>41.17647058823529</v>
      </c>
      <c r="H41" s="2">
        <f t="shared" si="7"/>
        <v>35.294117647058826</v>
      </c>
      <c r="I41" s="2">
        <f t="shared" si="8"/>
        <v>23.52941176470588</v>
      </c>
    </row>
    <row r="42" spans="2:9">
      <c r="B42" s="2">
        <v>14</v>
      </c>
      <c r="C42" s="2">
        <v>6</v>
      </c>
      <c r="D42" s="2">
        <v>11</v>
      </c>
      <c r="E42" s="2">
        <v>1</v>
      </c>
      <c r="F42" s="2">
        <f t="shared" si="5"/>
        <v>18</v>
      </c>
      <c r="G42" s="2">
        <f t="shared" si="6"/>
        <v>33.333333333333329</v>
      </c>
      <c r="H42" s="2">
        <f t="shared" si="7"/>
        <v>61.111111111111114</v>
      </c>
      <c r="I42" s="2">
        <f t="shared" si="8"/>
        <v>5.5555555555555554</v>
      </c>
    </row>
    <row r="43" spans="2:9">
      <c r="B43" s="2">
        <v>15</v>
      </c>
      <c r="C43" s="2">
        <v>9</v>
      </c>
      <c r="D43" s="2">
        <v>15</v>
      </c>
      <c r="E43" s="2">
        <v>2</v>
      </c>
      <c r="F43" s="2">
        <f t="shared" si="5"/>
        <v>26</v>
      </c>
      <c r="G43" s="2">
        <f t="shared" si="6"/>
        <v>34.615384615384613</v>
      </c>
      <c r="H43" s="2">
        <f t="shared" si="7"/>
        <v>57.692307692307686</v>
      </c>
      <c r="I43" s="2">
        <f t="shared" si="8"/>
        <v>7.6923076923076925</v>
      </c>
    </row>
    <row r="44" spans="2:9">
      <c r="B44" s="60" t="s">
        <v>41</v>
      </c>
      <c r="C44" s="29">
        <f t="shared" ref="C44:F44" si="9">AVERAGE(C29:C43)</f>
        <v>6.9333333333333336</v>
      </c>
      <c r="D44" s="29">
        <f t="shared" si="9"/>
        <v>7.666666666666667</v>
      </c>
      <c r="E44" s="29">
        <f t="shared" si="9"/>
        <v>4.333333333333333</v>
      </c>
      <c r="F44" s="29">
        <f t="shared" si="9"/>
        <v>18.933333333333334</v>
      </c>
      <c r="G44" s="29">
        <f>AVERAGE(G29:G43)</f>
        <v>36.881669252809388</v>
      </c>
      <c r="H44" s="29">
        <f>AVERAGE(H29:H43)</f>
        <v>37.678115058341199</v>
      </c>
      <c r="I44" s="29">
        <f>AVERAGE(I29:I43)</f>
        <v>25.44021568884942</v>
      </c>
    </row>
    <row r="45" spans="2:9">
      <c r="B45" s="61" t="s">
        <v>6</v>
      </c>
      <c r="C45" s="29">
        <f t="shared" ref="C45:F45" si="10">STDEV(C29:C35)/SQRT(15)</f>
        <v>0.91547541643412678</v>
      </c>
      <c r="D45" s="29">
        <f t="shared" si="10"/>
        <v>0.92410402767667554</v>
      </c>
      <c r="E45" s="29">
        <f t="shared" si="10"/>
        <v>0.77254475393040944</v>
      </c>
      <c r="F45" s="29">
        <f t="shared" si="10"/>
        <v>1.8482080553533506</v>
      </c>
      <c r="G45" s="29">
        <f>STDEV(G29:G35)/SQRT(15)</f>
        <v>3.4428174463368113</v>
      </c>
      <c r="H45" s="29">
        <f>STDEV(H29:H35)/SQRT(15)</f>
        <v>3.6466251233980325</v>
      </c>
      <c r="I45" s="29">
        <f>STDEV(I29:I35)/SQRT(15)</f>
        <v>3.7249846366991051</v>
      </c>
    </row>
  </sheetData>
  <mergeCells count="6">
    <mergeCell ref="B2:I2"/>
    <mergeCell ref="B26:I26"/>
    <mergeCell ref="B3:F3"/>
    <mergeCell ref="G3:I3"/>
    <mergeCell ref="B27:F27"/>
    <mergeCell ref="G27:I27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4"/>
  <sheetViews>
    <sheetView workbookViewId="0">
      <selection activeCell="J41" sqref="J41"/>
    </sheetView>
  </sheetViews>
  <sheetFormatPr baseColWidth="10" defaultRowHeight="15" x14ac:dyDescent="0"/>
  <cols>
    <col min="1" max="16384" width="10.83203125" style="20"/>
  </cols>
  <sheetData>
    <row r="2" spans="2:9" ht="19">
      <c r="B2" s="64" t="s">
        <v>7</v>
      </c>
      <c r="C2" s="65"/>
      <c r="D2" s="65"/>
      <c r="E2" s="65"/>
      <c r="F2" s="65"/>
      <c r="G2" s="65"/>
      <c r="H2" s="65"/>
      <c r="I2" s="68"/>
    </row>
    <row r="3" spans="2:9" ht="19">
      <c r="B3" s="64" t="s">
        <v>35</v>
      </c>
      <c r="C3" s="65"/>
      <c r="D3" s="65"/>
      <c r="E3" s="65"/>
      <c r="F3" s="68"/>
      <c r="G3" s="69" t="s">
        <v>36</v>
      </c>
      <c r="H3" s="65"/>
      <c r="I3" s="66"/>
    </row>
    <row r="4" spans="2:9">
      <c r="B4" s="11" t="s">
        <v>11</v>
      </c>
      <c r="C4" s="11" t="s">
        <v>0</v>
      </c>
      <c r="D4" s="11" t="s">
        <v>1</v>
      </c>
      <c r="E4" s="11" t="s">
        <v>2</v>
      </c>
      <c r="F4" s="11" t="s">
        <v>4</v>
      </c>
      <c r="G4" s="11" t="s">
        <v>0</v>
      </c>
      <c r="H4" s="11" t="s">
        <v>1</v>
      </c>
      <c r="I4" s="11" t="s">
        <v>2</v>
      </c>
    </row>
    <row r="5" spans="2:9">
      <c r="B5" s="21">
        <v>1</v>
      </c>
      <c r="C5" s="21">
        <v>6</v>
      </c>
      <c r="D5" s="21">
        <v>13</v>
      </c>
      <c r="E5" s="21">
        <v>2</v>
      </c>
      <c r="F5" s="21">
        <f t="shared" ref="F5:F24" si="0">SUM(C5:E5)</f>
        <v>21</v>
      </c>
      <c r="G5" s="21">
        <f t="shared" ref="G5:G24" si="1">C5/F5*100</f>
        <v>28.571428571428569</v>
      </c>
      <c r="H5" s="21">
        <f t="shared" ref="H5:H24" si="2">D5/F5*100</f>
        <v>61.904761904761905</v>
      </c>
      <c r="I5" s="21">
        <f t="shared" ref="I5:I24" si="3">E5/F5*100</f>
        <v>9.5238095238095237</v>
      </c>
    </row>
    <row r="6" spans="2:9">
      <c r="B6" s="21">
        <v>2</v>
      </c>
      <c r="C6" s="21">
        <v>6</v>
      </c>
      <c r="D6" s="21">
        <v>9</v>
      </c>
      <c r="E6" s="21">
        <v>12</v>
      </c>
      <c r="F6" s="21">
        <f t="shared" si="0"/>
        <v>27</v>
      </c>
      <c r="G6" s="21">
        <f t="shared" si="1"/>
        <v>22.222222222222221</v>
      </c>
      <c r="H6" s="21">
        <f t="shared" si="2"/>
        <v>33.333333333333329</v>
      </c>
      <c r="I6" s="21">
        <f t="shared" si="3"/>
        <v>44.444444444444443</v>
      </c>
    </row>
    <row r="7" spans="2:9">
      <c r="B7" s="47">
        <v>3</v>
      </c>
      <c r="C7" s="21">
        <v>8</v>
      </c>
      <c r="D7" s="21">
        <v>7</v>
      </c>
      <c r="E7" s="21">
        <v>1</v>
      </c>
      <c r="F7" s="21">
        <f t="shared" si="0"/>
        <v>16</v>
      </c>
      <c r="G7" s="21">
        <f t="shared" si="1"/>
        <v>50</v>
      </c>
      <c r="H7" s="21">
        <f t="shared" si="2"/>
        <v>43.75</v>
      </c>
      <c r="I7" s="21">
        <f t="shared" si="3"/>
        <v>6.25</v>
      </c>
    </row>
    <row r="8" spans="2:9">
      <c r="B8" s="47">
        <v>4</v>
      </c>
      <c r="C8" s="22">
        <v>8</v>
      </c>
      <c r="D8" s="22">
        <v>4</v>
      </c>
      <c r="E8" s="22">
        <v>5</v>
      </c>
      <c r="F8" s="21">
        <f t="shared" si="0"/>
        <v>17</v>
      </c>
      <c r="G8" s="21">
        <f t="shared" si="1"/>
        <v>47.058823529411761</v>
      </c>
      <c r="H8" s="21">
        <f t="shared" si="2"/>
        <v>23.52941176470588</v>
      </c>
      <c r="I8" s="21">
        <f t="shared" si="3"/>
        <v>29.411764705882355</v>
      </c>
    </row>
    <row r="9" spans="2:9">
      <c r="B9" s="47">
        <v>5</v>
      </c>
      <c r="C9" s="22">
        <v>6</v>
      </c>
      <c r="D9" s="22">
        <v>6</v>
      </c>
      <c r="E9" s="22">
        <v>1</v>
      </c>
      <c r="F9" s="21">
        <f t="shared" si="0"/>
        <v>13</v>
      </c>
      <c r="G9" s="21">
        <f t="shared" si="1"/>
        <v>46.153846153846153</v>
      </c>
      <c r="H9" s="21">
        <f t="shared" si="2"/>
        <v>46.153846153846153</v>
      </c>
      <c r="I9" s="21">
        <f t="shared" si="3"/>
        <v>7.6923076923076925</v>
      </c>
    </row>
    <row r="10" spans="2:9">
      <c r="B10" s="47">
        <v>6</v>
      </c>
      <c r="C10" s="22">
        <v>13</v>
      </c>
      <c r="D10" s="22">
        <v>8</v>
      </c>
      <c r="E10" s="22">
        <v>1</v>
      </c>
      <c r="F10" s="21">
        <f t="shared" si="0"/>
        <v>22</v>
      </c>
      <c r="G10" s="21">
        <f t="shared" si="1"/>
        <v>59.090909090909093</v>
      </c>
      <c r="H10" s="21">
        <f t="shared" si="2"/>
        <v>36.363636363636367</v>
      </c>
      <c r="I10" s="21">
        <f t="shared" si="3"/>
        <v>4.5454545454545459</v>
      </c>
    </row>
    <row r="11" spans="2:9">
      <c r="B11" s="47">
        <v>7</v>
      </c>
      <c r="C11" s="22">
        <v>14</v>
      </c>
      <c r="D11" s="21">
        <v>11</v>
      </c>
      <c r="E11" s="22">
        <v>1</v>
      </c>
      <c r="F11" s="21">
        <f t="shared" si="0"/>
        <v>26</v>
      </c>
      <c r="G11" s="21">
        <f t="shared" si="1"/>
        <v>53.846153846153847</v>
      </c>
      <c r="H11" s="21">
        <f t="shared" si="2"/>
        <v>42.307692307692307</v>
      </c>
      <c r="I11" s="21">
        <f t="shared" si="3"/>
        <v>3.8461538461538463</v>
      </c>
    </row>
    <row r="12" spans="2:9">
      <c r="B12" s="47">
        <v>8</v>
      </c>
      <c r="C12" s="22">
        <v>7</v>
      </c>
      <c r="D12" s="22">
        <v>7</v>
      </c>
      <c r="E12" s="22">
        <v>0</v>
      </c>
      <c r="F12" s="21">
        <f t="shared" si="0"/>
        <v>14</v>
      </c>
      <c r="G12" s="21">
        <f t="shared" si="1"/>
        <v>50</v>
      </c>
      <c r="H12" s="21">
        <f t="shared" si="2"/>
        <v>50</v>
      </c>
      <c r="I12" s="21">
        <f t="shared" si="3"/>
        <v>0</v>
      </c>
    </row>
    <row r="13" spans="2:9">
      <c r="B13" s="47">
        <v>9</v>
      </c>
      <c r="C13" s="22">
        <v>11</v>
      </c>
      <c r="D13" s="22">
        <v>7</v>
      </c>
      <c r="E13" s="22">
        <v>2</v>
      </c>
      <c r="F13" s="21">
        <f t="shared" si="0"/>
        <v>20</v>
      </c>
      <c r="G13" s="21">
        <f t="shared" si="1"/>
        <v>55.000000000000007</v>
      </c>
      <c r="H13" s="21">
        <f t="shared" si="2"/>
        <v>35</v>
      </c>
      <c r="I13" s="21">
        <f t="shared" si="3"/>
        <v>10</v>
      </c>
    </row>
    <row r="14" spans="2:9">
      <c r="B14" s="47">
        <v>10</v>
      </c>
      <c r="C14" s="22">
        <v>12</v>
      </c>
      <c r="D14" s="22">
        <v>7</v>
      </c>
      <c r="E14" s="22">
        <v>2</v>
      </c>
      <c r="F14" s="21">
        <f t="shared" si="0"/>
        <v>21</v>
      </c>
      <c r="G14" s="21">
        <f t="shared" si="1"/>
        <v>57.142857142857139</v>
      </c>
      <c r="H14" s="21">
        <f t="shared" si="2"/>
        <v>33.333333333333329</v>
      </c>
      <c r="I14" s="21">
        <f t="shared" si="3"/>
        <v>9.5238095238095237</v>
      </c>
    </row>
    <row r="15" spans="2:9">
      <c r="B15" s="47">
        <v>11</v>
      </c>
      <c r="C15" s="22">
        <v>11</v>
      </c>
      <c r="D15" s="22">
        <v>5</v>
      </c>
      <c r="E15" s="22">
        <v>1</v>
      </c>
      <c r="F15" s="22">
        <f t="shared" si="0"/>
        <v>17</v>
      </c>
      <c r="G15" s="21">
        <f t="shared" si="1"/>
        <v>64.705882352941174</v>
      </c>
      <c r="H15" s="21">
        <f t="shared" si="2"/>
        <v>29.411764705882355</v>
      </c>
      <c r="I15" s="21">
        <f t="shared" si="3"/>
        <v>5.8823529411764701</v>
      </c>
    </row>
    <row r="16" spans="2:9">
      <c r="B16" s="47">
        <v>12</v>
      </c>
      <c r="C16" s="22">
        <v>9</v>
      </c>
      <c r="D16" s="22">
        <v>6</v>
      </c>
      <c r="E16" s="22">
        <v>2</v>
      </c>
      <c r="F16" s="21">
        <f t="shared" si="0"/>
        <v>17</v>
      </c>
      <c r="G16" s="21">
        <f t="shared" si="1"/>
        <v>52.941176470588239</v>
      </c>
      <c r="H16" s="21">
        <f t="shared" si="2"/>
        <v>35.294117647058826</v>
      </c>
      <c r="I16" s="21">
        <f t="shared" si="3"/>
        <v>11.76470588235294</v>
      </c>
    </row>
    <row r="17" spans="2:9">
      <c r="B17" s="47">
        <v>13</v>
      </c>
      <c r="C17" s="21">
        <v>9</v>
      </c>
      <c r="D17" s="21">
        <v>13</v>
      </c>
      <c r="E17" s="21">
        <v>1</v>
      </c>
      <c r="F17" s="21">
        <f t="shared" si="0"/>
        <v>23</v>
      </c>
      <c r="G17" s="21">
        <f t="shared" si="1"/>
        <v>39.130434782608695</v>
      </c>
      <c r="H17" s="21">
        <f t="shared" si="2"/>
        <v>56.521739130434781</v>
      </c>
      <c r="I17" s="21">
        <f t="shared" si="3"/>
        <v>4.3478260869565215</v>
      </c>
    </row>
    <row r="18" spans="2:9">
      <c r="B18" s="47">
        <v>14</v>
      </c>
      <c r="C18" s="21">
        <v>12</v>
      </c>
      <c r="D18" s="21">
        <v>11</v>
      </c>
      <c r="E18" s="21">
        <v>0</v>
      </c>
      <c r="F18" s="21">
        <f t="shared" si="0"/>
        <v>23</v>
      </c>
      <c r="G18" s="21">
        <f t="shared" si="1"/>
        <v>52.173913043478258</v>
      </c>
      <c r="H18" s="21">
        <f t="shared" si="2"/>
        <v>47.826086956521742</v>
      </c>
      <c r="I18" s="21">
        <f t="shared" si="3"/>
        <v>0</v>
      </c>
    </row>
    <row r="19" spans="2:9">
      <c r="B19" s="47">
        <v>15</v>
      </c>
      <c r="C19" s="21">
        <v>11</v>
      </c>
      <c r="D19" s="21">
        <v>10</v>
      </c>
      <c r="E19" s="21">
        <v>0</v>
      </c>
      <c r="F19" s="21">
        <f t="shared" si="0"/>
        <v>21</v>
      </c>
      <c r="G19" s="21">
        <f t="shared" si="1"/>
        <v>52.380952380952387</v>
      </c>
      <c r="H19" s="21">
        <f t="shared" si="2"/>
        <v>47.619047619047613</v>
      </c>
      <c r="I19" s="21">
        <f t="shared" si="3"/>
        <v>0</v>
      </c>
    </row>
    <row r="20" spans="2:9">
      <c r="B20" s="47">
        <v>16</v>
      </c>
      <c r="C20" s="21">
        <v>9</v>
      </c>
      <c r="D20" s="21">
        <v>14</v>
      </c>
      <c r="E20" s="21">
        <v>2</v>
      </c>
      <c r="F20" s="21">
        <f t="shared" si="0"/>
        <v>25</v>
      </c>
      <c r="G20" s="21">
        <f t="shared" si="1"/>
        <v>36</v>
      </c>
      <c r="H20" s="21">
        <f t="shared" si="2"/>
        <v>56.000000000000007</v>
      </c>
      <c r="I20" s="21">
        <f t="shared" si="3"/>
        <v>8</v>
      </c>
    </row>
    <row r="21" spans="2:9">
      <c r="B21" s="47">
        <v>17</v>
      </c>
      <c r="C21" s="21">
        <v>10</v>
      </c>
      <c r="D21" s="21">
        <v>11</v>
      </c>
      <c r="E21" s="21">
        <v>0</v>
      </c>
      <c r="F21" s="21">
        <f t="shared" si="0"/>
        <v>21</v>
      </c>
      <c r="G21" s="21">
        <f t="shared" si="1"/>
        <v>47.619047619047613</v>
      </c>
      <c r="H21" s="21">
        <f t="shared" si="2"/>
        <v>52.380952380952387</v>
      </c>
      <c r="I21" s="21">
        <f t="shared" si="3"/>
        <v>0</v>
      </c>
    </row>
    <row r="22" spans="2:9">
      <c r="B22" s="47">
        <v>18</v>
      </c>
      <c r="C22" s="21">
        <v>15</v>
      </c>
      <c r="D22" s="21">
        <v>9</v>
      </c>
      <c r="E22" s="21">
        <v>1</v>
      </c>
      <c r="F22" s="21">
        <f t="shared" si="0"/>
        <v>25</v>
      </c>
      <c r="G22" s="21">
        <f t="shared" si="1"/>
        <v>60</v>
      </c>
      <c r="H22" s="21">
        <f t="shared" si="2"/>
        <v>36</v>
      </c>
      <c r="I22" s="21">
        <f t="shared" si="3"/>
        <v>4</v>
      </c>
    </row>
    <row r="23" spans="2:9">
      <c r="B23" s="47">
        <v>19</v>
      </c>
      <c r="C23" s="21">
        <v>8</v>
      </c>
      <c r="D23" s="21">
        <v>10</v>
      </c>
      <c r="E23" s="21">
        <v>3</v>
      </c>
      <c r="F23" s="21">
        <f t="shared" si="0"/>
        <v>21</v>
      </c>
      <c r="G23" s="21">
        <f t="shared" si="1"/>
        <v>38.095238095238095</v>
      </c>
      <c r="H23" s="21">
        <f t="shared" si="2"/>
        <v>47.619047619047613</v>
      </c>
      <c r="I23" s="21">
        <f t="shared" si="3"/>
        <v>14.285714285714285</v>
      </c>
    </row>
    <row r="24" spans="2:9">
      <c r="B24" s="47">
        <v>20</v>
      </c>
      <c r="C24" s="21">
        <v>12</v>
      </c>
      <c r="D24" s="21">
        <v>9</v>
      </c>
      <c r="E24" s="21">
        <v>3</v>
      </c>
      <c r="F24" s="21">
        <f t="shared" si="0"/>
        <v>24</v>
      </c>
      <c r="G24" s="21">
        <f t="shared" si="1"/>
        <v>50</v>
      </c>
      <c r="H24" s="21">
        <f t="shared" si="2"/>
        <v>37.5</v>
      </c>
      <c r="I24" s="21">
        <f t="shared" si="3"/>
        <v>12.5</v>
      </c>
    </row>
    <row r="25" spans="2:9">
      <c r="B25" s="60" t="s">
        <v>41</v>
      </c>
      <c r="C25" s="23">
        <f t="shared" ref="C25:I25" si="4">AVERAGE(C5:C24)</f>
        <v>9.85</v>
      </c>
      <c r="D25" s="23">
        <f t="shared" si="4"/>
        <v>8.85</v>
      </c>
      <c r="E25" s="23">
        <f t="shared" si="4"/>
        <v>2</v>
      </c>
      <c r="F25" s="24">
        <f t="shared" si="4"/>
        <v>20.7</v>
      </c>
      <c r="G25" s="23">
        <f t="shared" si="4"/>
        <v>48.106644265084171</v>
      </c>
      <c r="H25" s="23">
        <f t="shared" si="4"/>
        <v>42.592438561012735</v>
      </c>
      <c r="I25" s="23">
        <f t="shared" si="4"/>
        <v>9.3009171739031054</v>
      </c>
    </row>
    <row r="26" spans="2:9">
      <c r="B26" s="61" t="s">
        <v>6</v>
      </c>
      <c r="C26" s="23">
        <f>STDEV(C5:C16)/SQRT(12)</f>
        <v>0.82686886578956476</v>
      </c>
      <c r="D26" s="23">
        <f>STDEV(D5:D16)/SQRT(12)</f>
        <v>0.7229988054812212</v>
      </c>
      <c r="E26" s="23">
        <f>STDEV(E5:E16)/SQRT(12)</f>
        <v>0.93338744431887521</v>
      </c>
      <c r="F26" s="23">
        <f>STDEV(F5:F16)/SQRT(12)</f>
        <v>1.2680514758693928</v>
      </c>
      <c r="G26" s="23">
        <f>STDEV(G5:G16)/SQRT(20)</f>
        <v>2.7285830060090355</v>
      </c>
      <c r="H26" s="23">
        <f>STDEV(H5:H16)/SQRT(20)</f>
        <v>2.2982362117063619</v>
      </c>
      <c r="I26" s="23">
        <f>STDEV(I5:I16)/SQRT(20)</f>
        <v>2.801887401430279</v>
      </c>
    </row>
    <row r="27" spans="2:9" s="43" customFormat="1">
      <c r="B27" s="38"/>
      <c r="C27" s="44"/>
      <c r="D27" s="44"/>
      <c r="E27" s="44"/>
      <c r="F27" s="44"/>
      <c r="G27" s="44"/>
      <c r="H27" s="44"/>
      <c r="I27" s="44"/>
    </row>
    <row r="28" spans="2:9" ht="19">
      <c r="B28" s="67" t="s">
        <v>8</v>
      </c>
      <c r="C28" s="67"/>
      <c r="D28" s="67"/>
      <c r="E28" s="67"/>
      <c r="F28" s="67"/>
      <c r="G28" s="67"/>
      <c r="H28" s="67"/>
      <c r="I28" s="67"/>
    </row>
    <row r="29" spans="2:9" ht="19">
      <c r="B29" s="64" t="s">
        <v>35</v>
      </c>
      <c r="C29" s="65"/>
      <c r="D29" s="65"/>
      <c r="E29" s="65"/>
      <c r="F29" s="66"/>
      <c r="G29" s="67" t="s">
        <v>36</v>
      </c>
      <c r="H29" s="67"/>
      <c r="I29" s="67"/>
    </row>
    <row r="30" spans="2:9">
      <c r="B30" s="11" t="s">
        <v>11</v>
      </c>
      <c r="C30" s="11" t="s">
        <v>0</v>
      </c>
      <c r="D30" s="11" t="s">
        <v>1</v>
      </c>
      <c r="E30" s="11" t="s">
        <v>2</v>
      </c>
      <c r="F30" s="11" t="s">
        <v>4</v>
      </c>
      <c r="G30" s="11" t="s">
        <v>0</v>
      </c>
      <c r="H30" s="11" t="s">
        <v>1</v>
      </c>
      <c r="I30" s="11" t="s">
        <v>2</v>
      </c>
    </row>
    <row r="31" spans="2:9">
      <c r="B31" s="47">
        <v>1</v>
      </c>
      <c r="C31" s="21">
        <v>6</v>
      </c>
      <c r="D31" s="21">
        <v>12</v>
      </c>
      <c r="E31" s="21">
        <v>2</v>
      </c>
      <c r="F31" s="21">
        <f t="shared" ref="F31:F42" si="5">SUM(C31:E31)</f>
        <v>20</v>
      </c>
      <c r="G31" s="21">
        <f t="shared" ref="G31:G42" si="6">C31/F31*100</f>
        <v>30</v>
      </c>
      <c r="H31" s="21">
        <f t="shared" ref="H31:H42" si="7">D31/F31*100</f>
        <v>60</v>
      </c>
      <c r="I31" s="21">
        <f t="shared" ref="I31:I42" si="8">E31/F31*100</f>
        <v>10</v>
      </c>
    </row>
    <row r="32" spans="2:9">
      <c r="B32" s="47">
        <v>2</v>
      </c>
      <c r="C32" s="21">
        <v>8</v>
      </c>
      <c r="D32" s="21">
        <v>15</v>
      </c>
      <c r="E32" s="21">
        <v>6</v>
      </c>
      <c r="F32" s="21">
        <f t="shared" si="5"/>
        <v>29</v>
      </c>
      <c r="G32" s="21">
        <f t="shared" si="6"/>
        <v>27.586206896551722</v>
      </c>
      <c r="H32" s="21">
        <f t="shared" si="7"/>
        <v>51.724137931034484</v>
      </c>
      <c r="I32" s="21">
        <f t="shared" si="8"/>
        <v>20.689655172413794</v>
      </c>
    </row>
    <row r="33" spans="2:9">
      <c r="B33" s="47">
        <v>3</v>
      </c>
      <c r="C33" s="21">
        <v>12</v>
      </c>
      <c r="D33" s="21">
        <v>13</v>
      </c>
      <c r="E33" s="21">
        <v>0</v>
      </c>
      <c r="F33" s="21">
        <f t="shared" si="5"/>
        <v>25</v>
      </c>
      <c r="G33" s="21">
        <f t="shared" si="6"/>
        <v>48</v>
      </c>
      <c r="H33" s="21">
        <f t="shared" si="7"/>
        <v>52</v>
      </c>
      <c r="I33" s="21">
        <f t="shared" si="8"/>
        <v>0</v>
      </c>
    </row>
    <row r="34" spans="2:9">
      <c r="B34" s="47">
        <v>4</v>
      </c>
      <c r="C34" s="22">
        <v>12</v>
      </c>
      <c r="D34" s="22">
        <v>13</v>
      </c>
      <c r="E34" s="22">
        <v>2</v>
      </c>
      <c r="F34" s="21">
        <f t="shared" si="5"/>
        <v>27</v>
      </c>
      <c r="G34" s="21">
        <f t="shared" si="6"/>
        <v>44.444444444444443</v>
      </c>
      <c r="H34" s="21">
        <f t="shared" si="7"/>
        <v>48.148148148148145</v>
      </c>
      <c r="I34" s="21">
        <f t="shared" si="8"/>
        <v>7.4074074074074066</v>
      </c>
    </row>
    <row r="35" spans="2:9">
      <c r="B35" s="47">
        <v>5</v>
      </c>
      <c r="C35" s="22">
        <v>13</v>
      </c>
      <c r="D35" s="22">
        <v>12</v>
      </c>
      <c r="E35" s="22">
        <v>0</v>
      </c>
      <c r="F35" s="21">
        <f t="shared" si="5"/>
        <v>25</v>
      </c>
      <c r="G35" s="21">
        <f t="shared" si="6"/>
        <v>52</v>
      </c>
      <c r="H35" s="21">
        <f t="shared" si="7"/>
        <v>48</v>
      </c>
      <c r="I35" s="21">
        <f t="shared" si="8"/>
        <v>0</v>
      </c>
    </row>
    <row r="36" spans="2:9">
      <c r="B36" s="47">
        <v>6</v>
      </c>
      <c r="C36" s="22">
        <v>5</v>
      </c>
      <c r="D36" s="22">
        <v>9</v>
      </c>
      <c r="E36" s="22">
        <v>3</v>
      </c>
      <c r="F36" s="21">
        <f t="shared" si="5"/>
        <v>17</v>
      </c>
      <c r="G36" s="21">
        <f t="shared" si="6"/>
        <v>29.411764705882355</v>
      </c>
      <c r="H36" s="21">
        <f t="shared" si="7"/>
        <v>52.941176470588239</v>
      </c>
      <c r="I36" s="21">
        <f t="shared" si="8"/>
        <v>17.647058823529413</v>
      </c>
    </row>
    <row r="37" spans="2:9">
      <c r="B37" s="47">
        <v>7</v>
      </c>
      <c r="C37" s="22">
        <v>4</v>
      </c>
      <c r="D37" s="22">
        <v>12</v>
      </c>
      <c r="E37" s="22">
        <v>7</v>
      </c>
      <c r="F37" s="21">
        <f t="shared" si="5"/>
        <v>23</v>
      </c>
      <c r="G37" s="21">
        <f t="shared" si="6"/>
        <v>17.391304347826086</v>
      </c>
      <c r="H37" s="21">
        <f t="shared" si="7"/>
        <v>52.173913043478258</v>
      </c>
      <c r="I37" s="21">
        <f t="shared" si="8"/>
        <v>30.434782608695656</v>
      </c>
    </row>
    <row r="38" spans="2:9">
      <c r="B38" s="47">
        <v>8</v>
      </c>
      <c r="C38" s="21">
        <v>9</v>
      </c>
      <c r="D38" s="21">
        <v>11</v>
      </c>
      <c r="E38" s="21">
        <v>0</v>
      </c>
      <c r="F38" s="21">
        <f t="shared" si="5"/>
        <v>20</v>
      </c>
      <c r="G38" s="21">
        <f t="shared" si="6"/>
        <v>45</v>
      </c>
      <c r="H38" s="21">
        <f t="shared" si="7"/>
        <v>55.000000000000007</v>
      </c>
      <c r="I38" s="21">
        <f t="shared" si="8"/>
        <v>0</v>
      </c>
    </row>
    <row r="39" spans="2:9">
      <c r="B39" s="47">
        <v>9</v>
      </c>
      <c r="C39" s="21">
        <v>3</v>
      </c>
      <c r="D39" s="21">
        <v>4</v>
      </c>
      <c r="E39" s="21">
        <v>1</v>
      </c>
      <c r="F39" s="21">
        <f t="shared" si="5"/>
        <v>8</v>
      </c>
      <c r="G39" s="21">
        <f t="shared" si="6"/>
        <v>37.5</v>
      </c>
      <c r="H39" s="21">
        <f t="shared" si="7"/>
        <v>50</v>
      </c>
      <c r="I39" s="21">
        <f t="shared" si="8"/>
        <v>12.5</v>
      </c>
    </row>
    <row r="40" spans="2:9">
      <c r="B40" s="47">
        <v>10</v>
      </c>
      <c r="C40" s="21">
        <v>8</v>
      </c>
      <c r="D40" s="21">
        <v>9</v>
      </c>
      <c r="E40" s="21">
        <v>3</v>
      </c>
      <c r="F40" s="21">
        <f t="shared" si="5"/>
        <v>20</v>
      </c>
      <c r="G40" s="21">
        <f t="shared" si="6"/>
        <v>40</v>
      </c>
      <c r="H40" s="21">
        <f t="shared" si="7"/>
        <v>45</v>
      </c>
      <c r="I40" s="21">
        <f t="shared" si="8"/>
        <v>15</v>
      </c>
    </row>
    <row r="41" spans="2:9">
      <c r="B41" s="47">
        <v>11</v>
      </c>
      <c r="C41" s="21">
        <v>11</v>
      </c>
      <c r="D41" s="21">
        <v>7</v>
      </c>
      <c r="E41" s="21">
        <v>3</v>
      </c>
      <c r="F41" s="21">
        <f t="shared" si="5"/>
        <v>21</v>
      </c>
      <c r="G41" s="21">
        <f t="shared" si="6"/>
        <v>52.380952380952387</v>
      </c>
      <c r="H41" s="21">
        <f t="shared" si="7"/>
        <v>33.333333333333329</v>
      </c>
      <c r="I41" s="21">
        <f t="shared" si="8"/>
        <v>14.285714285714285</v>
      </c>
    </row>
    <row r="42" spans="2:9">
      <c r="B42" s="47">
        <v>12</v>
      </c>
      <c r="C42" s="21">
        <v>4</v>
      </c>
      <c r="D42" s="21">
        <v>9</v>
      </c>
      <c r="E42" s="21">
        <v>10</v>
      </c>
      <c r="F42" s="21">
        <f t="shared" si="5"/>
        <v>23</v>
      </c>
      <c r="G42" s="21">
        <f t="shared" si="6"/>
        <v>17.391304347826086</v>
      </c>
      <c r="H42" s="21">
        <f t="shared" si="7"/>
        <v>39.130434782608695</v>
      </c>
      <c r="I42" s="21">
        <f t="shared" si="8"/>
        <v>43.478260869565219</v>
      </c>
    </row>
    <row r="43" spans="2:9">
      <c r="B43" s="60" t="s">
        <v>41</v>
      </c>
      <c r="C43" s="23">
        <f t="shared" ref="C43:F43" si="9">AVERAGE(C31:C42)</f>
        <v>7.916666666666667</v>
      </c>
      <c r="D43" s="23">
        <f t="shared" si="9"/>
        <v>10.5</v>
      </c>
      <c r="E43" s="23">
        <f t="shared" si="9"/>
        <v>3.0833333333333335</v>
      </c>
      <c r="F43" s="23">
        <f t="shared" si="9"/>
        <v>21.5</v>
      </c>
      <c r="G43" s="23">
        <f>AVERAGE(G31:G42)</f>
        <v>36.758831426956924</v>
      </c>
      <c r="H43" s="23">
        <f>AVERAGE(H31:H42)</f>
        <v>48.954261975765938</v>
      </c>
      <c r="I43" s="23">
        <f>AVERAGE(I31:I42)</f>
        <v>14.286906597277147</v>
      </c>
    </row>
    <row r="44" spans="2:9">
      <c r="B44" s="61" t="s">
        <v>6</v>
      </c>
      <c r="C44" s="23">
        <f t="shared" ref="C44:F44" si="10">STDEV(C31:C42)/SQRT(11)</f>
        <v>1.0637399586950365</v>
      </c>
      <c r="D44" s="23">
        <f t="shared" si="10"/>
        <v>0.91362505646553538</v>
      </c>
      <c r="E44" s="23">
        <f t="shared" si="10"/>
        <v>0.94000468904521817</v>
      </c>
      <c r="F44" s="23">
        <f t="shared" si="10"/>
        <v>1.6388869433927225</v>
      </c>
      <c r="G44" s="23">
        <f>STDEV(G31:G42)/SQRT(11)</f>
        <v>3.7203352373791181</v>
      </c>
      <c r="H44" s="23">
        <f>STDEV(H31:H42)/SQRT(11)</f>
        <v>2.1524171180271301</v>
      </c>
      <c r="I44" s="23">
        <f>STDEV(I31:I42)/SQRT(11)</f>
        <v>3.9069006471549859</v>
      </c>
    </row>
  </sheetData>
  <mergeCells count="6">
    <mergeCell ref="B29:F29"/>
    <mergeCell ref="B28:I28"/>
    <mergeCell ref="B2:I2"/>
    <mergeCell ref="G29:I29"/>
    <mergeCell ref="G3:I3"/>
    <mergeCell ref="B3:F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35"/>
  <sheetViews>
    <sheetView workbookViewId="0">
      <selection activeCell="M18" sqref="M18"/>
    </sheetView>
  </sheetViews>
  <sheetFormatPr baseColWidth="10" defaultRowHeight="15" x14ac:dyDescent="0"/>
  <cols>
    <col min="1" max="16384" width="10.83203125" style="32"/>
  </cols>
  <sheetData>
    <row r="3" spans="2:12" ht="19">
      <c r="B3" s="70" t="s">
        <v>7</v>
      </c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2:12">
      <c r="B4" s="78" t="s">
        <v>35</v>
      </c>
      <c r="C4" s="78"/>
      <c r="D4" s="78"/>
      <c r="E4" s="78"/>
      <c r="F4" s="78"/>
      <c r="G4" s="78"/>
      <c r="H4" s="78"/>
      <c r="I4" s="78" t="s">
        <v>36</v>
      </c>
      <c r="J4" s="78"/>
      <c r="K4" s="78"/>
      <c r="L4" s="78"/>
    </row>
    <row r="5" spans="2:12">
      <c r="B5" s="12" t="s">
        <v>11</v>
      </c>
      <c r="C5" s="12" t="s">
        <v>12</v>
      </c>
      <c r="D5" s="12" t="s">
        <v>13</v>
      </c>
      <c r="E5" s="12" t="s">
        <v>14</v>
      </c>
      <c r="F5" s="12" t="s">
        <v>4</v>
      </c>
      <c r="G5" s="12" t="s">
        <v>5</v>
      </c>
      <c r="H5" s="12" t="s">
        <v>3</v>
      </c>
      <c r="I5" s="11" t="s">
        <v>11</v>
      </c>
      <c r="J5" s="12" t="s">
        <v>12</v>
      </c>
      <c r="K5" s="12" t="s">
        <v>13</v>
      </c>
      <c r="L5" s="12" t="s">
        <v>14</v>
      </c>
    </row>
    <row r="6" spans="2:12">
      <c r="B6" s="33" t="s">
        <v>15</v>
      </c>
      <c r="C6" s="33">
        <v>7</v>
      </c>
      <c r="D6" s="33">
        <v>6</v>
      </c>
      <c r="E6" s="33">
        <v>4</v>
      </c>
      <c r="F6" s="33">
        <f t="shared" ref="F6:F11" si="0">SUM(C6:E6)</f>
        <v>17</v>
      </c>
      <c r="G6" s="33">
        <v>34</v>
      </c>
      <c r="H6" s="33">
        <f t="shared" ref="H6:H11" si="1">F6+G6</f>
        <v>51</v>
      </c>
      <c r="I6" s="33" t="s">
        <v>15</v>
      </c>
      <c r="J6" s="33">
        <v>41.17647058823529</v>
      </c>
      <c r="K6" s="33">
        <v>35.294117647058826</v>
      </c>
      <c r="L6" s="33">
        <v>23.52941176470588</v>
      </c>
    </row>
    <row r="7" spans="2:12">
      <c r="B7" s="33" t="s">
        <v>17</v>
      </c>
      <c r="C7" s="33">
        <v>6</v>
      </c>
      <c r="D7" s="33">
        <v>9</v>
      </c>
      <c r="E7" s="33">
        <v>5</v>
      </c>
      <c r="F7" s="33">
        <f t="shared" si="0"/>
        <v>20</v>
      </c>
      <c r="G7" s="33">
        <v>37</v>
      </c>
      <c r="H7" s="33">
        <f t="shared" si="1"/>
        <v>57</v>
      </c>
      <c r="I7" s="33" t="s">
        <v>17</v>
      </c>
      <c r="J7" s="33">
        <v>30</v>
      </c>
      <c r="K7" s="33">
        <v>45</v>
      </c>
      <c r="L7" s="33">
        <v>25</v>
      </c>
    </row>
    <row r="8" spans="2:12">
      <c r="B8" s="33" t="s">
        <v>10</v>
      </c>
      <c r="C8" s="33">
        <v>9</v>
      </c>
      <c r="D8" s="33">
        <v>3</v>
      </c>
      <c r="E8" s="33">
        <v>6</v>
      </c>
      <c r="F8" s="33">
        <f t="shared" si="0"/>
        <v>18</v>
      </c>
      <c r="G8" s="33">
        <v>38</v>
      </c>
      <c r="H8" s="33">
        <f t="shared" si="1"/>
        <v>56</v>
      </c>
      <c r="I8" s="33" t="s">
        <v>10</v>
      </c>
      <c r="J8" s="33">
        <v>50</v>
      </c>
      <c r="K8" s="33">
        <v>16.666666666666664</v>
      </c>
      <c r="L8" s="33">
        <v>33.333333333333329</v>
      </c>
    </row>
    <row r="9" spans="2:12">
      <c r="B9" s="33" t="s">
        <v>9</v>
      </c>
      <c r="C9" s="33">
        <v>3</v>
      </c>
      <c r="D9" s="33">
        <v>3</v>
      </c>
      <c r="E9" s="33">
        <v>12</v>
      </c>
      <c r="F9" s="33">
        <f t="shared" si="0"/>
        <v>18</v>
      </c>
      <c r="G9" s="33">
        <v>35</v>
      </c>
      <c r="H9" s="33">
        <f t="shared" si="1"/>
        <v>53</v>
      </c>
      <c r="I9" s="33" t="s">
        <v>9</v>
      </c>
      <c r="J9" s="33">
        <v>16.666666666666664</v>
      </c>
      <c r="K9" s="33">
        <v>16.666666666666664</v>
      </c>
      <c r="L9" s="33">
        <v>66.666666666666657</v>
      </c>
    </row>
    <row r="10" spans="2:12">
      <c r="B10" s="33" t="s">
        <v>18</v>
      </c>
      <c r="C10" s="33">
        <v>5</v>
      </c>
      <c r="D10" s="33">
        <v>3</v>
      </c>
      <c r="E10" s="33">
        <v>10</v>
      </c>
      <c r="F10" s="33">
        <f t="shared" si="0"/>
        <v>18</v>
      </c>
      <c r="G10" s="33">
        <v>34</v>
      </c>
      <c r="H10" s="33">
        <f t="shared" si="1"/>
        <v>52</v>
      </c>
      <c r="I10" s="33" t="s">
        <v>18</v>
      </c>
      <c r="J10" s="33">
        <v>27.777777777777779</v>
      </c>
      <c r="K10" s="33">
        <v>16.666666666666664</v>
      </c>
      <c r="L10" s="33">
        <v>55.555555555555557</v>
      </c>
    </row>
    <row r="11" spans="2:12">
      <c r="B11" s="37" t="s">
        <v>16</v>
      </c>
      <c r="C11" s="37">
        <v>1</v>
      </c>
      <c r="D11" s="37">
        <v>1</v>
      </c>
      <c r="E11" s="37">
        <v>7</v>
      </c>
      <c r="F11" s="37">
        <f t="shared" si="0"/>
        <v>9</v>
      </c>
      <c r="G11" s="37">
        <v>23</v>
      </c>
      <c r="H11" s="37">
        <f t="shared" si="1"/>
        <v>32</v>
      </c>
      <c r="I11" s="37" t="s">
        <v>16</v>
      </c>
      <c r="J11" s="33">
        <v>11.111111111111111</v>
      </c>
      <c r="K11" s="33">
        <v>11.111111111111111</v>
      </c>
      <c r="L11" s="33">
        <v>77.777777777777786</v>
      </c>
    </row>
    <row r="12" spans="2:12">
      <c r="B12" s="16" t="s">
        <v>41</v>
      </c>
      <c r="C12" s="17">
        <f t="shared" ref="C12:H12" si="2">AVERAGE(C6:C10)</f>
        <v>6</v>
      </c>
      <c r="D12" s="17">
        <f t="shared" si="2"/>
        <v>4.8</v>
      </c>
      <c r="E12" s="17">
        <f t="shared" si="2"/>
        <v>7.4</v>
      </c>
      <c r="F12" s="17">
        <f t="shared" si="2"/>
        <v>18.2</v>
      </c>
      <c r="G12" s="17">
        <f t="shared" si="2"/>
        <v>35.6</v>
      </c>
      <c r="H12" s="17">
        <f t="shared" si="2"/>
        <v>53.8</v>
      </c>
      <c r="I12" s="16" t="s">
        <v>41</v>
      </c>
      <c r="J12" s="16">
        <v>29.455337690631808</v>
      </c>
      <c r="K12" s="16">
        <v>26.058823529411761</v>
      </c>
      <c r="L12" s="16">
        <v>40.816993464052281</v>
      </c>
    </row>
    <row r="13" spans="2:12">
      <c r="B13" s="16" t="s">
        <v>6</v>
      </c>
      <c r="C13" s="17">
        <f t="shared" ref="C13:H13" si="3">STDEV(C6:C10)/SQRT(5)</f>
        <v>1</v>
      </c>
      <c r="D13" s="17">
        <f t="shared" si="3"/>
        <v>1.2</v>
      </c>
      <c r="E13" s="17">
        <f t="shared" si="3"/>
        <v>1.5362291495737213</v>
      </c>
      <c r="F13" s="17">
        <f t="shared" si="3"/>
        <v>0.48989794855663565</v>
      </c>
      <c r="G13" s="17">
        <f t="shared" si="3"/>
        <v>0.81240384046359593</v>
      </c>
      <c r="H13" s="17">
        <f t="shared" si="3"/>
        <v>1.1575836902790226</v>
      </c>
      <c r="I13" s="16" t="s">
        <v>6</v>
      </c>
      <c r="J13" s="16">
        <v>5.7394553178013492</v>
      </c>
      <c r="K13" s="16">
        <v>5.952716418294429</v>
      </c>
      <c r="L13" s="16">
        <v>8.6327103200924729</v>
      </c>
    </row>
    <row r="15" spans="2:12" ht="19">
      <c r="B15" s="70" t="s">
        <v>38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</row>
    <row r="16" spans="2:12">
      <c r="B16" s="78" t="s">
        <v>35</v>
      </c>
      <c r="C16" s="78"/>
      <c r="D16" s="78"/>
      <c r="E16" s="78"/>
      <c r="F16" s="78"/>
      <c r="G16" s="78"/>
      <c r="H16" s="78"/>
      <c r="I16" s="78" t="s">
        <v>36</v>
      </c>
      <c r="J16" s="78"/>
      <c r="K16" s="78"/>
      <c r="L16" s="78"/>
    </row>
    <row r="17" spans="2:12">
      <c r="B17" s="12" t="s">
        <v>11</v>
      </c>
      <c r="C17" s="12" t="s">
        <v>12</v>
      </c>
      <c r="D17" s="12" t="s">
        <v>13</v>
      </c>
      <c r="E17" s="12" t="s">
        <v>14</v>
      </c>
      <c r="F17" s="12" t="s">
        <v>4</v>
      </c>
      <c r="G17" s="12" t="s">
        <v>5</v>
      </c>
      <c r="H17" s="12" t="s">
        <v>3</v>
      </c>
      <c r="I17" s="11" t="s">
        <v>11</v>
      </c>
      <c r="J17" s="12" t="s">
        <v>12</v>
      </c>
      <c r="K17" s="12" t="s">
        <v>13</v>
      </c>
      <c r="L17" s="12" t="s">
        <v>14</v>
      </c>
    </row>
    <row r="18" spans="2:12">
      <c r="B18" s="33" t="s">
        <v>24</v>
      </c>
      <c r="C18" s="33">
        <v>8</v>
      </c>
      <c r="D18" s="33">
        <v>2</v>
      </c>
      <c r="E18" s="33">
        <v>11</v>
      </c>
      <c r="F18" s="33">
        <v>21</v>
      </c>
      <c r="G18" s="33">
        <v>31</v>
      </c>
      <c r="H18" s="33">
        <v>52</v>
      </c>
      <c r="I18" s="33" t="s">
        <v>24</v>
      </c>
      <c r="J18" s="33">
        <v>38.095238095238095</v>
      </c>
      <c r="K18" s="33">
        <v>9.5238095238095237</v>
      </c>
      <c r="L18" s="33">
        <v>52.380952380952387</v>
      </c>
    </row>
    <row r="19" spans="2:12">
      <c r="B19" s="33" t="s">
        <v>25</v>
      </c>
      <c r="C19" s="33">
        <v>8</v>
      </c>
      <c r="D19" s="33">
        <v>9</v>
      </c>
      <c r="E19" s="33">
        <v>7</v>
      </c>
      <c r="F19" s="33">
        <v>24</v>
      </c>
      <c r="G19" s="33">
        <v>44</v>
      </c>
      <c r="H19" s="33">
        <v>68</v>
      </c>
      <c r="I19" s="33" t="s">
        <v>25</v>
      </c>
      <c r="J19" s="33">
        <v>33.333333333333329</v>
      </c>
      <c r="K19" s="33">
        <v>37.5</v>
      </c>
      <c r="L19" s="33">
        <v>29.166666666666668</v>
      </c>
    </row>
    <row r="20" spans="2:12">
      <c r="B20" s="33" t="s">
        <v>27</v>
      </c>
      <c r="C20" s="33">
        <v>5</v>
      </c>
      <c r="D20" s="33">
        <v>4</v>
      </c>
      <c r="E20" s="33">
        <v>10</v>
      </c>
      <c r="F20" s="33">
        <v>19</v>
      </c>
      <c r="G20" s="33">
        <v>39</v>
      </c>
      <c r="H20" s="33">
        <v>58</v>
      </c>
      <c r="I20" s="33" t="s">
        <v>27</v>
      </c>
      <c r="J20" s="33">
        <v>26.315789473684209</v>
      </c>
      <c r="K20" s="33">
        <v>21.052631578947366</v>
      </c>
      <c r="L20" s="33">
        <v>52.631578947368418</v>
      </c>
    </row>
    <row r="21" spans="2:12">
      <c r="B21" s="33" t="s">
        <v>28</v>
      </c>
      <c r="C21" s="33">
        <v>9</v>
      </c>
      <c r="D21" s="33">
        <v>5</v>
      </c>
      <c r="E21" s="33">
        <v>11</v>
      </c>
      <c r="F21" s="33">
        <v>25</v>
      </c>
      <c r="G21" s="33">
        <v>37</v>
      </c>
      <c r="H21" s="33">
        <v>62</v>
      </c>
      <c r="I21" s="33" t="s">
        <v>28</v>
      </c>
      <c r="J21" s="33">
        <v>36</v>
      </c>
      <c r="K21" s="33">
        <v>20</v>
      </c>
      <c r="L21" s="33">
        <v>44</v>
      </c>
    </row>
    <row r="22" spans="2:12">
      <c r="B22" s="33" t="s">
        <v>29</v>
      </c>
      <c r="C22" s="33">
        <v>4</v>
      </c>
      <c r="D22" s="33">
        <v>3</v>
      </c>
      <c r="E22" s="33">
        <v>16</v>
      </c>
      <c r="F22" s="33">
        <v>23</v>
      </c>
      <c r="G22" s="33">
        <v>31</v>
      </c>
      <c r="H22" s="33">
        <v>54</v>
      </c>
      <c r="I22" s="33" t="s">
        <v>29</v>
      </c>
      <c r="J22" s="33">
        <v>17.391304347826086</v>
      </c>
      <c r="K22" s="33">
        <v>13.043478260869565</v>
      </c>
      <c r="L22" s="33">
        <v>69.565217391304344</v>
      </c>
    </row>
    <row r="23" spans="2:12">
      <c r="B23" s="16" t="s">
        <v>41</v>
      </c>
      <c r="C23" s="16">
        <v>6.8</v>
      </c>
      <c r="D23" s="16">
        <v>4.5999999999999996</v>
      </c>
      <c r="E23" s="16">
        <v>11</v>
      </c>
      <c r="F23" s="16">
        <v>22.4</v>
      </c>
      <c r="G23" s="16">
        <v>36.4</v>
      </c>
      <c r="H23" s="16">
        <v>58.8</v>
      </c>
      <c r="I23" s="16" t="s">
        <v>41</v>
      </c>
      <c r="J23" s="16">
        <v>30.227133050016342</v>
      </c>
      <c r="K23" s="16">
        <v>20.223983872725292</v>
      </c>
      <c r="L23" s="16">
        <v>49.548883077258367</v>
      </c>
    </row>
    <row r="24" spans="2:12">
      <c r="B24" s="16" t="s">
        <v>6</v>
      </c>
      <c r="C24" s="16">
        <v>0.96953597148326598</v>
      </c>
      <c r="D24" s="16">
        <v>1.2083045973594571</v>
      </c>
      <c r="E24" s="16">
        <v>1.4491376746189437</v>
      </c>
      <c r="F24" s="16">
        <v>1.0770329614269007</v>
      </c>
      <c r="G24" s="16">
        <v>2.4819347291981693</v>
      </c>
      <c r="H24" s="16">
        <v>2.8705400188814645</v>
      </c>
      <c r="I24" s="16" t="s">
        <v>6</v>
      </c>
      <c r="J24" s="16">
        <v>3.7745109422879084</v>
      </c>
      <c r="K24" s="16">
        <v>4.8231263251402128</v>
      </c>
      <c r="L24" s="16">
        <v>6.5742000234000049</v>
      </c>
    </row>
    <row r="26" spans="2:12" ht="19">
      <c r="B26" s="70" t="s">
        <v>26</v>
      </c>
      <c r="C26" s="70"/>
      <c r="D26" s="70"/>
      <c r="E26" s="70"/>
      <c r="F26" s="70"/>
      <c r="G26" s="70"/>
      <c r="H26" s="70"/>
      <c r="I26" s="70"/>
      <c r="J26" s="70"/>
      <c r="K26" s="70"/>
      <c r="L26" s="70"/>
    </row>
    <row r="27" spans="2:12">
      <c r="B27" s="78" t="s">
        <v>35</v>
      </c>
      <c r="C27" s="78"/>
      <c r="D27" s="78"/>
      <c r="E27" s="78"/>
      <c r="F27" s="78"/>
      <c r="G27" s="78"/>
      <c r="H27" s="78"/>
      <c r="I27" s="78" t="s">
        <v>36</v>
      </c>
      <c r="J27" s="78"/>
      <c r="K27" s="78"/>
      <c r="L27" s="78"/>
    </row>
    <row r="28" spans="2:12">
      <c r="B28" s="12" t="s">
        <v>11</v>
      </c>
      <c r="C28" s="12" t="s">
        <v>12</v>
      </c>
      <c r="D28" s="12" t="s">
        <v>13</v>
      </c>
      <c r="E28" s="12" t="s">
        <v>14</v>
      </c>
      <c r="F28" s="12" t="s">
        <v>4</v>
      </c>
      <c r="G28" s="12" t="s">
        <v>5</v>
      </c>
      <c r="H28" s="12" t="s">
        <v>3</v>
      </c>
      <c r="I28" s="11" t="s">
        <v>11</v>
      </c>
      <c r="J28" s="12" t="s">
        <v>12</v>
      </c>
      <c r="K28" s="12" t="s">
        <v>13</v>
      </c>
      <c r="L28" s="12" t="s">
        <v>14</v>
      </c>
    </row>
    <row r="29" spans="2:12">
      <c r="B29" s="33" t="s">
        <v>19</v>
      </c>
      <c r="C29" s="33">
        <v>7</v>
      </c>
      <c r="D29" s="33">
        <v>1</v>
      </c>
      <c r="E29" s="33">
        <v>9</v>
      </c>
      <c r="F29" s="33">
        <v>17</v>
      </c>
      <c r="G29" s="33">
        <v>32</v>
      </c>
      <c r="H29" s="33">
        <v>49</v>
      </c>
      <c r="I29" s="33" t="s">
        <v>19</v>
      </c>
      <c r="J29" s="33">
        <v>41.17647058823529</v>
      </c>
      <c r="K29" s="33">
        <v>5.8823529411764701</v>
      </c>
      <c r="L29" s="33">
        <v>52.941176470588239</v>
      </c>
    </row>
    <row r="30" spans="2:12">
      <c r="B30" s="33" t="s">
        <v>20</v>
      </c>
      <c r="C30" s="33">
        <v>6</v>
      </c>
      <c r="D30" s="33">
        <v>6</v>
      </c>
      <c r="E30" s="33">
        <v>7</v>
      </c>
      <c r="F30" s="33">
        <v>19</v>
      </c>
      <c r="G30" s="33">
        <v>35</v>
      </c>
      <c r="H30" s="33">
        <v>54</v>
      </c>
      <c r="I30" s="33" t="s">
        <v>20</v>
      </c>
      <c r="J30" s="33">
        <v>31.578947368421051</v>
      </c>
      <c r="K30" s="33">
        <v>31.578947368421051</v>
      </c>
      <c r="L30" s="33">
        <v>36.84210526315789</v>
      </c>
    </row>
    <row r="31" spans="2:12">
      <c r="B31" s="33" t="s">
        <v>21</v>
      </c>
      <c r="C31" s="33">
        <v>7</v>
      </c>
      <c r="D31" s="33">
        <v>4</v>
      </c>
      <c r="E31" s="33">
        <v>3</v>
      </c>
      <c r="F31" s="33">
        <v>14</v>
      </c>
      <c r="G31" s="33">
        <v>43</v>
      </c>
      <c r="H31" s="33">
        <v>57</v>
      </c>
      <c r="I31" s="33" t="s">
        <v>21</v>
      </c>
      <c r="J31" s="33">
        <v>50</v>
      </c>
      <c r="K31" s="33">
        <v>28.571428571428569</v>
      </c>
      <c r="L31" s="33">
        <v>21.428571428571427</v>
      </c>
    </row>
    <row r="32" spans="2:12">
      <c r="B32" s="33" t="s">
        <v>22</v>
      </c>
      <c r="C32" s="33">
        <v>11</v>
      </c>
      <c r="D32" s="33">
        <v>3</v>
      </c>
      <c r="E32" s="33">
        <v>8</v>
      </c>
      <c r="F32" s="33">
        <v>22</v>
      </c>
      <c r="G32" s="33">
        <v>41</v>
      </c>
      <c r="H32" s="33">
        <v>63</v>
      </c>
      <c r="I32" s="33" t="s">
        <v>22</v>
      </c>
      <c r="J32" s="33">
        <v>50</v>
      </c>
      <c r="K32" s="33">
        <v>13.636363636363635</v>
      </c>
      <c r="L32" s="33">
        <v>36.363636363636367</v>
      </c>
    </row>
    <row r="33" spans="2:12">
      <c r="B33" s="33" t="s">
        <v>23</v>
      </c>
      <c r="C33" s="33">
        <v>9</v>
      </c>
      <c r="D33" s="33">
        <v>5</v>
      </c>
      <c r="E33" s="33">
        <v>10</v>
      </c>
      <c r="F33" s="33">
        <v>24</v>
      </c>
      <c r="G33" s="33">
        <v>40</v>
      </c>
      <c r="H33" s="33">
        <v>64</v>
      </c>
      <c r="I33" s="33" t="s">
        <v>23</v>
      </c>
      <c r="J33" s="33">
        <v>37.5</v>
      </c>
      <c r="K33" s="33">
        <v>20.833333333333336</v>
      </c>
      <c r="L33" s="33">
        <v>41.666666666666671</v>
      </c>
    </row>
    <row r="34" spans="2:12">
      <c r="B34" s="16" t="s">
        <v>41</v>
      </c>
      <c r="C34" s="16">
        <v>8</v>
      </c>
      <c r="D34" s="16">
        <v>3.8</v>
      </c>
      <c r="E34" s="16">
        <v>7.4</v>
      </c>
      <c r="F34" s="16">
        <v>19.2</v>
      </c>
      <c r="G34" s="16">
        <v>38.200000000000003</v>
      </c>
      <c r="H34" s="16">
        <v>57.4</v>
      </c>
      <c r="I34" s="16" t="s">
        <v>41</v>
      </c>
      <c r="J34" s="16">
        <v>42.05108359133127</v>
      </c>
      <c r="K34" s="16">
        <v>20.100485170144612</v>
      </c>
      <c r="L34" s="16">
        <v>37.848431238524121</v>
      </c>
    </row>
    <row r="35" spans="2:12">
      <c r="B35" s="16" t="s">
        <v>6</v>
      </c>
      <c r="C35" s="16">
        <v>0.89442719099991586</v>
      </c>
      <c r="D35" s="16">
        <v>0.86023252670426253</v>
      </c>
      <c r="E35" s="16">
        <v>1.2083045973594571</v>
      </c>
      <c r="F35" s="16">
        <v>1.7720045146669343</v>
      </c>
      <c r="G35" s="16">
        <v>2.0346989949375827</v>
      </c>
      <c r="H35" s="16">
        <v>2.0346989949375827</v>
      </c>
      <c r="I35" s="16" t="s">
        <v>6</v>
      </c>
      <c r="J35" s="16">
        <v>3.5882690184521087</v>
      </c>
      <c r="K35" s="16">
        <v>4.7328067478992875</v>
      </c>
      <c r="L35" s="16">
        <v>5.0754260136091363</v>
      </c>
    </row>
  </sheetData>
  <mergeCells count="9">
    <mergeCell ref="B3:L3"/>
    <mergeCell ref="B15:L15"/>
    <mergeCell ref="B26:L26"/>
    <mergeCell ref="B27:H27"/>
    <mergeCell ref="I27:L27"/>
    <mergeCell ref="B16:H16"/>
    <mergeCell ref="I16:L16"/>
    <mergeCell ref="B4:H4"/>
    <mergeCell ref="I4:L4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workbookViewId="0">
      <selection activeCell="A8" sqref="A8:XFD8"/>
    </sheetView>
  </sheetViews>
  <sheetFormatPr baseColWidth="10" defaultRowHeight="15" x14ac:dyDescent="0"/>
  <cols>
    <col min="1" max="1" width="15" customWidth="1"/>
  </cols>
  <sheetData>
    <row r="1" spans="1:25" ht="31" customHeight="1">
      <c r="A1" s="83" t="s">
        <v>30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5"/>
    </row>
    <row r="2" spans="1:25">
      <c r="A2" s="39" t="s">
        <v>7</v>
      </c>
      <c r="B2" s="80">
        <v>1.022991</v>
      </c>
      <c r="C2" s="80">
        <v>0.79931909999999995</v>
      </c>
      <c r="D2" s="80">
        <v>0.87391450000000004</v>
      </c>
      <c r="E2" s="80">
        <v>0.68371999999999999</v>
      </c>
      <c r="F2" s="80">
        <v>0.64018019999999998</v>
      </c>
      <c r="G2" s="80">
        <v>1.4187380000000001</v>
      </c>
      <c r="H2" s="80">
        <v>1.606263</v>
      </c>
      <c r="I2" s="80">
        <v>2.0063659999999999</v>
      </c>
      <c r="J2" s="80">
        <v>0.94847289999999995</v>
      </c>
      <c r="K2" s="80">
        <v>0.79694710000000002</v>
      </c>
      <c r="L2" s="80">
        <v>0.87641659999999999</v>
      </c>
      <c r="M2" s="80">
        <v>0.67239389999999999</v>
      </c>
      <c r="N2" s="80">
        <v>1.1151249999999999</v>
      </c>
      <c r="O2" s="80">
        <v>1.4326030000000001</v>
      </c>
      <c r="P2" s="80">
        <v>1.0476719999999999</v>
      </c>
      <c r="Q2" s="80">
        <v>0.72645990000000005</v>
      </c>
      <c r="R2" s="80">
        <v>0.92413319999999999</v>
      </c>
      <c r="S2" s="80">
        <v>0.95516009999999996</v>
      </c>
      <c r="T2" s="80">
        <v>0.96129620000000005</v>
      </c>
      <c r="U2" s="80">
        <v>0.70722070000000004</v>
      </c>
      <c r="V2" s="80">
        <v>0.68842320000000001</v>
      </c>
      <c r="W2" s="80">
        <v>1.1396850000000001</v>
      </c>
      <c r="X2" s="80">
        <v>0.95649980000000001</v>
      </c>
      <c r="Y2" s="81"/>
    </row>
    <row r="3" spans="1:25">
      <c r="A3" s="39" t="s">
        <v>38</v>
      </c>
      <c r="B3" s="80">
        <v>1.3302879999999999</v>
      </c>
      <c r="C3" s="80">
        <v>1.442145</v>
      </c>
      <c r="D3" s="80">
        <v>1.1800079999999999</v>
      </c>
      <c r="E3" s="80">
        <v>0.73107029999999995</v>
      </c>
      <c r="F3" s="80">
        <v>0.99732549999999998</v>
      </c>
      <c r="G3" s="80">
        <v>1.1053120000000001</v>
      </c>
      <c r="H3" s="80">
        <v>1.5032220000000001</v>
      </c>
      <c r="I3" s="80">
        <v>1.5672569999999999</v>
      </c>
      <c r="J3" s="80">
        <v>1.4129620000000001</v>
      </c>
      <c r="K3" s="80">
        <v>1.1435519999999999</v>
      </c>
      <c r="L3" s="80">
        <v>1.2966219999999999</v>
      </c>
      <c r="M3" s="80">
        <v>1.350902</v>
      </c>
      <c r="N3" s="80">
        <v>1.076981</v>
      </c>
      <c r="O3" s="80">
        <v>0.97333040000000004</v>
      </c>
      <c r="P3" s="80">
        <v>1.0390159999999999</v>
      </c>
      <c r="Q3" s="80">
        <v>1.2169209999999999</v>
      </c>
      <c r="R3" s="80">
        <v>1.8450800000000001</v>
      </c>
      <c r="S3" s="80">
        <v>0.85781350000000001</v>
      </c>
      <c r="T3" s="80">
        <v>1.3929279999999999</v>
      </c>
      <c r="U3" s="80">
        <v>0.59380690000000003</v>
      </c>
      <c r="V3" s="80"/>
      <c r="W3" s="80"/>
      <c r="X3" s="81"/>
      <c r="Y3" s="81"/>
    </row>
    <row r="4" spans="1:25">
      <c r="A4" s="39" t="s">
        <v>26</v>
      </c>
      <c r="B4" s="80">
        <v>0.81200519999999998</v>
      </c>
      <c r="C4" s="80">
        <v>0.61794550000000004</v>
      </c>
      <c r="D4" s="80">
        <v>0.62355579999999999</v>
      </c>
      <c r="E4" s="80">
        <v>0.7796843</v>
      </c>
      <c r="F4" s="80">
        <v>0.4873593</v>
      </c>
      <c r="G4" s="80">
        <v>0.58727600000000002</v>
      </c>
      <c r="H4" s="80">
        <v>0.63994269999999998</v>
      </c>
      <c r="I4" s="80">
        <v>0.66838209999999998</v>
      </c>
      <c r="J4" s="80">
        <v>0.31031570000000003</v>
      </c>
      <c r="K4" s="80">
        <v>0.56705249999999996</v>
      </c>
      <c r="L4" s="80">
        <v>0.93706520000000004</v>
      </c>
      <c r="M4" s="80">
        <v>0.86814100000000005</v>
      </c>
      <c r="N4" s="80">
        <v>0.50553360000000003</v>
      </c>
      <c r="O4" s="80">
        <v>0.5650328</v>
      </c>
      <c r="P4" s="80">
        <v>0.61580699999999999</v>
      </c>
      <c r="Q4" s="80">
        <v>0.70009909999999997</v>
      </c>
      <c r="R4" s="80">
        <v>0.96489499999999995</v>
      </c>
      <c r="S4" s="80">
        <v>0.96427079999999998</v>
      </c>
      <c r="T4" s="80">
        <v>0.4887031</v>
      </c>
      <c r="U4" s="80">
        <v>1.335353</v>
      </c>
      <c r="V4" s="80">
        <v>1.1841619999999999</v>
      </c>
      <c r="W4" s="80">
        <v>0.94768759999999996</v>
      </c>
      <c r="X4" s="80">
        <v>0.93157520000000005</v>
      </c>
      <c r="Y4" s="80">
        <v>0.90940290000000001</v>
      </c>
    </row>
    <row r="8" spans="1:25" ht="31" customHeight="1">
      <c r="A8" s="83" t="s">
        <v>34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5"/>
    </row>
    <row r="9" spans="1:25">
      <c r="A9" s="39" t="s">
        <v>7</v>
      </c>
      <c r="B9" s="80">
        <v>0.83804699999999999</v>
      </c>
      <c r="C9" s="80">
        <v>0.95503939999999998</v>
      </c>
      <c r="D9" s="80">
        <v>1.005771</v>
      </c>
      <c r="E9" s="80">
        <v>0.66732999999999998</v>
      </c>
      <c r="F9" s="80">
        <v>1.0365770000000001</v>
      </c>
      <c r="G9" s="80">
        <v>1.182566</v>
      </c>
      <c r="H9" s="80">
        <v>1.114933</v>
      </c>
      <c r="I9" s="80">
        <v>0.87421839999999995</v>
      </c>
      <c r="J9" s="80">
        <v>1.2217899999999999</v>
      </c>
      <c r="K9" s="80">
        <v>1.2096800000000001</v>
      </c>
      <c r="L9" s="80">
        <v>0.66498440000000003</v>
      </c>
      <c r="M9" s="80">
        <v>0.76747609999999999</v>
      </c>
      <c r="N9" s="80">
        <v>0.94598280000000001</v>
      </c>
      <c r="O9" s="80">
        <v>1.031711</v>
      </c>
      <c r="P9" s="80">
        <v>0.86237549999999996</v>
      </c>
      <c r="Q9" s="80">
        <v>1.1484000000000001</v>
      </c>
      <c r="R9" s="80">
        <v>1.0018419999999999</v>
      </c>
      <c r="S9" s="80">
        <v>0.83242850000000002</v>
      </c>
      <c r="T9" s="80">
        <v>1.1568879999999999</v>
      </c>
      <c r="U9" s="80">
        <v>1.0212399999999999</v>
      </c>
      <c r="V9" s="80">
        <v>1.0850219999999999</v>
      </c>
      <c r="W9" s="80">
        <v>1.1090390000000001</v>
      </c>
      <c r="X9" s="80">
        <v>1.2666599999999999</v>
      </c>
      <c r="Y9" s="81"/>
    </row>
    <row r="10" spans="1:25">
      <c r="A10" s="39" t="s">
        <v>38</v>
      </c>
      <c r="B10" s="80">
        <v>0.65191589999999999</v>
      </c>
      <c r="C10" s="80">
        <v>0.7395718</v>
      </c>
      <c r="D10" s="80">
        <v>0.57212759999999996</v>
      </c>
      <c r="E10" s="80">
        <v>1.009242</v>
      </c>
      <c r="F10" s="80">
        <v>1.2289730000000001</v>
      </c>
      <c r="G10" s="80">
        <v>0.91763779999999995</v>
      </c>
      <c r="H10" s="80">
        <v>1.0068870000000001</v>
      </c>
      <c r="I10" s="80">
        <v>0.98018499999999997</v>
      </c>
      <c r="J10" s="80">
        <v>1.0985769999999999</v>
      </c>
      <c r="K10" s="80">
        <v>0.73011579999999998</v>
      </c>
      <c r="L10" s="80">
        <v>0.96326979999999995</v>
      </c>
      <c r="M10" s="80">
        <v>0.89649959999999995</v>
      </c>
      <c r="N10" s="80">
        <v>0.79925000000000002</v>
      </c>
      <c r="O10" s="80">
        <v>0.87918050000000003</v>
      </c>
      <c r="P10" s="80">
        <v>1.034268</v>
      </c>
      <c r="Q10" s="80">
        <v>1.1888179999999999</v>
      </c>
      <c r="R10" s="80">
        <v>1.191163</v>
      </c>
      <c r="S10" s="80">
        <v>0.99860110000000002</v>
      </c>
      <c r="T10" s="80">
        <v>1.2081470000000001</v>
      </c>
      <c r="U10" s="80">
        <v>0.85066109999999995</v>
      </c>
      <c r="V10" s="81"/>
      <c r="W10" s="81"/>
      <c r="X10" s="81"/>
      <c r="Y10" s="81"/>
    </row>
    <row r="11" spans="1:25">
      <c r="A11" s="39" t="s">
        <v>26</v>
      </c>
      <c r="B11" s="80">
        <v>0.83386070000000001</v>
      </c>
      <c r="C11" s="80">
        <v>1.105073</v>
      </c>
      <c r="D11" s="80">
        <v>1.1054949999999999</v>
      </c>
      <c r="E11" s="80">
        <v>1.1578790000000001</v>
      </c>
      <c r="F11" s="80">
        <v>0.86551060000000002</v>
      </c>
      <c r="G11" s="80">
        <v>0.69855310000000004</v>
      </c>
      <c r="H11" s="80">
        <v>0.87191870000000005</v>
      </c>
      <c r="I11" s="80">
        <v>0.97231719999999999</v>
      </c>
      <c r="J11" s="80">
        <v>1.0999410000000001</v>
      </c>
      <c r="K11" s="80">
        <v>1.0326979999999999</v>
      </c>
      <c r="L11" s="80">
        <v>0.95155540000000005</v>
      </c>
      <c r="M11" s="80">
        <v>0.9321661</v>
      </c>
      <c r="N11" s="80">
        <v>1.067428</v>
      </c>
      <c r="O11" s="80">
        <v>0.79856150000000004</v>
      </c>
      <c r="P11" s="80">
        <v>0.9131669</v>
      </c>
      <c r="Q11" s="80">
        <v>0.92584069999999996</v>
      </c>
      <c r="R11" s="80">
        <v>0.97140839999999995</v>
      </c>
      <c r="S11" s="80">
        <v>0.91798670000000004</v>
      </c>
      <c r="T11" s="81"/>
      <c r="U11" s="81"/>
      <c r="V11" s="81"/>
      <c r="W11" s="81"/>
      <c r="X11" s="81"/>
      <c r="Y11" s="81"/>
    </row>
    <row r="19" spans="2:4">
      <c r="B19" s="79"/>
      <c r="C19" s="79"/>
      <c r="D19" s="79"/>
    </row>
    <row r="20" spans="2:4">
      <c r="B20" s="79"/>
      <c r="C20" s="79"/>
      <c r="D20" s="79"/>
    </row>
    <row r="21" spans="2:4">
      <c r="B21" s="79"/>
      <c r="C21" s="79"/>
      <c r="D21" s="79"/>
    </row>
    <row r="22" spans="2:4">
      <c r="B22" s="79"/>
      <c r="C22" s="79"/>
      <c r="D22" s="79"/>
    </row>
    <row r="23" spans="2:4">
      <c r="B23" s="79"/>
      <c r="C23" s="79"/>
      <c r="D23" s="79"/>
    </row>
    <row r="24" spans="2:4">
      <c r="B24" s="79"/>
      <c r="C24" s="79"/>
      <c r="D24" s="79"/>
    </row>
    <row r="25" spans="2:4">
      <c r="B25" s="79"/>
      <c r="C25" s="79"/>
      <c r="D25" s="79"/>
    </row>
    <row r="26" spans="2:4">
      <c r="B26" s="79"/>
      <c r="C26" s="79"/>
      <c r="D26" s="79"/>
    </row>
    <row r="27" spans="2:4">
      <c r="B27" s="79"/>
      <c r="C27" s="79"/>
      <c r="D27" s="79"/>
    </row>
    <row r="28" spans="2:4">
      <c r="B28" s="79"/>
      <c r="C28" s="79"/>
      <c r="D28" s="79"/>
    </row>
    <row r="29" spans="2:4">
      <c r="B29" s="79"/>
      <c r="C29" s="79"/>
      <c r="D29" s="79"/>
    </row>
    <row r="30" spans="2:4">
      <c r="B30" s="79"/>
      <c r="C30" s="79"/>
      <c r="D30" s="79"/>
    </row>
    <row r="31" spans="2:4">
      <c r="B31" s="79"/>
      <c r="C31" s="79"/>
      <c r="D31" s="79"/>
    </row>
    <row r="32" spans="2:4">
      <c r="B32" s="79"/>
      <c r="C32" s="79"/>
      <c r="D32" s="79"/>
    </row>
    <row r="33" spans="2:4">
      <c r="B33" s="79"/>
      <c r="C33" s="79"/>
      <c r="D33" s="79"/>
    </row>
    <row r="34" spans="2:4">
      <c r="B34" s="79"/>
      <c r="C34" s="79"/>
      <c r="D34" s="79"/>
    </row>
    <row r="35" spans="2:4">
      <c r="B35" s="79"/>
      <c r="C35" s="79"/>
      <c r="D35" s="79"/>
    </row>
    <row r="36" spans="2:4">
      <c r="B36" s="79"/>
      <c r="C36" s="79"/>
      <c r="D36" s="79"/>
    </row>
    <row r="37" spans="2:4">
      <c r="B37" s="79"/>
      <c r="C37" s="79"/>
      <c r="D37" s="79"/>
    </row>
    <row r="38" spans="2:4">
      <c r="B38" s="79"/>
      <c r="C38" s="79"/>
      <c r="D38" s="79"/>
    </row>
    <row r="39" spans="2:4">
      <c r="B39" s="79"/>
      <c r="C39" s="79"/>
      <c r="D39" s="79"/>
    </row>
    <row r="40" spans="2:4">
      <c r="B40" s="79"/>
      <c r="C40" s="79"/>
      <c r="D40" s="79"/>
    </row>
    <row r="41" spans="2:4">
      <c r="B41" s="79"/>
      <c r="C41" s="79"/>
      <c r="D41" s="79"/>
    </row>
  </sheetData>
  <mergeCells count="2">
    <mergeCell ref="A1:Y1"/>
    <mergeCell ref="A8:Y8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4"/>
  <sheetViews>
    <sheetView tabSelected="1" workbookViewId="0">
      <selection activeCell="O18" sqref="O18"/>
    </sheetView>
  </sheetViews>
  <sheetFormatPr baseColWidth="10" defaultRowHeight="15" x14ac:dyDescent="0"/>
  <cols>
    <col min="1" max="1" width="28.83203125" customWidth="1"/>
  </cols>
  <sheetData>
    <row r="1" spans="1:31" ht="31" customHeight="1">
      <c r="A1" s="82" t="s">
        <v>30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</row>
    <row r="2" spans="1:31">
      <c r="A2" s="39" t="s">
        <v>7</v>
      </c>
      <c r="B2" s="80">
        <v>0.88809740000000004</v>
      </c>
      <c r="C2" s="80">
        <v>0.89894660000000004</v>
      </c>
      <c r="D2" s="80">
        <v>0.89449330000000005</v>
      </c>
      <c r="E2" s="80">
        <v>0.90227380000000001</v>
      </c>
      <c r="F2" s="80">
        <v>0.94423769999999996</v>
      </c>
      <c r="G2" s="80">
        <v>0.84487060000000003</v>
      </c>
      <c r="H2" s="80">
        <v>0.85885590000000001</v>
      </c>
      <c r="I2" s="80">
        <v>1.2103079999999999</v>
      </c>
      <c r="J2" s="80">
        <v>1.1230659999999999</v>
      </c>
      <c r="K2" s="80">
        <v>1.179654</v>
      </c>
      <c r="L2" s="80">
        <v>1.167141</v>
      </c>
      <c r="M2" s="80">
        <v>1.0880559999999999</v>
      </c>
      <c r="N2" s="80"/>
      <c r="O2" s="80"/>
      <c r="P2" s="80"/>
      <c r="Q2" s="80"/>
      <c r="R2" s="80"/>
      <c r="S2" s="80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</row>
    <row r="3" spans="1:31">
      <c r="A3" s="39" t="s">
        <v>37</v>
      </c>
      <c r="B3" s="80">
        <v>1.145086</v>
      </c>
      <c r="C3" s="80">
        <v>1.102606</v>
      </c>
      <c r="D3" s="80">
        <v>1.1778040000000001</v>
      </c>
      <c r="E3" s="80">
        <v>1.1866220000000001</v>
      </c>
      <c r="F3" s="80">
        <v>1.076821</v>
      </c>
      <c r="G3" s="80">
        <v>1.20868</v>
      </c>
      <c r="H3" s="80">
        <v>1.184237</v>
      </c>
      <c r="I3" s="80">
        <v>1.1479950000000001</v>
      </c>
      <c r="J3" s="80">
        <v>1.0985180000000001</v>
      </c>
      <c r="K3" s="80">
        <v>1.108441</v>
      </c>
      <c r="L3" s="80">
        <v>1.200555</v>
      </c>
      <c r="M3" s="80">
        <v>1.1136060000000001</v>
      </c>
      <c r="N3" s="80">
        <v>1.3231630000000001</v>
      </c>
      <c r="O3" s="80">
        <v>1.345831</v>
      </c>
      <c r="P3" s="80">
        <v>1.2569669999999999</v>
      </c>
      <c r="Q3" s="80">
        <v>1.2810459999999999</v>
      </c>
      <c r="R3" s="80">
        <v>1.1973990000000001</v>
      </c>
      <c r="S3" s="80">
        <v>1.212461</v>
      </c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</row>
    <row r="4" spans="1:31">
      <c r="A4" s="39" t="s">
        <v>38</v>
      </c>
      <c r="B4" s="80">
        <v>0.97238849999999999</v>
      </c>
      <c r="C4" s="80">
        <v>0.96978620000000004</v>
      </c>
      <c r="D4" s="80">
        <v>0.94555829999999996</v>
      </c>
      <c r="E4" s="80">
        <v>0.70675299999999996</v>
      </c>
      <c r="F4" s="80">
        <v>0.73537410000000003</v>
      </c>
      <c r="G4" s="80">
        <v>0.96362519999999996</v>
      </c>
      <c r="H4" s="80">
        <v>1.042473</v>
      </c>
      <c r="I4" s="80">
        <v>0.99804210000000004</v>
      </c>
      <c r="J4" s="80">
        <v>1.0342370000000001</v>
      </c>
      <c r="K4" s="80">
        <v>0.91066630000000004</v>
      </c>
      <c r="L4" s="80">
        <v>0.93235619999999997</v>
      </c>
      <c r="M4" s="80">
        <v>0.98119780000000001</v>
      </c>
      <c r="N4" s="80">
        <v>0.97974550000000005</v>
      </c>
      <c r="O4" s="80">
        <v>1.0226820000000001</v>
      </c>
      <c r="P4" s="80">
        <v>0.61843689999999996</v>
      </c>
      <c r="Q4" s="80">
        <v>1.1806479999999999</v>
      </c>
      <c r="R4" s="80">
        <v>1.0574190000000001</v>
      </c>
      <c r="S4" s="80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</row>
    <row r="5" spans="1:31">
      <c r="A5" s="39" t="s">
        <v>39</v>
      </c>
      <c r="B5" s="80">
        <v>1.037021</v>
      </c>
      <c r="C5" s="80">
        <v>0.88321079999999996</v>
      </c>
      <c r="D5" s="80">
        <v>1.0919730000000001</v>
      </c>
      <c r="E5" s="80">
        <v>1.0738129999999999</v>
      </c>
      <c r="F5" s="80">
        <v>1.0270440000000001</v>
      </c>
      <c r="G5" s="80">
        <v>1.005511</v>
      </c>
      <c r="H5" s="80">
        <v>1.036883</v>
      </c>
      <c r="I5" s="80">
        <v>0.89315089999999997</v>
      </c>
      <c r="J5" s="80">
        <v>1.0150410000000001</v>
      </c>
      <c r="K5" s="80">
        <v>1.030629</v>
      </c>
      <c r="L5" s="80">
        <v>1.104284</v>
      </c>
      <c r="M5" s="80">
        <v>1.1970959999999999</v>
      </c>
      <c r="N5" s="80">
        <v>1.306921</v>
      </c>
      <c r="O5" s="80">
        <v>1.2962899999999999</v>
      </c>
      <c r="P5" s="80">
        <v>1.1884939999999999</v>
      </c>
      <c r="Q5" s="80">
        <v>1.1184400000000001</v>
      </c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</row>
    <row r="6" spans="1:31">
      <c r="A6" s="39" t="s">
        <v>26</v>
      </c>
      <c r="B6" s="80">
        <v>0.85502359999999999</v>
      </c>
      <c r="C6" s="80">
        <v>0.68402280000000004</v>
      </c>
      <c r="D6" s="80">
        <v>0.662493</v>
      </c>
      <c r="E6" s="80">
        <v>0.71998499999999999</v>
      </c>
      <c r="F6" s="80">
        <v>0.76738510000000004</v>
      </c>
      <c r="G6" s="80">
        <v>0.88585219999999998</v>
      </c>
      <c r="H6" s="80">
        <v>0.6791005</v>
      </c>
      <c r="I6" s="80">
        <v>0.80236160000000001</v>
      </c>
      <c r="J6" s="80">
        <v>0.61787499999999995</v>
      </c>
      <c r="K6" s="80">
        <v>0.86531530000000001</v>
      </c>
      <c r="L6" s="80">
        <v>0.81598979999999999</v>
      </c>
      <c r="M6" s="80">
        <v>0.7999269</v>
      </c>
      <c r="N6" s="80">
        <v>0.82215419999999995</v>
      </c>
      <c r="O6" s="80">
        <v>0.9787361</v>
      </c>
      <c r="P6" s="80">
        <v>1.069137</v>
      </c>
      <c r="Q6" s="80">
        <v>1.0940240000000001</v>
      </c>
      <c r="R6" s="80">
        <v>1.0260450000000001</v>
      </c>
      <c r="S6" s="80">
        <v>0.97955119999999996</v>
      </c>
      <c r="T6" s="80">
        <v>0.88458619999999999</v>
      </c>
      <c r="U6" s="80">
        <v>0.94271609999999995</v>
      </c>
      <c r="V6" s="80">
        <v>0.89751040000000004</v>
      </c>
      <c r="W6" s="80">
        <v>1.0342549999999999</v>
      </c>
      <c r="X6" s="80">
        <v>1.046079</v>
      </c>
      <c r="Y6" s="80">
        <v>0.94130659999999999</v>
      </c>
      <c r="Z6" s="80">
        <v>0.90974259999999996</v>
      </c>
      <c r="AA6" s="80">
        <v>0.90274160000000003</v>
      </c>
      <c r="AB6" s="80">
        <v>0.80026319999999995</v>
      </c>
      <c r="AC6" s="80">
        <v>0.94562650000000004</v>
      </c>
      <c r="AD6" s="80">
        <v>1.179068</v>
      </c>
      <c r="AE6" s="80">
        <v>0.98606780000000005</v>
      </c>
    </row>
    <row r="7" spans="1:31">
      <c r="A7" s="39" t="s">
        <v>40</v>
      </c>
      <c r="B7" s="80">
        <v>0.87765709999999997</v>
      </c>
      <c r="C7" s="80">
        <v>0.90323540000000002</v>
      </c>
      <c r="D7" s="80">
        <v>0.90098049999999996</v>
      </c>
      <c r="E7" s="80">
        <v>0.83813459999999995</v>
      </c>
      <c r="F7" s="80">
        <v>0.8089672</v>
      </c>
      <c r="G7" s="80">
        <v>1.023846</v>
      </c>
      <c r="H7" s="80">
        <v>0.80486760000000002</v>
      </c>
      <c r="I7" s="80">
        <v>0.937496</v>
      </c>
      <c r="J7" s="80">
        <v>1.0977269999999999</v>
      </c>
      <c r="K7" s="80">
        <v>1.12906</v>
      </c>
      <c r="L7" s="80">
        <v>1.0524119999999999</v>
      </c>
      <c r="M7" s="80">
        <v>1.013307</v>
      </c>
      <c r="N7" s="80">
        <v>0.85952470000000003</v>
      </c>
      <c r="O7" s="80">
        <v>0.90717409999999998</v>
      </c>
      <c r="P7" s="80">
        <v>0.8167084</v>
      </c>
      <c r="Q7" s="80">
        <v>0.91142140000000005</v>
      </c>
      <c r="R7" s="80">
        <v>0.77284010000000003</v>
      </c>
      <c r="S7" s="80">
        <v>0.87</v>
      </c>
      <c r="T7" s="80">
        <v>1.0807640000000001</v>
      </c>
      <c r="U7" s="80">
        <v>1.0188159999999999</v>
      </c>
      <c r="V7" s="80">
        <v>0.86297610000000002</v>
      </c>
      <c r="W7" s="80">
        <v>0.66550860000000001</v>
      </c>
      <c r="X7" s="80">
        <v>1.2227889999999999</v>
      </c>
      <c r="Y7" s="80">
        <v>1.065512</v>
      </c>
      <c r="Z7" s="80">
        <v>1.2153430000000001</v>
      </c>
      <c r="AA7" s="80">
        <v>1.083329</v>
      </c>
      <c r="AB7" s="80">
        <v>1.15045</v>
      </c>
      <c r="AC7" s="80">
        <v>1.195192</v>
      </c>
      <c r="AD7" s="80">
        <v>1.1613100000000001</v>
      </c>
      <c r="AE7" s="80"/>
    </row>
    <row r="11" spans="1:31" ht="31" customHeight="1">
      <c r="A11" s="82" t="s">
        <v>34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</row>
    <row r="12" spans="1:31">
      <c r="A12" s="39" t="s">
        <v>7</v>
      </c>
      <c r="B12" s="80">
        <v>0.86444779999999999</v>
      </c>
      <c r="C12" s="80">
        <v>1.1049009999999999</v>
      </c>
      <c r="D12" s="80">
        <v>1.1916340000000001</v>
      </c>
      <c r="E12" s="80">
        <v>1.158126</v>
      </c>
      <c r="F12" s="80">
        <v>1.1455139999999999</v>
      </c>
      <c r="G12" s="80">
        <v>1.1424989999999999</v>
      </c>
      <c r="H12" s="80">
        <v>1.125704</v>
      </c>
      <c r="I12" s="80">
        <v>0.6662169</v>
      </c>
      <c r="J12" s="80">
        <v>0.83266689999999999</v>
      </c>
      <c r="K12" s="80">
        <v>0.76538819999999996</v>
      </c>
      <c r="L12" s="80">
        <v>0.9606981</v>
      </c>
      <c r="M12" s="80">
        <v>1.042205</v>
      </c>
      <c r="N12" s="80"/>
      <c r="O12" s="80"/>
      <c r="P12" s="80"/>
      <c r="Q12" s="80"/>
      <c r="R12" s="80"/>
      <c r="S12" s="80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</row>
    <row r="13" spans="1:31">
      <c r="A13" s="39" t="s">
        <v>37</v>
      </c>
      <c r="B13" s="80">
        <v>1.0602370000000001</v>
      </c>
      <c r="C13" s="80">
        <v>1.058759</v>
      </c>
      <c r="D13" s="80">
        <v>1.056878</v>
      </c>
      <c r="E13" s="80">
        <v>1.228469</v>
      </c>
      <c r="F13" s="80">
        <v>1.1306389999999999</v>
      </c>
      <c r="G13" s="80">
        <v>0.94525559999999997</v>
      </c>
      <c r="H13" s="80">
        <v>1.0654159999999999</v>
      </c>
      <c r="I13" s="80">
        <v>0.95026650000000001</v>
      </c>
      <c r="J13" s="80">
        <v>0.90492139999999999</v>
      </c>
      <c r="K13" s="80">
        <v>0.9830006</v>
      </c>
      <c r="L13" s="80">
        <v>1.1677820000000001</v>
      </c>
      <c r="M13" s="80">
        <v>1.0174669999999999</v>
      </c>
      <c r="N13" s="80">
        <v>1.0943719999999999</v>
      </c>
      <c r="O13" s="80">
        <v>0.94927189999999995</v>
      </c>
      <c r="P13" s="80">
        <v>1.013639</v>
      </c>
      <c r="Q13" s="80">
        <v>0.87959359999999998</v>
      </c>
      <c r="R13" s="80">
        <v>0.85995960000000005</v>
      </c>
      <c r="S13" s="80">
        <v>0.82288950000000005</v>
      </c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</row>
    <row r="14" spans="1:31">
      <c r="A14" s="39" t="s">
        <v>38</v>
      </c>
      <c r="B14" s="80">
        <v>0.94891729999999996</v>
      </c>
      <c r="C14" s="80">
        <v>0.97010929999999995</v>
      </c>
      <c r="D14" s="80">
        <v>0.92116620000000005</v>
      </c>
      <c r="E14" s="80">
        <v>0.79171919999999996</v>
      </c>
      <c r="F14" s="80">
        <v>0.85994029999999999</v>
      </c>
      <c r="G14" s="80">
        <v>0.87414080000000005</v>
      </c>
      <c r="H14" s="80">
        <v>0.99031820000000004</v>
      </c>
      <c r="I14" s="80">
        <v>0.82806709999999994</v>
      </c>
      <c r="J14" s="80">
        <v>0.95007350000000002</v>
      </c>
      <c r="K14" s="80">
        <v>0.7881283</v>
      </c>
      <c r="L14" s="80">
        <v>0.82958509999999996</v>
      </c>
      <c r="M14" s="80">
        <v>0.83295209999999997</v>
      </c>
      <c r="N14" s="80">
        <v>0.80048339999999996</v>
      </c>
      <c r="O14" s="80">
        <v>0.76229919999999995</v>
      </c>
      <c r="P14" s="80">
        <v>0.44377830000000001</v>
      </c>
      <c r="Q14" s="80">
        <v>0.65934519999999996</v>
      </c>
      <c r="R14" s="80">
        <v>1.000151</v>
      </c>
      <c r="S14" s="80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</row>
    <row r="15" spans="1:31">
      <c r="A15" s="39" t="s">
        <v>39</v>
      </c>
      <c r="B15" s="80">
        <v>0.82666340000000005</v>
      </c>
      <c r="C15" s="80">
        <v>0.772088</v>
      </c>
      <c r="D15" s="80">
        <v>0.90408909999999998</v>
      </c>
      <c r="E15" s="80">
        <v>0.9306818</v>
      </c>
      <c r="F15" s="80">
        <v>0.97940760000000004</v>
      </c>
      <c r="G15" s="80">
        <v>1.0642480000000001</v>
      </c>
      <c r="H15" s="80">
        <v>1.0469189999999999</v>
      </c>
      <c r="I15" s="80">
        <v>0.8802278</v>
      </c>
      <c r="J15" s="80">
        <v>1.1510210000000001</v>
      </c>
      <c r="K15" s="80">
        <v>1.112222</v>
      </c>
      <c r="L15" s="80">
        <v>1.244337</v>
      </c>
      <c r="M15" s="80">
        <v>0.49353989999999998</v>
      </c>
      <c r="N15" s="80">
        <v>0.96272239999999998</v>
      </c>
      <c r="O15" s="80">
        <v>0.95436719999999997</v>
      </c>
      <c r="P15" s="80">
        <v>0.89223889999999995</v>
      </c>
      <c r="Q15" s="80">
        <v>0.94584190000000001</v>
      </c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</row>
    <row r="16" spans="1:31">
      <c r="A16" s="39" t="s">
        <v>26</v>
      </c>
      <c r="B16" s="80">
        <v>0.4641421</v>
      </c>
      <c r="C16" s="80">
        <v>0.47567500000000001</v>
      </c>
      <c r="D16" s="80">
        <v>0.64390919999999996</v>
      </c>
      <c r="E16" s="80">
        <v>0.62125339999999996</v>
      </c>
      <c r="F16" s="80">
        <v>0.60921159999999996</v>
      </c>
      <c r="G16" s="80">
        <v>0.66839839999999995</v>
      </c>
      <c r="H16" s="80">
        <v>0.49513180000000001</v>
      </c>
      <c r="I16" s="80">
        <v>0.51925520000000003</v>
      </c>
      <c r="J16" s="80">
        <v>0.45048820000000001</v>
      </c>
      <c r="K16" s="80">
        <v>0.72783620000000004</v>
      </c>
      <c r="L16" s="80">
        <v>0.75075289999999995</v>
      </c>
      <c r="M16" s="80">
        <v>0.49990970000000001</v>
      </c>
      <c r="N16" s="80">
        <v>0.472051</v>
      </c>
      <c r="O16" s="80">
        <v>0.70160500000000003</v>
      </c>
      <c r="P16" s="80">
        <v>0.60496970000000005</v>
      </c>
      <c r="Q16" s="80">
        <v>0.55688219999999999</v>
      </c>
      <c r="R16" s="80">
        <v>0.4380212</v>
      </c>
      <c r="S16" s="80">
        <v>0.39374340000000002</v>
      </c>
      <c r="T16" s="80">
        <v>0.43242510000000001</v>
      </c>
      <c r="U16" s="80">
        <v>0.45454749999999999</v>
      </c>
      <c r="V16" s="80">
        <v>0.481041</v>
      </c>
      <c r="W16" s="80">
        <v>0.67336490000000004</v>
      </c>
      <c r="X16" s="80">
        <v>0.70455480000000004</v>
      </c>
      <c r="Y16" s="80">
        <v>0.65338739999999995</v>
      </c>
      <c r="Z16" s="80">
        <v>0.71676249999999997</v>
      </c>
      <c r="AA16" s="80">
        <v>0.65080819999999995</v>
      </c>
      <c r="AB16" s="80">
        <v>0.46461269999999999</v>
      </c>
      <c r="AC16" s="80">
        <v>0.73882910000000002</v>
      </c>
      <c r="AD16" s="80">
        <v>0.83006480000000005</v>
      </c>
      <c r="AE16" s="80">
        <v>0.64108969999999998</v>
      </c>
    </row>
    <row r="17" spans="1:31">
      <c r="A17" s="39" t="s">
        <v>40</v>
      </c>
      <c r="B17" s="80">
        <v>0.86276319999999995</v>
      </c>
      <c r="C17" s="80">
        <v>0.69916140000000004</v>
      </c>
      <c r="D17" s="80">
        <v>0.57845029999999997</v>
      </c>
      <c r="E17" s="80">
        <v>0.51521150000000004</v>
      </c>
      <c r="F17" s="80">
        <v>0.3610775</v>
      </c>
      <c r="G17" s="80">
        <v>0.59271160000000001</v>
      </c>
      <c r="H17" s="80">
        <v>0.58841520000000003</v>
      </c>
      <c r="I17" s="80">
        <v>0.51550810000000002</v>
      </c>
      <c r="J17" s="80">
        <v>0.38596439999999999</v>
      </c>
      <c r="K17" s="80">
        <v>0.34485640000000001</v>
      </c>
      <c r="L17" s="80">
        <v>0.69444379999999994</v>
      </c>
      <c r="M17" s="80">
        <v>0.64871129999999999</v>
      </c>
      <c r="N17" s="80">
        <v>0.45837519999999998</v>
      </c>
      <c r="O17" s="80">
        <v>0.39977069999999998</v>
      </c>
      <c r="P17" s="80">
        <v>0.68489120000000003</v>
      </c>
      <c r="Q17" s="80">
        <v>0.72445409999999999</v>
      </c>
      <c r="R17" s="80">
        <v>0.60478069999999995</v>
      </c>
      <c r="S17" s="80">
        <v>0.59641379999999999</v>
      </c>
      <c r="T17" s="80">
        <v>0.58478779999999997</v>
      </c>
      <c r="U17" s="80">
        <v>0.55828800000000001</v>
      </c>
      <c r="V17" s="80">
        <v>0.53669710000000004</v>
      </c>
      <c r="W17" s="80">
        <v>0.66864080000000004</v>
      </c>
      <c r="X17" s="80">
        <v>0.4037405</v>
      </c>
      <c r="Y17" s="80">
        <v>0.44676640000000001</v>
      </c>
      <c r="Z17" s="80">
        <v>0.5371515</v>
      </c>
      <c r="AA17" s="80">
        <v>0.59619239999999996</v>
      </c>
      <c r="AB17" s="80">
        <v>0.45067649999999998</v>
      </c>
      <c r="AC17" s="80">
        <v>0.47249249999999998</v>
      </c>
      <c r="AD17" s="80">
        <v>0.4238538</v>
      </c>
      <c r="AE17" s="80"/>
    </row>
    <row r="21" spans="1:31">
      <c r="C21" s="79"/>
      <c r="D21" s="79"/>
      <c r="E21" s="79"/>
      <c r="F21" s="79"/>
      <c r="G21" s="79"/>
      <c r="H21" s="79"/>
      <c r="I21" s="79"/>
    </row>
    <row r="22" spans="1:31">
      <c r="C22" s="79"/>
      <c r="D22" s="79"/>
      <c r="E22" s="79"/>
      <c r="F22" s="79"/>
      <c r="G22" s="79"/>
      <c r="H22" s="79"/>
      <c r="I22" s="79"/>
    </row>
    <row r="23" spans="1:31">
      <c r="C23" s="79"/>
      <c r="D23" s="79"/>
      <c r="E23" s="79"/>
      <c r="F23" s="79"/>
      <c r="G23" s="79"/>
      <c r="H23" s="79"/>
      <c r="I23" s="79"/>
    </row>
    <row r="24" spans="1:31">
      <c r="C24" s="79"/>
      <c r="D24" s="79"/>
      <c r="E24" s="79"/>
      <c r="F24" s="79"/>
      <c r="G24" s="79"/>
      <c r="H24" s="79"/>
      <c r="I24" s="79"/>
    </row>
    <row r="25" spans="1:31">
      <c r="C25" s="79"/>
      <c r="D25" s="79"/>
      <c r="E25" s="79"/>
      <c r="F25" s="79"/>
      <c r="G25" s="79"/>
      <c r="H25" s="79"/>
      <c r="I25" s="79"/>
    </row>
    <row r="26" spans="1:31">
      <c r="C26" s="79"/>
      <c r="D26" s="79"/>
      <c r="E26" s="79"/>
      <c r="F26" s="79"/>
      <c r="G26" s="79"/>
      <c r="H26" s="79"/>
      <c r="I26" s="79"/>
    </row>
    <row r="27" spans="1:31">
      <c r="C27" s="79"/>
      <c r="D27" s="79"/>
      <c r="E27" s="79"/>
      <c r="F27" s="79"/>
      <c r="G27" s="79"/>
      <c r="H27" s="79"/>
      <c r="I27" s="79"/>
    </row>
    <row r="28" spans="1:31">
      <c r="C28" s="79"/>
      <c r="D28" s="79"/>
      <c r="E28" s="79"/>
      <c r="F28" s="79"/>
      <c r="G28" s="79"/>
      <c r="H28" s="79"/>
      <c r="I28" s="79"/>
    </row>
    <row r="29" spans="1:31">
      <c r="C29" s="79"/>
      <c r="D29" s="79"/>
      <c r="E29" s="79"/>
      <c r="F29" s="79"/>
      <c r="G29" s="79"/>
      <c r="H29" s="79"/>
      <c r="I29" s="79"/>
    </row>
    <row r="30" spans="1:31">
      <c r="C30" s="79"/>
      <c r="D30" s="79"/>
      <c r="E30" s="79"/>
      <c r="F30" s="79"/>
      <c r="G30" s="79"/>
      <c r="H30" s="79"/>
      <c r="I30" s="79"/>
    </row>
    <row r="31" spans="1:31">
      <c r="C31" s="79"/>
      <c r="D31" s="79"/>
      <c r="E31" s="79"/>
      <c r="F31" s="79"/>
      <c r="G31" s="79"/>
      <c r="H31" s="79"/>
      <c r="I31" s="79"/>
    </row>
    <row r="32" spans="1:31">
      <c r="C32" s="79"/>
      <c r="D32" s="79"/>
      <c r="E32" s="79"/>
      <c r="F32" s="79"/>
      <c r="G32" s="79"/>
      <c r="H32" s="79"/>
      <c r="I32" s="79"/>
    </row>
    <row r="33" spans="3:9">
      <c r="C33" s="79"/>
      <c r="D33" s="79"/>
      <c r="E33" s="79"/>
      <c r="F33" s="79"/>
      <c r="G33" s="79"/>
      <c r="H33" s="79"/>
      <c r="I33" s="79"/>
    </row>
    <row r="34" spans="3:9">
      <c r="C34" s="79"/>
      <c r="D34" s="79"/>
      <c r="E34" s="79"/>
      <c r="F34" s="79"/>
      <c r="G34" s="79"/>
      <c r="H34" s="79"/>
      <c r="I34" s="79"/>
    </row>
    <row r="35" spans="3:9">
      <c r="C35" s="79"/>
      <c r="D35" s="79"/>
      <c r="E35" s="79"/>
      <c r="F35" s="79"/>
      <c r="G35" s="79"/>
      <c r="H35" s="79"/>
      <c r="I35" s="79"/>
    </row>
    <row r="36" spans="3:9">
      <c r="C36" s="79"/>
      <c r="D36" s="79"/>
      <c r="E36" s="79"/>
      <c r="F36" s="79"/>
      <c r="G36" s="79"/>
      <c r="H36" s="79"/>
      <c r="I36" s="79"/>
    </row>
    <row r="37" spans="3:9">
      <c r="C37" s="79"/>
      <c r="D37" s="79"/>
      <c r="E37" s="79"/>
      <c r="F37" s="79"/>
      <c r="G37" s="79"/>
      <c r="H37" s="79"/>
      <c r="I37" s="79"/>
    </row>
    <row r="38" spans="3:9">
      <c r="C38" s="79"/>
      <c r="D38" s="79"/>
      <c r="E38" s="79"/>
      <c r="F38" s="79"/>
      <c r="G38" s="79"/>
      <c r="H38" s="79"/>
      <c r="I38" s="79"/>
    </row>
    <row r="39" spans="3:9">
      <c r="C39" s="79"/>
      <c r="D39" s="79"/>
      <c r="E39" s="79"/>
      <c r="F39" s="79"/>
      <c r="G39" s="79"/>
      <c r="H39" s="79"/>
      <c r="I39" s="79"/>
    </row>
    <row r="40" spans="3:9">
      <c r="C40" s="79"/>
      <c r="D40" s="79"/>
      <c r="E40" s="79"/>
      <c r="F40" s="79"/>
      <c r="G40" s="79"/>
      <c r="H40" s="79"/>
      <c r="I40" s="79"/>
    </row>
    <row r="41" spans="3:9">
      <c r="C41" s="79"/>
      <c r="D41" s="79"/>
      <c r="E41" s="79"/>
      <c r="F41" s="79"/>
      <c r="G41" s="79"/>
      <c r="H41" s="79"/>
      <c r="I41" s="79"/>
    </row>
    <row r="42" spans="3:9">
      <c r="C42" s="79"/>
      <c r="D42" s="79"/>
      <c r="E42" s="79"/>
      <c r="F42" s="79"/>
      <c r="G42" s="79"/>
      <c r="H42" s="79"/>
      <c r="I42" s="79"/>
    </row>
    <row r="43" spans="3:9">
      <c r="C43" s="79"/>
      <c r="D43" s="79"/>
      <c r="E43" s="79"/>
      <c r="F43" s="79"/>
      <c r="G43" s="79"/>
      <c r="H43" s="79"/>
      <c r="I43" s="79"/>
    </row>
    <row r="44" spans="3:9">
      <c r="C44" s="79"/>
      <c r="D44" s="79"/>
      <c r="E44" s="79"/>
      <c r="F44" s="79"/>
      <c r="G44" s="79"/>
      <c r="H44" s="79"/>
      <c r="I44" s="79"/>
    </row>
    <row r="45" spans="3:9">
      <c r="C45" s="79"/>
      <c r="D45" s="79"/>
      <c r="E45" s="79"/>
      <c r="F45" s="79"/>
      <c r="G45" s="79"/>
      <c r="H45" s="79"/>
      <c r="I45" s="79"/>
    </row>
    <row r="46" spans="3:9">
      <c r="C46" s="79"/>
      <c r="D46" s="79"/>
      <c r="E46" s="79"/>
      <c r="F46" s="79"/>
      <c r="G46" s="79"/>
      <c r="H46" s="79"/>
      <c r="I46" s="79"/>
    </row>
    <row r="47" spans="3:9">
      <c r="C47" s="79"/>
      <c r="D47" s="79"/>
      <c r="E47" s="79"/>
      <c r="F47" s="79"/>
      <c r="G47" s="79"/>
      <c r="H47" s="79"/>
      <c r="I47" s="79"/>
    </row>
    <row r="48" spans="3:9">
      <c r="C48" s="79"/>
      <c r="D48" s="79"/>
      <c r="E48" s="79"/>
      <c r="F48" s="79"/>
      <c r="G48" s="79"/>
      <c r="H48" s="79"/>
      <c r="I48" s="79"/>
    </row>
    <row r="49" spans="3:9">
      <c r="C49" s="79"/>
      <c r="D49" s="79"/>
      <c r="E49" s="79"/>
      <c r="F49" s="79"/>
      <c r="G49" s="79"/>
      <c r="H49" s="79"/>
      <c r="I49" s="79"/>
    </row>
    <row r="50" spans="3:9">
      <c r="C50" s="79"/>
      <c r="D50" s="79"/>
      <c r="E50" s="79"/>
      <c r="F50" s="79"/>
      <c r="G50" s="79"/>
      <c r="H50" s="79"/>
      <c r="I50" s="79"/>
    </row>
    <row r="51" spans="3:9">
      <c r="C51" s="79"/>
      <c r="D51" s="79"/>
      <c r="E51" s="79"/>
      <c r="F51" s="79"/>
      <c r="G51" s="79"/>
      <c r="H51" s="79"/>
      <c r="I51" s="79"/>
    </row>
    <row r="52" spans="3:9">
      <c r="C52" s="79"/>
      <c r="D52" s="79"/>
      <c r="E52" s="79"/>
      <c r="F52" s="79"/>
      <c r="G52" s="79"/>
      <c r="H52" s="79"/>
      <c r="I52" s="79"/>
    </row>
    <row r="53" spans="3:9">
      <c r="C53" s="79"/>
      <c r="D53" s="79"/>
      <c r="E53" s="79"/>
      <c r="F53" s="79"/>
      <c r="G53" s="79"/>
      <c r="H53" s="79"/>
      <c r="I53" s="79"/>
    </row>
    <row r="54" spans="3:9">
      <c r="C54" s="79"/>
      <c r="D54" s="79"/>
      <c r="E54" s="79"/>
      <c r="F54" s="79"/>
      <c r="G54" s="79"/>
      <c r="H54" s="79"/>
      <c r="I54" s="79"/>
    </row>
  </sheetData>
  <mergeCells count="2">
    <mergeCell ref="A11:AE11"/>
    <mergeCell ref="A1:AE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58"/>
  <sheetViews>
    <sheetView workbookViewId="0">
      <selection activeCell="M49" sqref="M49"/>
    </sheetView>
  </sheetViews>
  <sheetFormatPr baseColWidth="10" defaultRowHeight="15" x14ac:dyDescent="0"/>
  <cols>
    <col min="1" max="1" width="10.83203125" style="7"/>
    <col min="2" max="2" width="11.1640625" style="31" customWidth="1"/>
    <col min="3" max="9" width="10.83203125" style="31"/>
    <col min="10" max="16384" width="10.83203125" style="7"/>
  </cols>
  <sheetData>
    <row r="3" spans="2:9" ht="19">
      <c r="B3" s="64" t="s">
        <v>7</v>
      </c>
      <c r="C3" s="65"/>
      <c r="D3" s="65"/>
      <c r="E3" s="65"/>
      <c r="F3" s="65"/>
      <c r="G3" s="65"/>
      <c r="H3" s="65"/>
      <c r="I3" s="66"/>
    </row>
    <row r="4" spans="2:9" ht="19">
      <c r="B4" s="64" t="s">
        <v>35</v>
      </c>
      <c r="C4" s="65"/>
      <c r="D4" s="65"/>
      <c r="E4" s="65"/>
      <c r="F4" s="66"/>
      <c r="G4" s="67" t="s">
        <v>36</v>
      </c>
      <c r="H4" s="67"/>
      <c r="I4" s="67"/>
    </row>
    <row r="5" spans="2:9">
      <c r="B5" s="3" t="s">
        <v>11</v>
      </c>
      <c r="C5" s="3" t="s">
        <v>0</v>
      </c>
      <c r="D5" s="3" t="s">
        <v>1</v>
      </c>
      <c r="E5" s="3" t="s">
        <v>2</v>
      </c>
      <c r="F5" s="3" t="s">
        <v>4</v>
      </c>
      <c r="G5" s="3" t="s">
        <v>0</v>
      </c>
      <c r="H5" s="3" t="s">
        <v>1</v>
      </c>
      <c r="I5" s="3" t="s">
        <v>2</v>
      </c>
    </row>
    <row r="6" spans="2:9">
      <c r="B6" s="2">
        <v>1</v>
      </c>
      <c r="C6" s="5">
        <v>7</v>
      </c>
      <c r="D6" s="5">
        <v>1</v>
      </c>
      <c r="E6" s="5">
        <v>16</v>
      </c>
      <c r="F6" s="5">
        <f t="shared" ref="F6:F20" si="0">SUM(C6:E6)</f>
        <v>24</v>
      </c>
      <c r="G6" s="5">
        <f t="shared" ref="G6:G20" si="1">C6/F6*100</f>
        <v>29.166666666666668</v>
      </c>
      <c r="H6" s="5">
        <f t="shared" ref="H6:H20" si="2">D6/F6*100</f>
        <v>4.1666666666666661</v>
      </c>
      <c r="I6" s="5">
        <f t="shared" ref="I6:I20" si="3">E6/F6*100</f>
        <v>66.666666666666657</v>
      </c>
    </row>
    <row r="7" spans="2:9">
      <c r="B7" s="2">
        <v>2</v>
      </c>
      <c r="C7" s="5">
        <v>4</v>
      </c>
      <c r="D7" s="5">
        <v>2</v>
      </c>
      <c r="E7" s="5">
        <v>11</v>
      </c>
      <c r="F7" s="5">
        <f t="shared" si="0"/>
        <v>17</v>
      </c>
      <c r="G7" s="5">
        <f t="shared" si="1"/>
        <v>23.52941176470588</v>
      </c>
      <c r="H7" s="5">
        <f t="shared" si="2"/>
        <v>11.76470588235294</v>
      </c>
      <c r="I7" s="5">
        <f t="shared" si="3"/>
        <v>64.705882352941174</v>
      </c>
    </row>
    <row r="8" spans="2:9">
      <c r="B8" s="2">
        <v>3</v>
      </c>
      <c r="C8" s="5">
        <v>7</v>
      </c>
      <c r="D8" s="5">
        <v>3</v>
      </c>
      <c r="E8" s="5">
        <v>12</v>
      </c>
      <c r="F8" s="5">
        <f t="shared" si="0"/>
        <v>22</v>
      </c>
      <c r="G8" s="5">
        <f t="shared" si="1"/>
        <v>31.818181818181817</v>
      </c>
      <c r="H8" s="5">
        <f t="shared" si="2"/>
        <v>13.636363636363635</v>
      </c>
      <c r="I8" s="5">
        <f t="shared" si="3"/>
        <v>54.54545454545454</v>
      </c>
    </row>
    <row r="9" spans="2:9">
      <c r="B9" s="2">
        <v>4</v>
      </c>
      <c r="C9" s="5">
        <v>1</v>
      </c>
      <c r="D9" s="5">
        <v>1</v>
      </c>
      <c r="E9" s="5">
        <v>9</v>
      </c>
      <c r="F9" s="5">
        <f t="shared" si="0"/>
        <v>11</v>
      </c>
      <c r="G9" s="5">
        <f t="shared" si="1"/>
        <v>9.0909090909090917</v>
      </c>
      <c r="H9" s="5">
        <f t="shared" si="2"/>
        <v>9.0909090909090917</v>
      </c>
      <c r="I9" s="5">
        <f t="shared" si="3"/>
        <v>81.818181818181827</v>
      </c>
    </row>
    <row r="10" spans="2:9">
      <c r="B10" s="2">
        <v>5</v>
      </c>
      <c r="C10" s="5">
        <v>3</v>
      </c>
      <c r="D10" s="5">
        <v>0</v>
      </c>
      <c r="E10" s="5">
        <v>7</v>
      </c>
      <c r="F10" s="5">
        <f t="shared" si="0"/>
        <v>10</v>
      </c>
      <c r="G10" s="5">
        <f t="shared" si="1"/>
        <v>30</v>
      </c>
      <c r="H10" s="5">
        <f t="shared" si="2"/>
        <v>0</v>
      </c>
      <c r="I10" s="5">
        <f t="shared" si="3"/>
        <v>70</v>
      </c>
    </row>
    <row r="11" spans="2:9">
      <c r="B11" s="2">
        <v>6</v>
      </c>
      <c r="C11" s="5">
        <v>2</v>
      </c>
      <c r="D11" s="5">
        <v>1</v>
      </c>
      <c r="E11" s="5">
        <v>11</v>
      </c>
      <c r="F11" s="5">
        <f t="shared" si="0"/>
        <v>14</v>
      </c>
      <c r="G11" s="5">
        <f t="shared" si="1"/>
        <v>14.285714285714285</v>
      </c>
      <c r="H11" s="5">
        <f t="shared" si="2"/>
        <v>7.1428571428571423</v>
      </c>
      <c r="I11" s="5">
        <f t="shared" si="3"/>
        <v>78.571428571428569</v>
      </c>
    </row>
    <row r="12" spans="2:9">
      <c r="B12" s="2">
        <v>7</v>
      </c>
      <c r="C12" s="5">
        <v>3</v>
      </c>
      <c r="D12" s="5">
        <v>3</v>
      </c>
      <c r="E12" s="5">
        <v>9</v>
      </c>
      <c r="F12" s="5">
        <f t="shared" si="0"/>
        <v>15</v>
      </c>
      <c r="G12" s="5">
        <f t="shared" si="1"/>
        <v>20</v>
      </c>
      <c r="H12" s="5">
        <f t="shared" si="2"/>
        <v>20</v>
      </c>
      <c r="I12" s="5">
        <f t="shared" si="3"/>
        <v>60</v>
      </c>
    </row>
    <row r="13" spans="2:9">
      <c r="B13" s="2">
        <v>8</v>
      </c>
      <c r="C13" s="2">
        <v>1</v>
      </c>
      <c r="D13" s="2">
        <v>2</v>
      </c>
      <c r="E13" s="2">
        <v>8</v>
      </c>
      <c r="F13" s="2">
        <f t="shared" si="0"/>
        <v>11</v>
      </c>
      <c r="G13" s="2">
        <f t="shared" si="1"/>
        <v>9.0909090909090917</v>
      </c>
      <c r="H13" s="2">
        <f t="shared" si="2"/>
        <v>18.181818181818183</v>
      </c>
      <c r="I13" s="2">
        <f t="shared" si="3"/>
        <v>72.727272727272734</v>
      </c>
    </row>
    <row r="14" spans="2:9">
      <c r="B14" s="2">
        <v>9</v>
      </c>
      <c r="C14" s="2">
        <v>1</v>
      </c>
      <c r="D14" s="2">
        <v>1</v>
      </c>
      <c r="E14" s="2">
        <v>8</v>
      </c>
      <c r="F14" s="2">
        <f t="shared" si="0"/>
        <v>10</v>
      </c>
      <c r="G14" s="2">
        <f t="shared" si="1"/>
        <v>10</v>
      </c>
      <c r="H14" s="2">
        <f t="shared" si="2"/>
        <v>10</v>
      </c>
      <c r="I14" s="2">
        <f t="shared" si="3"/>
        <v>80</v>
      </c>
    </row>
    <row r="15" spans="2:9">
      <c r="B15" s="2">
        <v>10</v>
      </c>
      <c r="C15" s="2">
        <v>2</v>
      </c>
      <c r="D15" s="2">
        <v>0</v>
      </c>
      <c r="E15" s="2">
        <v>9</v>
      </c>
      <c r="F15" s="2">
        <f t="shared" si="0"/>
        <v>11</v>
      </c>
      <c r="G15" s="2">
        <f t="shared" si="1"/>
        <v>18.181818181818183</v>
      </c>
      <c r="H15" s="2">
        <f t="shared" si="2"/>
        <v>0</v>
      </c>
      <c r="I15" s="2">
        <f t="shared" si="3"/>
        <v>81.818181818181827</v>
      </c>
    </row>
    <row r="16" spans="2:9">
      <c r="B16" s="2">
        <v>11</v>
      </c>
      <c r="C16" s="2">
        <v>3</v>
      </c>
      <c r="D16" s="2">
        <v>6</v>
      </c>
      <c r="E16" s="2">
        <v>10</v>
      </c>
      <c r="F16" s="2">
        <f t="shared" si="0"/>
        <v>19</v>
      </c>
      <c r="G16" s="2">
        <f t="shared" si="1"/>
        <v>15.789473684210526</v>
      </c>
      <c r="H16" s="2">
        <f t="shared" si="2"/>
        <v>31.578947368421051</v>
      </c>
      <c r="I16" s="2">
        <f t="shared" si="3"/>
        <v>52.631578947368418</v>
      </c>
    </row>
    <row r="17" spans="2:9">
      <c r="B17" s="2">
        <v>12</v>
      </c>
      <c r="C17" s="2">
        <v>2</v>
      </c>
      <c r="D17" s="2">
        <v>1</v>
      </c>
      <c r="E17" s="2">
        <v>12</v>
      </c>
      <c r="F17" s="2">
        <f t="shared" si="0"/>
        <v>15</v>
      </c>
      <c r="G17" s="2">
        <f t="shared" si="1"/>
        <v>13.333333333333334</v>
      </c>
      <c r="H17" s="2">
        <f t="shared" si="2"/>
        <v>6.666666666666667</v>
      </c>
      <c r="I17" s="2">
        <f t="shared" si="3"/>
        <v>80</v>
      </c>
    </row>
    <row r="18" spans="2:9">
      <c r="B18" s="2">
        <v>13</v>
      </c>
      <c r="C18" s="2">
        <v>1</v>
      </c>
      <c r="D18" s="2">
        <v>2</v>
      </c>
      <c r="E18" s="2">
        <v>11</v>
      </c>
      <c r="F18" s="2">
        <f t="shared" si="0"/>
        <v>14</v>
      </c>
      <c r="G18" s="2">
        <f t="shared" si="1"/>
        <v>7.1428571428571423</v>
      </c>
      <c r="H18" s="2">
        <f t="shared" si="2"/>
        <v>14.285714285714285</v>
      </c>
      <c r="I18" s="2">
        <f t="shared" si="3"/>
        <v>78.571428571428569</v>
      </c>
    </row>
    <row r="19" spans="2:9">
      <c r="B19" s="2">
        <v>14</v>
      </c>
      <c r="C19" s="2">
        <v>1</v>
      </c>
      <c r="D19" s="2">
        <v>3</v>
      </c>
      <c r="E19" s="2">
        <v>11</v>
      </c>
      <c r="F19" s="2">
        <f t="shared" si="0"/>
        <v>15</v>
      </c>
      <c r="G19" s="2">
        <f t="shared" si="1"/>
        <v>6.666666666666667</v>
      </c>
      <c r="H19" s="2">
        <f t="shared" si="2"/>
        <v>20</v>
      </c>
      <c r="I19" s="2">
        <f t="shared" si="3"/>
        <v>73.333333333333329</v>
      </c>
    </row>
    <row r="20" spans="2:9">
      <c r="B20" s="2">
        <v>15</v>
      </c>
      <c r="C20" s="2">
        <v>2</v>
      </c>
      <c r="D20" s="2">
        <v>0</v>
      </c>
      <c r="E20" s="2">
        <v>20</v>
      </c>
      <c r="F20" s="2">
        <f t="shared" si="0"/>
        <v>22</v>
      </c>
      <c r="G20" s="2">
        <f t="shared" si="1"/>
        <v>9.0909090909090917</v>
      </c>
      <c r="H20" s="2">
        <f t="shared" si="2"/>
        <v>0</v>
      </c>
      <c r="I20" s="2">
        <f t="shared" si="3"/>
        <v>90.909090909090907</v>
      </c>
    </row>
    <row r="21" spans="2:9">
      <c r="B21" s="60" t="s">
        <v>41</v>
      </c>
      <c r="C21" s="29">
        <f t="shared" ref="C21:I21" si="4">AVERAGE(C6:C20)</f>
        <v>2.6666666666666665</v>
      </c>
      <c r="D21" s="29">
        <f t="shared" si="4"/>
        <v>1.7333333333333334</v>
      </c>
      <c r="E21" s="29">
        <f t="shared" si="4"/>
        <v>10.933333333333334</v>
      </c>
      <c r="F21" s="29">
        <f t="shared" si="4"/>
        <v>15.333333333333334</v>
      </c>
      <c r="G21" s="29">
        <f t="shared" si="4"/>
        <v>16.479123387792118</v>
      </c>
      <c r="H21" s="29">
        <f t="shared" si="4"/>
        <v>11.100976594784644</v>
      </c>
      <c r="I21" s="29">
        <f t="shared" si="4"/>
        <v>72.419900017423245</v>
      </c>
    </row>
    <row r="22" spans="2:9">
      <c r="B22" s="61" t="s">
        <v>6</v>
      </c>
      <c r="C22" s="29">
        <f t="shared" ref="C22:I22" si="5">STDEV(C6:C20)/SQRT(15)</f>
        <v>0.51331478012235676</v>
      </c>
      <c r="D22" s="29">
        <f t="shared" si="5"/>
        <v>0.40785929724502579</v>
      </c>
      <c r="E22" s="29">
        <f t="shared" si="5"/>
        <v>0.85893991511500856</v>
      </c>
      <c r="F22" s="29">
        <f t="shared" si="5"/>
        <v>1.1899046246960368</v>
      </c>
      <c r="G22" s="29">
        <f t="shared" si="5"/>
        <v>2.2344125478719299</v>
      </c>
      <c r="H22" s="29">
        <f t="shared" si="5"/>
        <v>2.292060988880781</v>
      </c>
      <c r="I22" s="29">
        <f t="shared" si="5"/>
        <v>2.8232216528161751</v>
      </c>
    </row>
    <row r="24" spans="2:9" ht="19">
      <c r="B24" s="64" t="s">
        <v>8</v>
      </c>
      <c r="C24" s="65"/>
      <c r="D24" s="65"/>
      <c r="E24" s="65"/>
      <c r="F24" s="65"/>
      <c r="G24" s="65"/>
      <c r="H24" s="65"/>
      <c r="I24" s="66"/>
    </row>
    <row r="25" spans="2:9" ht="19">
      <c r="B25" s="64" t="s">
        <v>35</v>
      </c>
      <c r="C25" s="65"/>
      <c r="D25" s="65"/>
      <c r="E25" s="65"/>
      <c r="F25" s="66"/>
      <c r="G25" s="67" t="s">
        <v>36</v>
      </c>
      <c r="H25" s="67"/>
      <c r="I25" s="67"/>
    </row>
    <row r="26" spans="2:9">
      <c r="B26" s="4" t="s">
        <v>11</v>
      </c>
      <c r="C26" s="3" t="s">
        <v>0</v>
      </c>
      <c r="D26" s="3" t="s">
        <v>1</v>
      </c>
      <c r="E26" s="3" t="s">
        <v>2</v>
      </c>
      <c r="F26" s="3" t="s">
        <v>4</v>
      </c>
      <c r="G26" s="3" t="s">
        <v>0</v>
      </c>
      <c r="H26" s="3" t="s">
        <v>1</v>
      </c>
      <c r="I26" s="3" t="s">
        <v>2</v>
      </c>
    </row>
    <row r="27" spans="2:9">
      <c r="B27" s="2">
        <v>1</v>
      </c>
      <c r="C27" s="5">
        <v>2</v>
      </c>
      <c r="D27" s="5">
        <v>9</v>
      </c>
      <c r="E27" s="5">
        <v>1</v>
      </c>
      <c r="F27" s="5">
        <f t="shared" ref="F27:F40" si="6">SUM(C27:E27)</f>
        <v>12</v>
      </c>
      <c r="G27" s="5">
        <f t="shared" ref="G27:G40" si="7">C27/F27*100</f>
        <v>16.666666666666664</v>
      </c>
      <c r="H27" s="5">
        <f t="shared" ref="H27:H40" si="8">D27/F27*100</f>
        <v>75</v>
      </c>
      <c r="I27" s="5">
        <f t="shared" ref="I27:I40" si="9">E27/F27*100</f>
        <v>8.3333333333333321</v>
      </c>
    </row>
    <row r="28" spans="2:9">
      <c r="B28" s="2">
        <v>2</v>
      </c>
      <c r="C28" s="5">
        <v>0</v>
      </c>
      <c r="D28" s="5">
        <v>20</v>
      </c>
      <c r="E28" s="5">
        <v>2</v>
      </c>
      <c r="F28" s="5">
        <f t="shared" si="6"/>
        <v>22</v>
      </c>
      <c r="G28" s="5">
        <f t="shared" si="7"/>
        <v>0</v>
      </c>
      <c r="H28" s="5">
        <f t="shared" si="8"/>
        <v>90.909090909090907</v>
      </c>
      <c r="I28" s="5">
        <f t="shared" si="9"/>
        <v>9.0909090909090917</v>
      </c>
    </row>
    <row r="29" spans="2:9">
      <c r="B29" s="2">
        <v>3</v>
      </c>
      <c r="C29" s="5">
        <v>2</v>
      </c>
      <c r="D29" s="5">
        <v>8</v>
      </c>
      <c r="E29" s="5">
        <v>2</v>
      </c>
      <c r="F29" s="5">
        <f t="shared" si="6"/>
        <v>12</v>
      </c>
      <c r="G29" s="5">
        <f t="shared" si="7"/>
        <v>16.666666666666664</v>
      </c>
      <c r="H29" s="5">
        <f t="shared" si="8"/>
        <v>66.666666666666657</v>
      </c>
      <c r="I29" s="5">
        <f t="shared" si="9"/>
        <v>16.666666666666664</v>
      </c>
    </row>
    <row r="30" spans="2:9">
      <c r="B30" s="2">
        <v>4</v>
      </c>
      <c r="C30" s="5">
        <v>1</v>
      </c>
      <c r="D30" s="5">
        <v>7</v>
      </c>
      <c r="E30" s="5">
        <v>3</v>
      </c>
      <c r="F30" s="5">
        <f t="shared" si="6"/>
        <v>11</v>
      </c>
      <c r="G30" s="5">
        <f t="shared" si="7"/>
        <v>9.0909090909090917</v>
      </c>
      <c r="H30" s="5">
        <f t="shared" si="8"/>
        <v>63.636363636363633</v>
      </c>
      <c r="I30" s="5">
        <f t="shared" si="9"/>
        <v>27.27272727272727</v>
      </c>
    </row>
    <row r="31" spans="2:9">
      <c r="B31" s="2">
        <v>5</v>
      </c>
      <c r="C31" s="5">
        <v>1</v>
      </c>
      <c r="D31" s="5">
        <v>8</v>
      </c>
      <c r="E31" s="5">
        <v>4</v>
      </c>
      <c r="F31" s="5">
        <f t="shared" si="6"/>
        <v>13</v>
      </c>
      <c r="G31" s="5">
        <f t="shared" si="7"/>
        <v>7.6923076923076925</v>
      </c>
      <c r="H31" s="5">
        <f t="shared" si="8"/>
        <v>61.53846153846154</v>
      </c>
      <c r="I31" s="5">
        <f t="shared" si="9"/>
        <v>30.76923076923077</v>
      </c>
    </row>
    <row r="32" spans="2:9">
      <c r="B32" s="2">
        <v>6</v>
      </c>
      <c r="C32" s="5">
        <v>2</v>
      </c>
      <c r="D32" s="5">
        <v>13</v>
      </c>
      <c r="E32" s="5">
        <v>2</v>
      </c>
      <c r="F32" s="5">
        <f t="shared" si="6"/>
        <v>17</v>
      </c>
      <c r="G32" s="5">
        <f t="shared" si="7"/>
        <v>11.76470588235294</v>
      </c>
      <c r="H32" s="5">
        <f t="shared" si="8"/>
        <v>76.470588235294116</v>
      </c>
      <c r="I32" s="5">
        <f t="shared" si="9"/>
        <v>11.76470588235294</v>
      </c>
    </row>
    <row r="33" spans="2:9">
      <c r="B33" s="2">
        <v>7</v>
      </c>
      <c r="C33" s="2">
        <v>0</v>
      </c>
      <c r="D33" s="2">
        <v>4</v>
      </c>
      <c r="E33" s="2">
        <v>7</v>
      </c>
      <c r="F33" s="2">
        <f t="shared" si="6"/>
        <v>11</v>
      </c>
      <c r="G33" s="2">
        <f t="shared" si="7"/>
        <v>0</v>
      </c>
      <c r="H33" s="2">
        <f t="shared" si="8"/>
        <v>36.363636363636367</v>
      </c>
      <c r="I33" s="2">
        <f t="shared" si="9"/>
        <v>63.636363636363633</v>
      </c>
    </row>
    <row r="34" spans="2:9">
      <c r="B34" s="2">
        <v>8</v>
      </c>
      <c r="C34" s="2">
        <v>0</v>
      </c>
      <c r="D34" s="2">
        <v>7</v>
      </c>
      <c r="E34" s="2">
        <v>2</v>
      </c>
      <c r="F34" s="2">
        <f t="shared" si="6"/>
        <v>9</v>
      </c>
      <c r="G34" s="2">
        <f t="shared" si="7"/>
        <v>0</v>
      </c>
      <c r="H34" s="2">
        <f t="shared" si="8"/>
        <v>77.777777777777786</v>
      </c>
      <c r="I34" s="2">
        <f t="shared" si="9"/>
        <v>22.222222222222221</v>
      </c>
    </row>
    <row r="35" spans="2:9">
      <c r="B35" s="2">
        <v>9</v>
      </c>
      <c r="C35" s="2">
        <v>0</v>
      </c>
      <c r="D35" s="2">
        <v>8</v>
      </c>
      <c r="E35" s="2">
        <v>3</v>
      </c>
      <c r="F35" s="2">
        <f t="shared" si="6"/>
        <v>11</v>
      </c>
      <c r="G35" s="2">
        <f t="shared" si="7"/>
        <v>0</v>
      </c>
      <c r="H35" s="2">
        <f t="shared" si="8"/>
        <v>72.727272727272734</v>
      </c>
      <c r="I35" s="2">
        <f t="shared" si="9"/>
        <v>27.27272727272727</v>
      </c>
    </row>
    <row r="36" spans="2:9">
      <c r="B36" s="2">
        <v>10</v>
      </c>
      <c r="C36" s="2">
        <v>1</v>
      </c>
      <c r="D36" s="2">
        <v>17</v>
      </c>
      <c r="E36" s="2">
        <v>7</v>
      </c>
      <c r="F36" s="2">
        <f t="shared" si="6"/>
        <v>25</v>
      </c>
      <c r="G36" s="2">
        <f t="shared" si="7"/>
        <v>4</v>
      </c>
      <c r="H36" s="2">
        <f t="shared" si="8"/>
        <v>68</v>
      </c>
      <c r="I36" s="2">
        <f t="shared" si="9"/>
        <v>28.000000000000004</v>
      </c>
    </row>
    <row r="37" spans="2:9">
      <c r="B37" s="2">
        <v>11</v>
      </c>
      <c r="C37" s="2">
        <v>0</v>
      </c>
      <c r="D37" s="2">
        <v>10</v>
      </c>
      <c r="E37" s="2">
        <v>4</v>
      </c>
      <c r="F37" s="2">
        <f t="shared" si="6"/>
        <v>14</v>
      </c>
      <c r="G37" s="2">
        <f t="shared" si="7"/>
        <v>0</v>
      </c>
      <c r="H37" s="2">
        <f t="shared" si="8"/>
        <v>71.428571428571431</v>
      </c>
      <c r="I37" s="2">
        <f t="shared" si="9"/>
        <v>28.571428571428569</v>
      </c>
    </row>
    <row r="38" spans="2:9">
      <c r="B38" s="2">
        <v>12</v>
      </c>
      <c r="C38" s="2">
        <v>0</v>
      </c>
      <c r="D38" s="2">
        <v>19</v>
      </c>
      <c r="E38" s="2">
        <v>1</v>
      </c>
      <c r="F38" s="2">
        <f t="shared" si="6"/>
        <v>20</v>
      </c>
      <c r="G38" s="2">
        <f t="shared" si="7"/>
        <v>0</v>
      </c>
      <c r="H38" s="2">
        <f t="shared" si="8"/>
        <v>95</v>
      </c>
      <c r="I38" s="2">
        <f t="shared" si="9"/>
        <v>5</v>
      </c>
    </row>
    <row r="39" spans="2:9">
      <c r="B39" s="2">
        <v>13</v>
      </c>
      <c r="C39" s="2">
        <v>0</v>
      </c>
      <c r="D39" s="2">
        <v>12</v>
      </c>
      <c r="E39" s="2">
        <v>4</v>
      </c>
      <c r="F39" s="2">
        <f t="shared" si="6"/>
        <v>16</v>
      </c>
      <c r="G39" s="2">
        <f t="shared" si="7"/>
        <v>0</v>
      </c>
      <c r="H39" s="2">
        <f t="shared" si="8"/>
        <v>75</v>
      </c>
      <c r="I39" s="2">
        <f t="shared" si="9"/>
        <v>25</v>
      </c>
    </row>
    <row r="40" spans="2:9">
      <c r="B40" s="2">
        <v>14</v>
      </c>
      <c r="C40" s="2">
        <v>0</v>
      </c>
      <c r="D40" s="2">
        <v>10</v>
      </c>
      <c r="E40" s="2">
        <v>3</v>
      </c>
      <c r="F40" s="2">
        <f t="shared" si="6"/>
        <v>13</v>
      </c>
      <c r="G40" s="2">
        <f t="shared" si="7"/>
        <v>0</v>
      </c>
      <c r="H40" s="2">
        <f t="shared" si="8"/>
        <v>76.923076923076934</v>
      </c>
      <c r="I40" s="2">
        <f t="shared" si="9"/>
        <v>23.076923076923077</v>
      </c>
    </row>
    <row r="41" spans="2:9">
      <c r="B41" s="60" t="s">
        <v>41</v>
      </c>
      <c r="C41" s="29">
        <f t="shared" ref="C41:I41" si="10">AVERAGE(C27:C40)</f>
        <v>0.6428571428571429</v>
      </c>
      <c r="D41" s="29">
        <f t="shared" si="10"/>
        <v>10.857142857142858</v>
      </c>
      <c r="E41" s="29">
        <f t="shared" si="10"/>
        <v>3.2142857142857144</v>
      </c>
      <c r="F41" s="29">
        <f t="shared" si="10"/>
        <v>14.714285714285714</v>
      </c>
      <c r="G41" s="29">
        <f t="shared" si="10"/>
        <v>4.7058039999216472</v>
      </c>
      <c r="H41" s="29">
        <f t="shared" si="10"/>
        <v>71.960107586158003</v>
      </c>
      <c r="I41" s="29">
        <f t="shared" si="10"/>
        <v>23.334088413920348</v>
      </c>
    </row>
    <row r="42" spans="2:9">
      <c r="B42" s="61" t="s">
        <v>6</v>
      </c>
      <c r="C42" s="29">
        <f t="shared" ref="C42:I42" si="11">STDEV(C27:C40)/SQRT(14)</f>
        <v>0.22500654098289308</v>
      </c>
      <c r="D42" s="29">
        <f t="shared" si="11"/>
        <v>1.2832699597664292</v>
      </c>
      <c r="E42" s="29">
        <f t="shared" si="11"/>
        <v>0.50468760252075495</v>
      </c>
      <c r="F42" s="29">
        <f t="shared" si="11"/>
        <v>1.2598123505330978</v>
      </c>
      <c r="G42" s="29">
        <f t="shared" si="11"/>
        <v>1.725305846093361</v>
      </c>
      <c r="H42" s="29">
        <f t="shared" si="11"/>
        <v>3.6889957499530386</v>
      </c>
      <c r="I42" s="29">
        <f t="shared" si="11"/>
        <v>3.8560593959717169</v>
      </c>
    </row>
    <row r="43" spans="2:9">
      <c r="B43" s="6"/>
      <c r="C43" s="6"/>
      <c r="D43" s="6"/>
      <c r="E43" s="6"/>
      <c r="F43" s="6"/>
      <c r="G43" s="6"/>
      <c r="H43" s="6"/>
      <c r="I43" s="6"/>
    </row>
    <row r="45" spans="2:9" ht="19">
      <c r="B45" s="64" t="s">
        <v>37</v>
      </c>
      <c r="C45" s="65"/>
      <c r="D45" s="65"/>
      <c r="E45" s="65"/>
      <c r="F45" s="65"/>
      <c r="G45" s="65"/>
      <c r="H45" s="65"/>
      <c r="I45" s="66"/>
    </row>
    <row r="46" spans="2:9" ht="19">
      <c r="B46" s="64" t="s">
        <v>35</v>
      </c>
      <c r="C46" s="65"/>
      <c r="D46" s="65"/>
      <c r="E46" s="65"/>
      <c r="F46" s="66"/>
      <c r="G46" s="67" t="s">
        <v>36</v>
      </c>
      <c r="H46" s="67"/>
      <c r="I46" s="67"/>
    </row>
    <row r="47" spans="2:9">
      <c r="B47" s="4" t="s">
        <v>11</v>
      </c>
      <c r="C47" s="3" t="s">
        <v>0</v>
      </c>
      <c r="D47" s="3" t="s">
        <v>1</v>
      </c>
      <c r="E47" s="3" t="s">
        <v>2</v>
      </c>
      <c r="F47" s="3" t="s">
        <v>4</v>
      </c>
      <c r="G47" s="3" t="s">
        <v>0</v>
      </c>
      <c r="H47" s="3" t="s">
        <v>1</v>
      </c>
      <c r="I47" s="3" t="s">
        <v>2</v>
      </c>
    </row>
    <row r="48" spans="2:9">
      <c r="B48" s="2">
        <v>1</v>
      </c>
      <c r="C48" s="2">
        <v>2</v>
      </c>
      <c r="D48" s="2">
        <v>2</v>
      </c>
      <c r="E48" s="2">
        <v>9</v>
      </c>
      <c r="F48" s="5">
        <f t="shared" ref="F48:F56" si="12">SUM(C48:E48)</f>
        <v>13</v>
      </c>
      <c r="G48" s="5">
        <f t="shared" ref="G48:G56" si="13">C48/F48*100</f>
        <v>15.384615384615385</v>
      </c>
      <c r="H48" s="5">
        <f t="shared" ref="H48:H56" si="14">D48/F48*100</f>
        <v>15.384615384615385</v>
      </c>
      <c r="I48" s="5">
        <f t="shared" ref="I48:I56" si="15">E48/F48*100</f>
        <v>69.230769230769226</v>
      </c>
    </row>
    <row r="49" spans="2:9">
      <c r="B49" s="2">
        <v>2</v>
      </c>
      <c r="C49" s="2">
        <v>2</v>
      </c>
      <c r="D49" s="2">
        <v>1</v>
      </c>
      <c r="E49" s="2">
        <v>7</v>
      </c>
      <c r="F49" s="5">
        <f t="shared" si="12"/>
        <v>10</v>
      </c>
      <c r="G49" s="5">
        <f t="shared" si="13"/>
        <v>20</v>
      </c>
      <c r="H49" s="5">
        <f t="shared" si="14"/>
        <v>10</v>
      </c>
      <c r="I49" s="5">
        <f t="shared" si="15"/>
        <v>70</v>
      </c>
    </row>
    <row r="50" spans="2:9">
      <c r="B50" s="2">
        <v>3</v>
      </c>
      <c r="C50" s="2">
        <v>2</v>
      </c>
      <c r="D50" s="2">
        <v>1</v>
      </c>
      <c r="E50" s="2">
        <v>12</v>
      </c>
      <c r="F50" s="5">
        <f t="shared" si="12"/>
        <v>15</v>
      </c>
      <c r="G50" s="5">
        <f t="shared" si="13"/>
        <v>13.333333333333334</v>
      </c>
      <c r="H50" s="5">
        <f t="shared" si="14"/>
        <v>6.666666666666667</v>
      </c>
      <c r="I50" s="5">
        <f t="shared" si="15"/>
        <v>80</v>
      </c>
    </row>
    <row r="51" spans="2:9">
      <c r="B51" s="2">
        <v>4</v>
      </c>
      <c r="C51" s="2">
        <v>1</v>
      </c>
      <c r="D51" s="2">
        <v>1</v>
      </c>
      <c r="E51" s="2">
        <v>8</v>
      </c>
      <c r="F51" s="5">
        <f t="shared" si="12"/>
        <v>10</v>
      </c>
      <c r="G51" s="5">
        <f t="shared" si="13"/>
        <v>10</v>
      </c>
      <c r="H51" s="5">
        <f t="shared" si="14"/>
        <v>10</v>
      </c>
      <c r="I51" s="5">
        <f t="shared" si="15"/>
        <v>80</v>
      </c>
    </row>
    <row r="52" spans="2:9">
      <c r="B52" s="2">
        <v>5</v>
      </c>
      <c r="C52" s="2">
        <v>0</v>
      </c>
      <c r="D52" s="2">
        <v>2</v>
      </c>
      <c r="E52" s="2">
        <v>8</v>
      </c>
      <c r="F52" s="5">
        <f t="shared" si="12"/>
        <v>10</v>
      </c>
      <c r="G52" s="5">
        <f t="shared" si="13"/>
        <v>0</v>
      </c>
      <c r="H52" s="5">
        <f t="shared" si="14"/>
        <v>20</v>
      </c>
      <c r="I52" s="5">
        <f t="shared" si="15"/>
        <v>80</v>
      </c>
    </row>
    <row r="53" spans="2:9">
      <c r="B53" s="2">
        <v>6</v>
      </c>
      <c r="C53" s="2">
        <v>1</v>
      </c>
      <c r="D53" s="2">
        <v>0</v>
      </c>
      <c r="E53" s="2">
        <v>7</v>
      </c>
      <c r="F53" s="5">
        <f t="shared" si="12"/>
        <v>8</v>
      </c>
      <c r="G53" s="5">
        <f t="shared" si="13"/>
        <v>12.5</v>
      </c>
      <c r="H53" s="5">
        <f t="shared" si="14"/>
        <v>0</v>
      </c>
      <c r="I53" s="5">
        <f t="shared" si="15"/>
        <v>87.5</v>
      </c>
    </row>
    <row r="54" spans="2:9">
      <c r="B54" s="2">
        <v>7</v>
      </c>
      <c r="C54" s="2">
        <v>1</v>
      </c>
      <c r="D54" s="2">
        <v>0</v>
      </c>
      <c r="E54" s="2">
        <v>10</v>
      </c>
      <c r="F54" s="5">
        <f t="shared" si="12"/>
        <v>11</v>
      </c>
      <c r="G54" s="5">
        <f t="shared" si="13"/>
        <v>9.0909090909090917</v>
      </c>
      <c r="H54" s="5">
        <f t="shared" si="14"/>
        <v>0</v>
      </c>
      <c r="I54" s="5">
        <f t="shared" si="15"/>
        <v>90.909090909090907</v>
      </c>
    </row>
    <row r="55" spans="2:9">
      <c r="B55" s="2">
        <v>8</v>
      </c>
      <c r="C55" s="2">
        <v>3</v>
      </c>
      <c r="D55" s="2">
        <v>1</v>
      </c>
      <c r="E55" s="2">
        <v>9</v>
      </c>
      <c r="F55" s="5">
        <f t="shared" si="12"/>
        <v>13</v>
      </c>
      <c r="G55" s="5">
        <f t="shared" si="13"/>
        <v>23.076923076923077</v>
      </c>
      <c r="H55" s="5">
        <f t="shared" si="14"/>
        <v>7.6923076923076925</v>
      </c>
      <c r="I55" s="5">
        <f t="shared" si="15"/>
        <v>69.230769230769226</v>
      </c>
    </row>
    <row r="56" spans="2:9">
      <c r="B56" s="2">
        <v>9</v>
      </c>
      <c r="C56" s="2">
        <v>3</v>
      </c>
      <c r="D56" s="2">
        <v>1</v>
      </c>
      <c r="E56" s="2">
        <v>13</v>
      </c>
      <c r="F56" s="5">
        <f t="shared" si="12"/>
        <v>17</v>
      </c>
      <c r="G56" s="5">
        <f t="shared" si="13"/>
        <v>17.647058823529413</v>
      </c>
      <c r="H56" s="5">
        <f t="shared" si="14"/>
        <v>5.8823529411764701</v>
      </c>
      <c r="I56" s="5">
        <f t="shared" si="15"/>
        <v>76.470588235294116</v>
      </c>
    </row>
    <row r="57" spans="2:9">
      <c r="B57" s="60" t="s">
        <v>41</v>
      </c>
      <c r="C57" s="29">
        <f t="shared" ref="C57:F57" si="16">AVERAGE(C48:C56)</f>
        <v>1.6666666666666667</v>
      </c>
      <c r="D57" s="29">
        <f t="shared" si="16"/>
        <v>1</v>
      </c>
      <c r="E57" s="29">
        <f t="shared" si="16"/>
        <v>9.2222222222222214</v>
      </c>
      <c r="F57" s="29">
        <f t="shared" si="16"/>
        <v>11.888888888888889</v>
      </c>
      <c r="G57" s="29">
        <f>AVERAGE(G48:G56)</f>
        <v>13.448093301034479</v>
      </c>
      <c r="H57" s="29">
        <f>AVERAGE(H48:H56)</f>
        <v>8.4028825205295785</v>
      </c>
      <c r="I57" s="29">
        <f>AVERAGE(I48:I56)</f>
        <v>78.149024178435937</v>
      </c>
    </row>
    <row r="58" spans="2:9">
      <c r="B58" s="61" t="s">
        <v>6</v>
      </c>
      <c r="C58" s="29">
        <f t="shared" ref="C58:F58" si="17">STDEV(C48:C56)/SQRT(9)</f>
        <v>0.33333333333333331</v>
      </c>
      <c r="D58" s="29">
        <f t="shared" si="17"/>
        <v>0.23570226039551587</v>
      </c>
      <c r="E58" s="29">
        <f t="shared" si="17"/>
        <v>0.70272836892630641</v>
      </c>
      <c r="F58" s="29">
        <f t="shared" si="17"/>
        <v>0.94933374947972593</v>
      </c>
      <c r="G58" s="29">
        <f>STDEV(G48:G56)/SQRT(9)</f>
        <v>2.2658728368778784</v>
      </c>
      <c r="H58" s="29">
        <f>STDEV(H48:H56)/SQRT(9)</f>
        <v>2.1712406746754866</v>
      </c>
      <c r="I58" s="29">
        <f>STDEV(I48:I56)/SQRT(9)</f>
        <v>2.6056367081808731</v>
      </c>
    </row>
  </sheetData>
  <mergeCells count="9">
    <mergeCell ref="B3:I3"/>
    <mergeCell ref="B24:I24"/>
    <mergeCell ref="G4:I4"/>
    <mergeCell ref="B45:I45"/>
    <mergeCell ref="B46:F46"/>
    <mergeCell ref="G46:I46"/>
    <mergeCell ref="B4:F4"/>
    <mergeCell ref="B25:F25"/>
    <mergeCell ref="G25:I25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62"/>
  <sheetViews>
    <sheetView topLeftCell="A15" workbookViewId="0">
      <selection activeCell="B2" sqref="B2:I3"/>
    </sheetView>
  </sheetViews>
  <sheetFormatPr baseColWidth="10" defaultRowHeight="15" x14ac:dyDescent="0"/>
  <cols>
    <col min="1" max="16384" width="10.83203125" style="7"/>
  </cols>
  <sheetData>
    <row r="2" spans="2:9" ht="19">
      <c r="B2" s="64" t="s">
        <v>7</v>
      </c>
      <c r="C2" s="65"/>
      <c r="D2" s="65"/>
      <c r="E2" s="65"/>
      <c r="F2" s="65"/>
      <c r="G2" s="65"/>
      <c r="H2" s="65"/>
      <c r="I2" s="66"/>
    </row>
    <row r="3" spans="2:9" ht="19">
      <c r="B3" s="64" t="s">
        <v>35</v>
      </c>
      <c r="C3" s="65"/>
      <c r="D3" s="65"/>
      <c r="E3" s="65"/>
      <c r="F3" s="66"/>
      <c r="G3" s="67" t="s">
        <v>36</v>
      </c>
      <c r="H3" s="67"/>
      <c r="I3" s="67"/>
    </row>
    <row r="4" spans="2:9">
      <c r="B4" s="4" t="s">
        <v>11</v>
      </c>
      <c r="C4" s="3" t="s">
        <v>0</v>
      </c>
      <c r="D4" s="3" t="s">
        <v>1</v>
      </c>
      <c r="E4" s="3" t="s">
        <v>2</v>
      </c>
      <c r="F4" s="3" t="s">
        <v>4</v>
      </c>
      <c r="G4" s="3" t="s">
        <v>0</v>
      </c>
      <c r="H4" s="3" t="s">
        <v>1</v>
      </c>
      <c r="I4" s="3" t="s">
        <v>2</v>
      </c>
    </row>
    <row r="5" spans="2:9">
      <c r="B5" s="2">
        <v>1</v>
      </c>
      <c r="C5" s="2">
        <v>6</v>
      </c>
      <c r="D5" s="2">
        <v>13</v>
      </c>
      <c r="E5" s="2">
        <v>2</v>
      </c>
      <c r="F5" s="2">
        <f t="shared" ref="F5:F24" si="0">SUM(C5:E5)</f>
        <v>21</v>
      </c>
      <c r="G5" s="2">
        <f t="shared" ref="G5:G24" si="1">C5/F5*100</f>
        <v>28.571428571428569</v>
      </c>
      <c r="H5" s="2">
        <f t="shared" ref="H5:H24" si="2">D5/F5*100</f>
        <v>61.904761904761905</v>
      </c>
      <c r="I5" s="2">
        <f t="shared" ref="I5:I24" si="3">E5/F5*100</f>
        <v>9.5238095238095237</v>
      </c>
    </row>
    <row r="6" spans="2:9">
      <c r="B6" s="2">
        <v>2</v>
      </c>
      <c r="C6" s="2">
        <v>6</v>
      </c>
      <c r="D6" s="2">
        <v>9</v>
      </c>
      <c r="E6" s="2">
        <v>12</v>
      </c>
      <c r="F6" s="2">
        <f t="shared" si="0"/>
        <v>27</v>
      </c>
      <c r="G6" s="2">
        <f t="shared" si="1"/>
        <v>22.222222222222221</v>
      </c>
      <c r="H6" s="2">
        <f t="shared" si="2"/>
        <v>33.333333333333329</v>
      </c>
      <c r="I6" s="2">
        <f t="shared" si="3"/>
        <v>44.444444444444443</v>
      </c>
    </row>
    <row r="7" spans="2:9">
      <c r="B7" s="2">
        <v>3</v>
      </c>
      <c r="C7" s="2">
        <v>8</v>
      </c>
      <c r="D7" s="2">
        <v>7</v>
      </c>
      <c r="E7" s="2">
        <v>1</v>
      </c>
      <c r="F7" s="2">
        <f t="shared" si="0"/>
        <v>16</v>
      </c>
      <c r="G7" s="2">
        <f t="shared" si="1"/>
        <v>50</v>
      </c>
      <c r="H7" s="2">
        <f t="shared" si="2"/>
        <v>43.75</v>
      </c>
      <c r="I7" s="2">
        <f t="shared" si="3"/>
        <v>6.25</v>
      </c>
    </row>
    <row r="8" spans="2:9">
      <c r="B8" s="2">
        <v>4</v>
      </c>
      <c r="C8" s="28">
        <v>8</v>
      </c>
      <c r="D8" s="28">
        <v>4</v>
      </c>
      <c r="E8" s="28">
        <v>5</v>
      </c>
      <c r="F8" s="2">
        <f t="shared" si="0"/>
        <v>17</v>
      </c>
      <c r="G8" s="2">
        <f t="shared" si="1"/>
        <v>47.058823529411761</v>
      </c>
      <c r="H8" s="2">
        <f t="shared" si="2"/>
        <v>23.52941176470588</v>
      </c>
      <c r="I8" s="2">
        <f t="shared" si="3"/>
        <v>29.411764705882355</v>
      </c>
    </row>
    <row r="9" spans="2:9">
      <c r="B9" s="2">
        <v>5</v>
      </c>
      <c r="C9" s="28">
        <v>6</v>
      </c>
      <c r="D9" s="28">
        <v>6</v>
      </c>
      <c r="E9" s="28">
        <v>1</v>
      </c>
      <c r="F9" s="2">
        <f t="shared" si="0"/>
        <v>13</v>
      </c>
      <c r="G9" s="2">
        <f t="shared" si="1"/>
        <v>46.153846153846153</v>
      </c>
      <c r="H9" s="2">
        <f t="shared" si="2"/>
        <v>46.153846153846153</v>
      </c>
      <c r="I9" s="2">
        <f t="shared" si="3"/>
        <v>7.6923076923076925</v>
      </c>
    </row>
    <row r="10" spans="2:9">
      <c r="B10" s="2">
        <v>6</v>
      </c>
      <c r="C10" s="28">
        <v>13</v>
      </c>
      <c r="D10" s="28">
        <v>8</v>
      </c>
      <c r="E10" s="28">
        <v>1</v>
      </c>
      <c r="F10" s="2">
        <f t="shared" si="0"/>
        <v>22</v>
      </c>
      <c r="G10" s="2">
        <f t="shared" si="1"/>
        <v>59.090909090909093</v>
      </c>
      <c r="H10" s="2">
        <f t="shared" si="2"/>
        <v>36.363636363636367</v>
      </c>
      <c r="I10" s="2">
        <f t="shared" si="3"/>
        <v>4.5454545454545459</v>
      </c>
    </row>
    <row r="11" spans="2:9">
      <c r="B11" s="2">
        <v>7</v>
      </c>
      <c r="C11" s="28">
        <v>14</v>
      </c>
      <c r="D11" s="2">
        <v>11</v>
      </c>
      <c r="E11" s="28">
        <v>1</v>
      </c>
      <c r="F11" s="2">
        <f t="shared" si="0"/>
        <v>26</v>
      </c>
      <c r="G11" s="2">
        <f t="shared" si="1"/>
        <v>53.846153846153847</v>
      </c>
      <c r="H11" s="2">
        <f t="shared" si="2"/>
        <v>42.307692307692307</v>
      </c>
      <c r="I11" s="2">
        <f t="shared" si="3"/>
        <v>3.8461538461538463</v>
      </c>
    </row>
    <row r="12" spans="2:9">
      <c r="B12" s="2">
        <v>8</v>
      </c>
      <c r="C12" s="28">
        <v>7</v>
      </c>
      <c r="D12" s="28">
        <v>7</v>
      </c>
      <c r="E12" s="28">
        <v>0</v>
      </c>
      <c r="F12" s="2">
        <f t="shared" si="0"/>
        <v>14</v>
      </c>
      <c r="G12" s="2">
        <f t="shared" si="1"/>
        <v>50</v>
      </c>
      <c r="H12" s="2">
        <f t="shared" si="2"/>
        <v>50</v>
      </c>
      <c r="I12" s="2">
        <f t="shared" si="3"/>
        <v>0</v>
      </c>
    </row>
    <row r="13" spans="2:9">
      <c r="B13" s="2">
        <v>9</v>
      </c>
      <c r="C13" s="28">
        <v>11</v>
      </c>
      <c r="D13" s="28">
        <v>7</v>
      </c>
      <c r="E13" s="28">
        <v>2</v>
      </c>
      <c r="F13" s="2">
        <f t="shared" si="0"/>
        <v>20</v>
      </c>
      <c r="G13" s="2">
        <f t="shared" si="1"/>
        <v>55.000000000000007</v>
      </c>
      <c r="H13" s="2">
        <f t="shared" si="2"/>
        <v>35</v>
      </c>
      <c r="I13" s="2">
        <f t="shared" si="3"/>
        <v>10</v>
      </c>
    </row>
    <row r="14" spans="2:9">
      <c r="B14" s="2">
        <v>10</v>
      </c>
      <c r="C14" s="28">
        <v>12</v>
      </c>
      <c r="D14" s="28">
        <v>7</v>
      </c>
      <c r="E14" s="28">
        <v>2</v>
      </c>
      <c r="F14" s="2">
        <f t="shared" si="0"/>
        <v>21</v>
      </c>
      <c r="G14" s="2">
        <f t="shared" si="1"/>
        <v>57.142857142857139</v>
      </c>
      <c r="H14" s="2">
        <f t="shared" si="2"/>
        <v>33.333333333333329</v>
      </c>
      <c r="I14" s="2">
        <f t="shared" si="3"/>
        <v>9.5238095238095237</v>
      </c>
    </row>
    <row r="15" spans="2:9">
      <c r="B15" s="2">
        <v>11</v>
      </c>
      <c r="C15" s="28">
        <v>11</v>
      </c>
      <c r="D15" s="28">
        <v>5</v>
      </c>
      <c r="E15" s="28">
        <v>1</v>
      </c>
      <c r="F15" s="28">
        <f t="shared" si="0"/>
        <v>17</v>
      </c>
      <c r="G15" s="2">
        <f t="shared" si="1"/>
        <v>64.705882352941174</v>
      </c>
      <c r="H15" s="2">
        <f t="shared" si="2"/>
        <v>29.411764705882355</v>
      </c>
      <c r="I15" s="2">
        <f t="shared" si="3"/>
        <v>5.8823529411764701</v>
      </c>
    </row>
    <row r="16" spans="2:9">
      <c r="B16" s="2">
        <v>12</v>
      </c>
      <c r="C16" s="28">
        <v>9</v>
      </c>
      <c r="D16" s="28">
        <v>6</v>
      </c>
      <c r="E16" s="28">
        <v>2</v>
      </c>
      <c r="F16" s="2">
        <f t="shared" si="0"/>
        <v>17</v>
      </c>
      <c r="G16" s="2">
        <f t="shared" si="1"/>
        <v>52.941176470588239</v>
      </c>
      <c r="H16" s="2">
        <f t="shared" si="2"/>
        <v>35.294117647058826</v>
      </c>
      <c r="I16" s="2">
        <f t="shared" si="3"/>
        <v>11.76470588235294</v>
      </c>
    </row>
    <row r="17" spans="2:9">
      <c r="B17" s="2">
        <v>13</v>
      </c>
      <c r="C17" s="2">
        <v>9</v>
      </c>
      <c r="D17" s="2">
        <v>13</v>
      </c>
      <c r="E17" s="2">
        <v>1</v>
      </c>
      <c r="F17" s="2">
        <f t="shared" si="0"/>
        <v>23</v>
      </c>
      <c r="G17" s="2">
        <f t="shared" si="1"/>
        <v>39.130434782608695</v>
      </c>
      <c r="H17" s="2">
        <f t="shared" si="2"/>
        <v>56.521739130434781</v>
      </c>
      <c r="I17" s="2">
        <f t="shared" si="3"/>
        <v>4.3478260869565215</v>
      </c>
    </row>
    <row r="18" spans="2:9">
      <c r="B18" s="2">
        <v>14</v>
      </c>
      <c r="C18" s="2">
        <v>12</v>
      </c>
      <c r="D18" s="2">
        <v>11</v>
      </c>
      <c r="E18" s="2">
        <v>0</v>
      </c>
      <c r="F18" s="2">
        <f t="shared" si="0"/>
        <v>23</v>
      </c>
      <c r="G18" s="2">
        <f t="shared" si="1"/>
        <v>52.173913043478258</v>
      </c>
      <c r="H18" s="2">
        <f t="shared" si="2"/>
        <v>47.826086956521742</v>
      </c>
      <c r="I18" s="2">
        <f t="shared" si="3"/>
        <v>0</v>
      </c>
    </row>
    <row r="19" spans="2:9">
      <c r="B19" s="2">
        <v>15</v>
      </c>
      <c r="C19" s="2">
        <v>11</v>
      </c>
      <c r="D19" s="2">
        <v>10</v>
      </c>
      <c r="E19" s="2">
        <v>0</v>
      </c>
      <c r="F19" s="2">
        <f t="shared" si="0"/>
        <v>21</v>
      </c>
      <c r="G19" s="2">
        <f t="shared" si="1"/>
        <v>52.380952380952387</v>
      </c>
      <c r="H19" s="2">
        <f t="shared" si="2"/>
        <v>47.619047619047613</v>
      </c>
      <c r="I19" s="2">
        <f t="shared" si="3"/>
        <v>0</v>
      </c>
    </row>
    <row r="20" spans="2:9">
      <c r="B20" s="2">
        <v>16</v>
      </c>
      <c r="C20" s="2">
        <v>9</v>
      </c>
      <c r="D20" s="2">
        <v>14</v>
      </c>
      <c r="E20" s="2">
        <v>2</v>
      </c>
      <c r="F20" s="2">
        <f t="shared" si="0"/>
        <v>25</v>
      </c>
      <c r="G20" s="2">
        <f t="shared" si="1"/>
        <v>36</v>
      </c>
      <c r="H20" s="2">
        <f t="shared" si="2"/>
        <v>56.000000000000007</v>
      </c>
      <c r="I20" s="2">
        <f t="shared" si="3"/>
        <v>8</v>
      </c>
    </row>
    <row r="21" spans="2:9">
      <c r="B21" s="2">
        <v>17</v>
      </c>
      <c r="C21" s="2">
        <v>10</v>
      </c>
      <c r="D21" s="2">
        <v>11</v>
      </c>
      <c r="E21" s="2">
        <v>0</v>
      </c>
      <c r="F21" s="2">
        <f t="shared" si="0"/>
        <v>21</v>
      </c>
      <c r="G21" s="2">
        <f t="shared" si="1"/>
        <v>47.619047619047613</v>
      </c>
      <c r="H21" s="2">
        <f t="shared" si="2"/>
        <v>52.380952380952387</v>
      </c>
      <c r="I21" s="2">
        <f t="shared" si="3"/>
        <v>0</v>
      </c>
    </row>
    <row r="22" spans="2:9">
      <c r="B22" s="2">
        <v>18</v>
      </c>
      <c r="C22" s="2">
        <v>15</v>
      </c>
      <c r="D22" s="2">
        <v>9</v>
      </c>
      <c r="E22" s="2">
        <v>1</v>
      </c>
      <c r="F22" s="2">
        <f t="shared" si="0"/>
        <v>25</v>
      </c>
      <c r="G22" s="2">
        <f t="shared" si="1"/>
        <v>60</v>
      </c>
      <c r="H22" s="2">
        <f t="shared" si="2"/>
        <v>36</v>
      </c>
      <c r="I22" s="2">
        <f t="shared" si="3"/>
        <v>4</v>
      </c>
    </row>
    <row r="23" spans="2:9">
      <c r="B23" s="2">
        <v>19</v>
      </c>
      <c r="C23" s="2">
        <v>8</v>
      </c>
      <c r="D23" s="2">
        <v>10</v>
      </c>
      <c r="E23" s="2">
        <v>3</v>
      </c>
      <c r="F23" s="2">
        <f t="shared" si="0"/>
        <v>21</v>
      </c>
      <c r="G23" s="2">
        <f t="shared" si="1"/>
        <v>38.095238095238095</v>
      </c>
      <c r="H23" s="2">
        <f t="shared" si="2"/>
        <v>47.619047619047613</v>
      </c>
      <c r="I23" s="2">
        <f t="shared" si="3"/>
        <v>14.285714285714285</v>
      </c>
    </row>
    <row r="24" spans="2:9">
      <c r="B24" s="2">
        <v>20</v>
      </c>
      <c r="C24" s="2">
        <v>12</v>
      </c>
      <c r="D24" s="2">
        <v>9</v>
      </c>
      <c r="E24" s="2">
        <v>3</v>
      </c>
      <c r="F24" s="2">
        <f t="shared" si="0"/>
        <v>24</v>
      </c>
      <c r="G24" s="2">
        <f t="shared" si="1"/>
        <v>50</v>
      </c>
      <c r="H24" s="2">
        <f t="shared" si="2"/>
        <v>37.5</v>
      </c>
      <c r="I24" s="2">
        <f t="shared" si="3"/>
        <v>12.5</v>
      </c>
    </row>
    <row r="25" spans="2:9">
      <c r="B25" s="60" t="s">
        <v>41</v>
      </c>
      <c r="C25" s="29">
        <f t="shared" ref="C25:I25" si="4">AVERAGE(C5:C24)</f>
        <v>9.85</v>
      </c>
      <c r="D25" s="29">
        <f t="shared" si="4"/>
        <v>8.85</v>
      </c>
      <c r="E25" s="29">
        <f t="shared" si="4"/>
        <v>2</v>
      </c>
      <c r="F25" s="30">
        <f t="shared" si="4"/>
        <v>20.7</v>
      </c>
      <c r="G25" s="29">
        <f t="shared" si="4"/>
        <v>48.106644265084171</v>
      </c>
      <c r="H25" s="29">
        <f t="shared" si="4"/>
        <v>42.592438561012735</v>
      </c>
      <c r="I25" s="29">
        <f t="shared" si="4"/>
        <v>9.3009171739031054</v>
      </c>
    </row>
    <row r="26" spans="2:9">
      <c r="B26" s="61" t="s">
        <v>6</v>
      </c>
      <c r="C26" s="29">
        <f>STDEV(C5:C16)/SQRT(12)</f>
        <v>0.82686886578956476</v>
      </c>
      <c r="D26" s="29">
        <f>STDEV(D5:D16)/SQRT(12)</f>
        <v>0.7229988054812212</v>
      </c>
      <c r="E26" s="29">
        <f>STDEV(E5:E16)/SQRT(12)</f>
        <v>0.93338744431887521</v>
      </c>
      <c r="F26" s="29">
        <f>STDEV(F5:F16)/SQRT(12)</f>
        <v>1.2680514758693928</v>
      </c>
      <c r="G26" s="29">
        <f>STDEV(G5:G16)/SQRT(20)</f>
        <v>2.7285830060090355</v>
      </c>
      <c r="H26" s="29">
        <f>STDEV(H5:H16)/SQRT(20)</f>
        <v>2.2982362117063619</v>
      </c>
      <c r="I26" s="29">
        <f>STDEV(I5:I16)/SQRT(20)</f>
        <v>2.801887401430279</v>
      </c>
    </row>
    <row r="27" spans="2:9">
      <c r="B27" s="31"/>
      <c r="C27" s="31"/>
      <c r="D27" s="31"/>
      <c r="E27" s="31"/>
      <c r="F27" s="31"/>
      <c r="G27" s="31"/>
      <c r="H27" s="31"/>
      <c r="I27" s="31"/>
    </row>
    <row r="28" spans="2:9" ht="19">
      <c r="B28" s="64" t="s">
        <v>8</v>
      </c>
      <c r="C28" s="65"/>
      <c r="D28" s="65"/>
      <c r="E28" s="65"/>
      <c r="F28" s="65"/>
      <c r="G28" s="65"/>
      <c r="H28" s="65"/>
      <c r="I28" s="66"/>
    </row>
    <row r="29" spans="2:9" ht="19">
      <c r="B29" s="64" t="s">
        <v>35</v>
      </c>
      <c r="C29" s="65"/>
      <c r="D29" s="65"/>
      <c r="E29" s="65"/>
      <c r="F29" s="66"/>
      <c r="G29" s="67" t="s">
        <v>36</v>
      </c>
      <c r="H29" s="67"/>
      <c r="I29" s="67"/>
    </row>
    <row r="30" spans="2:9">
      <c r="B30" s="4" t="s">
        <v>11</v>
      </c>
      <c r="C30" s="3" t="s">
        <v>0</v>
      </c>
      <c r="D30" s="3" t="s">
        <v>1</v>
      </c>
      <c r="E30" s="3" t="s">
        <v>2</v>
      </c>
      <c r="F30" s="3" t="s">
        <v>4</v>
      </c>
      <c r="G30" s="3" t="s">
        <v>0</v>
      </c>
      <c r="H30" s="3" t="s">
        <v>1</v>
      </c>
      <c r="I30" s="3" t="s">
        <v>2</v>
      </c>
    </row>
    <row r="31" spans="2:9">
      <c r="B31" s="2">
        <v>1</v>
      </c>
      <c r="C31" s="2">
        <v>5</v>
      </c>
      <c r="D31" s="2">
        <v>3</v>
      </c>
      <c r="E31" s="2">
        <v>3</v>
      </c>
      <c r="F31" s="2">
        <f t="shared" ref="F31:F46" si="5">SUM(C31:E31)</f>
        <v>11</v>
      </c>
      <c r="G31" s="2">
        <f t="shared" ref="G31:G46" si="6">C31/F31*100</f>
        <v>45.454545454545453</v>
      </c>
      <c r="H31" s="2">
        <f t="shared" ref="H31:H46" si="7">D31/F31*100</f>
        <v>27.27272727272727</v>
      </c>
      <c r="I31" s="2">
        <f t="shared" ref="I31:I46" si="8">E31/F31*100</f>
        <v>27.27272727272727</v>
      </c>
    </row>
    <row r="32" spans="2:9">
      <c r="B32" s="2">
        <v>2</v>
      </c>
      <c r="C32" s="2">
        <v>1</v>
      </c>
      <c r="D32" s="2">
        <v>9</v>
      </c>
      <c r="E32" s="2">
        <v>5</v>
      </c>
      <c r="F32" s="2">
        <f t="shared" si="5"/>
        <v>15</v>
      </c>
      <c r="G32" s="2">
        <f t="shared" si="6"/>
        <v>6.666666666666667</v>
      </c>
      <c r="H32" s="2">
        <f t="shared" si="7"/>
        <v>60</v>
      </c>
      <c r="I32" s="2">
        <f t="shared" si="8"/>
        <v>33.333333333333329</v>
      </c>
    </row>
    <row r="33" spans="2:9">
      <c r="B33" s="2">
        <v>3</v>
      </c>
      <c r="C33" s="2">
        <v>6</v>
      </c>
      <c r="D33" s="2">
        <v>6</v>
      </c>
      <c r="E33" s="2">
        <v>5</v>
      </c>
      <c r="F33" s="2">
        <f t="shared" si="5"/>
        <v>17</v>
      </c>
      <c r="G33" s="2">
        <f t="shared" si="6"/>
        <v>35.294117647058826</v>
      </c>
      <c r="H33" s="2">
        <f t="shared" si="7"/>
        <v>35.294117647058826</v>
      </c>
      <c r="I33" s="2">
        <f t="shared" si="8"/>
        <v>29.411764705882355</v>
      </c>
    </row>
    <row r="34" spans="2:9">
      <c r="B34" s="2">
        <v>4</v>
      </c>
      <c r="C34" s="28">
        <v>6</v>
      </c>
      <c r="D34" s="28">
        <v>8</v>
      </c>
      <c r="E34" s="28">
        <v>3</v>
      </c>
      <c r="F34" s="2">
        <f t="shared" si="5"/>
        <v>17</v>
      </c>
      <c r="G34" s="2">
        <f t="shared" si="6"/>
        <v>35.294117647058826</v>
      </c>
      <c r="H34" s="2">
        <f t="shared" si="7"/>
        <v>47.058823529411761</v>
      </c>
      <c r="I34" s="2">
        <f t="shared" si="8"/>
        <v>17.647058823529413</v>
      </c>
    </row>
    <row r="35" spans="2:9">
      <c r="B35" s="2">
        <v>5</v>
      </c>
      <c r="C35" s="28">
        <v>8</v>
      </c>
      <c r="D35" s="28">
        <v>10</v>
      </c>
      <c r="E35" s="28">
        <v>5</v>
      </c>
      <c r="F35" s="2">
        <f t="shared" si="5"/>
        <v>23</v>
      </c>
      <c r="G35" s="2">
        <f t="shared" si="6"/>
        <v>34.782608695652172</v>
      </c>
      <c r="H35" s="2">
        <f t="shared" si="7"/>
        <v>43.478260869565219</v>
      </c>
      <c r="I35" s="2">
        <f t="shared" si="8"/>
        <v>21.739130434782609</v>
      </c>
    </row>
    <row r="36" spans="2:9">
      <c r="B36" s="2">
        <v>6</v>
      </c>
      <c r="C36" s="28">
        <v>2</v>
      </c>
      <c r="D36" s="28">
        <v>14</v>
      </c>
      <c r="E36" s="28">
        <v>4</v>
      </c>
      <c r="F36" s="2">
        <f t="shared" si="5"/>
        <v>20</v>
      </c>
      <c r="G36" s="2">
        <f t="shared" si="6"/>
        <v>10</v>
      </c>
      <c r="H36" s="2">
        <f t="shared" si="7"/>
        <v>70</v>
      </c>
      <c r="I36" s="2">
        <f t="shared" si="8"/>
        <v>20</v>
      </c>
    </row>
    <row r="37" spans="2:9">
      <c r="B37" s="2">
        <v>7</v>
      </c>
      <c r="C37" s="28">
        <v>5</v>
      </c>
      <c r="D37" s="28">
        <v>10</v>
      </c>
      <c r="E37" s="28">
        <v>1</v>
      </c>
      <c r="F37" s="2">
        <f t="shared" si="5"/>
        <v>16</v>
      </c>
      <c r="G37" s="2">
        <f t="shared" si="6"/>
        <v>31.25</v>
      </c>
      <c r="H37" s="2">
        <f t="shared" si="7"/>
        <v>62.5</v>
      </c>
      <c r="I37" s="2">
        <f t="shared" si="8"/>
        <v>6.25</v>
      </c>
    </row>
    <row r="38" spans="2:9">
      <c r="B38" s="2">
        <v>8</v>
      </c>
      <c r="C38" s="28">
        <v>3</v>
      </c>
      <c r="D38" s="28">
        <v>12</v>
      </c>
      <c r="E38" s="28">
        <v>0</v>
      </c>
      <c r="F38" s="2">
        <f t="shared" si="5"/>
        <v>15</v>
      </c>
      <c r="G38" s="2">
        <f t="shared" si="6"/>
        <v>20</v>
      </c>
      <c r="H38" s="2">
        <f t="shared" si="7"/>
        <v>80</v>
      </c>
      <c r="I38" s="2">
        <f t="shared" si="8"/>
        <v>0</v>
      </c>
    </row>
    <row r="39" spans="2:9">
      <c r="B39" s="2">
        <v>9</v>
      </c>
      <c r="C39" s="28">
        <v>8</v>
      </c>
      <c r="D39" s="28">
        <v>7</v>
      </c>
      <c r="E39" s="28">
        <v>3</v>
      </c>
      <c r="F39" s="2">
        <f t="shared" si="5"/>
        <v>18</v>
      </c>
      <c r="G39" s="2">
        <f t="shared" si="6"/>
        <v>44.444444444444443</v>
      </c>
      <c r="H39" s="2">
        <f t="shared" si="7"/>
        <v>38.888888888888893</v>
      </c>
      <c r="I39" s="2">
        <f t="shared" si="8"/>
        <v>16.666666666666664</v>
      </c>
    </row>
    <row r="40" spans="2:9">
      <c r="B40" s="2">
        <v>10</v>
      </c>
      <c r="C40" s="28">
        <v>6</v>
      </c>
      <c r="D40" s="28">
        <v>15</v>
      </c>
      <c r="E40" s="28">
        <v>1</v>
      </c>
      <c r="F40" s="2">
        <f t="shared" si="5"/>
        <v>22</v>
      </c>
      <c r="G40" s="2">
        <f t="shared" si="6"/>
        <v>27.27272727272727</v>
      </c>
      <c r="H40" s="2">
        <f t="shared" si="7"/>
        <v>68.181818181818173</v>
      </c>
      <c r="I40" s="2">
        <f t="shared" si="8"/>
        <v>4.5454545454545459</v>
      </c>
    </row>
    <row r="41" spans="2:9">
      <c r="B41" s="2">
        <v>11</v>
      </c>
      <c r="C41" s="28">
        <v>3</v>
      </c>
      <c r="D41" s="28">
        <v>7</v>
      </c>
      <c r="E41" s="28">
        <v>4</v>
      </c>
      <c r="F41" s="28">
        <f t="shared" si="5"/>
        <v>14</v>
      </c>
      <c r="G41" s="2">
        <f t="shared" si="6"/>
        <v>21.428571428571427</v>
      </c>
      <c r="H41" s="2">
        <f t="shared" si="7"/>
        <v>50</v>
      </c>
      <c r="I41" s="2">
        <f t="shared" si="8"/>
        <v>28.571428571428569</v>
      </c>
    </row>
    <row r="42" spans="2:9">
      <c r="B42" s="2">
        <v>12</v>
      </c>
      <c r="C42" s="28">
        <v>7</v>
      </c>
      <c r="D42" s="28">
        <v>12</v>
      </c>
      <c r="E42" s="28">
        <v>3</v>
      </c>
      <c r="F42" s="2">
        <f t="shared" si="5"/>
        <v>22</v>
      </c>
      <c r="G42" s="2">
        <f t="shared" si="6"/>
        <v>31.818181818181817</v>
      </c>
      <c r="H42" s="2">
        <f t="shared" si="7"/>
        <v>54.54545454545454</v>
      </c>
      <c r="I42" s="2">
        <f t="shared" si="8"/>
        <v>13.636363636363635</v>
      </c>
    </row>
    <row r="43" spans="2:9">
      <c r="B43" s="2">
        <v>13</v>
      </c>
      <c r="C43" s="2">
        <v>5</v>
      </c>
      <c r="D43" s="2">
        <v>18</v>
      </c>
      <c r="E43" s="2">
        <v>4</v>
      </c>
      <c r="F43" s="2">
        <f t="shared" si="5"/>
        <v>27</v>
      </c>
      <c r="G43" s="2">
        <f t="shared" si="6"/>
        <v>18.518518518518519</v>
      </c>
      <c r="H43" s="2">
        <f t="shared" si="7"/>
        <v>66.666666666666657</v>
      </c>
      <c r="I43" s="2">
        <f t="shared" si="8"/>
        <v>14.814814814814813</v>
      </c>
    </row>
    <row r="44" spans="2:9">
      <c r="B44" s="2">
        <v>14</v>
      </c>
      <c r="C44" s="2">
        <v>6</v>
      </c>
      <c r="D44" s="2">
        <v>10</v>
      </c>
      <c r="E44" s="2">
        <v>2</v>
      </c>
      <c r="F44" s="2">
        <f t="shared" si="5"/>
        <v>18</v>
      </c>
      <c r="G44" s="2">
        <f t="shared" si="6"/>
        <v>33.333333333333329</v>
      </c>
      <c r="H44" s="2">
        <f t="shared" si="7"/>
        <v>55.555555555555557</v>
      </c>
      <c r="I44" s="2">
        <f t="shared" si="8"/>
        <v>11.111111111111111</v>
      </c>
    </row>
    <row r="45" spans="2:9">
      <c r="B45" s="2">
        <v>15</v>
      </c>
      <c r="C45" s="2">
        <v>10</v>
      </c>
      <c r="D45" s="2">
        <v>10</v>
      </c>
      <c r="E45" s="2">
        <v>0</v>
      </c>
      <c r="F45" s="2">
        <f t="shared" si="5"/>
        <v>20</v>
      </c>
      <c r="G45" s="2">
        <f t="shared" si="6"/>
        <v>50</v>
      </c>
      <c r="H45" s="2">
        <f t="shared" si="7"/>
        <v>50</v>
      </c>
      <c r="I45" s="2">
        <f t="shared" si="8"/>
        <v>0</v>
      </c>
    </row>
    <row r="46" spans="2:9">
      <c r="B46" s="2">
        <v>16</v>
      </c>
      <c r="C46" s="2">
        <v>2</v>
      </c>
      <c r="D46" s="2">
        <v>17</v>
      </c>
      <c r="E46" s="2">
        <v>2</v>
      </c>
      <c r="F46" s="2">
        <f t="shared" si="5"/>
        <v>21</v>
      </c>
      <c r="G46" s="2">
        <f t="shared" si="6"/>
        <v>9.5238095238095237</v>
      </c>
      <c r="H46" s="2">
        <f t="shared" si="7"/>
        <v>80.952380952380949</v>
      </c>
      <c r="I46" s="2">
        <f t="shared" si="8"/>
        <v>9.5238095238095237</v>
      </c>
    </row>
    <row r="47" spans="2:9">
      <c r="B47" s="60" t="s">
        <v>41</v>
      </c>
      <c r="C47" s="29">
        <f t="shared" ref="C47:I47" si="9">AVERAGE(C31:C46)</f>
        <v>5.1875</v>
      </c>
      <c r="D47" s="29">
        <f t="shared" si="9"/>
        <v>10.5</v>
      </c>
      <c r="E47" s="29">
        <f t="shared" si="9"/>
        <v>2.8125</v>
      </c>
      <c r="F47" s="29">
        <f t="shared" si="9"/>
        <v>18.5</v>
      </c>
      <c r="G47" s="29">
        <f t="shared" si="9"/>
        <v>28.442602653160517</v>
      </c>
      <c r="H47" s="29">
        <f t="shared" si="9"/>
        <v>55.649668381845487</v>
      </c>
      <c r="I47" s="29">
        <f t="shared" si="9"/>
        <v>15.907728964993986</v>
      </c>
    </row>
    <row r="48" spans="2:9">
      <c r="B48" s="61" t="s">
        <v>6</v>
      </c>
      <c r="C48" s="29">
        <f>STDEV(C31:C42)/SQRT(5)</f>
        <v>1.0269106361049409</v>
      </c>
      <c r="D48" s="29">
        <f>STDEV(D31:D42)/SQRT(5)</f>
        <v>1.5545631755148028</v>
      </c>
      <c r="E48" s="29">
        <f>STDEV(E31:E42)/SQRT(5)</f>
        <v>0.7497474322204859</v>
      </c>
      <c r="F48" s="29">
        <f>STDEV(F31:F42)/SQRT(5)</f>
        <v>1.6348477827391981</v>
      </c>
      <c r="G48" s="29">
        <f>STDEV(G31:G42)/SQRT(16)</f>
        <v>3.0474553523256511</v>
      </c>
      <c r="H48" s="29">
        <f>STDEV(H31:H42)/SQRT(16)</f>
        <v>3.9163681603233567</v>
      </c>
      <c r="I48" s="29">
        <f>STDEV(I31:I42)/SQRT(16)</f>
        <v>2.6589286716588449</v>
      </c>
    </row>
    <row r="50" spans="2:9" ht="19">
      <c r="B50" s="64" t="s">
        <v>37</v>
      </c>
      <c r="C50" s="65"/>
      <c r="D50" s="65"/>
      <c r="E50" s="65"/>
      <c r="F50" s="65"/>
      <c r="G50" s="65"/>
      <c r="H50" s="65"/>
      <c r="I50" s="66"/>
    </row>
    <row r="51" spans="2:9" ht="19">
      <c r="B51" s="64" t="s">
        <v>35</v>
      </c>
      <c r="C51" s="65"/>
      <c r="D51" s="65"/>
      <c r="E51" s="65"/>
      <c r="F51" s="66"/>
      <c r="G51" s="67" t="s">
        <v>36</v>
      </c>
      <c r="H51" s="67"/>
      <c r="I51" s="67"/>
    </row>
    <row r="52" spans="2:9">
      <c r="B52" s="4" t="s">
        <v>11</v>
      </c>
      <c r="C52" s="3" t="s">
        <v>0</v>
      </c>
      <c r="D52" s="3" t="s">
        <v>1</v>
      </c>
      <c r="E52" s="3" t="s">
        <v>2</v>
      </c>
      <c r="F52" s="3" t="s">
        <v>4</v>
      </c>
      <c r="G52" s="3" t="s">
        <v>0</v>
      </c>
      <c r="H52" s="3" t="s">
        <v>1</v>
      </c>
      <c r="I52" s="3" t="s">
        <v>2</v>
      </c>
    </row>
    <row r="53" spans="2:9">
      <c r="B53" s="2">
        <v>1</v>
      </c>
      <c r="C53" s="2">
        <v>16</v>
      </c>
      <c r="D53" s="2">
        <v>0</v>
      </c>
      <c r="E53" s="2">
        <v>0</v>
      </c>
      <c r="F53" s="2">
        <f t="shared" ref="F53:F60" si="10">SUM(C53:E53)</f>
        <v>16</v>
      </c>
      <c r="G53" s="2">
        <f t="shared" ref="G53:G60" si="11">C53/F53*100</f>
        <v>100</v>
      </c>
      <c r="H53" s="2">
        <f t="shared" ref="H53:H60" si="12">D53/F53*100</f>
        <v>0</v>
      </c>
      <c r="I53" s="2">
        <f t="shared" ref="I53:I60" si="13">E53/F53*100</f>
        <v>0</v>
      </c>
    </row>
    <row r="54" spans="2:9">
      <c r="B54" s="62">
        <v>2</v>
      </c>
      <c r="C54" s="2">
        <v>18</v>
      </c>
      <c r="D54" s="2">
        <v>0</v>
      </c>
      <c r="E54" s="2">
        <v>0</v>
      </c>
      <c r="F54" s="2">
        <f t="shared" si="10"/>
        <v>18</v>
      </c>
      <c r="G54" s="2">
        <f t="shared" si="11"/>
        <v>100</v>
      </c>
      <c r="H54" s="2">
        <f t="shared" si="12"/>
        <v>0</v>
      </c>
      <c r="I54" s="2">
        <f t="shared" si="13"/>
        <v>0</v>
      </c>
    </row>
    <row r="55" spans="2:9">
      <c r="B55" s="2">
        <v>3</v>
      </c>
      <c r="C55" s="2">
        <v>26</v>
      </c>
      <c r="D55" s="2">
        <v>0</v>
      </c>
      <c r="E55" s="2">
        <v>0</v>
      </c>
      <c r="F55" s="2">
        <f t="shared" si="10"/>
        <v>26</v>
      </c>
      <c r="G55" s="2">
        <f t="shared" si="11"/>
        <v>100</v>
      </c>
      <c r="H55" s="2">
        <f t="shared" si="12"/>
        <v>0</v>
      </c>
      <c r="I55" s="2">
        <f t="shared" si="13"/>
        <v>0</v>
      </c>
    </row>
    <row r="56" spans="2:9">
      <c r="B56" s="62">
        <v>4</v>
      </c>
      <c r="C56" s="2">
        <v>18</v>
      </c>
      <c r="D56" s="2">
        <v>0</v>
      </c>
      <c r="E56" s="2">
        <v>0</v>
      </c>
      <c r="F56" s="2">
        <f t="shared" si="10"/>
        <v>18</v>
      </c>
      <c r="G56" s="2">
        <f t="shared" si="11"/>
        <v>100</v>
      </c>
      <c r="H56" s="2">
        <f t="shared" si="12"/>
        <v>0</v>
      </c>
      <c r="I56" s="2">
        <f t="shared" si="13"/>
        <v>0</v>
      </c>
    </row>
    <row r="57" spans="2:9">
      <c r="B57" s="2">
        <v>5</v>
      </c>
      <c r="C57" s="2">
        <v>18</v>
      </c>
      <c r="D57" s="2">
        <v>0</v>
      </c>
      <c r="E57" s="2">
        <v>0</v>
      </c>
      <c r="F57" s="2">
        <f t="shared" si="10"/>
        <v>18</v>
      </c>
      <c r="G57" s="2">
        <f t="shared" si="11"/>
        <v>100</v>
      </c>
      <c r="H57" s="2">
        <f t="shared" si="12"/>
        <v>0</v>
      </c>
      <c r="I57" s="2">
        <f t="shared" si="13"/>
        <v>0</v>
      </c>
    </row>
    <row r="58" spans="2:9">
      <c r="B58" s="62">
        <v>6</v>
      </c>
      <c r="C58" s="2">
        <v>24</v>
      </c>
      <c r="D58" s="2">
        <v>0</v>
      </c>
      <c r="E58" s="2">
        <v>0</v>
      </c>
      <c r="F58" s="2">
        <f t="shared" si="10"/>
        <v>24</v>
      </c>
      <c r="G58" s="2">
        <f t="shared" si="11"/>
        <v>100</v>
      </c>
      <c r="H58" s="2">
        <f t="shared" si="12"/>
        <v>0</v>
      </c>
      <c r="I58" s="2">
        <f t="shared" si="13"/>
        <v>0</v>
      </c>
    </row>
    <row r="59" spans="2:9">
      <c r="B59" s="2">
        <v>7</v>
      </c>
      <c r="C59" s="2">
        <v>20</v>
      </c>
      <c r="D59" s="2">
        <v>0</v>
      </c>
      <c r="E59" s="2">
        <v>0</v>
      </c>
      <c r="F59" s="2">
        <f t="shared" si="10"/>
        <v>20</v>
      </c>
      <c r="G59" s="2">
        <f t="shared" si="11"/>
        <v>100</v>
      </c>
      <c r="H59" s="2">
        <f t="shared" si="12"/>
        <v>0</v>
      </c>
      <c r="I59" s="2">
        <f t="shared" si="13"/>
        <v>0</v>
      </c>
    </row>
    <row r="60" spans="2:9">
      <c r="B60" s="62">
        <v>8</v>
      </c>
      <c r="C60" s="2">
        <v>20</v>
      </c>
      <c r="D60" s="2">
        <v>0</v>
      </c>
      <c r="E60" s="2">
        <v>0</v>
      </c>
      <c r="F60" s="2">
        <f t="shared" si="10"/>
        <v>20</v>
      </c>
      <c r="G60" s="2">
        <f t="shared" si="11"/>
        <v>100</v>
      </c>
      <c r="H60" s="2">
        <f t="shared" si="12"/>
        <v>0</v>
      </c>
      <c r="I60" s="2">
        <f t="shared" si="13"/>
        <v>0</v>
      </c>
    </row>
    <row r="61" spans="2:9">
      <c r="B61" s="60" t="s">
        <v>41</v>
      </c>
      <c r="C61" s="29">
        <f>AVERAGE(C53:C60)</f>
        <v>20</v>
      </c>
      <c r="D61" s="29">
        <f t="shared" ref="D61:F61" si="14">AVERAGE(D53:D60)</f>
        <v>0</v>
      </c>
      <c r="E61" s="29">
        <f t="shared" si="14"/>
        <v>0</v>
      </c>
      <c r="F61" s="29">
        <f t="shared" si="14"/>
        <v>20</v>
      </c>
      <c r="G61" s="29">
        <f>AVERAGE(G53:G60)</f>
        <v>100</v>
      </c>
      <c r="H61" s="29">
        <f t="shared" ref="H61:I61" si="15">AVERAGE(H53:H60)</f>
        <v>0</v>
      </c>
      <c r="I61" s="29">
        <f t="shared" si="15"/>
        <v>0</v>
      </c>
    </row>
    <row r="62" spans="2:9">
      <c r="B62" s="61" t="s">
        <v>6</v>
      </c>
      <c r="C62" s="29">
        <f>STDEV(C53:C60)/SQRT(8)</f>
        <v>1.1952286093343936</v>
      </c>
      <c r="D62" s="29">
        <f t="shared" ref="D62:F62" si="16">STDEV(D53:D60)/SQRT(8)</f>
        <v>0</v>
      </c>
      <c r="E62" s="29">
        <f t="shared" si="16"/>
        <v>0</v>
      </c>
      <c r="F62" s="29">
        <f t="shared" si="16"/>
        <v>1.1952286093343936</v>
      </c>
      <c r="G62" s="29">
        <f>STDEV(G53:G60)/SQRT(8)</f>
        <v>0</v>
      </c>
      <c r="H62" s="29">
        <f t="shared" ref="H62:I62" si="17">STDEV(H53:H60)/SQRT(8)</f>
        <v>0</v>
      </c>
      <c r="I62" s="29">
        <f t="shared" si="17"/>
        <v>0</v>
      </c>
    </row>
  </sheetData>
  <mergeCells count="9">
    <mergeCell ref="B2:I2"/>
    <mergeCell ref="B28:I28"/>
    <mergeCell ref="G51:I51"/>
    <mergeCell ref="B51:F51"/>
    <mergeCell ref="B50:I50"/>
    <mergeCell ref="G3:I3"/>
    <mergeCell ref="G29:I29"/>
    <mergeCell ref="B3:F3"/>
    <mergeCell ref="B29:F29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8"/>
  <sheetViews>
    <sheetView workbookViewId="0">
      <selection activeCell="B2" sqref="B2:I3"/>
    </sheetView>
  </sheetViews>
  <sheetFormatPr baseColWidth="10" defaultRowHeight="15" x14ac:dyDescent="0"/>
  <cols>
    <col min="1" max="16384" width="10.83203125" style="7"/>
  </cols>
  <sheetData>
    <row r="2" spans="2:9" ht="19">
      <c r="B2" s="64" t="s">
        <v>7</v>
      </c>
      <c r="C2" s="65"/>
      <c r="D2" s="65"/>
      <c r="E2" s="65"/>
      <c r="F2" s="65"/>
      <c r="G2" s="65"/>
      <c r="H2" s="65"/>
      <c r="I2" s="66"/>
    </row>
    <row r="3" spans="2:9" ht="19">
      <c r="B3" s="64" t="s">
        <v>35</v>
      </c>
      <c r="C3" s="65"/>
      <c r="D3" s="65"/>
      <c r="E3" s="65"/>
      <c r="F3" s="66"/>
      <c r="G3" s="64" t="s">
        <v>36</v>
      </c>
      <c r="H3" s="65"/>
      <c r="I3" s="66"/>
    </row>
    <row r="4" spans="2:9">
      <c r="B4" s="4" t="s">
        <v>11</v>
      </c>
      <c r="C4" s="3" t="s">
        <v>0</v>
      </c>
      <c r="D4" s="3" t="s">
        <v>1</v>
      </c>
      <c r="E4" s="3" t="s">
        <v>2</v>
      </c>
      <c r="F4" s="3" t="s">
        <v>4</v>
      </c>
      <c r="G4" s="3" t="s">
        <v>0</v>
      </c>
      <c r="H4" s="3" t="s">
        <v>1</v>
      </c>
      <c r="I4" s="3" t="s">
        <v>2</v>
      </c>
    </row>
    <row r="5" spans="2:9">
      <c r="B5" s="2">
        <v>1</v>
      </c>
      <c r="C5" s="2">
        <v>10</v>
      </c>
      <c r="D5" s="2">
        <v>13</v>
      </c>
      <c r="E5" s="2">
        <v>0</v>
      </c>
      <c r="F5" s="2">
        <f t="shared" ref="F5:F16" si="0">SUM(C5:E5)</f>
        <v>23</v>
      </c>
      <c r="G5" s="2">
        <f t="shared" ref="G5:G16" si="1">C5/F5*100</f>
        <v>43.478260869565219</v>
      </c>
      <c r="H5" s="2">
        <f t="shared" ref="H5:H16" si="2">D5/F5*100</f>
        <v>56.521739130434781</v>
      </c>
      <c r="I5" s="2">
        <f t="shared" ref="I5:I16" si="3">E5/F5*100</f>
        <v>0</v>
      </c>
    </row>
    <row r="6" spans="2:9">
      <c r="B6" s="5">
        <v>2</v>
      </c>
      <c r="C6" s="5">
        <v>16</v>
      </c>
      <c r="D6" s="5">
        <v>17</v>
      </c>
      <c r="E6" s="5">
        <v>0</v>
      </c>
      <c r="F6" s="2">
        <f t="shared" si="0"/>
        <v>33</v>
      </c>
      <c r="G6" s="2">
        <f t="shared" si="1"/>
        <v>48.484848484848484</v>
      </c>
      <c r="H6" s="2">
        <f t="shared" si="2"/>
        <v>51.515151515151516</v>
      </c>
      <c r="I6" s="2">
        <f t="shared" si="3"/>
        <v>0</v>
      </c>
    </row>
    <row r="7" spans="2:9">
      <c r="B7" s="2">
        <v>3</v>
      </c>
      <c r="C7" s="5">
        <v>11</v>
      </c>
      <c r="D7" s="5">
        <v>11</v>
      </c>
      <c r="E7" s="5">
        <v>0</v>
      </c>
      <c r="F7" s="2">
        <f t="shared" si="0"/>
        <v>22</v>
      </c>
      <c r="G7" s="2">
        <f t="shared" si="1"/>
        <v>50</v>
      </c>
      <c r="H7" s="2">
        <f t="shared" si="2"/>
        <v>50</v>
      </c>
      <c r="I7" s="2">
        <f t="shared" si="3"/>
        <v>0</v>
      </c>
    </row>
    <row r="8" spans="2:9">
      <c r="B8" s="5">
        <v>4</v>
      </c>
      <c r="C8" s="5">
        <v>13</v>
      </c>
      <c r="D8" s="5">
        <v>14</v>
      </c>
      <c r="E8" s="5">
        <v>0</v>
      </c>
      <c r="F8" s="2">
        <f t="shared" si="0"/>
        <v>27</v>
      </c>
      <c r="G8" s="2">
        <f t="shared" si="1"/>
        <v>48.148148148148145</v>
      </c>
      <c r="H8" s="2">
        <f t="shared" si="2"/>
        <v>51.851851851851848</v>
      </c>
      <c r="I8" s="2">
        <f t="shared" si="3"/>
        <v>0</v>
      </c>
    </row>
    <row r="9" spans="2:9">
      <c r="B9" s="2">
        <v>5</v>
      </c>
      <c r="C9" s="5">
        <v>12</v>
      </c>
      <c r="D9" s="5">
        <v>12</v>
      </c>
      <c r="E9" s="5">
        <v>0</v>
      </c>
      <c r="F9" s="2">
        <f t="shared" si="0"/>
        <v>24</v>
      </c>
      <c r="G9" s="2">
        <f t="shared" si="1"/>
        <v>50</v>
      </c>
      <c r="H9" s="2">
        <f t="shared" si="2"/>
        <v>50</v>
      </c>
      <c r="I9" s="2">
        <f t="shared" si="3"/>
        <v>0</v>
      </c>
    </row>
    <row r="10" spans="2:9">
      <c r="B10" s="5">
        <v>6</v>
      </c>
      <c r="C10" s="5">
        <v>13</v>
      </c>
      <c r="D10" s="5">
        <v>10</v>
      </c>
      <c r="E10" s="5">
        <v>0</v>
      </c>
      <c r="F10" s="2">
        <f t="shared" si="0"/>
        <v>23</v>
      </c>
      <c r="G10" s="2">
        <f t="shared" si="1"/>
        <v>56.521739130434781</v>
      </c>
      <c r="H10" s="2">
        <f t="shared" si="2"/>
        <v>43.478260869565219</v>
      </c>
      <c r="I10" s="2">
        <f t="shared" si="3"/>
        <v>0</v>
      </c>
    </row>
    <row r="11" spans="2:9">
      <c r="B11" s="2">
        <v>7</v>
      </c>
      <c r="C11" s="5">
        <v>14</v>
      </c>
      <c r="D11" s="5">
        <v>20</v>
      </c>
      <c r="E11" s="5">
        <v>0</v>
      </c>
      <c r="F11" s="2">
        <f t="shared" si="0"/>
        <v>34</v>
      </c>
      <c r="G11" s="2">
        <f t="shared" si="1"/>
        <v>41.17647058823529</v>
      </c>
      <c r="H11" s="2">
        <f t="shared" si="2"/>
        <v>58.82352941176471</v>
      </c>
      <c r="I11" s="2">
        <f t="shared" si="3"/>
        <v>0</v>
      </c>
    </row>
    <row r="12" spans="2:9">
      <c r="B12" s="5">
        <v>8</v>
      </c>
      <c r="C12" s="5">
        <v>17</v>
      </c>
      <c r="D12" s="5">
        <v>25</v>
      </c>
      <c r="E12" s="5">
        <v>0</v>
      </c>
      <c r="F12" s="2">
        <f t="shared" si="0"/>
        <v>42</v>
      </c>
      <c r="G12" s="2">
        <f t="shared" si="1"/>
        <v>40.476190476190474</v>
      </c>
      <c r="H12" s="2">
        <f t="shared" si="2"/>
        <v>59.523809523809526</v>
      </c>
      <c r="I12" s="2">
        <f t="shared" si="3"/>
        <v>0</v>
      </c>
    </row>
    <row r="13" spans="2:9">
      <c r="B13" s="2">
        <v>9</v>
      </c>
      <c r="C13" s="5">
        <v>24</v>
      </c>
      <c r="D13" s="5">
        <v>18</v>
      </c>
      <c r="E13" s="5">
        <v>0</v>
      </c>
      <c r="F13" s="2">
        <f t="shared" si="0"/>
        <v>42</v>
      </c>
      <c r="G13" s="2">
        <f t="shared" si="1"/>
        <v>57.142857142857139</v>
      </c>
      <c r="H13" s="2">
        <f t="shared" si="2"/>
        <v>42.857142857142854</v>
      </c>
      <c r="I13" s="2">
        <f t="shared" si="3"/>
        <v>0</v>
      </c>
    </row>
    <row r="14" spans="2:9">
      <c r="B14" s="5">
        <v>10</v>
      </c>
      <c r="C14" s="5">
        <v>13</v>
      </c>
      <c r="D14" s="5">
        <v>20</v>
      </c>
      <c r="E14" s="5">
        <v>0</v>
      </c>
      <c r="F14" s="2">
        <f t="shared" si="0"/>
        <v>33</v>
      </c>
      <c r="G14" s="2">
        <f t="shared" si="1"/>
        <v>39.393939393939391</v>
      </c>
      <c r="H14" s="2">
        <f t="shared" si="2"/>
        <v>60.606060606060609</v>
      </c>
      <c r="I14" s="2">
        <f t="shared" si="3"/>
        <v>0</v>
      </c>
    </row>
    <row r="15" spans="2:9">
      <c r="B15" s="2">
        <v>11</v>
      </c>
      <c r="C15" s="5">
        <v>10</v>
      </c>
      <c r="D15" s="5">
        <v>18</v>
      </c>
      <c r="E15" s="5">
        <v>0</v>
      </c>
      <c r="F15" s="2">
        <f t="shared" si="0"/>
        <v>28</v>
      </c>
      <c r="G15" s="2">
        <f t="shared" si="1"/>
        <v>35.714285714285715</v>
      </c>
      <c r="H15" s="2">
        <f t="shared" si="2"/>
        <v>64.285714285714292</v>
      </c>
      <c r="I15" s="2">
        <f t="shared" si="3"/>
        <v>0</v>
      </c>
    </row>
    <row r="16" spans="2:9">
      <c r="B16" s="5">
        <v>12</v>
      </c>
      <c r="C16" s="5">
        <v>11</v>
      </c>
      <c r="D16" s="5">
        <v>16</v>
      </c>
      <c r="E16" s="5">
        <v>0</v>
      </c>
      <c r="F16" s="2">
        <f t="shared" si="0"/>
        <v>27</v>
      </c>
      <c r="G16" s="2">
        <f t="shared" si="1"/>
        <v>40.74074074074074</v>
      </c>
      <c r="H16" s="2">
        <f t="shared" si="2"/>
        <v>59.259259259259252</v>
      </c>
      <c r="I16" s="2">
        <f t="shared" si="3"/>
        <v>0</v>
      </c>
    </row>
    <row r="17" spans="2:9">
      <c r="B17" s="60" t="s">
        <v>41</v>
      </c>
      <c r="C17" s="14">
        <f>AVERAGE(C5:C16)</f>
        <v>13.666666666666666</v>
      </c>
      <c r="D17" s="14">
        <f t="shared" ref="D17:F17" si="4">AVERAGE(D5:D16)</f>
        <v>16.166666666666668</v>
      </c>
      <c r="E17" s="14">
        <f t="shared" si="4"/>
        <v>0</v>
      </c>
      <c r="F17" s="14">
        <f t="shared" si="4"/>
        <v>29.833333333333332</v>
      </c>
      <c r="G17" s="14">
        <f>AVERAGE(G5:G16)</f>
        <v>45.939790057437115</v>
      </c>
      <c r="H17" s="14">
        <f t="shared" ref="H17:I17" si="5">AVERAGE(H5:H16)</f>
        <v>54.060209942562885</v>
      </c>
      <c r="I17" s="14">
        <f t="shared" si="5"/>
        <v>0</v>
      </c>
    </row>
    <row r="18" spans="2:9">
      <c r="B18" s="61" t="s">
        <v>6</v>
      </c>
      <c r="C18" s="14">
        <f>STDEV(C5:C16)/SQRT(12)</f>
        <v>1.1303883305208775</v>
      </c>
      <c r="D18" s="14">
        <f t="shared" ref="D18:F18" si="6">STDEV(D5:D16)/SQRT(12)</f>
        <v>1.26630776414557</v>
      </c>
      <c r="E18" s="14">
        <f t="shared" si="6"/>
        <v>0</v>
      </c>
      <c r="F18" s="14">
        <f t="shared" si="6"/>
        <v>2.0257184783516564</v>
      </c>
      <c r="G18" s="14">
        <f>STDEV(G5:G16)/SQRT(12)</f>
        <v>1.9749369153441132</v>
      </c>
      <c r="H18" s="14">
        <f t="shared" ref="H18:I18" si="7">STDEV(H5:H16)/SQRT(12)</f>
        <v>1.9749369153441132</v>
      </c>
      <c r="I18" s="14">
        <f t="shared" si="7"/>
        <v>0</v>
      </c>
    </row>
    <row r="20" spans="2:9" ht="19">
      <c r="B20" s="64" t="s">
        <v>8</v>
      </c>
      <c r="C20" s="65"/>
      <c r="D20" s="65"/>
      <c r="E20" s="65"/>
      <c r="F20" s="65"/>
      <c r="G20" s="65"/>
      <c r="H20" s="65"/>
      <c r="I20" s="66"/>
    </row>
    <row r="21" spans="2:9" ht="19">
      <c r="B21" s="64" t="s">
        <v>35</v>
      </c>
      <c r="C21" s="65"/>
      <c r="D21" s="65"/>
      <c r="E21" s="65"/>
      <c r="F21" s="66"/>
      <c r="G21" s="64" t="s">
        <v>36</v>
      </c>
      <c r="H21" s="65"/>
      <c r="I21" s="66"/>
    </row>
    <row r="22" spans="2:9">
      <c r="B22" s="4" t="s">
        <v>11</v>
      </c>
      <c r="C22" s="3" t="s">
        <v>0</v>
      </c>
      <c r="D22" s="3" t="s">
        <v>1</v>
      </c>
      <c r="E22" s="3" t="s">
        <v>2</v>
      </c>
      <c r="F22" s="3" t="s">
        <v>4</v>
      </c>
      <c r="G22" s="3" t="s">
        <v>0</v>
      </c>
      <c r="H22" s="3" t="s">
        <v>1</v>
      </c>
      <c r="I22" s="3" t="s">
        <v>2</v>
      </c>
    </row>
    <row r="23" spans="2:9">
      <c r="B23" s="2">
        <v>1</v>
      </c>
      <c r="C23" s="2">
        <v>6</v>
      </c>
      <c r="D23" s="2">
        <v>7</v>
      </c>
      <c r="E23" s="2">
        <v>0</v>
      </c>
      <c r="F23" s="2">
        <f t="shared" ref="F23:F38" si="8">SUM(C23:E23)</f>
        <v>13</v>
      </c>
      <c r="G23" s="2">
        <f t="shared" ref="G23:G38" si="9">C23/F23*100</f>
        <v>46.153846153846153</v>
      </c>
      <c r="H23" s="2">
        <f t="shared" ref="H23:H38" si="10">D23/F23*100</f>
        <v>53.846153846153847</v>
      </c>
      <c r="I23" s="2">
        <f t="shared" ref="I23:I38" si="11">E23/F23*100</f>
        <v>0</v>
      </c>
    </row>
    <row r="24" spans="2:9">
      <c r="B24" s="5">
        <v>2</v>
      </c>
      <c r="C24" s="5">
        <v>5</v>
      </c>
      <c r="D24" s="5">
        <v>11</v>
      </c>
      <c r="E24" s="5">
        <v>1</v>
      </c>
      <c r="F24" s="2">
        <f t="shared" si="8"/>
        <v>17</v>
      </c>
      <c r="G24" s="2">
        <f t="shared" si="9"/>
        <v>29.411764705882355</v>
      </c>
      <c r="H24" s="2">
        <f t="shared" si="10"/>
        <v>64.705882352941174</v>
      </c>
      <c r="I24" s="2">
        <f t="shared" si="11"/>
        <v>5.8823529411764701</v>
      </c>
    </row>
    <row r="25" spans="2:9">
      <c r="B25" s="2">
        <v>3</v>
      </c>
      <c r="C25" s="5">
        <v>6</v>
      </c>
      <c r="D25" s="5">
        <v>15</v>
      </c>
      <c r="E25" s="5">
        <v>0</v>
      </c>
      <c r="F25" s="2">
        <f t="shared" si="8"/>
        <v>21</v>
      </c>
      <c r="G25" s="2">
        <f t="shared" si="9"/>
        <v>28.571428571428569</v>
      </c>
      <c r="H25" s="2">
        <f t="shared" si="10"/>
        <v>71.428571428571431</v>
      </c>
      <c r="I25" s="2">
        <f t="shared" si="11"/>
        <v>0</v>
      </c>
    </row>
    <row r="26" spans="2:9">
      <c r="B26" s="5">
        <v>4</v>
      </c>
      <c r="C26" s="5">
        <v>11</v>
      </c>
      <c r="D26" s="5">
        <v>16</v>
      </c>
      <c r="E26" s="5">
        <v>0</v>
      </c>
      <c r="F26" s="2">
        <f t="shared" si="8"/>
        <v>27</v>
      </c>
      <c r="G26" s="2">
        <f t="shared" si="9"/>
        <v>40.74074074074074</v>
      </c>
      <c r="H26" s="2">
        <f t="shared" si="10"/>
        <v>59.259259259259252</v>
      </c>
      <c r="I26" s="2">
        <f t="shared" si="11"/>
        <v>0</v>
      </c>
    </row>
    <row r="27" spans="2:9">
      <c r="B27" s="2">
        <v>5</v>
      </c>
      <c r="C27" s="5">
        <v>21</v>
      </c>
      <c r="D27" s="5">
        <v>8</v>
      </c>
      <c r="E27" s="5">
        <v>0</v>
      </c>
      <c r="F27" s="2">
        <f t="shared" si="8"/>
        <v>29</v>
      </c>
      <c r="G27" s="2">
        <f t="shared" si="9"/>
        <v>72.41379310344827</v>
      </c>
      <c r="H27" s="2">
        <f t="shared" si="10"/>
        <v>27.586206896551722</v>
      </c>
      <c r="I27" s="2">
        <f t="shared" si="11"/>
        <v>0</v>
      </c>
    </row>
    <row r="28" spans="2:9">
      <c r="B28" s="5">
        <v>6</v>
      </c>
      <c r="C28" s="5">
        <v>10</v>
      </c>
      <c r="D28" s="5">
        <v>18</v>
      </c>
      <c r="E28" s="5">
        <v>0</v>
      </c>
      <c r="F28" s="2">
        <f t="shared" si="8"/>
        <v>28</v>
      </c>
      <c r="G28" s="2">
        <f t="shared" si="9"/>
        <v>35.714285714285715</v>
      </c>
      <c r="H28" s="2">
        <f t="shared" si="10"/>
        <v>64.285714285714292</v>
      </c>
      <c r="I28" s="2">
        <f t="shared" si="11"/>
        <v>0</v>
      </c>
    </row>
    <row r="29" spans="2:9">
      <c r="B29" s="2">
        <v>7</v>
      </c>
      <c r="C29" s="5">
        <v>8</v>
      </c>
      <c r="D29" s="5">
        <v>8</v>
      </c>
      <c r="E29" s="5">
        <v>0</v>
      </c>
      <c r="F29" s="2">
        <f t="shared" si="8"/>
        <v>16</v>
      </c>
      <c r="G29" s="2">
        <f t="shared" si="9"/>
        <v>50</v>
      </c>
      <c r="H29" s="2">
        <f t="shared" si="10"/>
        <v>50</v>
      </c>
      <c r="I29" s="2">
        <f t="shared" si="11"/>
        <v>0</v>
      </c>
    </row>
    <row r="30" spans="2:9">
      <c r="B30" s="5">
        <v>8</v>
      </c>
      <c r="C30" s="5">
        <v>12</v>
      </c>
      <c r="D30" s="5">
        <v>11</v>
      </c>
      <c r="E30" s="5">
        <v>0</v>
      </c>
      <c r="F30" s="2">
        <f t="shared" si="8"/>
        <v>23</v>
      </c>
      <c r="G30" s="2">
        <f t="shared" si="9"/>
        <v>52.173913043478258</v>
      </c>
      <c r="H30" s="2">
        <f t="shared" si="10"/>
        <v>47.826086956521742</v>
      </c>
      <c r="I30" s="2">
        <f t="shared" si="11"/>
        <v>0</v>
      </c>
    </row>
    <row r="31" spans="2:9">
      <c r="B31" s="2">
        <v>9</v>
      </c>
      <c r="C31" s="5">
        <v>7</v>
      </c>
      <c r="D31" s="5">
        <v>21</v>
      </c>
      <c r="E31" s="5">
        <v>0</v>
      </c>
      <c r="F31" s="2">
        <f t="shared" si="8"/>
        <v>28</v>
      </c>
      <c r="G31" s="2">
        <f t="shared" si="9"/>
        <v>25</v>
      </c>
      <c r="H31" s="2">
        <f t="shared" si="10"/>
        <v>75</v>
      </c>
      <c r="I31" s="2">
        <f t="shared" si="11"/>
        <v>0</v>
      </c>
    </row>
    <row r="32" spans="2:9">
      <c r="B32" s="5">
        <v>10</v>
      </c>
      <c r="C32" s="5">
        <v>9</v>
      </c>
      <c r="D32" s="5">
        <v>18</v>
      </c>
      <c r="E32" s="5">
        <v>1</v>
      </c>
      <c r="F32" s="2">
        <f t="shared" si="8"/>
        <v>28</v>
      </c>
      <c r="G32" s="2">
        <f t="shared" si="9"/>
        <v>32.142857142857146</v>
      </c>
      <c r="H32" s="2">
        <f t="shared" si="10"/>
        <v>64.285714285714292</v>
      </c>
      <c r="I32" s="2">
        <f t="shared" si="11"/>
        <v>3.5714285714285712</v>
      </c>
    </row>
    <row r="33" spans="2:9">
      <c r="B33" s="2">
        <v>11</v>
      </c>
      <c r="C33" s="5">
        <v>8</v>
      </c>
      <c r="D33" s="5">
        <v>16</v>
      </c>
      <c r="E33" s="5">
        <v>0</v>
      </c>
      <c r="F33" s="2">
        <f t="shared" si="8"/>
        <v>24</v>
      </c>
      <c r="G33" s="2">
        <f t="shared" si="9"/>
        <v>33.333333333333329</v>
      </c>
      <c r="H33" s="2">
        <f t="shared" si="10"/>
        <v>66.666666666666657</v>
      </c>
      <c r="I33" s="2">
        <f t="shared" si="11"/>
        <v>0</v>
      </c>
    </row>
    <row r="34" spans="2:9">
      <c r="B34" s="5">
        <v>12</v>
      </c>
      <c r="C34" s="5">
        <v>20</v>
      </c>
      <c r="D34" s="5">
        <v>20</v>
      </c>
      <c r="E34" s="5">
        <v>0</v>
      </c>
      <c r="F34" s="2">
        <f t="shared" si="8"/>
        <v>40</v>
      </c>
      <c r="G34" s="2">
        <f t="shared" si="9"/>
        <v>50</v>
      </c>
      <c r="H34" s="2">
        <f t="shared" si="10"/>
        <v>50</v>
      </c>
      <c r="I34" s="2">
        <f t="shared" si="11"/>
        <v>0</v>
      </c>
    </row>
    <row r="35" spans="2:9">
      <c r="B35" s="2">
        <v>13</v>
      </c>
      <c r="C35" s="5">
        <v>6</v>
      </c>
      <c r="D35" s="5">
        <v>14</v>
      </c>
      <c r="E35" s="5">
        <v>0</v>
      </c>
      <c r="F35" s="2">
        <f t="shared" si="8"/>
        <v>20</v>
      </c>
      <c r="G35" s="2">
        <f t="shared" si="9"/>
        <v>30</v>
      </c>
      <c r="H35" s="2">
        <f t="shared" si="10"/>
        <v>70</v>
      </c>
      <c r="I35" s="2">
        <f t="shared" si="11"/>
        <v>0</v>
      </c>
    </row>
    <row r="36" spans="2:9">
      <c r="B36" s="5">
        <v>14</v>
      </c>
      <c r="C36" s="5">
        <v>11</v>
      </c>
      <c r="D36" s="5">
        <v>22</v>
      </c>
      <c r="E36" s="5">
        <v>0</v>
      </c>
      <c r="F36" s="2">
        <f t="shared" si="8"/>
        <v>33</v>
      </c>
      <c r="G36" s="2">
        <f t="shared" si="9"/>
        <v>33.333333333333329</v>
      </c>
      <c r="H36" s="2">
        <f t="shared" si="10"/>
        <v>66.666666666666657</v>
      </c>
      <c r="I36" s="2">
        <f t="shared" si="11"/>
        <v>0</v>
      </c>
    </row>
    <row r="37" spans="2:9">
      <c r="B37" s="2">
        <v>15</v>
      </c>
      <c r="C37" s="5">
        <v>11</v>
      </c>
      <c r="D37" s="5">
        <v>22</v>
      </c>
      <c r="E37" s="5">
        <v>0</v>
      </c>
      <c r="F37" s="2">
        <f t="shared" si="8"/>
        <v>33</v>
      </c>
      <c r="G37" s="2">
        <f t="shared" si="9"/>
        <v>33.333333333333329</v>
      </c>
      <c r="H37" s="2">
        <f t="shared" si="10"/>
        <v>66.666666666666657</v>
      </c>
      <c r="I37" s="2">
        <f t="shared" si="11"/>
        <v>0</v>
      </c>
    </row>
    <row r="38" spans="2:9">
      <c r="B38" s="5">
        <v>16</v>
      </c>
      <c r="C38" s="5">
        <v>13</v>
      </c>
      <c r="D38" s="5">
        <v>13</v>
      </c>
      <c r="E38" s="5">
        <v>0</v>
      </c>
      <c r="F38" s="2">
        <f t="shared" si="8"/>
        <v>26</v>
      </c>
      <c r="G38" s="2">
        <f t="shared" si="9"/>
        <v>50</v>
      </c>
      <c r="H38" s="2">
        <f t="shared" si="10"/>
        <v>50</v>
      </c>
      <c r="I38" s="2">
        <f t="shared" si="11"/>
        <v>0</v>
      </c>
    </row>
    <row r="39" spans="2:9">
      <c r="B39" s="60" t="s">
        <v>41</v>
      </c>
      <c r="C39" s="14">
        <f>AVERAGE(C23:C38)</f>
        <v>10.25</v>
      </c>
      <c r="D39" s="14">
        <f t="shared" ref="D39:F39" si="12">AVERAGE(D23:D38)</f>
        <v>15</v>
      </c>
      <c r="E39" s="14">
        <f t="shared" si="12"/>
        <v>0.125</v>
      </c>
      <c r="F39" s="14">
        <f t="shared" si="12"/>
        <v>25.375</v>
      </c>
      <c r="G39" s="14">
        <f>AVERAGE(G23:G38)</f>
        <v>40.145164323497951</v>
      </c>
      <c r="H39" s="14">
        <f t="shared" ref="H39:I39" si="13">AVERAGE(H23:H38)</f>
        <v>59.263974331964235</v>
      </c>
      <c r="I39" s="14">
        <f t="shared" si="13"/>
        <v>0.59086134453781503</v>
      </c>
    </row>
    <row r="40" spans="2:9">
      <c r="B40" s="61" t="s">
        <v>6</v>
      </c>
      <c r="C40" s="14">
        <f>STDEV(C23:C38)/SQRT(16)</f>
        <v>1.1672617529928753</v>
      </c>
      <c r="D40" s="14">
        <f t="shared" ref="D40:F40" si="14">STDEV(D23:D38)/SQRT(16)</f>
        <v>1.2549900398011133</v>
      </c>
      <c r="E40" s="14">
        <f t="shared" si="14"/>
        <v>8.5391256382996647E-2</v>
      </c>
      <c r="F40" s="14">
        <f t="shared" si="14"/>
        <v>1.7485112715297739</v>
      </c>
      <c r="G40" s="14">
        <f>STDEV(G23:G38)/SQRT(16)</f>
        <v>3.1078515115427607</v>
      </c>
      <c r="H40" s="14">
        <f t="shared" ref="H40:I40" si="15">STDEV(H23:H38)/SQRT(16)</f>
        <v>3.01139123562375</v>
      </c>
      <c r="I40" s="14">
        <f t="shared" si="15"/>
        <v>0.4171895258246906</v>
      </c>
    </row>
    <row r="42" spans="2:9" ht="19">
      <c r="B42" s="64" t="s">
        <v>37</v>
      </c>
      <c r="C42" s="65"/>
      <c r="D42" s="65"/>
      <c r="E42" s="65"/>
      <c r="F42" s="65"/>
      <c r="G42" s="65"/>
      <c r="H42" s="65"/>
      <c r="I42" s="66"/>
    </row>
    <row r="43" spans="2:9" ht="19">
      <c r="B43" s="64" t="s">
        <v>35</v>
      </c>
      <c r="C43" s="65"/>
      <c r="D43" s="65"/>
      <c r="E43" s="65"/>
      <c r="F43" s="66"/>
      <c r="G43" s="64" t="s">
        <v>36</v>
      </c>
      <c r="H43" s="65"/>
      <c r="I43" s="66"/>
    </row>
    <row r="44" spans="2:9">
      <c r="B44" s="4" t="s">
        <v>11</v>
      </c>
      <c r="C44" s="3" t="s">
        <v>0</v>
      </c>
      <c r="D44" s="3" t="s">
        <v>1</v>
      </c>
      <c r="E44" s="3" t="s">
        <v>2</v>
      </c>
      <c r="F44" s="3" t="s">
        <v>4</v>
      </c>
      <c r="G44" s="3" t="s">
        <v>0</v>
      </c>
      <c r="H44" s="3" t="s">
        <v>1</v>
      </c>
      <c r="I44" s="3" t="s">
        <v>2</v>
      </c>
    </row>
    <row r="45" spans="2:9">
      <c r="B45" s="2">
        <v>1</v>
      </c>
      <c r="C45" s="2">
        <v>25</v>
      </c>
      <c r="D45" s="2">
        <v>0</v>
      </c>
      <c r="E45" s="2">
        <v>0</v>
      </c>
      <c r="F45" s="2">
        <f t="shared" ref="F45:F56" si="16">SUM(C45:E45)</f>
        <v>25</v>
      </c>
      <c r="G45" s="2">
        <f t="shared" ref="G45:G56" si="17">C45/F45*100</f>
        <v>100</v>
      </c>
      <c r="H45" s="2">
        <f t="shared" ref="H45:H56" si="18">D45/F45*100</f>
        <v>0</v>
      </c>
      <c r="I45" s="2">
        <f t="shared" ref="I45:I56" si="19">E45/F45*100</f>
        <v>0</v>
      </c>
    </row>
    <row r="46" spans="2:9">
      <c r="B46" s="5">
        <v>2</v>
      </c>
      <c r="C46" s="5">
        <v>27</v>
      </c>
      <c r="D46" s="5">
        <v>8</v>
      </c>
      <c r="E46" s="5">
        <v>0</v>
      </c>
      <c r="F46" s="2">
        <f t="shared" si="16"/>
        <v>35</v>
      </c>
      <c r="G46" s="2">
        <f t="shared" si="17"/>
        <v>77.142857142857153</v>
      </c>
      <c r="H46" s="2">
        <f t="shared" si="18"/>
        <v>22.857142857142858</v>
      </c>
      <c r="I46" s="2">
        <f t="shared" si="19"/>
        <v>0</v>
      </c>
    </row>
    <row r="47" spans="2:9">
      <c r="B47" s="2">
        <v>3</v>
      </c>
      <c r="C47" s="5">
        <v>11</v>
      </c>
      <c r="D47" s="5">
        <v>17</v>
      </c>
      <c r="E47" s="5">
        <v>1</v>
      </c>
      <c r="F47" s="2">
        <f t="shared" si="16"/>
        <v>29</v>
      </c>
      <c r="G47" s="2">
        <f t="shared" si="17"/>
        <v>37.931034482758619</v>
      </c>
      <c r="H47" s="2">
        <f t="shared" si="18"/>
        <v>58.620689655172406</v>
      </c>
      <c r="I47" s="2">
        <f t="shared" si="19"/>
        <v>3.4482758620689653</v>
      </c>
    </row>
    <row r="48" spans="2:9">
      <c r="B48" s="5">
        <v>4</v>
      </c>
      <c r="C48" s="5">
        <v>17</v>
      </c>
      <c r="D48" s="5">
        <v>12</v>
      </c>
      <c r="E48" s="5">
        <v>0</v>
      </c>
      <c r="F48" s="2">
        <f t="shared" si="16"/>
        <v>29</v>
      </c>
      <c r="G48" s="2">
        <f t="shared" si="17"/>
        <v>58.620689655172406</v>
      </c>
      <c r="H48" s="2">
        <f t="shared" si="18"/>
        <v>41.379310344827587</v>
      </c>
      <c r="I48" s="2">
        <f t="shared" si="19"/>
        <v>0</v>
      </c>
    </row>
    <row r="49" spans="2:9">
      <c r="B49" s="2">
        <v>5</v>
      </c>
      <c r="C49" s="5">
        <v>12</v>
      </c>
      <c r="D49" s="5">
        <v>1</v>
      </c>
      <c r="E49" s="5">
        <v>0</v>
      </c>
      <c r="F49" s="2">
        <f t="shared" si="16"/>
        <v>13</v>
      </c>
      <c r="G49" s="2">
        <f t="shared" si="17"/>
        <v>92.307692307692307</v>
      </c>
      <c r="H49" s="2">
        <f t="shared" si="18"/>
        <v>7.6923076923076925</v>
      </c>
      <c r="I49" s="2">
        <f t="shared" si="19"/>
        <v>0</v>
      </c>
    </row>
    <row r="50" spans="2:9">
      <c r="B50" s="5">
        <v>6</v>
      </c>
      <c r="C50" s="5">
        <v>18</v>
      </c>
      <c r="D50" s="5">
        <v>12</v>
      </c>
      <c r="E50" s="5">
        <v>0</v>
      </c>
      <c r="F50" s="2">
        <f t="shared" si="16"/>
        <v>30</v>
      </c>
      <c r="G50" s="2">
        <f t="shared" si="17"/>
        <v>60</v>
      </c>
      <c r="H50" s="2">
        <f t="shared" si="18"/>
        <v>40</v>
      </c>
      <c r="I50" s="2">
        <f t="shared" si="19"/>
        <v>0</v>
      </c>
    </row>
    <row r="51" spans="2:9">
      <c r="B51" s="2">
        <v>7</v>
      </c>
      <c r="C51" s="5">
        <v>19</v>
      </c>
      <c r="D51" s="5">
        <v>2</v>
      </c>
      <c r="E51" s="5">
        <v>0</v>
      </c>
      <c r="F51" s="2">
        <f t="shared" si="16"/>
        <v>21</v>
      </c>
      <c r="G51" s="2">
        <f t="shared" si="17"/>
        <v>90.476190476190482</v>
      </c>
      <c r="H51" s="2">
        <f t="shared" si="18"/>
        <v>9.5238095238095237</v>
      </c>
      <c r="I51" s="2">
        <f t="shared" si="19"/>
        <v>0</v>
      </c>
    </row>
    <row r="52" spans="2:9">
      <c r="B52" s="5">
        <v>8</v>
      </c>
      <c r="C52" s="5">
        <v>22</v>
      </c>
      <c r="D52" s="5">
        <v>0</v>
      </c>
      <c r="E52" s="5">
        <v>0</v>
      </c>
      <c r="F52" s="2">
        <f t="shared" si="16"/>
        <v>22</v>
      </c>
      <c r="G52" s="2">
        <f t="shared" si="17"/>
        <v>100</v>
      </c>
      <c r="H52" s="2">
        <f t="shared" si="18"/>
        <v>0</v>
      </c>
      <c r="I52" s="2">
        <f t="shared" si="19"/>
        <v>0</v>
      </c>
    </row>
    <row r="53" spans="2:9">
      <c r="B53" s="2">
        <v>9</v>
      </c>
      <c r="C53" s="5">
        <v>19</v>
      </c>
      <c r="D53" s="5">
        <v>1</v>
      </c>
      <c r="E53" s="5">
        <v>0</v>
      </c>
      <c r="F53" s="2">
        <f t="shared" si="16"/>
        <v>20</v>
      </c>
      <c r="G53" s="2">
        <f t="shared" si="17"/>
        <v>95</v>
      </c>
      <c r="H53" s="2">
        <f t="shared" si="18"/>
        <v>5</v>
      </c>
      <c r="I53" s="2">
        <f t="shared" si="19"/>
        <v>0</v>
      </c>
    </row>
    <row r="54" spans="2:9">
      <c r="B54" s="5">
        <v>10</v>
      </c>
      <c r="C54" s="5">
        <v>14</v>
      </c>
      <c r="D54" s="5">
        <v>15</v>
      </c>
      <c r="E54" s="5">
        <v>0</v>
      </c>
      <c r="F54" s="2">
        <f t="shared" si="16"/>
        <v>29</v>
      </c>
      <c r="G54" s="2">
        <f t="shared" si="17"/>
        <v>48.275862068965516</v>
      </c>
      <c r="H54" s="2">
        <f t="shared" si="18"/>
        <v>51.724137931034484</v>
      </c>
      <c r="I54" s="2">
        <f t="shared" si="19"/>
        <v>0</v>
      </c>
    </row>
    <row r="55" spans="2:9">
      <c r="B55" s="2">
        <v>11</v>
      </c>
      <c r="C55" s="5">
        <v>20</v>
      </c>
      <c r="D55" s="5">
        <v>3</v>
      </c>
      <c r="E55" s="5">
        <v>0</v>
      </c>
      <c r="F55" s="2">
        <f t="shared" si="16"/>
        <v>23</v>
      </c>
      <c r="G55" s="2">
        <f t="shared" si="17"/>
        <v>86.956521739130437</v>
      </c>
      <c r="H55" s="2">
        <f t="shared" si="18"/>
        <v>13.043478260869565</v>
      </c>
      <c r="I55" s="2">
        <f t="shared" si="19"/>
        <v>0</v>
      </c>
    </row>
    <row r="56" spans="2:9">
      <c r="B56" s="5">
        <v>12</v>
      </c>
      <c r="C56" s="5">
        <v>20</v>
      </c>
      <c r="D56" s="5">
        <v>5</v>
      </c>
      <c r="E56" s="5">
        <v>0</v>
      </c>
      <c r="F56" s="2">
        <f t="shared" si="16"/>
        <v>25</v>
      </c>
      <c r="G56" s="2">
        <f t="shared" si="17"/>
        <v>80</v>
      </c>
      <c r="H56" s="2">
        <f t="shared" si="18"/>
        <v>20</v>
      </c>
      <c r="I56" s="2">
        <f t="shared" si="19"/>
        <v>0</v>
      </c>
    </row>
    <row r="57" spans="2:9">
      <c r="B57" s="60" t="s">
        <v>41</v>
      </c>
      <c r="C57" s="14">
        <f>AVERAGE(C45:C56)</f>
        <v>18.666666666666668</v>
      </c>
      <c r="D57" s="14">
        <f t="shared" ref="D57:F57" si="20">AVERAGE(D45:D56)</f>
        <v>6.333333333333333</v>
      </c>
      <c r="E57" s="14">
        <f t="shared" si="20"/>
        <v>8.3333333333333329E-2</v>
      </c>
      <c r="F57" s="14">
        <f t="shared" si="20"/>
        <v>25.083333333333332</v>
      </c>
      <c r="G57" s="14">
        <f>AVERAGE(G45:G56)</f>
        <v>77.225903989397239</v>
      </c>
      <c r="H57" s="14">
        <f t="shared" ref="H57:I57" si="21">AVERAGE(H45:H56)</f>
        <v>22.486739688763674</v>
      </c>
      <c r="I57" s="14">
        <f t="shared" si="21"/>
        <v>0.28735632183908044</v>
      </c>
    </row>
    <row r="58" spans="2:9">
      <c r="B58" s="61" t="s">
        <v>6</v>
      </c>
      <c r="C58" s="14">
        <f>STDEV(C45:C56)/SQRT(12)</f>
        <v>1.3835249958498823</v>
      </c>
      <c r="D58" s="14">
        <f>STDEV(D45:D56)/SQRT(12)</f>
        <v>1.7936476011668843</v>
      </c>
      <c r="E58" s="14">
        <f t="shared" ref="E58:F58" si="22">STDEV(E45:E56)/SQRT(12)</f>
        <v>8.3333333333333329E-2</v>
      </c>
      <c r="F58" s="14">
        <f t="shared" si="22"/>
        <v>1.6762979292103031</v>
      </c>
      <c r="G58" s="14">
        <f>STDEV(G45:G56)/SQRT(12)</f>
        <v>6.0825960807177317</v>
      </c>
      <c r="H58" s="14">
        <f t="shared" ref="H58:I58" si="23">STDEV(H45:H56)/SQRT(12)</f>
        <v>5.9184056342623332</v>
      </c>
      <c r="I58" s="14">
        <f t="shared" si="23"/>
        <v>0.28735632183908044</v>
      </c>
    </row>
  </sheetData>
  <mergeCells count="9">
    <mergeCell ref="G43:I43"/>
    <mergeCell ref="B42:I42"/>
    <mergeCell ref="B43:F43"/>
    <mergeCell ref="B2:I2"/>
    <mergeCell ref="B3:F3"/>
    <mergeCell ref="G21:I21"/>
    <mergeCell ref="B20:I20"/>
    <mergeCell ref="B21:F21"/>
    <mergeCell ref="G3:I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78"/>
  <sheetViews>
    <sheetView workbookViewId="0">
      <selection activeCell="B13" sqref="B13:B14"/>
    </sheetView>
  </sheetViews>
  <sheetFormatPr baseColWidth="10" defaultRowHeight="15" x14ac:dyDescent="0"/>
  <cols>
    <col min="1" max="16384" width="10.83203125" style="9"/>
  </cols>
  <sheetData>
    <row r="2" spans="2:9" ht="19">
      <c r="B2" s="64" t="s">
        <v>53</v>
      </c>
      <c r="C2" s="65"/>
      <c r="D2" s="65"/>
      <c r="E2" s="65"/>
      <c r="F2" s="65"/>
      <c r="G2" s="65"/>
      <c r="H2" s="65"/>
      <c r="I2" s="68"/>
    </row>
    <row r="3" spans="2:9" ht="19">
      <c r="B3" s="64" t="s">
        <v>35</v>
      </c>
      <c r="C3" s="65"/>
      <c r="D3" s="65"/>
      <c r="E3" s="65"/>
      <c r="F3" s="68"/>
      <c r="G3" s="69" t="s">
        <v>36</v>
      </c>
      <c r="H3" s="65"/>
      <c r="I3" s="68"/>
    </row>
    <row r="4" spans="2:9">
      <c r="B4" s="4" t="s">
        <v>11</v>
      </c>
      <c r="C4" s="11" t="s">
        <v>0</v>
      </c>
      <c r="D4" s="11" t="s">
        <v>1</v>
      </c>
      <c r="E4" s="11" t="s">
        <v>2</v>
      </c>
      <c r="F4" s="11" t="s">
        <v>4</v>
      </c>
      <c r="G4" s="11" t="s">
        <v>0</v>
      </c>
      <c r="H4" s="11" t="s">
        <v>1</v>
      </c>
      <c r="I4" s="11" t="s">
        <v>2</v>
      </c>
    </row>
    <row r="5" spans="2:9">
      <c r="B5" s="21">
        <v>1</v>
      </c>
      <c r="C5" s="21">
        <v>3</v>
      </c>
      <c r="D5" s="21">
        <v>1</v>
      </c>
      <c r="E5" s="21">
        <v>13</v>
      </c>
      <c r="F5" s="21">
        <f t="shared" ref="F5:F12" si="0">SUM(C5:E5)</f>
        <v>17</v>
      </c>
      <c r="G5" s="21">
        <f t="shared" ref="G5:G12" si="1">C5/F5*100</f>
        <v>17.647058823529413</v>
      </c>
      <c r="H5" s="21">
        <f t="shared" ref="H5:H12" si="2">D5/F5*100</f>
        <v>5.8823529411764701</v>
      </c>
      <c r="I5" s="21">
        <f t="shared" ref="I5:I12" si="3">E5/F5*100</f>
        <v>76.470588235294116</v>
      </c>
    </row>
    <row r="6" spans="2:9">
      <c r="B6" s="21">
        <v>2</v>
      </c>
      <c r="C6" s="21">
        <v>4</v>
      </c>
      <c r="D6" s="21">
        <v>1</v>
      </c>
      <c r="E6" s="21">
        <v>11</v>
      </c>
      <c r="F6" s="21">
        <f t="shared" si="0"/>
        <v>16</v>
      </c>
      <c r="G6" s="21">
        <f t="shared" si="1"/>
        <v>25</v>
      </c>
      <c r="H6" s="21">
        <f t="shared" si="2"/>
        <v>6.25</v>
      </c>
      <c r="I6" s="21">
        <f t="shared" si="3"/>
        <v>68.75</v>
      </c>
    </row>
    <row r="7" spans="2:9">
      <c r="B7" s="47">
        <v>3</v>
      </c>
      <c r="C7" s="21">
        <v>4</v>
      </c>
      <c r="D7" s="21">
        <v>2</v>
      </c>
      <c r="E7" s="21">
        <v>13</v>
      </c>
      <c r="F7" s="21">
        <f t="shared" si="0"/>
        <v>19</v>
      </c>
      <c r="G7" s="21">
        <f t="shared" si="1"/>
        <v>21.052631578947366</v>
      </c>
      <c r="H7" s="21">
        <f t="shared" si="2"/>
        <v>10.526315789473683</v>
      </c>
      <c r="I7" s="21">
        <f t="shared" si="3"/>
        <v>68.421052631578945</v>
      </c>
    </row>
    <row r="8" spans="2:9">
      <c r="B8" s="47">
        <v>4</v>
      </c>
      <c r="C8" s="21">
        <v>2</v>
      </c>
      <c r="D8" s="21">
        <v>3</v>
      </c>
      <c r="E8" s="21">
        <v>12</v>
      </c>
      <c r="F8" s="21">
        <f t="shared" si="0"/>
        <v>17</v>
      </c>
      <c r="G8" s="21">
        <f t="shared" si="1"/>
        <v>11.76470588235294</v>
      </c>
      <c r="H8" s="21">
        <f t="shared" si="2"/>
        <v>17.647058823529413</v>
      </c>
      <c r="I8" s="21">
        <f t="shared" si="3"/>
        <v>70.588235294117652</v>
      </c>
    </row>
    <row r="9" spans="2:9">
      <c r="B9" s="47">
        <v>5</v>
      </c>
      <c r="C9" s="21">
        <v>1</v>
      </c>
      <c r="D9" s="21">
        <v>0</v>
      </c>
      <c r="E9" s="21">
        <v>17</v>
      </c>
      <c r="F9" s="21">
        <f t="shared" si="0"/>
        <v>18</v>
      </c>
      <c r="G9" s="21">
        <f t="shared" si="1"/>
        <v>5.5555555555555554</v>
      </c>
      <c r="H9" s="21">
        <f t="shared" si="2"/>
        <v>0</v>
      </c>
      <c r="I9" s="21">
        <f t="shared" si="3"/>
        <v>94.444444444444443</v>
      </c>
    </row>
    <row r="10" spans="2:9">
      <c r="B10" s="47">
        <v>6</v>
      </c>
      <c r="C10" s="21">
        <v>1</v>
      </c>
      <c r="D10" s="21">
        <v>0</v>
      </c>
      <c r="E10" s="21">
        <v>16</v>
      </c>
      <c r="F10" s="21">
        <f t="shared" si="0"/>
        <v>17</v>
      </c>
      <c r="G10" s="21">
        <f t="shared" si="1"/>
        <v>5.8823529411764701</v>
      </c>
      <c r="H10" s="21">
        <f t="shared" si="2"/>
        <v>0</v>
      </c>
      <c r="I10" s="21">
        <f t="shared" si="3"/>
        <v>94.117647058823522</v>
      </c>
    </row>
    <row r="11" spans="2:9">
      <c r="B11" s="47">
        <v>7</v>
      </c>
      <c r="C11" s="22">
        <v>2</v>
      </c>
      <c r="D11" s="22">
        <v>1</v>
      </c>
      <c r="E11" s="22">
        <v>10</v>
      </c>
      <c r="F11" s="22">
        <f t="shared" si="0"/>
        <v>13</v>
      </c>
      <c r="G11" s="22">
        <f t="shared" si="1"/>
        <v>15.384615384615385</v>
      </c>
      <c r="H11" s="22">
        <f t="shared" si="2"/>
        <v>7.6923076923076925</v>
      </c>
      <c r="I11" s="21">
        <f t="shared" si="3"/>
        <v>76.923076923076934</v>
      </c>
    </row>
    <row r="12" spans="2:9">
      <c r="B12" s="47">
        <v>8</v>
      </c>
      <c r="C12" s="22">
        <v>4</v>
      </c>
      <c r="D12" s="22">
        <v>2</v>
      </c>
      <c r="E12" s="22">
        <v>14</v>
      </c>
      <c r="F12" s="22">
        <f t="shared" si="0"/>
        <v>20</v>
      </c>
      <c r="G12" s="22">
        <f t="shared" si="1"/>
        <v>20</v>
      </c>
      <c r="H12" s="22">
        <f t="shared" si="2"/>
        <v>10</v>
      </c>
      <c r="I12" s="21">
        <f t="shared" si="3"/>
        <v>70</v>
      </c>
    </row>
    <row r="13" spans="2:9">
      <c r="B13" s="60" t="s">
        <v>41</v>
      </c>
      <c r="C13" s="23">
        <f>AVERAGE(C5:C12)</f>
        <v>2.625</v>
      </c>
      <c r="D13" s="23">
        <f>AVERAGE(D5:D12)</f>
        <v>1.25</v>
      </c>
      <c r="E13" s="23">
        <f>AVERAGE(E5:E12)</f>
        <v>13.25</v>
      </c>
      <c r="F13" s="23">
        <f>AVERAGE(F5:F12)</f>
        <v>17.125</v>
      </c>
      <c r="G13" s="23">
        <f>AVERAGE(G5:G12)</f>
        <v>15.285865020772141</v>
      </c>
      <c r="H13" s="23">
        <f t="shared" ref="H13:I13" si="4">AVERAGE(H5:H12)</f>
        <v>7.2497544058109078</v>
      </c>
      <c r="I13" s="23">
        <f t="shared" si="4"/>
        <v>77.464380573416946</v>
      </c>
    </row>
    <row r="14" spans="2:9">
      <c r="B14" s="61" t="s">
        <v>6</v>
      </c>
      <c r="C14" s="23">
        <f>STDEV(C5:C10)/SQRT(6)</f>
        <v>0.56273143387113778</v>
      </c>
      <c r="D14" s="23">
        <f>STDEV(D5:D10)/SQRT(6)</f>
        <v>0.47726070210921184</v>
      </c>
      <c r="E14" s="23">
        <f>STDEV(E5:E10)/SQRT(6)</f>
        <v>0.95452140421842224</v>
      </c>
      <c r="F14" s="23">
        <f>STDEV(F5:F10)/SQRT(8)</f>
        <v>0.36514837167011077</v>
      </c>
      <c r="G14" s="23">
        <f>STDEV(G5:G10)/SQRT(8)</f>
        <v>2.8497286286700136</v>
      </c>
      <c r="H14" s="23">
        <f t="shared" ref="H14:I14" si="5">STDEV(H5:H10)/SQRT(8)</f>
        <v>2.3723826265316723</v>
      </c>
      <c r="I14" s="23">
        <f t="shared" si="5"/>
        <v>4.3616603199690598</v>
      </c>
    </row>
    <row r="16" spans="2:9" ht="19">
      <c r="B16" s="64" t="s">
        <v>54</v>
      </c>
      <c r="C16" s="65"/>
      <c r="D16" s="65"/>
      <c r="E16" s="65"/>
      <c r="F16" s="65"/>
      <c r="G16" s="65"/>
      <c r="H16" s="65"/>
      <c r="I16" s="68"/>
    </row>
    <row r="17" spans="2:9" ht="19">
      <c r="B17" s="64" t="s">
        <v>35</v>
      </c>
      <c r="C17" s="65"/>
      <c r="D17" s="65"/>
      <c r="E17" s="65"/>
      <c r="F17" s="68"/>
      <c r="G17" s="69" t="s">
        <v>36</v>
      </c>
      <c r="H17" s="65"/>
      <c r="I17" s="68"/>
    </row>
    <row r="18" spans="2:9">
      <c r="B18" s="4" t="s">
        <v>11</v>
      </c>
      <c r="C18" s="11" t="s">
        <v>0</v>
      </c>
      <c r="D18" s="11" t="s">
        <v>1</v>
      </c>
      <c r="E18" s="11" t="s">
        <v>2</v>
      </c>
      <c r="F18" s="11" t="s">
        <v>4</v>
      </c>
      <c r="G18" s="11" t="s">
        <v>0</v>
      </c>
      <c r="H18" s="11" t="s">
        <v>1</v>
      </c>
      <c r="I18" s="11" t="s">
        <v>2</v>
      </c>
    </row>
    <row r="19" spans="2:9">
      <c r="B19" s="47">
        <v>1</v>
      </c>
      <c r="C19" s="21">
        <v>3</v>
      </c>
      <c r="D19" s="21">
        <v>2</v>
      </c>
      <c r="E19" s="25">
        <v>10</v>
      </c>
      <c r="F19" s="25">
        <f t="shared" ref="F19:F27" si="6">SUM(C19:E19)</f>
        <v>15</v>
      </c>
      <c r="G19" s="21">
        <f t="shared" ref="G19:G27" si="7">C19/F19*100</f>
        <v>20</v>
      </c>
      <c r="H19" s="21">
        <f t="shared" ref="H19:H27" si="8">D19/F19*100</f>
        <v>13.333333333333334</v>
      </c>
      <c r="I19" s="21">
        <f t="shared" ref="I19:I27" si="9">E19/F19*100</f>
        <v>66.666666666666657</v>
      </c>
    </row>
    <row r="20" spans="2:9">
      <c r="B20" s="47">
        <v>2</v>
      </c>
      <c r="C20" s="21">
        <v>7</v>
      </c>
      <c r="D20" s="21">
        <v>2</v>
      </c>
      <c r="E20" s="21">
        <v>10</v>
      </c>
      <c r="F20" s="25">
        <f t="shared" si="6"/>
        <v>19</v>
      </c>
      <c r="G20" s="21">
        <f t="shared" si="7"/>
        <v>36.84210526315789</v>
      </c>
      <c r="H20" s="21">
        <f t="shared" si="8"/>
        <v>10.526315789473683</v>
      </c>
      <c r="I20" s="21">
        <f t="shared" si="9"/>
        <v>52.631578947368418</v>
      </c>
    </row>
    <row r="21" spans="2:9">
      <c r="B21" s="47">
        <v>3</v>
      </c>
      <c r="C21" s="21">
        <v>7</v>
      </c>
      <c r="D21" s="21">
        <v>1</v>
      </c>
      <c r="E21" s="21">
        <v>9</v>
      </c>
      <c r="F21" s="25">
        <f t="shared" si="6"/>
        <v>17</v>
      </c>
      <c r="G21" s="21">
        <f t="shared" si="7"/>
        <v>41.17647058823529</v>
      </c>
      <c r="H21" s="21">
        <f t="shared" si="8"/>
        <v>5.8823529411764701</v>
      </c>
      <c r="I21" s="21">
        <f t="shared" si="9"/>
        <v>52.941176470588239</v>
      </c>
    </row>
    <row r="22" spans="2:9">
      <c r="B22" s="47">
        <v>4</v>
      </c>
      <c r="C22" s="21">
        <v>5</v>
      </c>
      <c r="D22" s="21">
        <v>9</v>
      </c>
      <c r="E22" s="21">
        <v>8</v>
      </c>
      <c r="F22" s="25">
        <f t="shared" si="6"/>
        <v>22</v>
      </c>
      <c r="G22" s="21">
        <f t="shared" si="7"/>
        <v>22.727272727272727</v>
      </c>
      <c r="H22" s="21">
        <f t="shared" si="8"/>
        <v>40.909090909090914</v>
      </c>
      <c r="I22" s="21">
        <f t="shared" si="9"/>
        <v>36.363636363636367</v>
      </c>
    </row>
    <row r="23" spans="2:9">
      <c r="B23" s="47">
        <v>5</v>
      </c>
      <c r="C23" s="21">
        <v>5</v>
      </c>
      <c r="D23" s="21">
        <v>3</v>
      </c>
      <c r="E23" s="21">
        <v>7</v>
      </c>
      <c r="F23" s="25">
        <f t="shared" si="6"/>
        <v>15</v>
      </c>
      <c r="G23" s="21">
        <f t="shared" si="7"/>
        <v>33.333333333333329</v>
      </c>
      <c r="H23" s="21">
        <f t="shared" si="8"/>
        <v>20</v>
      </c>
      <c r="I23" s="21">
        <f t="shared" si="9"/>
        <v>46.666666666666664</v>
      </c>
    </row>
    <row r="24" spans="2:9">
      <c r="B24" s="47">
        <v>6</v>
      </c>
      <c r="C24" s="22">
        <v>8</v>
      </c>
      <c r="D24" s="22">
        <v>6</v>
      </c>
      <c r="E24" s="22">
        <v>14</v>
      </c>
      <c r="F24" s="25">
        <f t="shared" si="6"/>
        <v>28</v>
      </c>
      <c r="G24" s="22">
        <f t="shared" si="7"/>
        <v>28.571428571428569</v>
      </c>
      <c r="H24" s="22">
        <f t="shared" si="8"/>
        <v>21.428571428571427</v>
      </c>
      <c r="I24" s="22">
        <f t="shared" si="9"/>
        <v>50</v>
      </c>
    </row>
    <row r="25" spans="2:9">
      <c r="B25" s="47">
        <v>7</v>
      </c>
      <c r="C25" s="22">
        <v>1</v>
      </c>
      <c r="D25" s="22">
        <v>0</v>
      </c>
      <c r="E25" s="22">
        <v>11</v>
      </c>
      <c r="F25" s="25">
        <f t="shared" si="6"/>
        <v>12</v>
      </c>
      <c r="G25" s="22">
        <f t="shared" si="7"/>
        <v>8.3333333333333321</v>
      </c>
      <c r="H25" s="22">
        <f t="shared" si="8"/>
        <v>0</v>
      </c>
      <c r="I25" s="22">
        <f t="shared" si="9"/>
        <v>91.666666666666657</v>
      </c>
    </row>
    <row r="26" spans="2:9">
      <c r="B26" s="47">
        <v>8</v>
      </c>
      <c r="C26" s="22">
        <v>8</v>
      </c>
      <c r="D26" s="22">
        <v>6</v>
      </c>
      <c r="E26" s="22">
        <v>5</v>
      </c>
      <c r="F26" s="25">
        <f t="shared" si="6"/>
        <v>19</v>
      </c>
      <c r="G26" s="22">
        <f t="shared" si="7"/>
        <v>42.105263157894733</v>
      </c>
      <c r="H26" s="22">
        <f t="shared" si="8"/>
        <v>31.578947368421051</v>
      </c>
      <c r="I26" s="22">
        <f t="shared" si="9"/>
        <v>26.315789473684209</v>
      </c>
    </row>
    <row r="27" spans="2:9">
      <c r="B27" s="47">
        <v>9</v>
      </c>
      <c r="C27" s="22">
        <v>4</v>
      </c>
      <c r="D27" s="22">
        <v>2</v>
      </c>
      <c r="E27" s="22">
        <v>6</v>
      </c>
      <c r="F27" s="25">
        <f t="shared" si="6"/>
        <v>12</v>
      </c>
      <c r="G27" s="22">
        <f t="shared" si="7"/>
        <v>33.333333333333329</v>
      </c>
      <c r="H27" s="22">
        <f t="shared" si="8"/>
        <v>16.666666666666664</v>
      </c>
      <c r="I27" s="22">
        <f t="shared" si="9"/>
        <v>50</v>
      </c>
    </row>
    <row r="28" spans="2:9">
      <c r="B28" s="60" t="s">
        <v>41</v>
      </c>
      <c r="C28" s="23">
        <f>AVERAGE(C19:C27)</f>
        <v>5.333333333333333</v>
      </c>
      <c r="D28" s="23">
        <f>AVERAGE(D19:D27)</f>
        <v>3.4444444444444446</v>
      </c>
      <c r="E28" s="23">
        <f>AVERAGE(E19:E27)</f>
        <v>8.8888888888888893</v>
      </c>
      <c r="F28" s="23">
        <f t="shared" ref="F28" si="10">AVERAGE(F18:F27)</f>
        <v>17.666666666666668</v>
      </c>
      <c r="G28" s="23">
        <f>AVERAGE(G18:G27)</f>
        <v>29.602504478665466</v>
      </c>
      <c r="H28" s="23">
        <f t="shared" ref="H28:I28" si="11">AVERAGE(H18:H27)</f>
        <v>17.813919826303724</v>
      </c>
      <c r="I28" s="23">
        <f t="shared" si="11"/>
        <v>52.583575695030802</v>
      </c>
    </row>
    <row r="29" spans="2:9">
      <c r="B29" s="61" t="s">
        <v>6</v>
      </c>
      <c r="C29" s="23">
        <f>STDEV(C18:C23)/SQRT(6)</f>
        <v>0.68313005106397295</v>
      </c>
      <c r="D29" s="23">
        <f>STDEV(D18:D23)/SQRT(6)</f>
        <v>1.3102162671355699</v>
      </c>
      <c r="E29" s="23">
        <f>STDEV(E18:E23)/SQRT(6)</f>
        <v>0.53229064742237753</v>
      </c>
      <c r="F29" s="23">
        <f t="shared" ref="F29" si="12">STDEV(F19:F27)/SQRT(9)</f>
        <v>1.6996731711975948</v>
      </c>
      <c r="G29" s="23">
        <f>STDEV(G19:G27)/SQRT(9)</f>
        <v>3.658026403478011</v>
      </c>
      <c r="H29" s="23">
        <f t="shared" ref="H29:I29" si="13">STDEV(H19:H27)/SQRT(9)</f>
        <v>4.2079729366360334</v>
      </c>
      <c r="I29" s="23">
        <f t="shared" si="13"/>
        <v>6.1547116074662851</v>
      </c>
    </row>
    <row r="31" spans="2:9" ht="19">
      <c r="B31" s="64" t="s">
        <v>55</v>
      </c>
      <c r="C31" s="65"/>
      <c r="D31" s="65"/>
      <c r="E31" s="65"/>
      <c r="F31" s="65"/>
      <c r="G31" s="65"/>
      <c r="H31" s="65"/>
      <c r="I31" s="68"/>
    </row>
    <row r="32" spans="2:9" ht="19">
      <c r="B32" s="64" t="s">
        <v>35</v>
      </c>
      <c r="C32" s="65"/>
      <c r="D32" s="65"/>
      <c r="E32" s="65"/>
      <c r="F32" s="68"/>
      <c r="G32" s="69" t="s">
        <v>36</v>
      </c>
      <c r="H32" s="65"/>
      <c r="I32" s="68"/>
    </row>
    <row r="33" spans="2:9">
      <c r="B33" s="4" t="s">
        <v>11</v>
      </c>
      <c r="C33" s="12" t="s">
        <v>0</v>
      </c>
      <c r="D33" s="12" t="s">
        <v>1</v>
      </c>
      <c r="E33" s="12" t="s">
        <v>2</v>
      </c>
      <c r="F33" s="12" t="s">
        <v>4</v>
      </c>
      <c r="G33" s="12" t="s">
        <v>0</v>
      </c>
      <c r="H33" s="12" t="s">
        <v>1</v>
      </c>
      <c r="I33" s="12" t="s">
        <v>2</v>
      </c>
    </row>
    <row r="34" spans="2:9">
      <c r="B34" s="47">
        <v>1</v>
      </c>
      <c r="C34" s="15">
        <v>16</v>
      </c>
      <c r="D34" s="15">
        <v>11</v>
      </c>
      <c r="E34" s="15">
        <v>3</v>
      </c>
      <c r="F34" s="15">
        <f t="shared" ref="F34:F43" si="14">SUM(C34:E34)</f>
        <v>30</v>
      </c>
      <c r="G34" s="15">
        <f t="shared" ref="G34:G43" si="15">C34/F34*100</f>
        <v>53.333333333333336</v>
      </c>
      <c r="H34" s="15">
        <f t="shared" ref="H34:H43" si="16">D34/F34*100</f>
        <v>36.666666666666664</v>
      </c>
      <c r="I34" s="15">
        <f t="shared" ref="I34:I43" si="17">E34/F34*100</f>
        <v>10</v>
      </c>
    </row>
    <row r="35" spans="2:9">
      <c r="B35" s="47">
        <v>2</v>
      </c>
      <c r="C35" s="15">
        <v>15</v>
      </c>
      <c r="D35" s="15">
        <v>4</v>
      </c>
      <c r="E35" s="15">
        <v>4</v>
      </c>
      <c r="F35" s="15">
        <f t="shared" si="14"/>
        <v>23</v>
      </c>
      <c r="G35" s="15">
        <f t="shared" si="15"/>
        <v>65.217391304347828</v>
      </c>
      <c r="H35" s="15">
        <f t="shared" si="16"/>
        <v>17.391304347826086</v>
      </c>
      <c r="I35" s="15">
        <f t="shared" si="17"/>
        <v>17.391304347826086</v>
      </c>
    </row>
    <row r="36" spans="2:9">
      <c r="B36" s="47">
        <v>3</v>
      </c>
      <c r="C36" s="15">
        <v>10</v>
      </c>
      <c r="D36" s="15">
        <v>3</v>
      </c>
      <c r="E36" s="15">
        <v>4</v>
      </c>
      <c r="F36" s="15">
        <f t="shared" si="14"/>
        <v>17</v>
      </c>
      <c r="G36" s="15">
        <f t="shared" si="15"/>
        <v>58.82352941176471</v>
      </c>
      <c r="H36" s="15">
        <f t="shared" si="16"/>
        <v>17.647058823529413</v>
      </c>
      <c r="I36" s="15">
        <f t="shared" si="17"/>
        <v>23.52941176470588</v>
      </c>
    </row>
    <row r="37" spans="2:9">
      <c r="B37" s="47">
        <v>4</v>
      </c>
      <c r="C37" s="15">
        <v>12</v>
      </c>
      <c r="D37" s="15">
        <v>7</v>
      </c>
      <c r="E37" s="15">
        <v>2</v>
      </c>
      <c r="F37" s="15">
        <f t="shared" si="14"/>
        <v>21</v>
      </c>
      <c r="G37" s="15">
        <f t="shared" si="15"/>
        <v>57.142857142857139</v>
      </c>
      <c r="H37" s="15">
        <f t="shared" si="16"/>
        <v>33.333333333333329</v>
      </c>
      <c r="I37" s="15">
        <f t="shared" si="17"/>
        <v>9.5238095238095237</v>
      </c>
    </row>
    <row r="38" spans="2:9">
      <c r="B38" s="47">
        <v>5</v>
      </c>
      <c r="C38" s="15">
        <v>5</v>
      </c>
      <c r="D38" s="15">
        <v>2</v>
      </c>
      <c r="E38" s="15">
        <v>7</v>
      </c>
      <c r="F38" s="15">
        <f t="shared" si="14"/>
        <v>14</v>
      </c>
      <c r="G38" s="15">
        <f t="shared" si="15"/>
        <v>35.714285714285715</v>
      </c>
      <c r="H38" s="15">
        <f t="shared" si="16"/>
        <v>14.285714285714285</v>
      </c>
      <c r="I38" s="15">
        <f t="shared" si="17"/>
        <v>50</v>
      </c>
    </row>
    <row r="39" spans="2:9">
      <c r="B39" s="47">
        <v>6</v>
      </c>
      <c r="C39" s="15">
        <v>6</v>
      </c>
      <c r="D39" s="15">
        <v>3</v>
      </c>
      <c r="E39" s="15">
        <v>11</v>
      </c>
      <c r="F39" s="15">
        <f t="shared" si="14"/>
        <v>20</v>
      </c>
      <c r="G39" s="15">
        <f t="shared" si="15"/>
        <v>30</v>
      </c>
      <c r="H39" s="15">
        <f t="shared" si="16"/>
        <v>15</v>
      </c>
      <c r="I39" s="15">
        <f t="shared" si="17"/>
        <v>55.000000000000007</v>
      </c>
    </row>
    <row r="40" spans="2:9">
      <c r="B40" s="47">
        <v>7</v>
      </c>
      <c r="C40" s="15">
        <v>10</v>
      </c>
      <c r="D40" s="15">
        <v>1</v>
      </c>
      <c r="E40" s="15">
        <v>7</v>
      </c>
      <c r="F40" s="15">
        <f t="shared" si="14"/>
        <v>18</v>
      </c>
      <c r="G40" s="15">
        <f t="shared" si="15"/>
        <v>55.555555555555557</v>
      </c>
      <c r="H40" s="15">
        <f t="shared" si="16"/>
        <v>5.5555555555555554</v>
      </c>
      <c r="I40" s="15">
        <f t="shared" si="17"/>
        <v>38.888888888888893</v>
      </c>
    </row>
    <row r="41" spans="2:9">
      <c r="B41" s="47">
        <v>8</v>
      </c>
      <c r="C41" s="15">
        <v>8</v>
      </c>
      <c r="D41" s="15">
        <v>1</v>
      </c>
      <c r="E41" s="15">
        <v>6</v>
      </c>
      <c r="F41" s="15">
        <f t="shared" si="14"/>
        <v>15</v>
      </c>
      <c r="G41" s="15">
        <f t="shared" si="15"/>
        <v>53.333333333333336</v>
      </c>
      <c r="H41" s="15">
        <f t="shared" si="16"/>
        <v>6.666666666666667</v>
      </c>
      <c r="I41" s="15">
        <f t="shared" si="17"/>
        <v>40</v>
      </c>
    </row>
    <row r="42" spans="2:9">
      <c r="B42" s="47">
        <v>9</v>
      </c>
      <c r="C42" s="15">
        <v>12</v>
      </c>
      <c r="D42" s="15">
        <v>5</v>
      </c>
      <c r="E42" s="15">
        <v>5</v>
      </c>
      <c r="F42" s="15">
        <f t="shared" si="14"/>
        <v>22</v>
      </c>
      <c r="G42" s="15">
        <f t="shared" si="15"/>
        <v>54.54545454545454</v>
      </c>
      <c r="H42" s="15">
        <f t="shared" si="16"/>
        <v>22.727272727272727</v>
      </c>
      <c r="I42" s="15">
        <f t="shared" si="17"/>
        <v>22.727272727272727</v>
      </c>
    </row>
    <row r="43" spans="2:9">
      <c r="B43" s="47">
        <v>10</v>
      </c>
      <c r="C43" s="15">
        <v>7</v>
      </c>
      <c r="D43" s="15">
        <v>2</v>
      </c>
      <c r="E43" s="15">
        <v>15</v>
      </c>
      <c r="F43" s="15">
        <f t="shared" si="14"/>
        <v>24</v>
      </c>
      <c r="G43" s="15">
        <f t="shared" si="15"/>
        <v>29.166666666666668</v>
      </c>
      <c r="H43" s="15">
        <f t="shared" si="16"/>
        <v>8.3333333333333321</v>
      </c>
      <c r="I43" s="15">
        <f t="shared" si="17"/>
        <v>62.5</v>
      </c>
    </row>
    <row r="44" spans="2:9">
      <c r="B44" s="60" t="s">
        <v>41</v>
      </c>
      <c r="C44" s="16">
        <f t="shared" ref="C44:E44" si="18">AVERAGE(C34:C43)</f>
        <v>10.1</v>
      </c>
      <c r="D44" s="16">
        <f t="shared" si="18"/>
        <v>3.9</v>
      </c>
      <c r="E44" s="16">
        <f t="shared" si="18"/>
        <v>6.4</v>
      </c>
      <c r="F44" s="16">
        <f>AVERAGE(F34:F43)</f>
        <v>20.399999999999999</v>
      </c>
      <c r="G44" s="16">
        <f>AVERAGE(G34:G43)</f>
        <v>49.283240700759883</v>
      </c>
      <c r="H44" s="16">
        <f>AVERAGE(H34:H43)</f>
        <v>17.760690573989805</v>
      </c>
      <c r="I44" s="16">
        <f>AVERAGE(I34:I43)</f>
        <v>32.956068725250312</v>
      </c>
    </row>
    <row r="45" spans="2:9">
      <c r="B45" s="61" t="s">
        <v>6</v>
      </c>
      <c r="C45" s="16">
        <f t="shared" ref="C45:E45" si="19">STDEV(C34:C43)/SQRT(10)</f>
        <v>1.1685698761972068</v>
      </c>
      <c r="D45" s="16">
        <f t="shared" si="19"/>
        <v>0.98262686486557826</v>
      </c>
      <c r="E45" s="16">
        <f t="shared" si="19"/>
        <v>1.2489995996796794</v>
      </c>
      <c r="F45" s="16">
        <f>STDEV(F34:F43)/SQRT(10)</f>
        <v>1.4996295838935976</v>
      </c>
      <c r="G45" s="16">
        <f>STDEV(G34:G43)/SQRT(10)</f>
        <v>4.037550998413975</v>
      </c>
      <c r="H45" s="16">
        <f>STDEV(H34:H43)/SQRT(10)</f>
        <v>3.342278091425273</v>
      </c>
      <c r="I45" s="16">
        <f>STDEV(I34:I43)/SQRT(10)</f>
        <v>6.005454538404198</v>
      </c>
    </row>
    <row r="47" spans="2:9" ht="19">
      <c r="B47" s="64" t="s">
        <v>56</v>
      </c>
      <c r="C47" s="65"/>
      <c r="D47" s="65"/>
      <c r="E47" s="65"/>
      <c r="F47" s="65"/>
      <c r="G47" s="65"/>
      <c r="H47" s="65"/>
      <c r="I47" s="68"/>
    </row>
    <row r="48" spans="2:9" ht="19">
      <c r="B48" s="64" t="s">
        <v>35</v>
      </c>
      <c r="C48" s="65"/>
      <c r="D48" s="65"/>
      <c r="E48" s="65"/>
      <c r="F48" s="68"/>
      <c r="G48" s="69" t="s">
        <v>36</v>
      </c>
      <c r="H48" s="65"/>
      <c r="I48" s="68"/>
    </row>
    <row r="49" spans="2:9">
      <c r="B49" s="4" t="s">
        <v>11</v>
      </c>
      <c r="C49" s="12" t="s">
        <v>0</v>
      </c>
      <c r="D49" s="12" t="s">
        <v>1</v>
      </c>
      <c r="E49" s="12" t="s">
        <v>2</v>
      </c>
      <c r="F49" s="12" t="s">
        <v>4</v>
      </c>
      <c r="G49" s="12" t="s">
        <v>0</v>
      </c>
      <c r="H49" s="12" t="s">
        <v>1</v>
      </c>
      <c r="I49" s="12" t="s">
        <v>2</v>
      </c>
    </row>
    <row r="50" spans="2:9">
      <c r="B50" s="47">
        <v>1</v>
      </c>
      <c r="C50" s="34">
        <v>16</v>
      </c>
      <c r="D50" s="34">
        <v>3</v>
      </c>
      <c r="E50" s="34">
        <v>3</v>
      </c>
      <c r="F50" s="36">
        <f t="shared" ref="F50:F57" si="20">SUM(C50:E50)</f>
        <v>22</v>
      </c>
      <c r="G50" s="15">
        <f t="shared" ref="G50:G57" si="21">C50/F50*100</f>
        <v>72.727272727272734</v>
      </c>
      <c r="H50" s="15">
        <f t="shared" ref="H50:H57" si="22">D50/F50*100</f>
        <v>13.636363636363635</v>
      </c>
      <c r="I50" s="15">
        <f t="shared" ref="I50:I57" si="23">E50/F50*100</f>
        <v>13.636363636363635</v>
      </c>
    </row>
    <row r="51" spans="2:9">
      <c r="B51" s="46">
        <v>2</v>
      </c>
      <c r="C51" s="15">
        <v>11</v>
      </c>
      <c r="D51" s="15">
        <v>12</v>
      </c>
      <c r="E51" s="15">
        <v>0</v>
      </c>
      <c r="F51" s="19">
        <f t="shared" si="20"/>
        <v>23</v>
      </c>
      <c r="G51" s="15">
        <f t="shared" si="21"/>
        <v>47.826086956521742</v>
      </c>
      <c r="H51" s="15">
        <f t="shared" si="22"/>
        <v>52.173913043478258</v>
      </c>
      <c r="I51" s="15">
        <f t="shared" si="23"/>
        <v>0</v>
      </c>
    </row>
    <row r="52" spans="2:9">
      <c r="B52" s="47">
        <v>3</v>
      </c>
      <c r="C52" s="15">
        <v>19</v>
      </c>
      <c r="D52" s="15">
        <v>9</v>
      </c>
      <c r="E52" s="15">
        <v>5</v>
      </c>
      <c r="F52" s="19">
        <f t="shared" si="20"/>
        <v>33</v>
      </c>
      <c r="G52" s="15">
        <f t="shared" si="21"/>
        <v>57.575757575757578</v>
      </c>
      <c r="H52" s="15">
        <f t="shared" si="22"/>
        <v>27.27272727272727</v>
      </c>
      <c r="I52" s="15">
        <f t="shared" si="23"/>
        <v>15.151515151515152</v>
      </c>
    </row>
    <row r="53" spans="2:9">
      <c r="B53" s="46">
        <v>4</v>
      </c>
      <c r="C53" s="15">
        <v>4</v>
      </c>
      <c r="D53" s="15">
        <v>2</v>
      </c>
      <c r="E53" s="15">
        <v>8</v>
      </c>
      <c r="F53" s="19">
        <f t="shared" si="20"/>
        <v>14</v>
      </c>
      <c r="G53" s="15">
        <f t="shared" si="21"/>
        <v>28.571428571428569</v>
      </c>
      <c r="H53" s="15">
        <f t="shared" si="22"/>
        <v>14.285714285714285</v>
      </c>
      <c r="I53" s="15">
        <f t="shared" si="23"/>
        <v>57.142857142857139</v>
      </c>
    </row>
    <row r="54" spans="2:9">
      <c r="B54" s="47">
        <v>5</v>
      </c>
      <c r="C54" s="15">
        <v>6</v>
      </c>
      <c r="D54" s="15">
        <v>3</v>
      </c>
      <c r="E54" s="15">
        <v>4</v>
      </c>
      <c r="F54" s="19">
        <f t="shared" si="20"/>
        <v>13</v>
      </c>
      <c r="G54" s="15">
        <f t="shared" si="21"/>
        <v>46.153846153846153</v>
      </c>
      <c r="H54" s="15">
        <f t="shared" si="22"/>
        <v>23.076923076923077</v>
      </c>
      <c r="I54" s="15">
        <f t="shared" si="23"/>
        <v>30.76923076923077</v>
      </c>
    </row>
    <row r="55" spans="2:9">
      <c r="B55" s="46">
        <v>6</v>
      </c>
      <c r="C55" s="15">
        <v>5</v>
      </c>
      <c r="D55" s="15">
        <v>4</v>
      </c>
      <c r="E55" s="15">
        <v>2</v>
      </c>
      <c r="F55" s="19">
        <f t="shared" si="20"/>
        <v>11</v>
      </c>
      <c r="G55" s="15">
        <f t="shared" si="21"/>
        <v>45.454545454545453</v>
      </c>
      <c r="H55" s="15">
        <f t="shared" si="22"/>
        <v>36.363636363636367</v>
      </c>
      <c r="I55" s="15">
        <f t="shared" si="23"/>
        <v>18.181818181818183</v>
      </c>
    </row>
    <row r="56" spans="2:9">
      <c r="B56" s="47">
        <v>7</v>
      </c>
      <c r="C56" s="18">
        <v>16</v>
      </c>
      <c r="D56" s="18">
        <v>4</v>
      </c>
      <c r="E56" s="18">
        <v>1</v>
      </c>
      <c r="F56" s="27">
        <f t="shared" si="20"/>
        <v>21</v>
      </c>
      <c r="G56" s="18">
        <f t="shared" si="21"/>
        <v>76.19047619047619</v>
      </c>
      <c r="H56" s="18">
        <f t="shared" si="22"/>
        <v>19.047619047619047</v>
      </c>
      <c r="I56" s="18">
        <f t="shared" si="23"/>
        <v>4.7619047619047619</v>
      </c>
    </row>
    <row r="57" spans="2:9">
      <c r="B57" s="46">
        <v>8</v>
      </c>
      <c r="C57" s="18">
        <v>13</v>
      </c>
      <c r="D57" s="18">
        <v>4</v>
      </c>
      <c r="E57" s="18">
        <v>3</v>
      </c>
      <c r="F57" s="27">
        <f t="shared" si="20"/>
        <v>20</v>
      </c>
      <c r="G57" s="18">
        <f t="shared" si="21"/>
        <v>65</v>
      </c>
      <c r="H57" s="18">
        <f t="shared" si="22"/>
        <v>20</v>
      </c>
      <c r="I57" s="18">
        <f t="shared" si="23"/>
        <v>15</v>
      </c>
    </row>
    <row r="58" spans="2:9">
      <c r="B58" s="60" t="s">
        <v>41</v>
      </c>
      <c r="C58" s="16">
        <f>AVERAGE(C51:C57)</f>
        <v>10.571428571428571</v>
      </c>
      <c r="D58" s="16">
        <f>AVERAGE(D51:D57)</f>
        <v>5.4285714285714288</v>
      </c>
      <c r="E58" s="16">
        <f>AVERAGE(E51:E57)</f>
        <v>3.2857142857142856</v>
      </c>
      <c r="F58" s="16">
        <f>AVERAGE(F51:F57)</f>
        <v>19.285714285714285</v>
      </c>
      <c r="G58" s="16">
        <f>AVERAGE(G50:G57)</f>
        <v>54.937426703731056</v>
      </c>
      <c r="H58" s="16">
        <f t="shared" ref="H58:I58" si="24">AVERAGE(H50:H57)</f>
        <v>25.732112090807739</v>
      </c>
      <c r="I58" s="16">
        <f t="shared" si="24"/>
        <v>19.330461205461205</v>
      </c>
    </row>
    <row r="59" spans="2:9">
      <c r="B59" s="61" t="s">
        <v>6</v>
      </c>
      <c r="C59" s="16">
        <f>STDEV(C51:C55)/SQRT(8)</f>
        <v>2.1937410968480306</v>
      </c>
      <c r="D59" s="16">
        <f t="shared" ref="D59:F59" si="25">STDEV(D51:D55)/SQRT(8)</f>
        <v>1.5206906325745548</v>
      </c>
      <c r="E59" s="16">
        <f t="shared" si="25"/>
        <v>1.0723805294763606</v>
      </c>
      <c r="F59" s="16">
        <f t="shared" si="25"/>
        <v>3.2442256395016664</v>
      </c>
      <c r="G59" s="16">
        <f>STDEV(G50:G57)/SQRT(8)</f>
        <v>5.6524334831110581</v>
      </c>
      <c r="H59" s="16">
        <f t="shared" ref="H59:I59" si="26">STDEV(H50:H57)/SQRT(8)</f>
        <v>4.5835271420643364</v>
      </c>
      <c r="I59" s="16">
        <f t="shared" si="26"/>
        <v>6.2912792748890434</v>
      </c>
    </row>
    <row r="62" spans="2:9" ht="19">
      <c r="B62" s="64" t="s">
        <v>57</v>
      </c>
      <c r="C62" s="65"/>
      <c r="D62" s="65"/>
      <c r="E62" s="65"/>
      <c r="F62" s="65"/>
      <c r="G62" s="65"/>
      <c r="H62" s="65"/>
      <c r="I62" s="68"/>
    </row>
    <row r="63" spans="2:9" ht="19">
      <c r="B63" s="64" t="s">
        <v>35</v>
      </c>
      <c r="C63" s="65"/>
      <c r="D63" s="65"/>
      <c r="E63" s="65"/>
      <c r="F63" s="68"/>
      <c r="G63" s="69" t="s">
        <v>36</v>
      </c>
      <c r="H63" s="65"/>
      <c r="I63" s="68"/>
    </row>
    <row r="64" spans="2:9">
      <c r="B64" s="4" t="s">
        <v>11</v>
      </c>
      <c r="C64" s="12" t="s">
        <v>0</v>
      </c>
      <c r="D64" s="12" t="s">
        <v>1</v>
      </c>
      <c r="E64" s="12" t="s">
        <v>2</v>
      </c>
      <c r="F64" s="12" t="s">
        <v>4</v>
      </c>
      <c r="G64" s="12" t="s">
        <v>0</v>
      </c>
      <c r="H64" s="12" t="s">
        <v>1</v>
      </c>
      <c r="I64" s="12" t="s">
        <v>2</v>
      </c>
    </row>
    <row r="65" spans="2:9">
      <c r="B65" s="47">
        <v>1</v>
      </c>
      <c r="C65" s="15">
        <v>15</v>
      </c>
      <c r="D65" s="15">
        <v>17</v>
      </c>
      <c r="E65" s="15">
        <v>2</v>
      </c>
      <c r="F65" s="15">
        <f t="shared" ref="F65:F76" si="27">SUM(C65:E65)</f>
        <v>34</v>
      </c>
      <c r="G65" s="15">
        <f t="shared" ref="G65:G76" si="28">C65/F65*100</f>
        <v>44.117647058823529</v>
      </c>
      <c r="H65" s="15">
        <f t="shared" ref="H65:H76" si="29">D65/F65*100</f>
        <v>50</v>
      </c>
      <c r="I65" s="15">
        <f t="shared" ref="I65:I76" si="30">E65/F65*100</f>
        <v>5.8823529411764701</v>
      </c>
    </row>
    <row r="66" spans="2:9">
      <c r="B66" s="46">
        <v>2</v>
      </c>
      <c r="C66" s="15">
        <v>15</v>
      </c>
      <c r="D66" s="15">
        <v>12</v>
      </c>
      <c r="E66" s="15">
        <v>0</v>
      </c>
      <c r="F66" s="15">
        <f t="shared" si="27"/>
        <v>27</v>
      </c>
      <c r="G66" s="15">
        <f t="shared" si="28"/>
        <v>55.555555555555557</v>
      </c>
      <c r="H66" s="15">
        <f t="shared" si="29"/>
        <v>44.444444444444443</v>
      </c>
      <c r="I66" s="15">
        <f t="shared" si="30"/>
        <v>0</v>
      </c>
    </row>
    <row r="67" spans="2:9">
      <c r="B67" s="47">
        <v>3</v>
      </c>
      <c r="C67" s="15">
        <v>8</v>
      </c>
      <c r="D67" s="15">
        <v>5</v>
      </c>
      <c r="E67" s="15">
        <v>2</v>
      </c>
      <c r="F67" s="15">
        <f t="shared" si="27"/>
        <v>15</v>
      </c>
      <c r="G67" s="15">
        <f t="shared" si="28"/>
        <v>53.333333333333336</v>
      </c>
      <c r="H67" s="15">
        <f t="shared" si="29"/>
        <v>33.333333333333329</v>
      </c>
      <c r="I67" s="15">
        <f t="shared" si="30"/>
        <v>13.333333333333334</v>
      </c>
    </row>
    <row r="68" spans="2:9">
      <c r="B68" s="46">
        <v>4</v>
      </c>
      <c r="C68" s="15">
        <v>17</v>
      </c>
      <c r="D68" s="15">
        <v>10</v>
      </c>
      <c r="E68" s="15">
        <v>1</v>
      </c>
      <c r="F68" s="15">
        <f t="shared" si="27"/>
        <v>28</v>
      </c>
      <c r="G68" s="15">
        <f t="shared" si="28"/>
        <v>60.714285714285708</v>
      </c>
      <c r="H68" s="15">
        <f t="shared" si="29"/>
        <v>35.714285714285715</v>
      </c>
      <c r="I68" s="15">
        <f t="shared" si="30"/>
        <v>3.5714285714285712</v>
      </c>
    </row>
    <row r="69" spans="2:9">
      <c r="B69" s="47">
        <v>5</v>
      </c>
      <c r="C69" s="15">
        <v>7</v>
      </c>
      <c r="D69" s="15">
        <v>6</v>
      </c>
      <c r="E69" s="15">
        <v>3</v>
      </c>
      <c r="F69" s="15">
        <f t="shared" si="27"/>
        <v>16</v>
      </c>
      <c r="G69" s="15">
        <f t="shared" si="28"/>
        <v>43.75</v>
      </c>
      <c r="H69" s="15">
        <f t="shared" si="29"/>
        <v>37.5</v>
      </c>
      <c r="I69" s="15">
        <f t="shared" si="30"/>
        <v>18.75</v>
      </c>
    </row>
    <row r="70" spans="2:9">
      <c r="B70" s="46">
        <v>6</v>
      </c>
      <c r="C70" s="15">
        <v>11</v>
      </c>
      <c r="D70" s="15">
        <v>7</v>
      </c>
      <c r="E70" s="15">
        <v>2</v>
      </c>
      <c r="F70" s="15">
        <f t="shared" si="27"/>
        <v>20</v>
      </c>
      <c r="G70" s="15">
        <f t="shared" si="28"/>
        <v>55.000000000000007</v>
      </c>
      <c r="H70" s="15">
        <f t="shared" si="29"/>
        <v>35</v>
      </c>
      <c r="I70" s="15">
        <f t="shared" si="30"/>
        <v>10</v>
      </c>
    </row>
    <row r="71" spans="2:9">
      <c r="B71" s="47">
        <v>7</v>
      </c>
      <c r="C71" s="15">
        <v>6</v>
      </c>
      <c r="D71" s="15">
        <v>5</v>
      </c>
      <c r="E71" s="15">
        <v>7</v>
      </c>
      <c r="F71" s="15">
        <f t="shared" si="27"/>
        <v>18</v>
      </c>
      <c r="G71" s="15">
        <f t="shared" si="28"/>
        <v>33.333333333333329</v>
      </c>
      <c r="H71" s="15">
        <f t="shared" si="29"/>
        <v>27.777777777777779</v>
      </c>
      <c r="I71" s="15">
        <f t="shared" si="30"/>
        <v>38.888888888888893</v>
      </c>
    </row>
    <row r="72" spans="2:9">
      <c r="B72" s="46">
        <v>8</v>
      </c>
      <c r="C72" s="15">
        <v>9</v>
      </c>
      <c r="D72" s="15">
        <v>6</v>
      </c>
      <c r="E72" s="15">
        <v>2</v>
      </c>
      <c r="F72" s="15">
        <f t="shared" si="27"/>
        <v>17</v>
      </c>
      <c r="G72" s="15">
        <f t="shared" si="28"/>
        <v>52.941176470588239</v>
      </c>
      <c r="H72" s="15">
        <f t="shared" si="29"/>
        <v>35.294117647058826</v>
      </c>
      <c r="I72" s="15">
        <f t="shared" si="30"/>
        <v>11.76470588235294</v>
      </c>
    </row>
    <row r="73" spans="2:9">
      <c r="B73" s="47">
        <v>9</v>
      </c>
      <c r="C73" s="15">
        <v>12</v>
      </c>
      <c r="D73" s="15">
        <v>3</v>
      </c>
      <c r="E73" s="15">
        <v>2</v>
      </c>
      <c r="F73" s="15">
        <f t="shared" si="27"/>
        <v>17</v>
      </c>
      <c r="G73" s="15">
        <f t="shared" si="28"/>
        <v>70.588235294117652</v>
      </c>
      <c r="H73" s="15">
        <f t="shared" si="29"/>
        <v>17.647058823529413</v>
      </c>
      <c r="I73" s="15">
        <f t="shared" si="30"/>
        <v>11.76470588235294</v>
      </c>
    </row>
    <row r="74" spans="2:9">
      <c r="B74" s="46">
        <v>10</v>
      </c>
      <c r="C74" s="15">
        <v>13</v>
      </c>
      <c r="D74" s="15">
        <v>9</v>
      </c>
      <c r="E74" s="15">
        <v>1</v>
      </c>
      <c r="F74" s="15">
        <f t="shared" si="27"/>
        <v>23</v>
      </c>
      <c r="G74" s="15">
        <f t="shared" si="28"/>
        <v>56.521739130434781</v>
      </c>
      <c r="H74" s="15">
        <f t="shared" si="29"/>
        <v>39.130434782608695</v>
      </c>
      <c r="I74" s="15">
        <f t="shared" si="30"/>
        <v>4.3478260869565215</v>
      </c>
    </row>
    <row r="75" spans="2:9">
      <c r="B75" s="47">
        <v>11</v>
      </c>
      <c r="C75" s="15">
        <v>11</v>
      </c>
      <c r="D75" s="15">
        <v>7</v>
      </c>
      <c r="E75" s="15">
        <v>1</v>
      </c>
      <c r="F75" s="15">
        <f t="shared" si="27"/>
        <v>19</v>
      </c>
      <c r="G75" s="15">
        <f t="shared" si="28"/>
        <v>57.894736842105267</v>
      </c>
      <c r="H75" s="15">
        <f t="shared" si="29"/>
        <v>36.84210526315789</v>
      </c>
      <c r="I75" s="15">
        <f t="shared" si="30"/>
        <v>5.2631578947368416</v>
      </c>
    </row>
    <row r="76" spans="2:9">
      <c r="B76" s="46">
        <v>12</v>
      </c>
      <c r="C76" s="15">
        <v>10</v>
      </c>
      <c r="D76" s="15">
        <v>7</v>
      </c>
      <c r="E76" s="15">
        <v>0</v>
      </c>
      <c r="F76" s="15">
        <f t="shared" si="27"/>
        <v>17</v>
      </c>
      <c r="G76" s="15">
        <f t="shared" si="28"/>
        <v>58.82352941176471</v>
      </c>
      <c r="H76" s="15">
        <f t="shared" si="29"/>
        <v>41.17647058823529</v>
      </c>
      <c r="I76" s="15">
        <f t="shared" si="30"/>
        <v>0</v>
      </c>
    </row>
    <row r="77" spans="2:9">
      <c r="B77" s="60" t="s">
        <v>41</v>
      </c>
      <c r="C77" s="16">
        <f t="shared" ref="C77:F77" si="31">AVERAGE(C65:C76)</f>
        <v>11.166666666666666</v>
      </c>
      <c r="D77" s="16">
        <f t="shared" si="31"/>
        <v>7.833333333333333</v>
      </c>
      <c r="E77" s="16">
        <f t="shared" si="31"/>
        <v>1.9166666666666667</v>
      </c>
      <c r="F77" s="17">
        <f t="shared" si="31"/>
        <v>20.916666666666668</v>
      </c>
      <c r="G77" s="16">
        <f>AVERAGE(G65:G76)</f>
        <v>53.547797678695183</v>
      </c>
      <c r="H77" s="16">
        <f>AVERAGE(H65:H76)</f>
        <v>36.155002364535946</v>
      </c>
      <c r="I77" s="16">
        <f>AVERAGE(I65:I76)</f>
        <v>10.297199956768877</v>
      </c>
    </row>
    <row r="78" spans="2:9">
      <c r="B78" s="61" t="s">
        <v>6</v>
      </c>
      <c r="C78" s="16">
        <f>STDEV(D65:D76)/SQRT(12)</f>
        <v>1.0859525446781406</v>
      </c>
      <c r="D78" s="16">
        <f t="shared" ref="D78:I78" si="32">STDEV(D65:D76)/SQRT(12)</f>
        <v>1.0859525446781406</v>
      </c>
      <c r="E78" s="16">
        <f t="shared" si="32"/>
        <v>0.52883997312203734</v>
      </c>
      <c r="F78" s="16">
        <f t="shared" si="32"/>
        <v>1.6987443372186191</v>
      </c>
      <c r="G78" s="16">
        <f t="shared" si="32"/>
        <v>2.7488451217065073</v>
      </c>
      <c r="H78" s="16">
        <f t="shared" si="32"/>
        <v>2.3350124032689243</v>
      </c>
      <c r="I78" s="16">
        <f t="shared" si="32"/>
        <v>3.0650476333033359</v>
      </c>
    </row>
  </sheetData>
  <mergeCells count="15">
    <mergeCell ref="B31:I31"/>
    <mergeCell ref="B47:I47"/>
    <mergeCell ref="B62:I62"/>
    <mergeCell ref="B63:F63"/>
    <mergeCell ref="G63:I63"/>
    <mergeCell ref="B48:F48"/>
    <mergeCell ref="G48:I48"/>
    <mergeCell ref="B32:F32"/>
    <mergeCell ref="G32:I32"/>
    <mergeCell ref="B2:I2"/>
    <mergeCell ref="G3:I3"/>
    <mergeCell ref="G17:I17"/>
    <mergeCell ref="B17:F17"/>
    <mergeCell ref="B3:F3"/>
    <mergeCell ref="B16:I16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79"/>
  <sheetViews>
    <sheetView workbookViewId="0">
      <selection activeCell="L16" sqref="L16"/>
    </sheetView>
  </sheetViews>
  <sheetFormatPr baseColWidth="10" defaultRowHeight="15" x14ac:dyDescent="0"/>
  <cols>
    <col min="1" max="16384" width="10.83203125" style="32"/>
  </cols>
  <sheetData>
    <row r="2" spans="2:11" ht="19">
      <c r="B2" s="70" t="s">
        <v>53</v>
      </c>
      <c r="C2" s="70"/>
      <c r="D2" s="70"/>
      <c r="E2" s="70"/>
      <c r="F2" s="70"/>
      <c r="G2" s="70"/>
      <c r="H2" s="70"/>
      <c r="I2" s="70"/>
      <c r="J2" s="70"/>
      <c r="K2" s="70"/>
    </row>
    <row r="3" spans="2:11" ht="19">
      <c r="B3" s="70" t="s">
        <v>35</v>
      </c>
      <c r="C3" s="70"/>
      <c r="D3" s="70"/>
      <c r="E3" s="70"/>
      <c r="F3" s="70"/>
      <c r="G3" s="70"/>
      <c r="H3" s="70" t="s">
        <v>36</v>
      </c>
      <c r="I3" s="70"/>
      <c r="J3" s="70"/>
      <c r="K3" s="70"/>
    </row>
    <row r="4" spans="2:11">
      <c r="B4" s="4" t="s">
        <v>11</v>
      </c>
      <c r="C4" s="12" t="s">
        <v>30</v>
      </c>
      <c r="D4" s="12" t="s">
        <v>70</v>
      </c>
      <c r="E4" s="12" t="s">
        <v>32</v>
      </c>
      <c r="F4" s="12" t="s">
        <v>33</v>
      </c>
      <c r="G4" s="12" t="s">
        <v>4</v>
      </c>
      <c r="H4" s="12" t="s">
        <v>30</v>
      </c>
      <c r="I4" s="51" t="s">
        <v>70</v>
      </c>
      <c r="J4" s="12" t="s">
        <v>33</v>
      </c>
      <c r="K4" s="12" t="s">
        <v>32</v>
      </c>
    </row>
    <row r="5" spans="2:11">
      <c r="B5" s="33">
        <v>1</v>
      </c>
      <c r="C5" s="35">
        <v>21</v>
      </c>
      <c r="D5" s="35">
        <v>8</v>
      </c>
      <c r="E5" s="35">
        <v>0</v>
      </c>
      <c r="F5" s="35">
        <v>0</v>
      </c>
      <c r="G5" s="33">
        <f t="shared" ref="G5:G12" si="0">SUM(C5:F5)</f>
        <v>29</v>
      </c>
      <c r="H5" s="33">
        <f t="shared" ref="H5:H12" si="1">C5/G5*100</f>
        <v>72.41379310344827</v>
      </c>
      <c r="I5" s="33">
        <f t="shared" ref="I5:I12" si="2">D5/G5*100</f>
        <v>27.586206896551722</v>
      </c>
      <c r="J5" s="33">
        <f t="shared" ref="J5:J12" si="3">F5/G5*100</f>
        <v>0</v>
      </c>
      <c r="K5" s="33">
        <f t="shared" ref="K5:K12" si="4">E5/G5*100</f>
        <v>0</v>
      </c>
    </row>
    <row r="6" spans="2:11">
      <c r="B6" s="33">
        <v>2</v>
      </c>
      <c r="C6" s="35">
        <v>17</v>
      </c>
      <c r="D6" s="35">
        <v>0</v>
      </c>
      <c r="E6" s="35">
        <v>0</v>
      </c>
      <c r="F6" s="35">
        <v>0</v>
      </c>
      <c r="G6" s="33">
        <f t="shared" si="0"/>
        <v>17</v>
      </c>
      <c r="H6" s="33">
        <f t="shared" si="1"/>
        <v>100</v>
      </c>
      <c r="I6" s="33">
        <f t="shared" si="2"/>
        <v>0</v>
      </c>
      <c r="J6" s="33">
        <f t="shared" si="3"/>
        <v>0</v>
      </c>
      <c r="K6" s="33">
        <f t="shared" si="4"/>
        <v>0</v>
      </c>
    </row>
    <row r="7" spans="2:11">
      <c r="B7" s="50">
        <v>3</v>
      </c>
      <c r="C7" s="35">
        <v>14</v>
      </c>
      <c r="D7" s="35">
        <v>0</v>
      </c>
      <c r="E7" s="35">
        <v>0</v>
      </c>
      <c r="F7" s="35">
        <v>0</v>
      </c>
      <c r="G7" s="33">
        <f t="shared" si="0"/>
        <v>14</v>
      </c>
      <c r="H7" s="33">
        <f t="shared" si="1"/>
        <v>100</v>
      </c>
      <c r="I7" s="33">
        <f t="shared" si="2"/>
        <v>0</v>
      </c>
      <c r="J7" s="33">
        <f t="shared" si="3"/>
        <v>0</v>
      </c>
      <c r="K7" s="33">
        <f t="shared" si="4"/>
        <v>0</v>
      </c>
    </row>
    <row r="8" spans="2:11">
      <c r="B8" s="50">
        <v>4</v>
      </c>
      <c r="C8" s="35">
        <v>13</v>
      </c>
      <c r="D8" s="35">
        <v>0</v>
      </c>
      <c r="E8" s="35">
        <v>1</v>
      </c>
      <c r="F8" s="35">
        <v>0</v>
      </c>
      <c r="G8" s="33">
        <f t="shared" si="0"/>
        <v>14</v>
      </c>
      <c r="H8" s="33">
        <f t="shared" si="1"/>
        <v>92.857142857142861</v>
      </c>
      <c r="I8" s="33">
        <f t="shared" si="2"/>
        <v>0</v>
      </c>
      <c r="J8" s="33">
        <f t="shared" si="3"/>
        <v>0</v>
      </c>
      <c r="K8" s="33">
        <f t="shared" si="4"/>
        <v>7.1428571428571423</v>
      </c>
    </row>
    <row r="9" spans="2:11">
      <c r="B9" s="50">
        <v>5</v>
      </c>
      <c r="C9" s="33">
        <v>12</v>
      </c>
      <c r="D9" s="33">
        <v>0</v>
      </c>
      <c r="E9" s="33">
        <v>0</v>
      </c>
      <c r="F9" s="33">
        <v>2</v>
      </c>
      <c r="G9" s="33">
        <f t="shared" si="0"/>
        <v>14</v>
      </c>
      <c r="H9" s="33">
        <f t="shared" si="1"/>
        <v>85.714285714285708</v>
      </c>
      <c r="I9" s="33">
        <f t="shared" si="2"/>
        <v>0</v>
      </c>
      <c r="J9" s="33">
        <f t="shared" si="3"/>
        <v>14.285714285714285</v>
      </c>
      <c r="K9" s="33">
        <f t="shared" si="4"/>
        <v>0</v>
      </c>
    </row>
    <row r="10" spans="2:11">
      <c r="B10" s="50">
        <v>6</v>
      </c>
      <c r="C10" s="33">
        <v>13</v>
      </c>
      <c r="D10" s="33">
        <v>0</v>
      </c>
      <c r="E10" s="33">
        <v>1</v>
      </c>
      <c r="F10" s="33">
        <v>0</v>
      </c>
      <c r="G10" s="33">
        <f t="shared" si="0"/>
        <v>14</v>
      </c>
      <c r="H10" s="33">
        <f t="shared" si="1"/>
        <v>92.857142857142861</v>
      </c>
      <c r="I10" s="33">
        <f t="shared" si="2"/>
        <v>0</v>
      </c>
      <c r="J10" s="33">
        <f t="shared" si="3"/>
        <v>0</v>
      </c>
      <c r="K10" s="33">
        <f t="shared" si="4"/>
        <v>7.1428571428571423</v>
      </c>
    </row>
    <row r="11" spans="2:11">
      <c r="B11" s="50">
        <v>7</v>
      </c>
      <c r="C11" s="36">
        <v>14</v>
      </c>
      <c r="D11" s="36">
        <v>0</v>
      </c>
      <c r="E11" s="36">
        <v>0</v>
      </c>
      <c r="F11" s="36">
        <v>0</v>
      </c>
      <c r="G11" s="36">
        <f t="shared" si="0"/>
        <v>14</v>
      </c>
      <c r="H11" s="33">
        <f t="shared" si="1"/>
        <v>100</v>
      </c>
      <c r="I11" s="33">
        <f t="shared" si="2"/>
        <v>0</v>
      </c>
      <c r="J11" s="33">
        <f t="shared" si="3"/>
        <v>0</v>
      </c>
      <c r="K11" s="33">
        <f t="shared" si="4"/>
        <v>0</v>
      </c>
    </row>
    <row r="12" spans="2:11">
      <c r="B12" s="50">
        <v>8</v>
      </c>
      <c r="C12" s="36">
        <v>16</v>
      </c>
      <c r="D12" s="36">
        <v>0</v>
      </c>
      <c r="E12" s="36">
        <v>0</v>
      </c>
      <c r="F12" s="36">
        <v>0</v>
      </c>
      <c r="G12" s="36">
        <f t="shared" si="0"/>
        <v>16</v>
      </c>
      <c r="H12" s="33">
        <f t="shared" si="1"/>
        <v>100</v>
      </c>
      <c r="I12" s="33">
        <f t="shared" si="2"/>
        <v>0</v>
      </c>
      <c r="J12" s="33">
        <f t="shared" si="3"/>
        <v>0</v>
      </c>
      <c r="K12" s="33">
        <f t="shared" si="4"/>
        <v>0</v>
      </c>
    </row>
    <row r="13" spans="2:11">
      <c r="B13" s="60" t="s">
        <v>41</v>
      </c>
      <c r="C13" s="17">
        <f>AVERAGE(C5:C12)</f>
        <v>15</v>
      </c>
      <c r="D13" s="17">
        <f t="shared" ref="D13:G13" si="5">AVERAGE(D5:D12)</f>
        <v>1</v>
      </c>
      <c r="E13" s="17">
        <f t="shared" si="5"/>
        <v>0.25</v>
      </c>
      <c r="F13" s="17">
        <f t="shared" si="5"/>
        <v>0.25</v>
      </c>
      <c r="G13" s="17">
        <f t="shared" si="5"/>
        <v>16.5</v>
      </c>
      <c r="H13" s="17">
        <f>AVERAGE(H5:H12)</f>
        <v>92.980295566502463</v>
      </c>
      <c r="I13" s="17">
        <f t="shared" ref="I13:K13" si="6">AVERAGE(I5:I12)</f>
        <v>3.4482758620689653</v>
      </c>
      <c r="J13" s="17">
        <f t="shared" si="6"/>
        <v>1.7857142857142856</v>
      </c>
      <c r="K13" s="17">
        <f t="shared" si="6"/>
        <v>1.7857142857142856</v>
      </c>
    </row>
    <row r="14" spans="2:11">
      <c r="B14" s="61" t="s">
        <v>6</v>
      </c>
      <c r="C14" s="17">
        <f>STDEV(C5:C13)/SQRT(8)</f>
        <v>0.96824583655185414</v>
      </c>
      <c r="D14" s="17">
        <f t="shared" ref="D14:G14" si="7">STDEV(D5:D13)/SQRT(8)</f>
        <v>0.93541434669348533</v>
      </c>
      <c r="E14" s="17">
        <f t="shared" si="7"/>
        <v>0.15309310892394862</v>
      </c>
      <c r="F14" s="17">
        <f t="shared" si="7"/>
        <v>0.23385358667337133</v>
      </c>
      <c r="G14" s="17">
        <f t="shared" si="7"/>
        <v>1.713913650100261</v>
      </c>
      <c r="H14" s="17">
        <f>STDEV(H5:H13)/SQRT(8)</f>
        <v>3.2425666368673856</v>
      </c>
      <c r="I14" s="17">
        <f t="shared" ref="I14:K14" si="8">STDEV(I5:I13)/SQRT(8)</f>
        <v>3.2255667127361556</v>
      </c>
      <c r="J14" s="17">
        <f t="shared" si="8"/>
        <v>1.6703827619526523</v>
      </c>
      <c r="K14" s="17">
        <f t="shared" si="8"/>
        <v>1.0935222065996328</v>
      </c>
    </row>
    <row r="16" spans="2:11" ht="19">
      <c r="B16" s="75" t="s">
        <v>58</v>
      </c>
      <c r="C16" s="76"/>
      <c r="D16" s="76"/>
      <c r="E16" s="76"/>
      <c r="F16" s="76"/>
      <c r="G16" s="76"/>
      <c r="H16" s="76"/>
      <c r="I16" s="76"/>
      <c r="J16" s="76"/>
      <c r="K16" s="77"/>
    </row>
    <row r="17" spans="2:11" ht="19">
      <c r="B17" s="75" t="s">
        <v>35</v>
      </c>
      <c r="C17" s="76"/>
      <c r="D17" s="76"/>
      <c r="E17" s="76"/>
      <c r="F17" s="76"/>
      <c r="G17" s="77"/>
      <c r="H17" s="75" t="s">
        <v>36</v>
      </c>
      <c r="I17" s="76"/>
      <c r="J17" s="76"/>
      <c r="K17" s="77"/>
    </row>
    <row r="18" spans="2:11">
      <c r="B18" s="4" t="s">
        <v>11</v>
      </c>
      <c r="C18" s="12" t="s">
        <v>30</v>
      </c>
      <c r="D18" s="51" t="s">
        <v>70</v>
      </c>
      <c r="E18" s="12" t="s">
        <v>32</v>
      </c>
      <c r="F18" s="12" t="s">
        <v>33</v>
      </c>
      <c r="G18" s="12" t="s">
        <v>4</v>
      </c>
      <c r="H18" s="12" t="s">
        <v>30</v>
      </c>
      <c r="I18" s="51" t="s">
        <v>70</v>
      </c>
      <c r="J18" s="12" t="s">
        <v>33</v>
      </c>
      <c r="K18" s="12" t="s">
        <v>32</v>
      </c>
    </row>
    <row r="19" spans="2:11">
      <c r="B19" s="50">
        <v>1</v>
      </c>
      <c r="C19" s="33">
        <v>25</v>
      </c>
      <c r="D19" s="33">
        <v>1</v>
      </c>
      <c r="E19" s="33">
        <v>0</v>
      </c>
      <c r="F19" s="35">
        <v>1</v>
      </c>
      <c r="G19" s="33">
        <f t="shared" ref="G19:G28" si="9">SUM(C19:F19)</f>
        <v>27</v>
      </c>
      <c r="H19" s="33">
        <f t="shared" ref="H19:H28" si="10">C19/G19*100</f>
        <v>92.592592592592595</v>
      </c>
      <c r="I19" s="33">
        <f t="shared" ref="I19:I28" si="11">D19/G19*100</f>
        <v>3.7037037037037033</v>
      </c>
      <c r="J19" s="33">
        <f t="shared" ref="J19:J28" si="12">F19/G19*100</f>
        <v>3.7037037037037033</v>
      </c>
      <c r="K19" s="33">
        <f t="shared" ref="K19:K28" si="13">E19/G19*100</f>
        <v>0</v>
      </c>
    </row>
    <row r="20" spans="2:11">
      <c r="B20" s="50">
        <v>2</v>
      </c>
      <c r="C20" s="33">
        <v>11</v>
      </c>
      <c r="D20" s="33">
        <v>0</v>
      </c>
      <c r="E20" s="33">
        <v>0</v>
      </c>
      <c r="F20" s="35">
        <v>0</v>
      </c>
      <c r="G20" s="33">
        <f t="shared" si="9"/>
        <v>11</v>
      </c>
      <c r="H20" s="33">
        <f t="shared" si="10"/>
        <v>100</v>
      </c>
      <c r="I20" s="33">
        <f t="shared" si="11"/>
        <v>0</v>
      </c>
      <c r="J20" s="33">
        <f t="shared" si="12"/>
        <v>0</v>
      </c>
      <c r="K20" s="33">
        <f t="shared" si="13"/>
        <v>0</v>
      </c>
    </row>
    <row r="21" spans="2:11">
      <c r="B21" s="50">
        <v>3</v>
      </c>
      <c r="C21" s="33">
        <v>14</v>
      </c>
      <c r="D21" s="33">
        <v>2</v>
      </c>
      <c r="E21" s="33">
        <v>0</v>
      </c>
      <c r="F21" s="35">
        <v>0</v>
      </c>
      <c r="G21" s="33">
        <f t="shared" si="9"/>
        <v>16</v>
      </c>
      <c r="H21" s="33">
        <f t="shared" si="10"/>
        <v>87.5</v>
      </c>
      <c r="I21" s="33">
        <f t="shared" si="11"/>
        <v>12.5</v>
      </c>
      <c r="J21" s="33">
        <f t="shared" si="12"/>
        <v>0</v>
      </c>
      <c r="K21" s="33">
        <f t="shared" si="13"/>
        <v>0</v>
      </c>
    </row>
    <row r="22" spans="2:11">
      <c r="B22" s="50">
        <v>4</v>
      </c>
      <c r="C22" s="33">
        <v>9</v>
      </c>
      <c r="D22" s="33">
        <v>0</v>
      </c>
      <c r="E22" s="33">
        <v>3</v>
      </c>
      <c r="F22" s="35">
        <v>0</v>
      </c>
      <c r="G22" s="33">
        <f t="shared" si="9"/>
        <v>12</v>
      </c>
      <c r="H22" s="33">
        <f t="shared" si="10"/>
        <v>75</v>
      </c>
      <c r="I22" s="33">
        <f t="shared" si="11"/>
        <v>0</v>
      </c>
      <c r="J22" s="33">
        <f t="shared" si="12"/>
        <v>0</v>
      </c>
      <c r="K22" s="33">
        <f t="shared" si="13"/>
        <v>25</v>
      </c>
    </row>
    <row r="23" spans="2:11">
      <c r="B23" s="50">
        <v>5</v>
      </c>
      <c r="C23" s="33">
        <v>19</v>
      </c>
      <c r="D23" s="33">
        <v>0</v>
      </c>
      <c r="E23" s="33">
        <v>0</v>
      </c>
      <c r="F23" s="35">
        <v>0</v>
      </c>
      <c r="G23" s="33">
        <f t="shared" si="9"/>
        <v>19</v>
      </c>
      <c r="H23" s="33">
        <f t="shared" si="10"/>
        <v>100</v>
      </c>
      <c r="I23" s="33">
        <f t="shared" si="11"/>
        <v>0</v>
      </c>
      <c r="J23" s="33">
        <f t="shared" si="12"/>
        <v>0</v>
      </c>
      <c r="K23" s="33">
        <f t="shared" si="13"/>
        <v>0</v>
      </c>
    </row>
    <row r="24" spans="2:11">
      <c r="B24" s="50">
        <v>6</v>
      </c>
      <c r="C24" s="33">
        <v>12</v>
      </c>
      <c r="D24" s="33">
        <v>1</v>
      </c>
      <c r="E24" s="33">
        <v>0</v>
      </c>
      <c r="F24" s="35">
        <v>0</v>
      </c>
      <c r="G24" s="33">
        <f t="shared" si="9"/>
        <v>13</v>
      </c>
      <c r="H24" s="33">
        <f t="shared" si="10"/>
        <v>92.307692307692307</v>
      </c>
      <c r="I24" s="33">
        <f t="shared" si="11"/>
        <v>7.6923076923076925</v>
      </c>
      <c r="J24" s="33">
        <f t="shared" si="12"/>
        <v>0</v>
      </c>
      <c r="K24" s="33">
        <f t="shared" si="13"/>
        <v>0</v>
      </c>
    </row>
    <row r="25" spans="2:11">
      <c r="B25" s="50">
        <v>7</v>
      </c>
      <c r="C25" s="35">
        <v>17</v>
      </c>
      <c r="D25" s="35">
        <v>4</v>
      </c>
      <c r="E25" s="35">
        <v>0</v>
      </c>
      <c r="F25" s="35">
        <v>0</v>
      </c>
      <c r="G25" s="33">
        <f t="shared" si="9"/>
        <v>21</v>
      </c>
      <c r="H25" s="33">
        <f t="shared" si="10"/>
        <v>80.952380952380949</v>
      </c>
      <c r="I25" s="33">
        <f t="shared" si="11"/>
        <v>19.047619047619047</v>
      </c>
      <c r="J25" s="33">
        <f t="shared" si="12"/>
        <v>0</v>
      </c>
      <c r="K25" s="33">
        <f t="shared" si="13"/>
        <v>0</v>
      </c>
    </row>
    <row r="26" spans="2:11">
      <c r="B26" s="50">
        <v>8</v>
      </c>
      <c r="C26" s="35">
        <v>20</v>
      </c>
      <c r="D26" s="35">
        <v>5</v>
      </c>
      <c r="E26" s="35">
        <v>0</v>
      </c>
      <c r="F26" s="35">
        <v>0</v>
      </c>
      <c r="G26" s="33">
        <f t="shared" si="9"/>
        <v>25</v>
      </c>
      <c r="H26" s="33">
        <f t="shared" si="10"/>
        <v>80</v>
      </c>
      <c r="I26" s="33">
        <f t="shared" si="11"/>
        <v>20</v>
      </c>
      <c r="J26" s="33">
        <f t="shared" si="12"/>
        <v>0</v>
      </c>
      <c r="K26" s="33">
        <f t="shared" si="13"/>
        <v>0</v>
      </c>
    </row>
    <row r="27" spans="2:11">
      <c r="B27" s="50">
        <v>9</v>
      </c>
      <c r="C27" s="35">
        <v>19</v>
      </c>
      <c r="D27" s="35">
        <v>4</v>
      </c>
      <c r="E27" s="35">
        <v>1</v>
      </c>
      <c r="F27" s="35">
        <v>0</v>
      </c>
      <c r="G27" s="33">
        <f t="shared" si="9"/>
        <v>24</v>
      </c>
      <c r="H27" s="33">
        <f t="shared" si="10"/>
        <v>79.166666666666657</v>
      </c>
      <c r="I27" s="33">
        <f t="shared" si="11"/>
        <v>16.666666666666664</v>
      </c>
      <c r="J27" s="33">
        <f t="shared" si="12"/>
        <v>0</v>
      </c>
      <c r="K27" s="33">
        <f t="shared" si="13"/>
        <v>4.1666666666666661</v>
      </c>
    </row>
    <row r="28" spans="2:11">
      <c r="B28" s="50">
        <v>10</v>
      </c>
      <c r="C28" s="35">
        <v>23</v>
      </c>
      <c r="D28" s="35">
        <v>4</v>
      </c>
      <c r="E28" s="35">
        <v>1</v>
      </c>
      <c r="F28" s="35">
        <v>0</v>
      </c>
      <c r="G28" s="33">
        <f t="shared" si="9"/>
        <v>28</v>
      </c>
      <c r="H28" s="33">
        <f t="shared" si="10"/>
        <v>82.142857142857139</v>
      </c>
      <c r="I28" s="33">
        <f t="shared" si="11"/>
        <v>14.285714285714285</v>
      </c>
      <c r="J28" s="33">
        <f t="shared" si="12"/>
        <v>0</v>
      </c>
      <c r="K28" s="33">
        <f t="shared" si="13"/>
        <v>3.5714285714285712</v>
      </c>
    </row>
    <row r="29" spans="2:11">
      <c r="B29" s="60" t="s">
        <v>41</v>
      </c>
      <c r="C29" s="17">
        <f t="shared" ref="C29:K29" si="14">AVERAGE(C19:C28)</f>
        <v>16.899999999999999</v>
      </c>
      <c r="D29" s="17">
        <f t="shared" si="14"/>
        <v>2.1</v>
      </c>
      <c r="E29" s="17">
        <f t="shared" si="14"/>
        <v>0.5</v>
      </c>
      <c r="F29" s="17">
        <f t="shared" si="14"/>
        <v>0.1</v>
      </c>
      <c r="G29" s="17">
        <f t="shared" si="14"/>
        <v>19.600000000000001</v>
      </c>
      <c r="H29" s="17">
        <f t="shared" si="14"/>
        <v>86.96621896621896</v>
      </c>
      <c r="I29" s="17">
        <f t="shared" si="14"/>
        <v>9.3896011396011367</v>
      </c>
      <c r="J29" s="17">
        <f t="shared" si="14"/>
        <v>0.37037037037037035</v>
      </c>
      <c r="K29" s="17">
        <f t="shared" si="14"/>
        <v>3.2738095238095233</v>
      </c>
    </row>
    <row r="30" spans="2:11">
      <c r="B30" s="61" t="s">
        <v>6</v>
      </c>
      <c r="C30" s="17">
        <f t="shared" ref="C30:K30" si="15">STDEV(C19:C28)/SQRT(10)</f>
        <v>1.6696639715157595</v>
      </c>
      <c r="D30" s="17">
        <f t="shared" si="15"/>
        <v>0.62271805640898015</v>
      </c>
      <c r="E30" s="17">
        <f t="shared" si="15"/>
        <v>0.30731814857642953</v>
      </c>
      <c r="F30" s="17">
        <f t="shared" si="15"/>
        <v>9.9999999999999992E-2</v>
      </c>
      <c r="G30" s="17">
        <f t="shared" si="15"/>
        <v>2.0121851030382096</v>
      </c>
      <c r="H30" s="17">
        <f t="shared" si="15"/>
        <v>2.8130922526018201</v>
      </c>
      <c r="I30" s="17">
        <f t="shared" si="15"/>
        <v>2.565073369026559</v>
      </c>
      <c r="J30" s="17">
        <f t="shared" si="15"/>
        <v>0.37037037037037035</v>
      </c>
      <c r="K30" s="17">
        <f t="shared" si="15"/>
        <v>2.4674276420102599</v>
      </c>
    </row>
    <row r="32" spans="2:11" ht="19">
      <c r="B32" s="75" t="s">
        <v>59</v>
      </c>
      <c r="C32" s="76"/>
      <c r="D32" s="76"/>
      <c r="E32" s="76"/>
      <c r="F32" s="76"/>
      <c r="G32" s="76"/>
      <c r="H32" s="76"/>
      <c r="I32" s="76"/>
      <c r="J32" s="76"/>
      <c r="K32" s="77"/>
    </row>
    <row r="33" spans="2:11" ht="19">
      <c r="B33" s="75" t="s">
        <v>35</v>
      </c>
      <c r="C33" s="76"/>
      <c r="D33" s="76"/>
      <c r="E33" s="76"/>
      <c r="F33" s="76"/>
      <c r="G33" s="77"/>
      <c r="H33" s="75" t="s">
        <v>36</v>
      </c>
      <c r="I33" s="76"/>
      <c r="J33" s="76"/>
      <c r="K33" s="77"/>
    </row>
    <row r="34" spans="2:11">
      <c r="B34" s="4" t="s">
        <v>11</v>
      </c>
      <c r="C34" s="12" t="s">
        <v>30</v>
      </c>
      <c r="D34" s="51" t="s">
        <v>70</v>
      </c>
      <c r="E34" s="12" t="s">
        <v>32</v>
      </c>
      <c r="F34" s="12" t="s">
        <v>33</v>
      </c>
      <c r="G34" s="12" t="s">
        <v>4</v>
      </c>
      <c r="H34" s="12" t="s">
        <v>30</v>
      </c>
      <c r="I34" s="51" t="s">
        <v>70</v>
      </c>
      <c r="J34" s="12" t="s">
        <v>33</v>
      </c>
      <c r="K34" s="12" t="s">
        <v>32</v>
      </c>
    </row>
    <row r="35" spans="2:11">
      <c r="B35" s="49">
        <v>1</v>
      </c>
      <c r="C35" s="33">
        <v>11</v>
      </c>
      <c r="D35" s="33">
        <v>3</v>
      </c>
      <c r="E35" s="35">
        <v>0</v>
      </c>
      <c r="F35" s="35">
        <v>0</v>
      </c>
      <c r="G35" s="33">
        <f t="shared" ref="G35:G47" si="16">SUM(C35:F35)</f>
        <v>14</v>
      </c>
      <c r="H35" s="33">
        <f t="shared" ref="H35:H47" si="17">C35/G35*100</f>
        <v>78.571428571428569</v>
      </c>
      <c r="I35" s="33">
        <f t="shared" ref="I35:I47" si="18">D35/G35*100</f>
        <v>21.428571428571427</v>
      </c>
      <c r="J35" s="33">
        <f t="shared" ref="J35:J47" si="19">F35/G35*100</f>
        <v>0</v>
      </c>
      <c r="K35" s="33">
        <f t="shared" ref="K35:K47" si="20">E35/G35*100</f>
        <v>0</v>
      </c>
    </row>
    <row r="36" spans="2:11">
      <c r="B36" s="63">
        <v>2</v>
      </c>
      <c r="C36" s="33">
        <v>12</v>
      </c>
      <c r="D36" s="33">
        <v>0</v>
      </c>
      <c r="E36" s="35">
        <v>2</v>
      </c>
      <c r="F36" s="35">
        <v>0</v>
      </c>
      <c r="G36" s="33">
        <f t="shared" si="16"/>
        <v>14</v>
      </c>
      <c r="H36" s="33">
        <f t="shared" si="17"/>
        <v>85.714285714285708</v>
      </c>
      <c r="I36" s="33">
        <f t="shared" si="18"/>
        <v>0</v>
      </c>
      <c r="J36" s="33">
        <f t="shared" si="19"/>
        <v>0</v>
      </c>
      <c r="K36" s="33">
        <f t="shared" si="20"/>
        <v>14.285714285714285</v>
      </c>
    </row>
    <row r="37" spans="2:11">
      <c r="B37" s="49">
        <v>3</v>
      </c>
      <c r="C37" s="33">
        <v>11</v>
      </c>
      <c r="D37" s="33">
        <v>0</v>
      </c>
      <c r="E37" s="35">
        <v>7</v>
      </c>
      <c r="F37" s="35">
        <v>0</v>
      </c>
      <c r="G37" s="33">
        <f t="shared" si="16"/>
        <v>18</v>
      </c>
      <c r="H37" s="33">
        <f t="shared" si="17"/>
        <v>61.111111111111114</v>
      </c>
      <c r="I37" s="33">
        <f t="shared" si="18"/>
        <v>0</v>
      </c>
      <c r="J37" s="33">
        <f t="shared" si="19"/>
        <v>0</v>
      </c>
      <c r="K37" s="33">
        <f t="shared" si="20"/>
        <v>38.888888888888893</v>
      </c>
    </row>
    <row r="38" spans="2:11">
      <c r="B38" s="63">
        <v>4</v>
      </c>
      <c r="C38" s="35">
        <v>12</v>
      </c>
      <c r="D38" s="35">
        <v>0</v>
      </c>
      <c r="E38" s="35">
        <v>0</v>
      </c>
      <c r="F38" s="35">
        <v>0</v>
      </c>
      <c r="G38" s="33">
        <f t="shared" si="16"/>
        <v>12</v>
      </c>
      <c r="H38" s="33">
        <f t="shared" si="17"/>
        <v>100</v>
      </c>
      <c r="I38" s="33">
        <f t="shared" si="18"/>
        <v>0</v>
      </c>
      <c r="J38" s="33">
        <f t="shared" si="19"/>
        <v>0</v>
      </c>
      <c r="K38" s="33">
        <f t="shared" si="20"/>
        <v>0</v>
      </c>
    </row>
    <row r="39" spans="2:11">
      <c r="B39" s="49">
        <v>5</v>
      </c>
      <c r="C39" s="35">
        <v>14</v>
      </c>
      <c r="D39" s="35">
        <v>3</v>
      </c>
      <c r="E39" s="35">
        <v>9</v>
      </c>
      <c r="F39" s="35">
        <v>0</v>
      </c>
      <c r="G39" s="33">
        <f t="shared" si="16"/>
        <v>26</v>
      </c>
      <c r="H39" s="33">
        <f t="shared" si="17"/>
        <v>53.846153846153847</v>
      </c>
      <c r="I39" s="33">
        <f t="shared" si="18"/>
        <v>11.538461538461538</v>
      </c>
      <c r="J39" s="33">
        <f t="shared" si="19"/>
        <v>0</v>
      </c>
      <c r="K39" s="33">
        <f t="shared" si="20"/>
        <v>34.615384615384613</v>
      </c>
    </row>
    <row r="40" spans="2:11">
      <c r="B40" s="63">
        <v>6</v>
      </c>
      <c r="C40" s="35">
        <v>15</v>
      </c>
      <c r="D40" s="35">
        <v>0</v>
      </c>
      <c r="E40" s="35">
        <v>2</v>
      </c>
      <c r="F40" s="35">
        <v>0</v>
      </c>
      <c r="G40" s="33">
        <f t="shared" si="16"/>
        <v>17</v>
      </c>
      <c r="H40" s="33">
        <f t="shared" si="17"/>
        <v>88.235294117647058</v>
      </c>
      <c r="I40" s="33">
        <f t="shared" si="18"/>
        <v>0</v>
      </c>
      <c r="J40" s="33">
        <f t="shared" si="19"/>
        <v>0</v>
      </c>
      <c r="K40" s="33">
        <f t="shared" si="20"/>
        <v>11.76470588235294</v>
      </c>
    </row>
    <row r="41" spans="2:11">
      <c r="B41" s="49">
        <v>7</v>
      </c>
      <c r="C41" s="35">
        <v>20</v>
      </c>
      <c r="D41" s="35">
        <v>4</v>
      </c>
      <c r="E41" s="35">
        <v>2</v>
      </c>
      <c r="F41" s="35">
        <v>1</v>
      </c>
      <c r="G41" s="33">
        <f t="shared" si="16"/>
        <v>27</v>
      </c>
      <c r="H41" s="33">
        <f t="shared" si="17"/>
        <v>74.074074074074076</v>
      </c>
      <c r="I41" s="33">
        <f t="shared" si="18"/>
        <v>14.814814814814813</v>
      </c>
      <c r="J41" s="33">
        <f t="shared" si="19"/>
        <v>3.7037037037037033</v>
      </c>
      <c r="K41" s="33">
        <f t="shared" si="20"/>
        <v>7.4074074074074066</v>
      </c>
    </row>
    <row r="42" spans="2:11">
      <c r="B42" s="63">
        <v>8</v>
      </c>
      <c r="C42" s="35">
        <v>11</v>
      </c>
      <c r="D42" s="35">
        <v>3</v>
      </c>
      <c r="E42" s="35">
        <v>0</v>
      </c>
      <c r="F42" s="35">
        <v>1</v>
      </c>
      <c r="G42" s="33">
        <f t="shared" si="16"/>
        <v>15</v>
      </c>
      <c r="H42" s="33">
        <f t="shared" si="17"/>
        <v>73.333333333333329</v>
      </c>
      <c r="I42" s="33">
        <f t="shared" si="18"/>
        <v>20</v>
      </c>
      <c r="J42" s="33">
        <f t="shared" si="19"/>
        <v>6.666666666666667</v>
      </c>
      <c r="K42" s="33">
        <f t="shared" si="20"/>
        <v>0</v>
      </c>
    </row>
    <row r="43" spans="2:11">
      <c r="B43" s="49">
        <v>9</v>
      </c>
      <c r="C43" s="35">
        <v>14</v>
      </c>
      <c r="D43" s="35">
        <v>0</v>
      </c>
      <c r="E43" s="35">
        <v>0</v>
      </c>
      <c r="F43" s="35">
        <v>0</v>
      </c>
      <c r="G43" s="33">
        <f t="shared" si="16"/>
        <v>14</v>
      </c>
      <c r="H43" s="35">
        <f t="shared" si="17"/>
        <v>100</v>
      </c>
      <c r="I43" s="35">
        <f t="shared" si="18"/>
        <v>0</v>
      </c>
      <c r="J43" s="33">
        <f t="shared" si="19"/>
        <v>0</v>
      </c>
      <c r="K43" s="35">
        <f t="shared" si="20"/>
        <v>0</v>
      </c>
    </row>
    <row r="44" spans="2:11">
      <c r="B44" s="63">
        <v>10</v>
      </c>
      <c r="C44" s="35">
        <v>15</v>
      </c>
      <c r="D44" s="35">
        <v>8</v>
      </c>
      <c r="E44" s="35">
        <v>0</v>
      </c>
      <c r="F44" s="35">
        <v>0</v>
      </c>
      <c r="G44" s="33">
        <f t="shared" si="16"/>
        <v>23</v>
      </c>
      <c r="H44" s="35">
        <f t="shared" si="17"/>
        <v>65.217391304347828</v>
      </c>
      <c r="I44" s="35">
        <f t="shared" si="18"/>
        <v>34.782608695652172</v>
      </c>
      <c r="J44" s="33">
        <f t="shared" si="19"/>
        <v>0</v>
      </c>
      <c r="K44" s="35">
        <f t="shared" si="20"/>
        <v>0</v>
      </c>
    </row>
    <row r="45" spans="2:11">
      <c r="B45" s="49">
        <v>11</v>
      </c>
      <c r="C45" s="35">
        <v>20</v>
      </c>
      <c r="D45" s="35">
        <v>0</v>
      </c>
      <c r="E45" s="35">
        <v>0</v>
      </c>
      <c r="F45" s="35">
        <v>0</v>
      </c>
      <c r="G45" s="33">
        <f t="shared" si="16"/>
        <v>20</v>
      </c>
      <c r="H45" s="35">
        <f t="shared" si="17"/>
        <v>100</v>
      </c>
      <c r="I45" s="35">
        <f t="shared" si="18"/>
        <v>0</v>
      </c>
      <c r="J45" s="33">
        <f t="shared" si="19"/>
        <v>0</v>
      </c>
      <c r="K45" s="35">
        <f t="shared" si="20"/>
        <v>0</v>
      </c>
    </row>
    <row r="46" spans="2:11">
      <c r="B46" s="63">
        <v>12</v>
      </c>
      <c r="C46" s="35">
        <v>11</v>
      </c>
      <c r="D46" s="35">
        <v>4</v>
      </c>
      <c r="E46" s="35">
        <v>0</v>
      </c>
      <c r="F46" s="35">
        <v>0</v>
      </c>
      <c r="G46" s="33">
        <f t="shared" si="16"/>
        <v>15</v>
      </c>
      <c r="H46" s="35">
        <f t="shared" si="17"/>
        <v>73.333333333333329</v>
      </c>
      <c r="I46" s="35">
        <f t="shared" si="18"/>
        <v>26.666666666666668</v>
      </c>
      <c r="J46" s="33">
        <f t="shared" si="19"/>
        <v>0</v>
      </c>
      <c r="K46" s="35">
        <f t="shared" si="20"/>
        <v>0</v>
      </c>
    </row>
    <row r="47" spans="2:11">
      <c r="B47" s="49">
        <v>13</v>
      </c>
      <c r="C47" s="35">
        <v>15</v>
      </c>
      <c r="D47" s="35">
        <v>7</v>
      </c>
      <c r="E47" s="35">
        <v>0</v>
      </c>
      <c r="F47" s="35">
        <v>0</v>
      </c>
      <c r="G47" s="33">
        <f t="shared" si="16"/>
        <v>22</v>
      </c>
      <c r="H47" s="35">
        <f t="shared" si="17"/>
        <v>68.181818181818173</v>
      </c>
      <c r="I47" s="35">
        <f t="shared" si="18"/>
        <v>31.818181818181817</v>
      </c>
      <c r="J47" s="33">
        <f t="shared" si="19"/>
        <v>0</v>
      </c>
      <c r="K47" s="35">
        <f t="shared" si="20"/>
        <v>0</v>
      </c>
    </row>
    <row r="48" spans="2:11">
      <c r="B48" s="60" t="s">
        <v>41</v>
      </c>
      <c r="C48" s="17">
        <f t="shared" ref="C48:K48" si="21">AVERAGE(C35:C47)</f>
        <v>13.923076923076923</v>
      </c>
      <c r="D48" s="17">
        <f t="shared" si="21"/>
        <v>2.4615384615384617</v>
      </c>
      <c r="E48" s="17">
        <f t="shared" si="21"/>
        <v>1.6923076923076923</v>
      </c>
      <c r="F48" s="17">
        <f t="shared" si="21"/>
        <v>0.15384615384615385</v>
      </c>
      <c r="G48" s="17">
        <f t="shared" si="21"/>
        <v>18.23076923076923</v>
      </c>
      <c r="H48" s="17">
        <f t="shared" si="21"/>
        <v>78.586017199041009</v>
      </c>
      <c r="I48" s="17">
        <f t="shared" si="21"/>
        <v>12.388408074026803</v>
      </c>
      <c r="J48" s="17">
        <f t="shared" si="21"/>
        <v>0.79772079772079774</v>
      </c>
      <c r="K48" s="17">
        <f t="shared" si="21"/>
        <v>8.2278539292113955</v>
      </c>
    </row>
    <row r="49" spans="2:11">
      <c r="B49" s="61" t="s">
        <v>6</v>
      </c>
      <c r="C49" s="17">
        <f t="shared" ref="C49:K49" si="22">STDEV(C35:C42)/SQRT(13)</f>
        <v>0.86125387764482186</v>
      </c>
      <c r="D49" s="17">
        <f t="shared" si="22"/>
        <v>0.49029033784546011</v>
      </c>
      <c r="E49" s="17">
        <f t="shared" si="22"/>
        <v>0.94636377551362127</v>
      </c>
      <c r="F49" s="17">
        <f t="shared" si="22"/>
        <v>0.12838814775327387</v>
      </c>
      <c r="G49" s="17">
        <f t="shared" si="22"/>
        <v>1.5649842887952019</v>
      </c>
      <c r="H49" s="17">
        <f t="shared" si="22"/>
        <v>4.1191694091875535</v>
      </c>
      <c r="I49" s="17">
        <f t="shared" si="22"/>
        <v>2.646791848346326</v>
      </c>
      <c r="J49" s="17">
        <f t="shared" si="22"/>
        <v>0.70101020408416392</v>
      </c>
      <c r="K49" s="17">
        <f t="shared" si="22"/>
        <v>4.2938990315927725</v>
      </c>
    </row>
    <row r="51" spans="2:11" ht="19">
      <c r="B51" s="71" t="s">
        <v>60</v>
      </c>
      <c r="C51" s="72"/>
      <c r="D51" s="72"/>
      <c r="E51" s="72"/>
      <c r="F51" s="72"/>
      <c r="G51" s="72"/>
      <c r="H51" s="72"/>
      <c r="I51" s="72"/>
      <c r="J51" s="72"/>
      <c r="K51" s="73"/>
    </row>
    <row r="52" spans="2:11" ht="19">
      <c r="B52" s="71" t="s">
        <v>35</v>
      </c>
      <c r="C52" s="72"/>
      <c r="D52" s="72"/>
      <c r="E52" s="72"/>
      <c r="F52" s="72"/>
      <c r="G52" s="73"/>
      <c r="H52" s="74" t="s">
        <v>36</v>
      </c>
      <c r="I52" s="72"/>
      <c r="J52" s="72"/>
      <c r="K52" s="73"/>
    </row>
    <row r="53" spans="2:11">
      <c r="B53" s="4" t="s">
        <v>11</v>
      </c>
      <c r="C53" s="12" t="s">
        <v>30</v>
      </c>
      <c r="D53" s="12" t="s">
        <v>31</v>
      </c>
      <c r="E53" s="12" t="s">
        <v>32</v>
      </c>
      <c r="F53" s="12" t="s">
        <v>33</v>
      </c>
      <c r="G53" s="12" t="s">
        <v>4</v>
      </c>
      <c r="H53" s="12" t="s">
        <v>30</v>
      </c>
      <c r="I53" s="12" t="s">
        <v>31</v>
      </c>
      <c r="J53" s="12" t="s">
        <v>33</v>
      </c>
      <c r="K53" s="12" t="s">
        <v>32</v>
      </c>
    </row>
    <row r="54" spans="2:11">
      <c r="B54" s="49">
        <v>1</v>
      </c>
      <c r="C54" s="33">
        <v>9</v>
      </c>
      <c r="D54" s="33">
        <v>5</v>
      </c>
      <c r="E54" s="35">
        <v>0</v>
      </c>
      <c r="F54" s="26">
        <v>0</v>
      </c>
      <c r="G54" s="33">
        <f t="shared" ref="G54:G61" si="23">SUM(C54:F54)</f>
        <v>14</v>
      </c>
      <c r="H54" s="33">
        <f t="shared" ref="H54:H61" si="24">C54/G54*100</f>
        <v>64.285714285714292</v>
      </c>
      <c r="I54" s="33">
        <f t="shared" ref="I54:I61" si="25">D54/G54*100</f>
        <v>35.714285714285715</v>
      </c>
      <c r="J54" s="33">
        <f t="shared" ref="J54:J61" si="26">F54/G54*100</f>
        <v>0</v>
      </c>
      <c r="K54" s="33">
        <f t="shared" ref="K54:K61" si="27">E54/G54*100</f>
        <v>0</v>
      </c>
    </row>
    <row r="55" spans="2:11">
      <c r="B55" s="63">
        <v>2</v>
      </c>
      <c r="C55" s="33">
        <v>17</v>
      </c>
      <c r="D55" s="33">
        <v>6</v>
      </c>
      <c r="E55" s="35">
        <v>2</v>
      </c>
      <c r="F55" s="26">
        <v>1</v>
      </c>
      <c r="G55" s="33">
        <f t="shared" si="23"/>
        <v>26</v>
      </c>
      <c r="H55" s="33">
        <f t="shared" si="24"/>
        <v>65.384615384615387</v>
      </c>
      <c r="I55" s="33">
        <f t="shared" si="25"/>
        <v>23.076923076923077</v>
      </c>
      <c r="J55" s="33">
        <f t="shared" si="26"/>
        <v>3.8461538461538463</v>
      </c>
      <c r="K55" s="33">
        <f t="shared" si="27"/>
        <v>7.6923076923076925</v>
      </c>
    </row>
    <row r="56" spans="2:11">
      <c r="B56" s="49">
        <v>3</v>
      </c>
      <c r="C56" s="33">
        <v>14</v>
      </c>
      <c r="D56" s="33">
        <v>0</v>
      </c>
      <c r="E56" s="35">
        <v>4</v>
      </c>
      <c r="F56" s="26">
        <v>0</v>
      </c>
      <c r="G56" s="33">
        <f t="shared" si="23"/>
        <v>18</v>
      </c>
      <c r="H56" s="33">
        <f t="shared" si="24"/>
        <v>77.777777777777786</v>
      </c>
      <c r="I56" s="33">
        <f t="shared" si="25"/>
        <v>0</v>
      </c>
      <c r="J56" s="33">
        <f t="shared" si="26"/>
        <v>0</v>
      </c>
      <c r="K56" s="33">
        <f t="shared" si="27"/>
        <v>22.222222222222221</v>
      </c>
    </row>
    <row r="57" spans="2:11">
      <c r="B57" s="63">
        <v>4</v>
      </c>
      <c r="C57" s="35">
        <v>16</v>
      </c>
      <c r="D57" s="35">
        <v>3</v>
      </c>
      <c r="E57" s="35">
        <v>0</v>
      </c>
      <c r="F57" s="26">
        <v>1</v>
      </c>
      <c r="G57" s="33">
        <f t="shared" si="23"/>
        <v>20</v>
      </c>
      <c r="H57" s="33">
        <f t="shared" si="24"/>
        <v>80</v>
      </c>
      <c r="I57" s="33">
        <f t="shared" si="25"/>
        <v>15</v>
      </c>
      <c r="J57" s="33">
        <f t="shared" si="26"/>
        <v>5</v>
      </c>
      <c r="K57" s="33">
        <f t="shared" si="27"/>
        <v>0</v>
      </c>
    </row>
    <row r="58" spans="2:11">
      <c r="B58" s="49">
        <v>5</v>
      </c>
      <c r="C58" s="35">
        <v>11</v>
      </c>
      <c r="D58" s="35">
        <v>2</v>
      </c>
      <c r="E58" s="35">
        <v>4</v>
      </c>
      <c r="F58" s="26">
        <v>0</v>
      </c>
      <c r="G58" s="33">
        <f t="shared" si="23"/>
        <v>17</v>
      </c>
      <c r="H58" s="33">
        <f t="shared" si="24"/>
        <v>64.705882352941174</v>
      </c>
      <c r="I58" s="33">
        <f t="shared" si="25"/>
        <v>11.76470588235294</v>
      </c>
      <c r="J58" s="33">
        <f t="shared" si="26"/>
        <v>0</v>
      </c>
      <c r="K58" s="33">
        <f t="shared" si="27"/>
        <v>23.52941176470588</v>
      </c>
    </row>
    <row r="59" spans="2:11">
      <c r="B59" s="63">
        <v>6</v>
      </c>
      <c r="C59" s="35">
        <v>12</v>
      </c>
      <c r="D59" s="35">
        <v>5</v>
      </c>
      <c r="E59" s="35">
        <v>0</v>
      </c>
      <c r="F59" s="26">
        <v>0</v>
      </c>
      <c r="G59" s="33">
        <f t="shared" si="23"/>
        <v>17</v>
      </c>
      <c r="H59" s="33">
        <f t="shared" si="24"/>
        <v>70.588235294117652</v>
      </c>
      <c r="I59" s="33">
        <f t="shared" si="25"/>
        <v>29.411764705882355</v>
      </c>
      <c r="J59" s="33">
        <f t="shared" si="26"/>
        <v>0</v>
      </c>
      <c r="K59" s="33">
        <f t="shared" si="27"/>
        <v>0</v>
      </c>
    </row>
    <row r="60" spans="2:11">
      <c r="B60" s="49">
        <v>7</v>
      </c>
      <c r="C60" s="35">
        <v>12</v>
      </c>
      <c r="D60" s="35">
        <v>7</v>
      </c>
      <c r="E60" s="35">
        <v>1</v>
      </c>
      <c r="F60" s="26">
        <v>0</v>
      </c>
      <c r="G60" s="33">
        <f t="shared" si="23"/>
        <v>20</v>
      </c>
      <c r="H60" s="35">
        <f t="shared" si="24"/>
        <v>60</v>
      </c>
      <c r="I60" s="35">
        <f t="shared" si="25"/>
        <v>35</v>
      </c>
      <c r="J60" s="33">
        <f t="shared" si="26"/>
        <v>0</v>
      </c>
      <c r="K60" s="35">
        <f t="shared" si="27"/>
        <v>5</v>
      </c>
    </row>
    <row r="61" spans="2:11">
      <c r="B61" s="63">
        <v>8</v>
      </c>
      <c r="C61" s="35">
        <v>13</v>
      </c>
      <c r="D61" s="35">
        <v>6</v>
      </c>
      <c r="E61" s="35">
        <v>2</v>
      </c>
      <c r="F61" s="26">
        <v>0</v>
      </c>
      <c r="G61" s="33">
        <f t="shared" si="23"/>
        <v>21</v>
      </c>
      <c r="H61" s="35">
        <f t="shared" si="24"/>
        <v>61.904761904761905</v>
      </c>
      <c r="I61" s="35">
        <f t="shared" si="25"/>
        <v>28.571428571428569</v>
      </c>
      <c r="J61" s="33">
        <f t="shared" si="26"/>
        <v>0</v>
      </c>
      <c r="K61" s="35">
        <f t="shared" si="27"/>
        <v>9.5238095238095237</v>
      </c>
    </row>
    <row r="62" spans="2:11">
      <c r="B62" s="60" t="s">
        <v>41</v>
      </c>
      <c r="C62" s="17">
        <f t="shared" ref="C62:K62" si="28">AVERAGE(C53:C61)</f>
        <v>13</v>
      </c>
      <c r="D62" s="17">
        <f t="shared" si="28"/>
        <v>4.25</v>
      </c>
      <c r="E62" s="17">
        <f t="shared" si="28"/>
        <v>1.625</v>
      </c>
      <c r="F62" s="17">
        <f t="shared" si="28"/>
        <v>0.25</v>
      </c>
      <c r="G62" s="17">
        <f t="shared" si="28"/>
        <v>19.125</v>
      </c>
      <c r="H62" s="17">
        <f t="shared" si="28"/>
        <v>68.080873374991029</v>
      </c>
      <c r="I62" s="17">
        <f t="shared" si="28"/>
        <v>22.317388493859085</v>
      </c>
      <c r="J62" s="17">
        <f t="shared" si="28"/>
        <v>1.1057692307692308</v>
      </c>
      <c r="K62" s="17">
        <f t="shared" si="28"/>
        <v>8.4959689003806638</v>
      </c>
    </row>
    <row r="63" spans="2:11">
      <c r="B63" s="61" t="s">
        <v>6</v>
      </c>
      <c r="C63" s="17">
        <f t="shared" ref="C63:K63" si="29">STDEV(C53:C59)/SQRT(7)</f>
        <v>1.1567606658662091</v>
      </c>
      <c r="D63" s="17">
        <f t="shared" si="29"/>
        <v>0.85356395693083731</v>
      </c>
      <c r="E63" s="17">
        <f t="shared" si="29"/>
        <v>0.74322335295720643</v>
      </c>
      <c r="F63" s="17">
        <f t="shared" si="29"/>
        <v>0.19518001458970666</v>
      </c>
      <c r="G63" s="17">
        <f t="shared" si="29"/>
        <v>1.5430334996209205</v>
      </c>
      <c r="H63" s="17">
        <f t="shared" si="29"/>
        <v>2.6271606955561704</v>
      </c>
      <c r="I63" s="17">
        <f t="shared" si="29"/>
        <v>4.8802426952039566</v>
      </c>
      <c r="J63" s="17">
        <f t="shared" si="29"/>
        <v>0.87424241647345224</v>
      </c>
      <c r="K63" s="17">
        <f t="shared" si="29"/>
        <v>4.2446251472312717</v>
      </c>
    </row>
    <row r="65" spans="2:11" ht="19">
      <c r="B65" s="71" t="s">
        <v>61</v>
      </c>
      <c r="C65" s="72"/>
      <c r="D65" s="72"/>
      <c r="E65" s="72"/>
      <c r="F65" s="72"/>
      <c r="G65" s="72"/>
      <c r="H65" s="72"/>
      <c r="I65" s="72"/>
      <c r="J65" s="72"/>
      <c r="K65" s="73"/>
    </row>
    <row r="66" spans="2:11" ht="19">
      <c r="B66" s="71" t="s">
        <v>35</v>
      </c>
      <c r="C66" s="72"/>
      <c r="D66" s="72"/>
      <c r="E66" s="72"/>
      <c r="F66" s="72"/>
      <c r="G66" s="73"/>
      <c r="H66" s="74" t="s">
        <v>36</v>
      </c>
      <c r="I66" s="72"/>
      <c r="J66" s="72"/>
      <c r="K66" s="73"/>
    </row>
    <row r="67" spans="2:11">
      <c r="B67" s="4" t="s">
        <v>11</v>
      </c>
      <c r="C67" s="12" t="s">
        <v>30</v>
      </c>
      <c r="D67" s="51" t="s">
        <v>70</v>
      </c>
      <c r="E67" s="12" t="s">
        <v>32</v>
      </c>
      <c r="F67" s="12" t="s">
        <v>33</v>
      </c>
      <c r="G67" s="12" t="s">
        <v>4</v>
      </c>
      <c r="H67" s="12" t="s">
        <v>30</v>
      </c>
      <c r="I67" s="51" t="s">
        <v>70</v>
      </c>
      <c r="J67" s="12" t="s">
        <v>33</v>
      </c>
      <c r="K67" s="12" t="s">
        <v>32</v>
      </c>
    </row>
    <row r="68" spans="2:11">
      <c r="B68" s="49">
        <v>1</v>
      </c>
      <c r="C68" s="33">
        <v>21</v>
      </c>
      <c r="D68" s="33">
        <v>8</v>
      </c>
      <c r="E68" s="35">
        <v>0</v>
      </c>
      <c r="F68" s="35">
        <v>1</v>
      </c>
      <c r="G68" s="33">
        <f>SUM(C68:F68)</f>
        <v>30</v>
      </c>
      <c r="H68" s="33">
        <f t="shared" ref="H68:H77" si="30">C68/G68*100</f>
        <v>70</v>
      </c>
      <c r="I68" s="33">
        <f t="shared" ref="I68:I77" si="31">D68/G68*100</f>
        <v>26.666666666666668</v>
      </c>
      <c r="J68" s="33">
        <f t="shared" ref="J68:J77" si="32">F68/G68*100</f>
        <v>3.3333333333333335</v>
      </c>
      <c r="K68" s="33">
        <f t="shared" ref="K68:K77" si="33">E68/G68*100</f>
        <v>0</v>
      </c>
    </row>
    <row r="69" spans="2:11">
      <c r="B69" s="63">
        <v>2</v>
      </c>
      <c r="C69" s="33">
        <v>17</v>
      </c>
      <c r="D69" s="33">
        <v>8</v>
      </c>
      <c r="E69" s="35">
        <v>2</v>
      </c>
      <c r="F69" s="35">
        <v>2</v>
      </c>
      <c r="G69" s="33">
        <f t="shared" ref="G69:G77" si="34">SUM(C69:F69)</f>
        <v>29</v>
      </c>
      <c r="H69" s="33">
        <f t="shared" si="30"/>
        <v>58.620689655172406</v>
      </c>
      <c r="I69" s="33">
        <f t="shared" si="31"/>
        <v>27.586206896551722</v>
      </c>
      <c r="J69" s="33">
        <f t="shared" si="32"/>
        <v>6.8965517241379306</v>
      </c>
      <c r="K69" s="33">
        <f t="shared" si="33"/>
        <v>6.8965517241379306</v>
      </c>
    </row>
    <row r="70" spans="2:11">
      <c r="B70" s="49">
        <v>3</v>
      </c>
      <c r="C70" s="33">
        <v>19</v>
      </c>
      <c r="D70" s="33">
        <v>4</v>
      </c>
      <c r="E70" s="35">
        <v>2</v>
      </c>
      <c r="F70" s="35">
        <v>0</v>
      </c>
      <c r="G70" s="33">
        <f t="shared" si="34"/>
        <v>25</v>
      </c>
      <c r="H70" s="33">
        <f t="shared" si="30"/>
        <v>76</v>
      </c>
      <c r="I70" s="33">
        <f t="shared" si="31"/>
        <v>16</v>
      </c>
      <c r="J70" s="33">
        <f t="shared" si="32"/>
        <v>0</v>
      </c>
      <c r="K70" s="33">
        <f t="shared" si="33"/>
        <v>8</v>
      </c>
    </row>
    <row r="71" spans="2:11">
      <c r="B71" s="63">
        <v>4</v>
      </c>
      <c r="C71" s="35">
        <v>17</v>
      </c>
      <c r="D71" s="35">
        <v>10</v>
      </c>
      <c r="E71" s="35">
        <v>2</v>
      </c>
      <c r="F71" s="35">
        <v>0</v>
      </c>
      <c r="G71" s="33">
        <f t="shared" si="34"/>
        <v>29</v>
      </c>
      <c r="H71" s="33">
        <f t="shared" si="30"/>
        <v>58.620689655172406</v>
      </c>
      <c r="I71" s="33">
        <f t="shared" si="31"/>
        <v>34.482758620689658</v>
      </c>
      <c r="J71" s="33">
        <f t="shared" si="32"/>
        <v>0</v>
      </c>
      <c r="K71" s="33">
        <f t="shared" si="33"/>
        <v>6.8965517241379306</v>
      </c>
    </row>
    <row r="72" spans="2:11">
      <c r="B72" s="49">
        <v>5</v>
      </c>
      <c r="C72" s="35">
        <v>11</v>
      </c>
      <c r="D72" s="35">
        <v>8</v>
      </c>
      <c r="E72" s="35">
        <v>3</v>
      </c>
      <c r="F72" s="35">
        <v>0</v>
      </c>
      <c r="G72" s="33">
        <f t="shared" si="34"/>
        <v>22</v>
      </c>
      <c r="H72" s="33">
        <f t="shared" si="30"/>
        <v>50</v>
      </c>
      <c r="I72" s="33">
        <f t="shared" si="31"/>
        <v>36.363636363636367</v>
      </c>
      <c r="J72" s="33">
        <f t="shared" si="32"/>
        <v>0</v>
      </c>
      <c r="K72" s="33">
        <f t="shared" si="33"/>
        <v>13.636363636363635</v>
      </c>
    </row>
    <row r="73" spans="2:11">
      <c r="B73" s="63">
        <v>6</v>
      </c>
      <c r="C73" s="35">
        <v>10</v>
      </c>
      <c r="D73" s="35">
        <v>3</v>
      </c>
      <c r="E73" s="35">
        <v>1</v>
      </c>
      <c r="F73" s="35">
        <v>0</v>
      </c>
      <c r="G73" s="33">
        <f t="shared" si="34"/>
        <v>14</v>
      </c>
      <c r="H73" s="33">
        <f t="shared" si="30"/>
        <v>71.428571428571431</v>
      </c>
      <c r="I73" s="33">
        <f t="shared" si="31"/>
        <v>21.428571428571427</v>
      </c>
      <c r="J73" s="33">
        <f t="shared" si="32"/>
        <v>0</v>
      </c>
      <c r="K73" s="33">
        <f t="shared" si="33"/>
        <v>7.1428571428571423</v>
      </c>
    </row>
    <row r="74" spans="2:11">
      <c r="B74" s="49">
        <v>7</v>
      </c>
      <c r="C74" s="35">
        <v>5</v>
      </c>
      <c r="D74" s="35">
        <v>5</v>
      </c>
      <c r="E74" s="35">
        <v>0</v>
      </c>
      <c r="F74" s="35">
        <v>0</v>
      </c>
      <c r="G74" s="33">
        <f t="shared" si="34"/>
        <v>10</v>
      </c>
      <c r="H74" s="33">
        <f t="shared" si="30"/>
        <v>50</v>
      </c>
      <c r="I74" s="33">
        <f t="shared" si="31"/>
        <v>50</v>
      </c>
      <c r="J74" s="33">
        <f t="shared" si="32"/>
        <v>0</v>
      </c>
      <c r="K74" s="33">
        <f t="shared" si="33"/>
        <v>0</v>
      </c>
    </row>
    <row r="75" spans="2:11">
      <c r="B75" s="63">
        <v>8</v>
      </c>
      <c r="C75" s="35">
        <v>9</v>
      </c>
      <c r="D75" s="35">
        <v>4</v>
      </c>
      <c r="E75" s="35">
        <v>5</v>
      </c>
      <c r="F75" s="35">
        <v>0</v>
      </c>
      <c r="G75" s="33">
        <f t="shared" si="34"/>
        <v>18</v>
      </c>
      <c r="H75" s="33">
        <f t="shared" si="30"/>
        <v>50</v>
      </c>
      <c r="I75" s="33">
        <f t="shared" si="31"/>
        <v>22.222222222222221</v>
      </c>
      <c r="J75" s="33">
        <f t="shared" si="32"/>
        <v>0</v>
      </c>
      <c r="K75" s="33">
        <f t="shared" si="33"/>
        <v>27.777777777777779</v>
      </c>
    </row>
    <row r="76" spans="2:11">
      <c r="B76" s="49">
        <v>9</v>
      </c>
      <c r="C76" s="35">
        <v>12</v>
      </c>
      <c r="D76" s="35">
        <v>4</v>
      </c>
      <c r="E76" s="35">
        <v>0</v>
      </c>
      <c r="F76" s="35">
        <v>0</v>
      </c>
      <c r="G76" s="33">
        <f t="shared" si="34"/>
        <v>16</v>
      </c>
      <c r="H76" s="33">
        <f t="shared" si="30"/>
        <v>75</v>
      </c>
      <c r="I76" s="33">
        <f t="shared" si="31"/>
        <v>25</v>
      </c>
      <c r="J76" s="33">
        <f t="shared" si="32"/>
        <v>0</v>
      </c>
      <c r="K76" s="33">
        <f t="shared" si="33"/>
        <v>0</v>
      </c>
    </row>
    <row r="77" spans="2:11">
      <c r="B77" s="63">
        <v>10</v>
      </c>
      <c r="C77" s="35">
        <v>14</v>
      </c>
      <c r="D77" s="35">
        <v>9</v>
      </c>
      <c r="E77" s="35">
        <v>1</v>
      </c>
      <c r="F77" s="35"/>
      <c r="G77" s="33">
        <f t="shared" si="34"/>
        <v>24</v>
      </c>
      <c r="H77" s="35">
        <f t="shared" si="30"/>
        <v>58.333333333333336</v>
      </c>
      <c r="I77" s="35">
        <f t="shared" si="31"/>
        <v>37.5</v>
      </c>
      <c r="J77" s="33">
        <f t="shared" si="32"/>
        <v>0</v>
      </c>
      <c r="K77" s="35">
        <f t="shared" si="33"/>
        <v>4.1666666666666661</v>
      </c>
    </row>
    <row r="78" spans="2:11">
      <c r="B78" s="60" t="s">
        <v>41</v>
      </c>
      <c r="C78" s="17">
        <f t="shared" ref="C78:K78" si="35">AVERAGE(C68:C77)</f>
        <v>13.5</v>
      </c>
      <c r="D78" s="17">
        <f t="shared" si="35"/>
        <v>6.3</v>
      </c>
      <c r="E78" s="17">
        <f t="shared" si="35"/>
        <v>1.6</v>
      </c>
      <c r="F78" s="17">
        <f t="shared" si="35"/>
        <v>0.33333333333333331</v>
      </c>
      <c r="G78" s="17">
        <f t="shared" si="35"/>
        <v>21.7</v>
      </c>
      <c r="H78" s="17">
        <f t="shared" si="35"/>
        <v>61.80032840722496</v>
      </c>
      <c r="I78" s="17">
        <f t="shared" si="35"/>
        <v>29.725006219833809</v>
      </c>
      <c r="J78" s="17">
        <f t="shared" si="35"/>
        <v>1.0229885057471264</v>
      </c>
      <c r="K78" s="17">
        <f t="shared" si="35"/>
        <v>7.4516768671941076</v>
      </c>
    </row>
    <row r="79" spans="2:11">
      <c r="B79" s="61" t="s">
        <v>6</v>
      </c>
      <c r="C79" s="17">
        <f t="shared" ref="C79:K79" si="36">STDEV(C68:C76)/SQRT(9)</f>
        <v>1.7647089082520655</v>
      </c>
      <c r="D79" s="17">
        <f t="shared" si="36"/>
        <v>0.83333333333333337</v>
      </c>
      <c r="E79" s="17">
        <f t="shared" si="36"/>
        <v>0.5527707983925666</v>
      </c>
      <c r="F79" s="17">
        <f t="shared" si="36"/>
        <v>0.23570226039551587</v>
      </c>
      <c r="G79" s="17">
        <f t="shared" si="36"/>
        <v>2.4387560075164418</v>
      </c>
      <c r="H79" s="17">
        <f t="shared" si="36"/>
        <v>3.6750426613175553</v>
      </c>
      <c r="I79" s="17">
        <f t="shared" si="36"/>
        <v>3.3764261315187141</v>
      </c>
      <c r="J79" s="17">
        <f t="shared" si="36"/>
        <v>0.80833933069970154</v>
      </c>
      <c r="K79" s="17">
        <f t="shared" si="36"/>
        <v>2.9292502746290112</v>
      </c>
    </row>
  </sheetData>
  <mergeCells count="15">
    <mergeCell ref="B2:K2"/>
    <mergeCell ref="B51:K51"/>
    <mergeCell ref="B52:G52"/>
    <mergeCell ref="H52:K52"/>
    <mergeCell ref="B66:G66"/>
    <mergeCell ref="B65:K65"/>
    <mergeCell ref="H66:K66"/>
    <mergeCell ref="B3:G3"/>
    <mergeCell ref="H3:K3"/>
    <mergeCell ref="B17:G17"/>
    <mergeCell ref="H17:K17"/>
    <mergeCell ref="B16:K16"/>
    <mergeCell ref="B33:G33"/>
    <mergeCell ref="H33:K33"/>
    <mergeCell ref="B32:K3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6"/>
  <sheetViews>
    <sheetView workbookViewId="0">
      <selection activeCell="F34" sqref="F34"/>
    </sheetView>
  </sheetViews>
  <sheetFormatPr baseColWidth="10" defaultRowHeight="15" x14ac:dyDescent="0"/>
  <cols>
    <col min="1" max="16384" width="10.83203125" style="20"/>
  </cols>
  <sheetData>
    <row r="2" spans="2:9" ht="19">
      <c r="B2" s="64" t="s">
        <v>62</v>
      </c>
      <c r="C2" s="65"/>
      <c r="D2" s="65"/>
      <c r="E2" s="65"/>
      <c r="F2" s="65"/>
      <c r="G2" s="65"/>
      <c r="H2" s="65"/>
      <c r="I2" s="66"/>
    </row>
    <row r="3" spans="2:9" ht="19">
      <c r="B3" s="64" t="s">
        <v>35</v>
      </c>
      <c r="C3" s="65"/>
      <c r="D3" s="65"/>
      <c r="E3" s="65"/>
      <c r="F3" s="66"/>
      <c r="G3" s="67" t="s">
        <v>36</v>
      </c>
      <c r="H3" s="67"/>
      <c r="I3" s="67"/>
    </row>
    <row r="4" spans="2:9">
      <c r="B4" s="4" t="s">
        <v>11</v>
      </c>
      <c r="C4" s="12" t="s">
        <v>0</v>
      </c>
      <c r="D4" s="12" t="s">
        <v>1</v>
      </c>
      <c r="E4" s="12" t="s">
        <v>2</v>
      </c>
      <c r="F4" s="12" t="s">
        <v>4</v>
      </c>
      <c r="G4" s="12" t="s">
        <v>0</v>
      </c>
      <c r="H4" s="12" t="s">
        <v>1</v>
      </c>
      <c r="I4" s="12" t="s">
        <v>2</v>
      </c>
    </row>
    <row r="5" spans="2:9">
      <c r="B5" s="15">
        <v>1</v>
      </c>
      <c r="C5" s="15">
        <v>2</v>
      </c>
      <c r="D5" s="15">
        <v>3</v>
      </c>
      <c r="E5" s="15">
        <v>12</v>
      </c>
      <c r="F5" s="15">
        <f t="shared" ref="F5:F12" si="0">SUM(C5:E5)</f>
        <v>17</v>
      </c>
      <c r="G5" s="15">
        <f t="shared" ref="G5:G12" si="1">C5/F5*100</f>
        <v>11.76470588235294</v>
      </c>
      <c r="H5" s="15">
        <f t="shared" ref="H5:H12" si="2">D5/F5*100</f>
        <v>17.647058823529413</v>
      </c>
      <c r="I5" s="15">
        <f t="shared" ref="I5:I12" si="3">E5/F5*100</f>
        <v>70.588235294117652</v>
      </c>
    </row>
    <row r="6" spans="2:9">
      <c r="B6" s="15">
        <v>2</v>
      </c>
      <c r="C6" s="15">
        <v>4</v>
      </c>
      <c r="D6" s="15">
        <v>2</v>
      </c>
      <c r="E6" s="15">
        <v>8</v>
      </c>
      <c r="F6" s="15">
        <f t="shared" si="0"/>
        <v>14</v>
      </c>
      <c r="G6" s="15">
        <f t="shared" si="1"/>
        <v>28.571428571428569</v>
      </c>
      <c r="H6" s="15">
        <f t="shared" si="2"/>
        <v>14.285714285714285</v>
      </c>
      <c r="I6" s="15">
        <f t="shared" si="3"/>
        <v>57.142857142857139</v>
      </c>
    </row>
    <row r="7" spans="2:9">
      <c r="B7" s="48">
        <v>3</v>
      </c>
      <c r="C7" s="15">
        <v>1</v>
      </c>
      <c r="D7" s="15">
        <v>1</v>
      </c>
      <c r="E7" s="15">
        <v>24</v>
      </c>
      <c r="F7" s="15">
        <f t="shared" si="0"/>
        <v>26</v>
      </c>
      <c r="G7" s="15">
        <f t="shared" si="1"/>
        <v>3.8461538461538463</v>
      </c>
      <c r="H7" s="15">
        <f t="shared" si="2"/>
        <v>3.8461538461538463</v>
      </c>
      <c r="I7" s="15">
        <f t="shared" si="3"/>
        <v>92.307692307692307</v>
      </c>
    </row>
    <row r="8" spans="2:9">
      <c r="B8" s="48">
        <v>4</v>
      </c>
      <c r="C8" s="15">
        <v>18</v>
      </c>
      <c r="D8" s="15">
        <v>4</v>
      </c>
      <c r="E8" s="15">
        <v>0</v>
      </c>
      <c r="F8" s="15">
        <f t="shared" si="0"/>
        <v>22</v>
      </c>
      <c r="G8" s="15">
        <f t="shared" si="1"/>
        <v>81.818181818181827</v>
      </c>
      <c r="H8" s="15">
        <f t="shared" si="2"/>
        <v>18.181818181818183</v>
      </c>
      <c r="I8" s="15">
        <f t="shared" si="3"/>
        <v>0</v>
      </c>
    </row>
    <row r="9" spans="2:9">
      <c r="B9" s="48">
        <v>5</v>
      </c>
      <c r="C9" s="15">
        <v>2</v>
      </c>
      <c r="D9" s="15">
        <v>1</v>
      </c>
      <c r="E9" s="15">
        <v>23</v>
      </c>
      <c r="F9" s="15">
        <f t="shared" si="0"/>
        <v>26</v>
      </c>
      <c r="G9" s="15">
        <f t="shared" si="1"/>
        <v>7.6923076923076925</v>
      </c>
      <c r="H9" s="15">
        <f t="shared" si="2"/>
        <v>3.8461538461538463</v>
      </c>
      <c r="I9" s="15">
        <f t="shared" si="3"/>
        <v>88.461538461538453</v>
      </c>
    </row>
    <row r="10" spans="2:9">
      <c r="B10" s="48">
        <v>6</v>
      </c>
      <c r="C10" s="15">
        <v>20</v>
      </c>
      <c r="D10" s="15">
        <v>1</v>
      </c>
      <c r="E10" s="15">
        <v>3</v>
      </c>
      <c r="F10" s="15">
        <f t="shared" si="0"/>
        <v>24</v>
      </c>
      <c r="G10" s="15">
        <f t="shared" si="1"/>
        <v>83.333333333333343</v>
      </c>
      <c r="H10" s="15">
        <f t="shared" si="2"/>
        <v>4.1666666666666661</v>
      </c>
      <c r="I10" s="15">
        <f t="shared" si="3"/>
        <v>12.5</v>
      </c>
    </row>
    <row r="11" spans="2:9">
      <c r="B11" s="48">
        <v>7</v>
      </c>
      <c r="C11" s="15">
        <v>7</v>
      </c>
      <c r="D11" s="15">
        <v>2</v>
      </c>
      <c r="E11" s="15">
        <v>12</v>
      </c>
      <c r="F11" s="15">
        <f t="shared" si="0"/>
        <v>21</v>
      </c>
      <c r="G11" s="15">
        <f t="shared" si="1"/>
        <v>33.333333333333329</v>
      </c>
      <c r="H11" s="15">
        <f t="shared" si="2"/>
        <v>9.5238095238095237</v>
      </c>
      <c r="I11" s="15">
        <f t="shared" si="3"/>
        <v>57.142857142857139</v>
      </c>
    </row>
    <row r="12" spans="2:9">
      <c r="B12" s="48">
        <v>8</v>
      </c>
      <c r="C12" s="15">
        <v>3</v>
      </c>
      <c r="D12" s="15">
        <v>0</v>
      </c>
      <c r="E12" s="15">
        <v>22</v>
      </c>
      <c r="F12" s="15">
        <f t="shared" si="0"/>
        <v>25</v>
      </c>
      <c r="G12" s="15">
        <f t="shared" si="1"/>
        <v>12</v>
      </c>
      <c r="H12" s="15">
        <f t="shared" si="2"/>
        <v>0</v>
      </c>
      <c r="I12" s="15">
        <f t="shared" si="3"/>
        <v>88</v>
      </c>
    </row>
    <row r="13" spans="2:9">
      <c r="B13" s="60" t="s">
        <v>41</v>
      </c>
      <c r="C13" s="16">
        <f t="shared" ref="C13:F13" si="4">AVERAGE(C5:C12)</f>
        <v>7.125</v>
      </c>
      <c r="D13" s="16">
        <f t="shared" si="4"/>
        <v>1.75</v>
      </c>
      <c r="E13" s="16">
        <f t="shared" si="4"/>
        <v>13</v>
      </c>
      <c r="F13" s="17">
        <f t="shared" si="4"/>
        <v>21.875</v>
      </c>
      <c r="G13" s="16">
        <f>AVERAGE(G5:G12)</f>
        <v>32.794930559636441</v>
      </c>
      <c r="H13" s="16">
        <f>AVERAGE(H5:H12)</f>
        <v>8.9371718967307192</v>
      </c>
      <c r="I13" s="16">
        <f>AVERAGE(I5:I12)</f>
        <v>58.267897543632841</v>
      </c>
    </row>
    <row r="14" spans="2:9">
      <c r="B14" s="61" t="s">
        <v>6</v>
      </c>
      <c r="C14" s="16">
        <f t="shared" ref="C14:F14" si="5">STDEV(C5:C12)/SQRT(8)</f>
        <v>2.6755339920952492</v>
      </c>
      <c r="D14" s="16">
        <f t="shared" si="5"/>
        <v>0.45316348358748282</v>
      </c>
      <c r="E14" s="16">
        <f t="shared" si="5"/>
        <v>3.2678083524851069</v>
      </c>
      <c r="F14" s="16">
        <f t="shared" si="5"/>
        <v>1.5519285237591138</v>
      </c>
      <c r="G14" s="16">
        <f>STDEV(G5:G12)/SQRT(8)</f>
        <v>11.431793073055966</v>
      </c>
      <c r="H14" s="16">
        <f>STDEV(H5:H12)/SQRT(8)</f>
        <v>2.4811588444955657</v>
      </c>
      <c r="I14" s="16">
        <f>STDEV(I5:I12)/SQRT(8)</f>
        <v>12.391336244491812</v>
      </c>
    </row>
    <row r="15" spans="2:9">
      <c r="B15" s="38"/>
      <c r="C15" s="38"/>
      <c r="D15" s="38"/>
      <c r="E15" s="38"/>
      <c r="F15" s="38"/>
      <c r="G15" s="38"/>
      <c r="H15" s="38"/>
      <c r="I15" s="42"/>
    </row>
    <row r="16" spans="2:9" s="43" customFormat="1" ht="19">
      <c r="B16" s="64" t="s">
        <v>63</v>
      </c>
      <c r="C16" s="65"/>
      <c r="D16" s="65"/>
      <c r="E16" s="65"/>
      <c r="F16" s="65"/>
      <c r="G16" s="65"/>
      <c r="H16" s="65"/>
      <c r="I16" s="66"/>
    </row>
    <row r="17" spans="2:9" ht="19">
      <c r="B17" s="64" t="s">
        <v>35</v>
      </c>
      <c r="C17" s="65"/>
      <c r="D17" s="65"/>
      <c r="E17" s="65"/>
      <c r="F17" s="66"/>
      <c r="G17" s="67" t="s">
        <v>36</v>
      </c>
      <c r="H17" s="67"/>
      <c r="I17" s="67"/>
    </row>
    <row r="18" spans="2:9">
      <c r="B18" s="4" t="s">
        <v>11</v>
      </c>
      <c r="C18" s="12" t="s">
        <v>0</v>
      </c>
      <c r="D18" s="12" t="s">
        <v>1</v>
      </c>
      <c r="E18" s="12" t="s">
        <v>2</v>
      </c>
      <c r="F18" s="12" t="s">
        <v>4</v>
      </c>
      <c r="G18" s="12" t="s">
        <v>0</v>
      </c>
      <c r="H18" s="12" t="s">
        <v>1</v>
      </c>
      <c r="I18" s="12" t="s">
        <v>2</v>
      </c>
    </row>
    <row r="19" spans="2:9">
      <c r="B19" s="48">
        <v>1</v>
      </c>
      <c r="C19" s="15">
        <v>6</v>
      </c>
      <c r="D19" s="15">
        <v>3</v>
      </c>
      <c r="E19" s="15">
        <v>12</v>
      </c>
      <c r="F19" s="15">
        <f t="shared" ref="F19:F26" si="6">SUM(C19:E19)</f>
        <v>21</v>
      </c>
      <c r="G19" s="15">
        <f t="shared" ref="G19:G26" si="7">C19/F19*100</f>
        <v>28.571428571428569</v>
      </c>
      <c r="H19" s="15">
        <f t="shared" ref="H19:H26" si="8">D19/F19*100</f>
        <v>14.285714285714285</v>
      </c>
      <c r="I19" s="15">
        <f t="shared" ref="I19:I26" si="9">E19/F19*100</f>
        <v>57.142857142857139</v>
      </c>
    </row>
    <row r="20" spans="2:9">
      <c r="B20" s="48">
        <v>2</v>
      </c>
      <c r="C20" s="15">
        <v>0</v>
      </c>
      <c r="D20" s="15">
        <v>0</v>
      </c>
      <c r="E20" s="15">
        <v>14</v>
      </c>
      <c r="F20" s="15">
        <f t="shared" si="6"/>
        <v>14</v>
      </c>
      <c r="G20" s="15">
        <f t="shared" si="7"/>
        <v>0</v>
      </c>
      <c r="H20" s="15">
        <f t="shared" si="8"/>
        <v>0</v>
      </c>
      <c r="I20" s="15">
        <f t="shared" si="9"/>
        <v>100</v>
      </c>
    </row>
    <row r="21" spans="2:9">
      <c r="B21" s="48">
        <v>3</v>
      </c>
      <c r="C21" s="15">
        <v>2</v>
      </c>
      <c r="D21" s="15">
        <v>0</v>
      </c>
      <c r="E21" s="15">
        <v>12</v>
      </c>
      <c r="F21" s="15">
        <f t="shared" si="6"/>
        <v>14</v>
      </c>
      <c r="G21" s="15">
        <f t="shared" si="7"/>
        <v>14.285714285714285</v>
      </c>
      <c r="H21" s="15">
        <f t="shared" si="8"/>
        <v>0</v>
      </c>
      <c r="I21" s="15">
        <f t="shared" si="9"/>
        <v>85.714285714285708</v>
      </c>
    </row>
    <row r="22" spans="2:9">
      <c r="B22" s="48">
        <v>4</v>
      </c>
      <c r="C22" s="15">
        <v>16</v>
      </c>
      <c r="D22" s="15">
        <v>6</v>
      </c>
      <c r="E22" s="15">
        <v>2</v>
      </c>
      <c r="F22" s="15">
        <f t="shared" si="6"/>
        <v>24</v>
      </c>
      <c r="G22" s="15">
        <f t="shared" si="7"/>
        <v>66.666666666666657</v>
      </c>
      <c r="H22" s="15">
        <f t="shared" si="8"/>
        <v>25</v>
      </c>
      <c r="I22" s="15">
        <f t="shared" si="9"/>
        <v>8.3333333333333321</v>
      </c>
    </row>
    <row r="23" spans="2:9">
      <c r="B23" s="48">
        <v>5</v>
      </c>
      <c r="C23" s="15">
        <v>17</v>
      </c>
      <c r="D23" s="15">
        <v>5</v>
      </c>
      <c r="E23" s="15">
        <v>0</v>
      </c>
      <c r="F23" s="15">
        <f t="shared" si="6"/>
        <v>22</v>
      </c>
      <c r="G23" s="15">
        <f t="shared" si="7"/>
        <v>77.272727272727266</v>
      </c>
      <c r="H23" s="15">
        <f t="shared" si="8"/>
        <v>22.727272727272727</v>
      </c>
      <c r="I23" s="15">
        <f t="shared" si="9"/>
        <v>0</v>
      </c>
    </row>
    <row r="24" spans="2:9">
      <c r="B24" s="48">
        <v>6</v>
      </c>
      <c r="C24" s="15">
        <v>13</v>
      </c>
      <c r="D24" s="15">
        <v>4</v>
      </c>
      <c r="E24" s="15">
        <v>6</v>
      </c>
      <c r="F24" s="15">
        <f t="shared" si="6"/>
        <v>23</v>
      </c>
      <c r="G24" s="15">
        <f t="shared" si="7"/>
        <v>56.521739130434781</v>
      </c>
      <c r="H24" s="15">
        <f t="shared" si="8"/>
        <v>17.391304347826086</v>
      </c>
      <c r="I24" s="15">
        <f t="shared" si="9"/>
        <v>26.086956521739129</v>
      </c>
    </row>
    <row r="25" spans="2:9">
      <c r="B25" s="48">
        <v>7</v>
      </c>
      <c r="C25" s="15">
        <v>11</v>
      </c>
      <c r="D25" s="15">
        <v>5</v>
      </c>
      <c r="E25" s="15">
        <v>2</v>
      </c>
      <c r="F25" s="15">
        <f t="shared" si="6"/>
        <v>18</v>
      </c>
      <c r="G25" s="15">
        <f t="shared" si="7"/>
        <v>61.111111111111114</v>
      </c>
      <c r="H25" s="15">
        <f t="shared" si="8"/>
        <v>27.777777777777779</v>
      </c>
      <c r="I25" s="15">
        <f t="shared" si="9"/>
        <v>11.111111111111111</v>
      </c>
    </row>
    <row r="26" spans="2:9">
      <c r="B26" s="48">
        <v>8</v>
      </c>
      <c r="C26" s="15">
        <v>16</v>
      </c>
      <c r="D26" s="15">
        <v>2</v>
      </c>
      <c r="E26" s="15">
        <v>4</v>
      </c>
      <c r="F26" s="15">
        <f t="shared" si="6"/>
        <v>22</v>
      </c>
      <c r="G26" s="15">
        <f t="shared" si="7"/>
        <v>72.727272727272734</v>
      </c>
      <c r="H26" s="15">
        <f t="shared" si="8"/>
        <v>9.0909090909090917</v>
      </c>
      <c r="I26" s="15">
        <f t="shared" si="9"/>
        <v>18.181818181818183</v>
      </c>
    </row>
    <row r="27" spans="2:9">
      <c r="B27" s="60" t="s">
        <v>41</v>
      </c>
      <c r="C27" s="16">
        <f t="shared" ref="C27:F27" si="10">AVERAGE(C19:C26)</f>
        <v>10.125</v>
      </c>
      <c r="D27" s="16">
        <f t="shared" si="10"/>
        <v>3.125</v>
      </c>
      <c r="E27" s="16">
        <f t="shared" si="10"/>
        <v>6.5</v>
      </c>
      <c r="F27" s="16">
        <f t="shared" si="10"/>
        <v>19.75</v>
      </c>
      <c r="G27" s="16">
        <f>AVERAGE(G19:G26)</f>
        <v>47.144582470669427</v>
      </c>
      <c r="H27" s="16">
        <f>AVERAGE(H19:H26)</f>
        <v>14.534122278687494</v>
      </c>
      <c r="I27" s="16">
        <f>AVERAGE(I19:I26)</f>
        <v>38.321295250643075</v>
      </c>
    </row>
    <row r="28" spans="2:9">
      <c r="B28" s="61" t="s">
        <v>6</v>
      </c>
      <c r="C28" s="16">
        <f t="shared" ref="C28:F28" si="11">STDEV(C19:C26)/SQRT(8)</f>
        <v>2.3561280282943637</v>
      </c>
      <c r="D28" s="16">
        <f t="shared" si="11"/>
        <v>0.81146912625012591</v>
      </c>
      <c r="E28" s="16">
        <f t="shared" si="11"/>
        <v>1.9179602260139359</v>
      </c>
      <c r="F28" s="16">
        <f t="shared" si="11"/>
        <v>1.3983408536037065</v>
      </c>
      <c r="G28" s="16">
        <f>STDEV(G19:G26)/SQRT(8)</f>
        <v>10.241342015083863</v>
      </c>
      <c r="H28" s="16">
        <f>STDEV(H19:H26)/SQRT(8)</f>
        <v>3.8088053720192421</v>
      </c>
      <c r="I28" s="16">
        <f>STDEV(I19:I26)/SQRT(8)</f>
        <v>13.408473192614336</v>
      </c>
    </row>
    <row r="29" spans="2:9">
      <c r="B29" s="38"/>
      <c r="C29" s="38"/>
      <c r="D29" s="38"/>
      <c r="E29" s="38"/>
      <c r="F29" s="38"/>
      <c r="G29" s="38"/>
      <c r="H29" s="38"/>
      <c r="I29" s="42"/>
    </row>
    <row r="30" spans="2:9" s="43" customFormat="1" ht="19">
      <c r="B30" s="64" t="s">
        <v>64</v>
      </c>
      <c r="C30" s="65"/>
      <c r="D30" s="65"/>
      <c r="E30" s="65"/>
      <c r="F30" s="65"/>
      <c r="G30" s="65"/>
      <c r="H30" s="65"/>
      <c r="I30" s="68"/>
    </row>
    <row r="31" spans="2:9" ht="19">
      <c r="B31" s="64" t="s">
        <v>35</v>
      </c>
      <c r="C31" s="65"/>
      <c r="D31" s="65"/>
      <c r="E31" s="65"/>
      <c r="F31" s="68"/>
      <c r="G31" s="69" t="s">
        <v>36</v>
      </c>
      <c r="H31" s="65"/>
      <c r="I31" s="66"/>
    </row>
    <row r="32" spans="2:9">
      <c r="B32" s="4" t="s">
        <v>11</v>
      </c>
      <c r="C32" s="12" t="s">
        <v>0</v>
      </c>
      <c r="D32" s="12" t="s">
        <v>1</v>
      </c>
      <c r="E32" s="12" t="s">
        <v>2</v>
      </c>
      <c r="F32" s="12" t="s">
        <v>4</v>
      </c>
      <c r="G32" s="12" t="s">
        <v>0</v>
      </c>
      <c r="H32" s="12" t="s">
        <v>1</v>
      </c>
      <c r="I32" s="12" t="s">
        <v>2</v>
      </c>
    </row>
    <row r="33" spans="2:9">
      <c r="B33" s="48">
        <v>1</v>
      </c>
      <c r="C33" s="15">
        <v>16</v>
      </c>
      <c r="D33" s="15">
        <v>0</v>
      </c>
      <c r="E33" s="15">
        <v>3</v>
      </c>
      <c r="F33" s="15">
        <f t="shared" ref="F33:F43" si="12">SUM(C33:E33)</f>
        <v>19</v>
      </c>
      <c r="G33" s="15">
        <f t="shared" ref="G33:G43" si="13">C33/F33*100</f>
        <v>84.210526315789465</v>
      </c>
      <c r="H33" s="15">
        <f t="shared" ref="H33:H43" si="14">D33/F33*100</f>
        <v>0</v>
      </c>
      <c r="I33" s="15">
        <f t="shared" ref="I33:I43" si="15">E33/F33*100</f>
        <v>15.789473684210526</v>
      </c>
    </row>
    <row r="34" spans="2:9">
      <c r="B34" s="48">
        <v>2</v>
      </c>
      <c r="C34" s="15">
        <v>22</v>
      </c>
      <c r="D34" s="15">
        <v>1</v>
      </c>
      <c r="E34" s="15">
        <v>3</v>
      </c>
      <c r="F34" s="15">
        <f t="shared" si="12"/>
        <v>26</v>
      </c>
      <c r="G34" s="15">
        <f t="shared" si="13"/>
        <v>84.615384615384613</v>
      </c>
      <c r="H34" s="15">
        <f t="shared" si="14"/>
        <v>3.8461538461538463</v>
      </c>
      <c r="I34" s="15">
        <f t="shared" si="15"/>
        <v>11.538461538461538</v>
      </c>
    </row>
    <row r="35" spans="2:9">
      <c r="B35" s="48">
        <v>3</v>
      </c>
      <c r="C35" s="15">
        <v>22</v>
      </c>
      <c r="D35" s="15">
        <v>0</v>
      </c>
      <c r="E35" s="15">
        <v>0</v>
      </c>
      <c r="F35" s="15">
        <f t="shared" si="12"/>
        <v>22</v>
      </c>
      <c r="G35" s="15">
        <f t="shared" si="13"/>
        <v>100</v>
      </c>
      <c r="H35" s="15">
        <f t="shared" si="14"/>
        <v>0</v>
      </c>
      <c r="I35" s="15">
        <f t="shared" si="15"/>
        <v>0</v>
      </c>
    </row>
    <row r="36" spans="2:9">
      <c r="B36" s="48">
        <v>4</v>
      </c>
      <c r="C36" s="15">
        <v>4</v>
      </c>
      <c r="D36" s="15">
        <v>4</v>
      </c>
      <c r="E36" s="15">
        <v>9</v>
      </c>
      <c r="F36" s="15">
        <f t="shared" si="12"/>
        <v>17</v>
      </c>
      <c r="G36" s="15">
        <f t="shared" si="13"/>
        <v>23.52941176470588</v>
      </c>
      <c r="H36" s="15">
        <f t="shared" si="14"/>
        <v>23.52941176470588</v>
      </c>
      <c r="I36" s="15">
        <f t="shared" si="15"/>
        <v>52.941176470588239</v>
      </c>
    </row>
    <row r="37" spans="2:9">
      <c r="B37" s="48">
        <v>5</v>
      </c>
      <c r="C37" s="15">
        <v>8</v>
      </c>
      <c r="D37" s="15">
        <v>3</v>
      </c>
      <c r="E37" s="15">
        <v>12</v>
      </c>
      <c r="F37" s="15">
        <f t="shared" si="12"/>
        <v>23</v>
      </c>
      <c r="G37" s="15">
        <f t="shared" si="13"/>
        <v>34.782608695652172</v>
      </c>
      <c r="H37" s="15">
        <f t="shared" si="14"/>
        <v>13.043478260869565</v>
      </c>
      <c r="I37" s="15">
        <f t="shared" si="15"/>
        <v>52.173913043478258</v>
      </c>
    </row>
    <row r="38" spans="2:9">
      <c r="B38" s="48">
        <v>6</v>
      </c>
      <c r="C38" s="15">
        <v>16</v>
      </c>
      <c r="D38" s="15">
        <v>7</v>
      </c>
      <c r="E38" s="15">
        <v>3</v>
      </c>
      <c r="F38" s="15">
        <f t="shared" si="12"/>
        <v>26</v>
      </c>
      <c r="G38" s="15">
        <f t="shared" si="13"/>
        <v>61.53846153846154</v>
      </c>
      <c r="H38" s="15">
        <f t="shared" si="14"/>
        <v>26.923076923076923</v>
      </c>
      <c r="I38" s="15">
        <f t="shared" si="15"/>
        <v>11.538461538461538</v>
      </c>
    </row>
    <row r="39" spans="2:9">
      <c r="B39" s="48">
        <v>7</v>
      </c>
      <c r="C39" s="15">
        <v>6</v>
      </c>
      <c r="D39" s="15">
        <v>6</v>
      </c>
      <c r="E39" s="15">
        <v>10</v>
      </c>
      <c r="F39" s="15">
        <f t="shared" si="12"/>
        <v>22</v>
      </c>
      <c r="G39" s="15">
        <f t="shared" si="13"/>
        <v>27.27272727272727</v>
      </c>
      <c r="H39" s="15">
        <f t="shared" si="14"/>
        <v>27.27272727272727</v>
      </c>
      <c r="I39" s="15">
        <f t="shared" si="15"/>
        <v>45.454545454545453</v>
      </c>
    </row>
    <row r="40" spans="2:9">
      <c r="B40" s="48">
        <v>8</v>
      </c>
      <c r="C40" s="15">
        <v>9</v>
      </c>
      <c r="D40" s="15">
        <v>10</v>
      </c>
      <c r="E40" s="15">
        <v>7</v>
      </c>
      <c r="F40" s="15">
        <f t="shared" si="12"/>
        <v>26</v>
      </c>
      <c r="G40" s="15">
        <f t="shared" si="13"/>
        <v>34.615384615384613</v>
      </c>
      <c r="H40" s="15">
        <f t="shared" si="14"/>
        <v>38.461538461538467</v>
      </c>
      <c r="I40" s="15">
        <f t="shared" si="15"/>
        <v>26.923076923076923</v>
      </c>
    </row>
    <row r="41" spans="2:9">
      <c r="B41" s="48">
        <v>9</v>
      </c>
      <c r="C41" s="15">
        <v>8</v>
      </c>
      <c r="D41" s="15">
        <v>5</v>
      </c>
      <c r="E41" s="15">
        <v>6</v>
      </c>
      <c r="F41" s="15">
        <f t="shared" si="12"/>
        <v>19</v>
      </c>
      <c r="G41" s="15">
        <f t="shared" si="13"/>
        <v>42.105263157894733</v>
      </c>
      <c r="H41" s="15">
        <f t="shared" si="14"/>
        <v>26.315789473684209</v>
      </c>
      <c r="I41" s="15">
        <f t="shared" si="15"/>
        <v>31.578947368421051</v>
      </c>
    </row>
    <row r="42" spans="2:9">
      <c r="B42" s="48">
        <v>10</v>
      </c>
      <c r="C42" s="15">
        <v>10</v>
      </c>
      <c r="D42" s="15">
        <v>3</v>
      </c>
      <c r="E42" s="15">
        <v>10</v>
      </c>
      <c r="F42" s="15">
        <f t="shared" si="12"/>
        <v>23</v>
      </c>
      <c r="G42" s="15">
        <f t="shared" si="13"/>
        <v>43.478260869565219</v>
      </c>
      <c r="H42" s="15">
        <f t="shared" si="14"/>
        <v>13.043478260869565</v>
      </c>
      <c r="I42" s="15">
        <f t="shared" si="15"/>
        <v>43.478260869565219</v>
      </c>
    </row>
    <row r="43" spans="2:9">
      <c r="B43" s="48">
        <v>11</v>
      </c>
      <c r="C43" s="15">
        <v>10</v>
      </c>
      <c r="D43" s="15">
        <v>5</v>
      </c>
      <c r="E43" s="15">
        <v>6</v>
      </c>
      <c r="F43" s="15">
        <f t="shared" si="12"/>
        <v>21</v>
      </c>
      <c r="G43" s="15">
        <f t="shared" si="13"/>
        <v>47.619047619047613</v>
      </c>
      <c r="H43" s="15">
        <f t="shared" si="14"/>
        <v>23.809523809523807</v>
      </c>
      <c r="I43" s="15">
        <f t="shared" si="15"/>
        <v>28.571428571428569</v>
      </c>
    </row>
    <row r="44" spans="2:9">
      <c r="B44" s="60" t="s">
        <v>41</v>
      </c>
      <c r="C44" s="16">
        <f t="shared" ref="C44:F44" si="16">AVERAGE(C33:C43)</f>
        <v>11.909090909090908</v>
      </c>
      <c r="D44" s="16">
        <f t="shared" si="16"/>
        <v>4</v>
      </c>
      <c r="E44" s="16">
        <f t="shared" si="16"/>
        <v>6.2727272727272725</v>
      </c>
      <c r="F44" s="17">
        <f t="shared" si="16"/>
        <v>22.181818181818183</v>
      </c>
      <c r="G44" s="16">
        <f>AVERAGE(G33:G43)</f>
        <v>53.069734224055736</v>
      </c>
      <c r="H44" s="16">
        <f>AVERAGE(H33:H43)</f>
        <v>17.840470733922686</v>
      </c>
      <c r="I44" s="16">
        <f>AVERAGE(I33:I43)</f>
        <v>29.089795042021571</v>
      </c>
    </row>
    <row r="45" spans="2:9">
      <c r="B45" s="61" t="s">
        <v>6</v>
      </c>
      <c r="C45" s="16">
        <f t="shared" ref="C45:F45" si="17">STDEV(C33:C43)/SQRT(11)</f>
        <v>1.8608626809507931</v>
      </c>
      <c r="D45" s="16">
        <f t="shared" si="17"/>
        <v>0.92441627773717538</v>
      </c>
      <c r="E45" s="16">
        <f t="shared" si="17"/>
        <v>1.1288844782745735</v>
      </c>
      <c r="F45" s="16">
        <f t="shared" si="17"/>
        <v>0.92262650591747619</v>
      </c>
      <c r="G45" s="16">
        <f>STDEV(G33:G40)/SQRT(11)</f>
        <v>9.0937407258101466</v>
      </c>
      <c r="H45" s="16">
        <f>STDEV(H33:H40)/SQRT(11)</f>
        <v>4.3735279910519553</v>
      </c>
      <c r="I45" s="16">
        <f>STDEV(I33:I40)/SQRT(11)</f>
        <v>6.2210626971318117</v>
      </c>
    </row>
    <row r="46" spans="2:9">
      <c r="B46" s="38"/>
      <c r="C46" s="38"/>
      <c r="D46" s="38"/>
      <c r="E46" s="38"/>
      <c r="F46" s="38"/>
      <c r="G46" s="38"/>
      <c r="H46" s="38"/>
      <c r="I46" s="42"/>
    </row>
    <row r="47" spans="2:9" s="43" customFormat="1" ht="19">
      <c r="B47" s="64" t="s">
        <v>65</v>
      </c>
      <c r="C47" s="65"/>
      <c r="D47" s="65"/>
      <c r="E47" s="65"/>
      <c r="F47" s="65"/>
      <c r="G47" s="65"/>
      <c r="H47" s="65"/>
      <c r="I47" s="68"/>
    </row>
    <row r="48" spans="2:9" ht="19">
      <c r="B48" s="64" t="s">
        <v>35</v>
      </c>
      <c r="C48" s="65"/>
      <c r="D48" s="65"/>
      <c r="E48" s="65"/>
      <c r="F48" s="68"/>
      <c r="G48" s="69" t="s">
        <v>36</v>
      </c>
      <c r="H48" s="65"/>
      <c r="I48" s="66"/>
    </row>
    <row r="49" spans="2:9">
      <c r="B49" s="4" t="s">
        <v>11</v>
      </c>
      <c r="C49" s="12" t="s">
        <v>0</v>
      </c>
      <c r="D49" s="12" t="s">
        <v>1</v>
      </c>
      <c r="E49" s="12" t="s">
        <v>2</v>
      </c>
      <c r="F49" s="12" t="s">
        <v>4</v>
      </c>
      <c r="G49" s="12" t="s">
        <v>0</v>
      </c>
      <c r="H49" s="12" t="s">
        <v>1</v>
      </c>
      <c r="I49" s="12" t="s">
        <v>2</v>
      </c>
    </row>
    <row r="50" spans="2:9">
      <c r="B50" s="48">
        <v>1</v>
      </c>
      <c r="C50" s="15">
        <v>22</v>
      </c>
      <c r="D50" s="15">
        <v>0</v>
      </c>
      <c r="E50" s="15">
        <v>0</v>
      </c>
      <c r="F50" s="15">
        <f>SUM(C50:E50)</f>
        <v>22</v>
      </c>
      <c r="G50" s="15">
        <f>C50/F50*100</f>
        <v>100</v>
      </c>
      <c r="H50" s="15">
        <f>D50/F50*100</f>
        <v>0</v>
      </c>
      <c r="I50" s="15">
        <f>E50/F50*100</f>
        <v>0</v>
      </c>
    </row>
    <row r="51" spans="2:9">
      <c r="B51" s="48">
        <v>2</v>
      </c>
      <c r="C51" s="15">
        <v>32</v>
      </c>
      <c r="D51" s="15">
        <v>0</v>
      </c>
      <c r="E51" s="15">
        <v>0</v>
      </c>
      <c r="F51" s="15">
        <f>SUM(C51:E51)</f>
        <v>32</v>
      </c>
      <c r="G51" s="15">
        <f>C51/F51*100</f>
        <v>100</v>
      </c>
      <c r="H51" s="15">
        <f>D51/F51*100</f>
        <v>0</v>
      </c>
      <c r="I51" s="15">
        <f>E51/F51*100</f>
        <v>0</v>
      </c>
    </row>
    <row r="52" spans="2:9">
      <c r="B52" s="48">
        <v>3</v>
      </c>
      <c r="C52" s="15">
        <v>26</v>
      </c>
      <c r="D52" s="15">
        <v>0</v>
      </c>
      <c r="E52" s="15">
        <v>0</v>
      </c>
      <c r="F52" s="15">
        <f>SUM(C52:E52)</f>
        <v>26</v>
      </c>
      <c r="G52" s="15">
        <f>C52/F52*100</f>
        <v>100</v>
      </c>
      <c r="H52" s="15">
        <f>D52/F52*100</f>
        <v>0</v>
      </c>
      <c r="I52" s="15">
        <f>E52/F52*100</f>
        <v>0</v>
      </c>
    </row>
    <row r="53" spans="2:9">
      <c r="B53" s="48">
        <v>4</v>
      </c>
      <c r="C53" s="15">
        <v>28</v>
      </c>
      <c r="D53" s="15">
        <v>0</v>
      </c>
      <c r="E53" s="15">
        <v>0</v>
      </c>
      <c r="F53" s="15">
        <f>SUM(C53:E53)</f>
        <v>28</v>
      </c>
      <c r="G53" s="15">
        <f>C53/F53*100</f>
        <v>100</v>
      </c>
      <c r="H53" s="15">
        <f>D53/F53*100</f>
        <v>0</v>
      </c>
      <c r="I53" s="15">
        <f>E53/F53*100</f>
        <v>0</v>
      </c>
    </row>
    <row r="54" spans="2:9">
      <c r="B54" s="15">
        <v>5</v>
      </c>
      <c r="C54" s="15">
        <v>26</v>
      </c>
      <c r="D54" s="15">
        <v>0</v>
      </c>
      <c r="E54" s="15">
        <v>0</v>
      </c>
      <c r="F54" s="15">
        <f>SUM(C54:E54)</f>
        <v>26</v>
      </c>
      <c r="G54" s="15">
        <f>C54/F54*100</f>
        <v>100</v>
      </c>
      <c r="H54" s="15">
        <f>D54/F54*100</f>
        <v>0</v>
      </c>
      <c r="I54" s="15">
        <f>E54/F54*100</f>
        <v>0</v>
      </c>
    </row>
    <row r="55" spans="2:9">
      <c r="B55" s="60" t="s">
        <v>41</v>
      </c>
      <c r="C55" s="16">
        <f t="shared" ref="C55:F55" si="18">AVERAGE(C50:C54)</f>
        <v>26.8</v>
      </c>
      <c r="D55" s="16">
        <f t="shared" si="18"/>
        <v>0</v>
      </c>
      <c r="E55" s="16">
        <f t="shared" si="18"/>
        <v>0</v>
      </c>
      <c r="F55" s="16">
        <f t="shared" si="18"/>
        <v>26.8</v>
      </c>
      <c r="G55" s="16">
        <v>100</v>
      </c>
      <c r="H55" s="16">
        <v>0</v>
      </c>
      <c r="I55" s="16">
        <v>0</v>
      </c>
    </row>
    <row r="56" spans="2:9">
      <c r="B56" s="61" t="s">
        <v>6</v>
      </c>
      <c r="C56" s="16">
        <f t="shared" ref="C56:F56" si="19">STDEV(C50:C54)/SQRT(5)</f>
        <v>1.6248076809271947</v>
      </c>
      <c r="D56" s="16">
        <f t="shared" si="19"/>
        <v>0</v>
      </c>
      <c r="E56" s="16">
        <f t="shared" si="19"/>
        <v>0</v>
      </c>
      <c r="F56" s="16">
        <f t="shared" si="19"/>
        <v>1.6248076809271947</v>
      </c>
      <c r="G56" s="16">
        <v>0</v>
      </c>
      <c r="H56" s="16">
        <v>0</v>
      </c>
      <c r="I56" s="16">
        <v>0</v>
      </c>
    </row>
  </sheetData>
  <mergeCells count="12">
    <mergeCell ref="G3:I3"/>
    <mergeCell ref="B2:I2"/>
    <mergeCell ref="B3:F3"/>
    <mergeCell ref="B48:F48"/>
    <mergeCell ref="G48:I48"/>
    <mergeCell ref="B16:I16"/>
    <mergeCell ref="B30:I30"/>
    <mergeCell ref="B47:I47"/>
    <mergeCell ref="B17:F17"/>
    <mergeCell ref="G17:I17"/>
    <mergeCell ref="B31:F31"/>
    <mergeCell ref="G31:I3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61"/>
  <sheetViews>
    <sheetView topLeftCell="A28" workbookViewId="0">
      <selection activeCell="B26" sqref="B26:B27"/>
    </sheetView>
  </sheetViews>
  <sheetFormatPr baseColWidth="10" defaultRowHeight="15" x14ac:dyDescent="0"/>
  <cols>
    <col min="1" max="16384" width="10.83203125" style="8"/>
  </cols>
  <sheetData>
    <row r="2" spans="2:9" ht="19">
      <c r="B2" s="64" t="s">
        <v>66</v>
      </c>
      <c r="C2" s="65"/>
      <c r="D2" s="65"/>
      <c r="E2" s="65"/>
      <c r="F2" s="65"/>
      <c r="G2" s="65"/>
      <c r="H2" s="65"/>
      <c r="I2" s="66"/>
    </row>
    <row r="3" spans="2:9" ht="19">
      <c r="B3" s="64" t="s">
        <v>35</v>
      </c>
      <c r="C3" s="65"/>
      <c r="D3" s="65"/>
      <c r="E3" s="65"/>
      <c r="F3" s="66"/>
      <c r="G3" s="67" t="s">
        <v>36</v>
      </c>
      <c r="H3" s="67"/>
      <c r="I3" s="67"/>
    </row>
    <row r="4" spans="2:9">
      <c r="B4" s="4" t="s">
        <v>11</v>
      </c>
      <c r="C4" s="12" t="s">
        <v>0</v>
      </c>
      <c r="D4" s="12" t="s">
        <v>1</v>
      </c>
      <c r="E4" s="12" t="s">
        <v>2</v>
      </c>
      <c r="F4" s="12" t="s">
        <v>4</v>
      </c>
      <c r="G4" s="12" t="s">
        <v>0</v>
      </c>
      <c r="H4" s="12" t="s">
        <v>1</v>
      </c>
      <c r="I4" s="12" t="s">
        <v>2</v>
      </c>
    </row>
    <row r="5" spans="2:9">
      <c r="B5" s="15">
        <v>1</v>
      </c>
      <c r="C5" s="15">
        <v>6</v>
      </c>
      <c r="D5" s="15">
        <v>7</v>
      </c>
      <c r="E5" s="15">
        <v>0</v>
      </c>
      <c r="F5" s="15">
        <f t="shared" ref="F5:F12" si="0">SUM(C5:E5)</f>
        <v>13</v>
      </c>
      <c r="G5" s="15">
        <f t="shared" ref="G5:G12" si="1">C5/F5*100</f>
        <v>46.153846153846153</v>
      </c>
      <c r="H5" s="15">
        <f t="shared" ref="H5:H12" si="2">D5/F5*100</f>
        <v>53.846153846153847</v>
      </c>
      <c r="I5" s="15">
        <f t="shared" ref="I5:I12" si="3">E5/F5*100</f>
        <v>0</v>
      </c>
    </row>
    <row r="6" spans="2:9">
      <c r="B6" s="15">
        <v>2</v>
      </c>
      <c r="C6" s="15">
        <v>7</v>
      </c>
      <c r="D6" s="15">
        <v>8</v>
      </c>
      <c r="E6" s="15">
        <v>3</v>
      </c>
      <c r="F6" s="15">
        <f t="shared" si="0"/>
        <v>18</v>
      </c>
      <c r="G6" s="15">
        <f t="shared" si="1"/>
        <v>38.888888888888893</v>
      </c>
      <c r="H6" s="15">
        <f t="shared" si="2"/>
        <v>44.444444444444443</v>
      </c>
      <c r="I6" s="15">
        <f t="shared" si="3"/>
        <v>16.666666666666664</v>
      </c>
    </row>
    <row r="7" spans="2:9">
      <c r="B7" s="15">
        <v>3</v>
      </c>
      <c r="C7" s="15">
        <v>5</v>
      </c>
      <c r="D7" s="15">
        <v>5</v>
      </c>
      <c r="E7" s="15">
        <v>3</v>
      </c>
      <c r="F7" s="15">
        <f t="shared" si="0"/>
        <v>13</v>
      </c>
      <c r="G7" s="15">
        <f t="shared" si="1"/>
        <v>38.461538461538467</v>
      </c>
      <c r="H7" s="15">
        <f t="shared" si="2"/>
        <v>38.461538461538467</v>
      </c>
      <c r="I7" s="15">
        <f t="shared" si="3"/>
        <v>23.076923076923077</v>
      </c>
    </row>
    <row r="8" spans="2:9">
      <c r="B8" s="48">
        <v>4</v>
      </c>
      <c r="C8" s="15">
        <v>15</v>
      </c>
      <c r="D8" s="15">
        <v>20</v>
      </c>
      <c r="E8" s="15">
        <v>2</v>
      </c>
      <c r="F8" s="15">
        <f t="shared" si="0"/>
        <v>37</v>
      </c>
      <c r="G8" s="15">
        <f t="shared" si="1"/>
        <v>40.54054054054054</v>
      </c>
      <c r="H8" s="15">
        <f t="shared" si="2"/>
        <v>54.054054054054056</v>
      </c>
      <c r="I8" s="15">
        <f t="shared" si="3"/>
        <v>5.4054054054054053</v>
      </c>
    </row>
    <row r="9" spans="2:9">
      <c r="B9" s="48">
        <v>5</v>
      </c>
      <c r="C9" s="15">
        <v>15</v>
      </c>
      <c r="D9" s="15">
        <v>14</v>
      </c>
      <c r="E9" s="15">
        <v>0</v>
      </c>
      <c r="F9" s="15">
        <f t="shared" si="0"/>
        <v>29</v>
      </c>
      <c r="G9" s="15">
        <f t="shared" si="1"/>
        <v>51.724137931034484</v>
      </c>
      <c r="H9" s="15">
        <f t="shared" si="2"/>
        <v>48.275862068965516</v>
      </c>
      <c r="I9" s="15">
        <f t="shared" si="3"/>
        <v>0</v>
      </c>
    </row>
    <row r="10" spans="2:9">
      <c r="B10" s="48">
        <v>6</v>
      </c>
      <c r="C10" s="15">
        <v>11</v>
      </c>
      <c r="D10" s="15">
        <v>5</v>
      </c>
      <c r="E10" s="15">
        <v>1</v>
      </c>
      <c r="F10" s="15">
        <f t="shared" si="0"/>
        <v>17</v>
      </c>
      <c r="G10" s="15">
        <f t="shared" si="1"/>
        <v>64.705882352941174</v>
      </c>
      <c r="H10" s="15">
        <f t="shared" si="2"/>
        <v>29.411764705882355</v>
      </c>
      <c r="I10" s="15">
        <f t="shared" si="3"/>
        <v>5.8823529411764701</v>
      </c>
    </row>
    <row r="11" spans="2:9">
      <c r="B11" s="48">
        <v>7</v>
      </c>
      <c r="C11" s="15">
        <v>17</v>
      </c>
      <c r="D11" s="15">
        <v>10</v>
      </c>
      <c r="E11" s="15">
        <v>2</v>
      </c>
      <c r="F11" s="15">
        <f t="shared" si="0"/>
        <v>29</v>
      </c>
      <c r="G11" s="15">
        <f t="shared" si="1"/>
        <v>58.620689655172406</v>
      </c>
      <c r="H11" s="15">
        <f t="shared" si="2"/>
        <v>34.482758620689658</v>
      </c>
      <c r="I11" s="15">
        <f t="shared" si="3"/>
        <v>6.8965517241379306</v>
      </c>
    </row>
    <row r="12" spans="2:9">
      <c r="B12" s="48">
        <v>8</v>
      </c>
      <c r="C12" s="15">
        <v>5</v>
      </c>
      <c r="D12" s="15">
        <v>5</v>
      </c>
      <c r="E12" s="15">
        <v>3</v>
      </c>
      <c r="F12" s="15">
        <f t="shared" si="0"/>
        <v>13</v>
      </c>
      <c r="G12" s="15">
        <f t="shared" si="1"/>
        <v>38.461538461538467</v>
      </c>
      <c r="H12" s="15">
        <f t="shared" si="2"/>
        <v>38.461538461538467</v>
      </c>
      <c r="I12" s="15">
        <f t="shared" si="3"/>
        <v>23.076923076923077</v>
      </c>
    </row>
    <row r="13" spans="2:9">
      <c r="B13" s="60" t="s">
        <v>41</v>
      </c>
      <c r="C13" s="16">
        <f t="shared" ref="C13:F13" si="4">AVERAGE(C5:C12)</f>
        <v>10.125</v>
      </c>
      <c r="D13" s="16">
        <f t="shared" si="4"/>
        <v>9.25</v>
      </c>
      <c r="E13" s="16">
        <f t="shared" si="4"/>
        <v>1.75</v>
      </c>
      <c r="F13" s="17">
        <f t="shared" si="4"/>
        <v>21.125</v>
      </c>
      <c r="G13" s="16">
        <f>AVERAGE(G5:G12)</f>
        <v>47.194632805687569</v>
      </c>
      <c r="H13" s="16">
        <f>AVERAGE(H5:H12)</f>
        <v>42.679764332908356</v>
      </c>
      <c r="I13" s="16">
        <f>AVERAGE(I5:I12)</f>
        <v>10.125602861404078</v>
      </c>
    </row>
    <row r="14" spans="2:9">
      <c r="B14" s="61" t="s">
        <v>6</v>
      </c>
      <c r="C14" s="16">
        <f t="shared" ref="C14:F14" si="5">STDEV(C5:C12)/SQRT(8)</f>
        <v>1.767135494845502</v>
      </c>
      <c r="D14" s="16">
        <f t="shared" si="5"/>
        <v>1.8874586088176872</v>
      </c>
      <c r="E14" s="16">
        <f t="shared" si="5"/>
        <v>0.45316348358748282</v>
      </c>
      <c r="F14" s="16">
        <f t="shared" si="5"/>
        <v>3.2756542421760133</v>
      </c>
      <c r="G14" s="16">
        <f>STDEV(G5:G12)/SQRT(8)</f>
        <v>3.5971081860026106</v>
      </c>
      <c r="H14" s="16">
        <f>STDEV(H5:H12)/SQRT(8)</f>
        <v>3.1828522219586768</v>
      </c>
      <c r="I14" s="16">
        <f>STDEV(I5:I12)/SQRT(8)</f>
        <v>3.3648041179568766</v>
      </c>
    </row>
    <row r="15" spans="2:9" s="13" customFormat="1">
      <c r="B15" s="38"/>
      <c r="C15" s="38"/>
      <c r="D15" s="38"/>
      <c r="E15" s="38"/>
      <c r="F15" s="38"/>
      <c r="G15" s="38"/>
      <c r="H15" s="38"/>
      <c r="I15" s="38"/>
    </row>
    <row r="16" spans="2:9" ht="19">
      <c r="B16" s="64" t="s">
        <v>67</v>
      </c>
      <c r="C16" s="65"/>
      <c r="D16" s="65"/>
      <c r="E16" s="65"/>
      <c r="F16" s="65"/>
      <c r="G16" s="65"/>
      <c r="H16" s="65"/>
      <c r="I16" s="66"/>
    </row>
    <row r="17" spans="1:11" ht="19">
      <c r="A17" s="13"/>
      <c r="B17" s="64" t="s">
        <v>35</v>
      </c>
      <c r="C17" s="65"/>
      <c r="D17" s="65"/>
      <c r="E17" s="65"/>
      <c r="F17" s="66"/>
      <c r="G17" s="67" t="s">
        <v>36</v>
      </c>
      <c r="H17" s="67"/>
      <c r="I17" s="67"/>
      <c r="J17" s="13"/>
      <c r="K17" s="13"/>
    </row>
    <row r="18" spans="1:11">
      <c r="B18" s="4" t="s">
        <v>11</v>
      </c>
      <c r="C18" s="12" t="s">
        <v>0</v>
      </c>
      <c r="D18" s="12" t="s">
        <v>1</v>
      </c>
      <c r="E18" s="12" t="s">
        <v>2</v>
      </c>
      <c r="F18" s="12" t="s">
        <v>4</v>
      </c>
      <c r="G18" s="12" t="s">
        <v>0</v>
      </c>
      <c r="H18" s="12" t="s">
        <v>1</v>
      </c>
      <c r="I18" s="12" t="s">
        <v>2</v>
      </c>
    </row>
    <row r="19" spans="1:11">
      <c r="B19" s="48">
        <v>1</v>
      </c>
      <c r="C19" s="15">
        <v>12</v>
      </c>
      <c r="D19" s="15">
        <v>11</v>
      </c>
      <c r="E19" s="15">
        <v>0</v>
      </c>
      <c r="F19" s="15">
        <f t="shared" ref="F19:F25" si="6">SUM(C19:E19)</f>
        <v>23</v>
      </c>
      <c r="G19" s="15">
        <f t="shared" ref="G19:G25" si="7">C19/F19*100</f>
        <v>52.173913043478258</v>
      </c>
      <c r="H19" s="15">
        <f t="shared" ref="H19:H25" si="8">D19/F19*100</f>
        <v>47.826086956521742</v>
      </c>
      <c r="I19" s="15">
        <f t="shared" ref="I19:I25" si="9">E19/F19*100</f>
        <v>0</v>
      </c>
    </row>
    <row r="20" spans="1:11">
      <c r="B20" s="48">
        <v>2</v>
      </c>
      <c r="C20" s="15">
        <v>12</v>
      </c>
      <c r="D20" s="15">
        <v>6</v>
      </c>
      <c r="E20" s="15">
        <v>1</v>
      </c>
      <c r="F20" s="15">
        <f t="shared" si="6"/>
        <v>19</v>
      </c>
      <c r="G20" s="15">
        <f t="shared" si="7"/>
        <v>63.157894736842103</v>
      </c>
      <c r="H20" s="15">
        <f t="shared" si="8"/>
        <v>31.578947368421051</v>
      </c>
      <c r="I20" s="15">
        <f t="shared" si="9"/>
        <v>5.2631578947368416</v>
      </c>
    </row>
    <row r="21" spans="1:11">
      <c r="B21" s="48">
        <v>3</v>
      </c>
      <c r="C21" s="15">
        <v>10</v>
      </c>
      <c r="D21" s="15">
        <v>7</v>
      </c>
      <c r="E21" s="15">
        <v>6</v>
      </c>
      <c r="F21" s="15">
        <f t="shared" si="6"/>
        <v>23</v>
      </c>
      <c r="G21" s="15">
        <f t="shared" si="7"/>
        <v>43.478260869565219</v>
      </c>
      <c r="H21" s="15">
        <f t="shared" si="8"/>
        <v>30.434782608695656</v>
      </c>
      <c r="I21" s="15">
        <f t="shared" si="9"/>
        <v>26.086956521739129</v>
      </c>
    </row>
    <row r="22" spans="1:11">
      <c r="B22" s="48">
        <v>4</v>
      </c>
      <c r="C22" s="18">
        <v>9</v>
      </c>
      <c r="D22" s="18">
        <v>4</v>
      </c>
      <c r="E22" s="18">
        <v>9</v>
      </c>
      <c r="F22" s="15">
        <f t="shared" si="6"/>
        <v>22</v>
      </c>
      <c r="G22" s="15">
        <f t="shared" si="7"/>
        <v>40.909090909090914</v>
      </c>
      <c r="H22" s="15">
        <f t="shared" si="8"/>
        <v>18.181818181818183</v>
      </c>
      <c r="I22" s="15">
        <f t="shared" si="9"/>
        <v>40.909090909090914</v>
      </c>
    </row>
    <row r="23" spans="1:11">
      <c r="B23" s="48">
        <v>5</v>
      </c>
      <c r="C23" s="18">
        <v>6</v>
      </c>
      <c r="D23" s="18">
        <v>3</v>
      </c>
      <c r="E23" s="18">
        <v>8</v>
      </c>
      <c r="F23" s="15">
        <f t="shared" si="6"/>
        <v>17</v>
      </c>
      <c r="G23" s="15">
        <f t="shared" si="7"/>
        <v>35.294117647058826</v>
      </c>
      <c r="H23" s="15">
        <f t="shared" si="8"/>
        <v>17.647058823529413</v>
      </c>
      <c r="I23" s="15">
        <f t="shared" si="9"/>
        <v>47.058823529411761</v>
      </c>
    </row>
    <row r="24" spans="1:11">
      <c r="B24" s="48">
        <v>6</v>
      </c>
      <c r="C24" s="19">
        <v>12</v>
      </c>
      <c r="D24" s="19">
        <v>3</v>
      </c>
      <c r="E24" s="19">
        <v>7</v>
      </c>
      <c r="F24" s="15">
        <f t="shared" si="6"/>
        <v>22</v>
      </c>
      <c r="G24" s="15">
        <f t="shared" si="7"/>
        <v>54.54545454545454</v>
      </c>
      <c r="H24" s="15">
        <f t="shared" si="8"/>
        <v>13.636363636363635</v>
      </c>
      <c r="I24" s="15">
        <f t="shared" si="9"/>
        <v>31.818181818181817</v>
      </c>
    </row>
    <row r="25" spans="1:11">
      <c r="B25" s="48">
        <v>7</v>
      </c>
      <c r="C25" s="18">
        <v>19</v>
      </c>
      <c r="D25" s="18">
        <v>7</v>
      </c>
      <c r="E25" s="18">
        <v>4</v>
      </c>
      <c r="F25" s="15">
        <f t="shared" si="6"/>
        <v>30</v>
      </c>
      <c r="G25" s="15">
        <f t="shared" si="7"/>
        <v>63.333333333333329</v>
      </c>
      <c r="H25" s="15">
        <f t="shared" si="8"/>
        <v>23.333333333333332</v>
      </c>
      <c r="I25" s="15">
        <f t="shared" si="9"/>
        <v>13.333333333333334</v>
      </c>
    </row>
    <row r="26" spans="1:11">
      <c r="B26" s="60" t="s">
        <v>41</v>
      </c>
      <c r="C26" s="16">
        <f t="shared" ref="C26:F26" si="10">AVERAGE(C19:C25)</f>
        <v>11.428571428571429</v>
      </c>
      <c r="D26" s="16">
        <f t="shared" si="10"/>
        <v>5.8571428571428568</v>
      </c>
      <c r="E26" s="16">
        <f t="shared" si="10"/>
        <v>5</v>
      </c>
      <c r="F26" s="16">
        <f t="shared" si="10"/>
        <v>22.285714285714285</v>
      </c>
      <c r="G26" s="16">
        <f>AVERAGE(G19:G25)</f>
        <v>50.413152154974739</v>
      </c>
      <c r="H26" s="16">
        <f>AVERAGE(H19:H25)</f>
        <v>26.091198701240433</v>
      </c>
      <c r="I26" s="16">
        <f>AVERAGE(I19:I25)</f>
        <v>23.495649143784828</v>
      </c>
    </row>
    <row r="27" spans="1:11">
      <c r="B27" s="61" t="s">
        <v>6</v>
      </c>
      <c r="C27" s="16">
        <f t="shared" ref="C27:F27" si="11">STDEV(C19:C25)/SQRT(7)</f>
        <v>1.5096064270616527</v>
      </c>
      <c r="D27" s="16">
        <f t="shared" si="11"/>
        <v>1.07854777646725</v>
      </c>
      <c r="E27" s="16">
        <f t="shared" si="11"/>
        <v>1.3093073414159542</v>
      </c>
      <c r="F27" s="16">
        <f t="shared" si="11"/>
        <v>1.538618516324145</v>
      </c>
      <c r="G27" s="16">
        <f>STDEV(G19:G25)/SQRT(7)</f>
        <v>4.130435376769336</v>
      </c>
      <c r="H27" s="16">
        <f>STDEV(H19:H25)/SQRT(7)</f>
        <v>4.4131243937583307</v>
      </c>
      <c r="I27" s="16">
        <f>STDEV(I19:I25)/SQRT(7)</f>
        <v>6.7650581487495227</v>
      </c>
    </row>
    <row r="28" spans="1:11">
      <c r="B28" s="38"/>
      <c r="C28" s="38"/>
      <c r="D28" s="38"/>
      <c r="E28" s="38"/>
      <c r="F28" s="38"/>
      <c r="G28" s="38"/>
      <c r="H28" s="38"/>
      <c r="I28" s="38"/>
    </row>
    <row r="29" spans="1:11" s="13" customFormat="1" ht="19">
      <c r="B29" s="64" t="s">
        <v>68</v>
      </c>
      <c r="C29" s="65"/>
      <c r="D29" s="65"/>
      <c r="E29" s="65"/>
      <c r="F29" s="65"/>
      <c r="G29" s="65"/>
      <c r="H29" s="65"/>
      <c r="I29" s="68"/>
    </row>
    <row r="30" spans="1:11" ht="19">
      <c r="B30" s="64" t="s">
        <v>35</v>
      </c>
      <c r="C30" s="65"/>
      <c r="D30" s="65"/>
      <c r="E30" s="65"/>
      <c r="F30" s="68"/>
      <c r="G30" s="69" t="s">
        <v>36</v>
      </c>
      <c r="H30" s="65"/>
      <c r="I30" s="66"/>
    </row>
    <row r="31" spans="1:11">
      <c r="B31" s="12"/>
      <c r="C31" s="12" t="s">
        <v>0</v>
      </c>
      <c r="D31" s="12" t="s">
        <v>1</v>
      </c>
      <c r="E31" s="12" t="s">
        <v>2</v>
      </c>
      <c r="F31" s="12" t="s">
        <v>4</v>
      </c>
      <c r="G31" s="12" t="s">
        <v>0</v>
      </c>
      <c r="H31" s="12" t="s">
        <v>1</v>
      </c>
      <c r="I31" s="12" t="s">
        <v>2</v>
      </c>
    </row>
    <row r="32" spans="1:11">
      <c r="B32" s="49">
        <v>1</v>
      </c>
      <c r="C32" s="15">
        <v>21</v>
      </c>
      <c r="D32" s="15">
        <v>2</v>
      </c>
      <c r="E32" s="15">
        <v>0</v>
      </c>
      <c r="F32" s="15">
        <f t="shared" ref="F32:F47" si="12">SUM(C32:E32)</f>
        <v>23</v>
      </c>
      <c r="G32" s="15">
        <f t="shared" ref="G32:G47" si="13">C32/F32*100</f>
        <v>91.304347826086953</v>
      </c>
      <c r="H32" s="15">
        <f t="shared" ref="H32:H47" si="14">D32/F32*100</f>
        <v>8.695652173913043</v>
      </c>
      <c r="I32" s="15">
        <f t="shared" ref="I32:I47" si="15">E32/F32*100</f>
        <v>0</v>
      </c>
    </row>
    <row r="33" spans="2:9">
      <c r="B33" s="63">
        <v>2</v>
      </c>
      <c r="C33" s="15">
        <v>19</v>
      </c>
      <c r="D33" s="15">
        <v>0</v>
      </c>
      <c r="E33" s="15">
        <v>0</v>
      </c>
      <c r="F33" s="15">
        <f t="shared" si="12"/>
        <v>19</v>
      </c>
      <c r="G33" s="15">
        <f t="shared" si="13"/>
        <v>100</v>
      </c>
      <c r="H33" s="15">
        <f t="shared" si="14"/>
        <v>0</v>
      </c>
      <c r="I33" s="15">
        <f t="shared" si="15"/>
        <v>0</v>
      </c>
    </row>
    <row r="34" spans="2:9">
      <c r="B34" s="63">
        <v>3</v>
      </c>
      <c r="C34" s="15">
        <v>23</v>
      </c>
      <c r="D34" s="15">
        <v>0</v>
      </c>
      <c r="E34" s="15">
        <v>0</v>
      </c>
      <c r="F34" s="15">
        <f t="shared" si="12"/>
        <v>23</v>
      </c>
      <c r="G34" s="15">
        <f t="shared" si="13"/>
        <v>100</v>
      </c>
      <c r="H34" s="15">
        <f t="shared" si="14"/>
        <v>0</v>
      </c>
      <c r="I34" s="15">
        <f t="shared" si="15"/>
        <v>0</v>
      </c>
    </row>
    <row r="35" spans="2:9">
      <c r="B35" s="63">
        <v>4</v>
      </c>
      <c r="C35" s="15">
        <v>17</v>
      </c>
      <c r="D35" s="15">
        <v>1</v>
      </c>
      <c r="E35" s="15">
        <v>0</v>
      </c>
      <c r="F35" s="15">
        <f t="shared" si="12"/>
        <v>18</v>
      </c>
      <c r="G35" s="15">
        <f t="shared" si="13"/>
        <v>94.444444444444443</v>
      </c>
      <c r="H35" s="15">
        <f t="shared" si="14"/>
        <v>5.5555555555555554</v>
      </c>
      <c r="I35" s="15">
        <f t="shared" si="15"/>
        <v>0</v>
      </c>
    </row>
    <row r="36" spans="2:9">
      <c r="B36" s="49">
        <v>5</v>
      </c>
      <c r="C36" s="15">
        <v>22</v>
      </c>
      <c r="D36" s="15">
        <v>0</v>
      </c>
      <c r="E36" s="15">
        <v>1</v>
      </c>
      <c r="F36" s="15">
        <f t="shared" si="12"/>
        <v>23</v>
      </c>
      <c r="G36" s="15">
        <f t="shared" si="13"/>
        <v>95.652173913043484</v>
      </c>
      <c r="H36" s="15">
        <f t="shared" si="14"/>
        <v>0</v>
      </c>
      <c r="I36" s="15">
        <f t="shared" si="15"/>
        <v>4.3478260869565215</v>
      </c>
    </row>
    <row r="37" spans="2:9">
      <c r="B37" s="63">
        <v>6</v>
      </c>
      <c r="C37" s="15">
        <v>27</v>
      </c>
      <c r="D37" s="15">
        <v>1</v>
      </c>
      <c r="E37" s="15">
        <v>6</v>
      </c>
      <c r="F37" s="15">
        <f t="shared" si="12"/>
        <v>34</v>
      </c>
      <c r="G37" s="15">
        <f t="shared" si="13"/>
        <v>79.411764705882348</v>
      </c>
      <c r="H37" s="15">
        <f t="shared" si="14"/>
        <v>2.9411764705882351</v>
      </c>
      <c r="I37" s="15">
        <f t="shared" si="15"/>
        <v>17.647058823529413</v>
      </c>
    </row>
    <row r="38" spans="2:9">
      <c r="B38" s="63">
        <v>7</v>
      </c>
      <c r="C38" s="15">
        <v>23</v>
      </c>
      <c r="D38" s="15">
        <v>3</v>
      </c>
      <c r="E38" s="15">
        <v>1</v>
      </c>
      <c r="F38" s="15">
        <f t="shared" si="12"/>
        <v>27</v>
      </c>
      <c r="G38" s="15">
        <f t="shared" si="13"/>
        <v>85.18518518518519</v>
      </c>
      <c r="H38" s="15">
        <f t="shared" si="14"/>
        <v>11.111111111111111</v>
      </c>
      <c r="I38" s="15">
        <f t="shared" si="15"/>
        <v>3.7037037037037033</v>
      </c>
    </row>
    <row r="39" spans="2:9">
      <c r="B39" s="63">
        <v>8</v>
      </c>
      <c r="C39" s="15">
        <v>21</v>
      </c>
      <c r="D39" s="15">
        <v>2</v>
      </c>
      <c r="E39" s="15">
        <v>0</v>
      </c>
      <c r="F39" s="15">
        <f t="shared" si="12"/>
        <v>23</v>
      </c>
      <c r="G39" s="15">
        <f t="shared" si="13"/>
        <v>91.304347826086953</v>
      </c>
      <c r="H39" s="15">
        <f t="shared" si="14"/>
        <v>8.695652173913043</v>
      </c>
      <c r="I39" s="15">
        <f t="shared" si="15"/>
        <v>0</v>
      </c>
    </row>
    <row r="40" spans="2:9">
      <c r="B40" s="49">
        <v>9</v>
      </c>
      <c r="C40" s="15">
        <v>21</v>
      </c>
      <c r="D40" s="15">
        <v>0</v>
      </c>
      <c r="E40" s="15">
        <v>1</v>
      </c>
      <c r="F40" s="15">
        <f t="shared" si="12"/>
        <v>22</v>
      </c>
      <c r="G40" s="15">
        <f t="shared" si="13"/>
        <v>95.454545454545453</v>
      </c>
      <c r="H40" s="15">
        <f t="shared" si="14"/>
        <v>0</v>
      </c>
      <c r="I40" s="15">
        <f t="shared" si="15"/>
        <v>4.5454545454545459</v>
      </c>
    </row>
    <row r="41" spans="2:9">
      <c r="B41" s="63">
        <v>10</v>
      </c>
      <c r="C41" s="15">
        <v>21</v>
      </c>
      <c r="D41" s="15">
        <v>1</v>
      </c>
      <c r="E41" s="15">
        <v>2</v>
      </c>
      <c r="F41" s="15">
        <f t="shared" si="12"/>
        <v>24</v>
      </c>
      <c r="G41" s="15">
        <f t="shared" si="13"/>
        <v>87.5</v>
      </c>
      <c r="H41" s="15">
        <f t="shared" si="14"/>
        <v>4.1666666666666661</v>
      </c>
      <c r="I41" s="15">
        <f t="shared" si="15"/>
        <v>8.3333333333333321</v>
      </c>
    </row>
    <row r="42" spans="2:9">
      <c r="B42" s="63">
        <v>11</v>
      </c>
      <c r="C42" s="15">
        <v>29</v>
      </c>
      <c r="D42" s="15">
        <v>1</v>
      </c>
      <c r="E42" s="15">
        <v>3</v>
      </c>
      <c r="F42" s="15">
        <f t="shared" si="12"/>
        <v>33</v>
      </c>
      <c r="G42" s="15">
        <f t="shared" si="13"/>
        <v>87.878787878787875</v>
      </c>
      <c r="H42" s="15">
        <f t="shared" si="14"/>
        <v>3.0303030303030303</v>
      </c>
      <c r="I42" s="15">
        <f t="shared" si="15"/>
        <v>9.0909090909090917</v>
      </c>
    </row>
    <row r="43" spans="2:9">
      <c r="B43" s="63">
        <v>12</v>
      </c>
      <c r="C43" s="15">
        <v>24</v>
      </c>
      <c r="D43" s="15">
        <v>0</v>
      </c>
      <c r="E43" s="15">
        <v>2</v>
      </c>
      <c r="F43" s="15">
        <f t="shared" si="12"/>
        <v>26</v>
      </c>
      <c r="G43" s="15">
        <f t="shared" si="13"/>
        <v>92.307692307692307</v>
      </c>
      <c r="H43" s="15">
        <f t="shared" si="14"/>
        <v>0</v>
      </c>
      <c r="I43" s="15">
        <f t="shared" si="15"/>
        <v>7.6923076923076925</v>
      </c>
    </row>
    <row r="44" spans="2:9">
      <c r="B44" s="49">
        <v>13</v>
      </c>
      <c r="C44" s="15">
        <v>17</v>
      </c>
      <c r="D44" s="15">
        <v>0</v>
      </c>
      <c r="E44" s="15">
        <v>0</v>
      </c>
      <c r="F44" s="15">
        <f t="shared" si="12"/>
        <v>17</v>
      </c>
      <c r="G44" s="15">
        <f t="shared" si="13"/>
        <v>100</v>
      </c>
      <c r="H44" s="15">
        <f t="shared" si="14"/>
        <v>0</v>
      </c>
      <c r="I44" s="15">
        <f t="shared" si="15"/>
        <v>0</v>
      </c>
    </row>
    <row r="45" spans="2:9">
      <c r="B45" s="63">
        <v>14</v>
      </c>
      <c r="C45" s="15">
        <v>18</v>
      </c>
      <c r="D45" s="15">
        <v>0</v>
      </c>
      <c r="E45" s="15">
        <v>1</v>
      </c>
      <c r="F45" s="15">
        <f t="shared" si="12"/>
        <v>19</v>
      </c>
      <c r="G45" s="15">
        <f t="shared" si="13"/>
        <v>94.73684210526315</v>
      </c>
      <c r="H45" s="15">
        <f t="shared" si="14"/>
        <v>0</v>
      </c>
      <c r="I45" s="15">
        <f t="shared" si="15"/>
        <v>5.2631578947368416</v>
      </c>
    </row>
    <row r="46" spans="2:9">
      <c r="B46" s="63">
        <v>15</v>
      </c>
      <c r="C46" s="15">
        <v>19</v>
      </c>
      <c r="D46" s="15">
        <v>0</v>
      </c>
      <c r="E46" s="15">
        <v>1</v>
      </c>
      <c r="F46" s="15">
        <f t="shared" si="12"/>
        <v>20</v>
      </c>
      <c r="G46" s="15">
        <f t="shared" si="13"/>
        <v>95</v>
      </c>
      <c r="H46" s="15">
        <f t="shared" si="14"/>
        <v>0</v>
      </c>
      <c r="I46" s="15">
        <f t="shared" si="15"/>
        <v>5</v>
      </c>
    </row>
    <row r="47" spans="2:9">
      <c r="B47" s="63">
        <v>16</v>
      </c>
      <c r="C47" s="15">
        <v>20</v>
      </c>
      <c r="D47" s="15">
        <v>0</v>
      </c>
      <c r="E47" s="15">
        <v>0</v>
      </c>
      <c r="F47" s="15">
        <f t="shared" si="12"/>
        <v>20</v>
      </c>
      <c r="G47" s="15">
        <f t="shared" si="13"/>
        <v>100</v>
      </c>
      <c r="H47" s="15">
        <f t="shared" si="14"/>
        <v>0</v>
      </c>
      <c r="I47" s="15">
        <f t="shared" si="15"/>
        <v>0</v>
      </c>
    </row>
    <row r="48" spans="2:9">
      <c r="B48" s="60" t="s">
        <v>41</v>
      </c>
      <c r="C48" s="16">
        <f t="shared" ref="C48:F48" si="16">AVERAGE(C32:C47)</f>
        <v>21.375</v>
      </c>
      <c r="D48" s="16">
        <f t="shared" si="16"/>
        <v>0.6875</v>
      </c>
      <c r="E48" s="16">
        <f t="shared" si="16"/>
        <v>1.125</v>
      </c>
      <c r="F48" s="17">
        <f t="shared" si="16"/>
        <v>23.1875</v>
      </c>
      <c r="G48" s="16">
        <f>AVERAGE(G32:G47)</f>
        <v>93.13625822793864</v>
      </c>
      <c r="H48" s="16">
        <f>AVERAGE(H32:H47)</f>
        <v>2.7622573238781674</v>
      </c>
      <c r="I48" s="16">
        <f>AVERAGE(I32:I47)</f>
        <v>4.1014844481831965</v>
      </c>
    </row>
    <row r="49" spans="1:10">
      <c r="B49" s="61" t="s">
        <v>6</v>
      </c>
      <c r="C49" s="16">
        <f t="shared" ref="C49:F49" si="17">STDEV(C32:C47)/SQRT(16)</f>
        <v>0.83103850692973313</v>
      </c>
      <c r="D49" s="16">
        <f t="shared" si="17"/>
        <v>0.2366211810750114</v>
      </c>
      <c r="E49" s="16">
        <f t="shared" si="17"/>
        <v>0.39660013447635978</v>
      </c>
      <c r="F49" s="16">
        <f t="shared" si="17"/>
        <v>1.2220841146718719</v>
      </c>
      <c r="G49" s="16">
        <f>STDEV(G32:G47)/SQRT(16)</f>
        <v>1.4808258455299641</v>
      </c>
      <c r="H49" s="16">
        <f>STDEV(H32:H47)/SQRT(16)</f>
        <v>0.95451348719801077</v>
      </c>
      <c r="I49" s="16">
        <f>STDEV(I32:I47)/SQRT(16)</f>
        <v>1.2239069294950085</v>
      </c>
    </row>
    <row r="50" spans="1:10">
      <c r="B50" s="38"/>
      <c r="C50" s="38"/>
      <c r="D50" s="38"/>
      <c r="E50" s="38"/>
      <c r="F50" s="38"/>
      <c r="G50" s="38"/>
      <c r="H50" s="38"/>
      <c r="I50" s="38"/>
    </row>
    <row r="51" spans="1:10" ht="19">
      <c r="B51" s="64" t="s">
        <v>69</v>
      </c>
      <c r="C51" s="65"/>
      <c r="D51" s="65"/>
      <c r="E51" s="65"/>
      <c r="F51" s="65"/>
      <c r="G51" s="65"/>
      <c r="H51" s="65"/>
      <c r="I51" s="68"/>
    </row>
    <row r="52" spans="1:10" s="13" customFormat="1" ht="19">
      <c r="B52" s="64" t="s">
        <v>35</v>
      </c>
      <c r="C52" s="65"/>
      <c r="D52" s="65"/>
      <c r="E52" s="65"/>
      <c r="F52" s="68"/>
      <c r="G52" s="69" t="s">
        <v>36</v>
      </c>
      <c r="H52" s="65"/>
      <c r="I52" s="66"/>
    </row>
    <row r="53" spans="1:10">
      <c r="B53" s="4" t="s">
        <v>11</v>
      </c>
      <c r="C53" s="12" t="s">
        <v>0</v>
      </c>
      <c r="D53" s="12" t="s">
        <v>1</v>
      </c>
      <c r="E53" s="12" t="s">
        <v>2</v>
      </c>
      <c r="F53" s="12" t="s">
        <v>4</v>
      </c>
      <c r="G53" s="12" t="s">
        <v>0</v>
      </c>
      <c r="H53" s="12" t="s">
        <v>1</v>
      </c>
      <c r="I53" s="12" t="s">
        <v>2</v>
      </c>
    </row>
    <row r="54" spans="1:10">
      <c r="A54" s="13"/>
      <c r="B54" s="49">
        <v>1</v>
      </c>
      <c r="C54" s="15">
        <v>22</v>
      </c>
      <c r="D54" s="15">
        <v>0</v>
      </c>
      <c r="E54" s="15">
        <v>2</v>
      </c>
      <c r="F54" s="15">
        <f t="shared" ref="F54:F59" si="18">SUM(C54:E54)</f>
        <v>24</v>
      </c>
      <c r="G54" s="15">
        <f t="shared" ref="G54:G59" si="19">C54/F54*100</f>
        <v>91.666666666666657</v>
      </c>
      <c r="H54" s="15">
        <f t="shared" ref="H54:H59" si="20">D54/F54*100</f>
        <v>0</v>
      </c>
      <c r="I54" s="15">
        <f t="shared" ref="I54:I59" si="21">E54/F54*100</f>
        <v>8.3333333333333321</v>
      </c>
      <c r="J54" s="13"/>
    </row>
    <row r="55" spans="1:10">
      <c r="B55" s="63">
        <v>2</v>
      </c>
      <c r="C55" s="15">
        <v>17</v>
      </c>
      <c r="D55" s="15">
        <v>0</v>
      </c>
      <c r="E55" s="15">
        <v>0</v>
      </c>
      <c r="F55" s="15">
        <f t="shared" si="18"/>
        <v>17</v>
      </c>
      <c r="G55" s="15">
        <f t="shared" si="19"/>
        <v>100</v>
      </c>
      <c r="H55" s="15">
        <f t="shared" si="20"/>
        <v>0</v>
      </c>
      <c r="I55" s="15">
        <f t="shared" si="21"/>
        <v>0</v>
      </c>
    </row>
    <row r="56" spans="1:10">
      <c r="B56" s="63">
        <v>3</v>
      </c>
      <c r="C56" s="15">
        <v>24</v>
      </c>
      <c r="D56" s="15">
        <v>0</v>
      </c>
      <c r="E56" s="15">
        <v>0</v>
      </c>
      <c r="F56" s="15">
        <f t="shared" si="18"/>
        <v>24</v>
      </c>
      <c r="G56" s="15">
        <f t="shared" si="19"/>
        <v>100</v>
      </c>
      <c r="H56" s="15">
        <f t="shared" si="20"/>
        <v>0</v>
      </c>
      <c r="I56" s="15">
        <f t="shared" si="21"/>
        <v>0</v>
      </c>
    </row>
    <row r="57" spans="1:10">
      <c r="B57" s="63">
        <v>4</v>
      </c>
      <c r="C57" s="18">
        <v>13</v>
      </c>
      <c r="D57" s="18">
        <v>0</v>
      </c>
      <c r="E57" s="18">
        <v>0</v>
      </c>
      <c r="F57" s="15">
        <f t="shared" si="18"/>
        <v>13</v>
      </c>
      <c r="G57" s="15">
        <f t="shared" si="19"/>
        <v>100</v>
      </c>
      <c r="H57" s="15">
        <f t="shared" si="20"/>
        <v>0</v>
      </c>
      <c r="I57" s="15">
        <f t="shared" si="21"/>
        <v>0</v>
      </c>
    </row>
    <row r="58" spans="1:10">
      <c r="B58" s="49">
        <v>5</v>
      </c>
      <c r="C58" s="18">
        <v>16</v>
      </c>
      <c r="D58" s="18">
        <v>0</v>
      </c>
      <c r="E58" s="18">
        <v>2</v>
      </c>
      <c r="F58" s="15">
        <f t="shared" si="18"/>
        <v>18</v>
      </c>
      <c r="G58" s="15">
        <f t="shared" si="19"/>
        <v>88.888888888888886</v>
      </c>
      <c r="H58" s="15">
        <f t="shared" si="20"/>
        <v>0</v>
      </c>
      <c r="I58" s="15">
        <f t="shared" si="21"/>
        <v>11.111111111111111</v>
      </c>
    </row>
    <row r="59" spans="1:10">
      <c r="B59" s="63">
        <v>6</v>
      </c>
      <c r="C59" s="18">
        <v>18</v>
      </c>
      <c r="D59" s="18">
        <v>1</v>
      </c>
      <c r="E59" s="18">
        <v>1</v>
      </c>
      <c r="F59" s="15">
        <f t="shared" si="18"/>
        <v>20</v>
      </c>
      <c r="G59" s="15">
        <f t="shared" si="19"/>
        <v>90</v>
      </c>
      <c r="H59" s="15">
        <f t="shared" si="20"/>
        <v>5</v>
      </c>
      <c r="I59" s="15">
        <f t="shared" si="21"/>
        <v>5</v>
      </c>
    </row>
    <row r="60" spans="1:10">
      <c r="B60" s="60" t="s">
        <v>41</v>
      </c>
      <c r="C60" s="16">
        <f t="shared" ref="C60:F60" si="22">AVERAGE(C54:C59)</f>
        <v>18.333333333333332</v>
      </c>
      <c r="D60" s="16">
        <f t="shared" si="22"/>
        <v>0.16666666666666666</v>
      </c>
      <c r="E60" s="16">
        <f t="shared" si="22"/>
        <v>0.83333333333333337</v>
      </c>
      <c r="F60" s="16">
        <f t="shared" si="22"/>
        <v>19.333333333333332</v>
      </c>
      <c r="G60" s="16">
        <f>AVERAGE(G54:G59)</f>
        <v>95.092592592592595</v>
      </c>
      <c r="H60" s="16">
        <f>AVERAGE(H54:H59)</f>
        <v>0.83333333333333337</v>
      </c>
      <c r="I60" s="16">
        <f>AVERAGE(I54:I59)</f>
        <v>4.0740740740740735</v>
      </c>
    </row>
    <row r="61" spans="1:10">
      <c r="B61" s="61" t="s">
        <v>6</v>
      </c>
      <c r="C61" s="16">
        <f t="shared" ref="C61:F61" si="23">STDEV(C54:C59)/SQRT(8)</f>
        <v>1.4259499757471616</v>
      </c>
      <c r="D61" s="16">
        <f t="shared" si="23"/>
        <v>0.14433756729740643</v>
      </c>
      <c r="E61" s="16">
        <f t="shared" si="23"/>
        <v>0.34761089357690345</v>
      </c>
      <c r="F61" s="16">
        <f t="shared" si="23"/>
        <v>1.5110702608857527</v>
      </c>
      <c r="G61" s="16">
        <f>STDEV(G54:G59)/SQRT(8)</f>
        <v>1.9261707465476599</v>
      </c>
      <c r="H61" s="16">
        <f>STDEV(H54:H59)/SQRT(8)</f>
        <v>0.72168783648703205</v>
      </c>
      <c r="I61" s="16">
        <f>STDEV(I54:I59)/SQRT(8)</f>
        <v>1.7198310760191398</v>
      </c>
    </row>
  </sheetData>
  <mergeCells count="12">
    <mergeCell ref="B29:I29"/>
    <mergeCell ref="B51:I51"/>
    <mergeCell ref="G30:I30"/>
    <mergeCell ref="B52:F52"/>
    <mergeCell ref="G52:I52"/>
    <mergeCell ref="B30:F30"/>
    <mergeCell ref="B2:I2"/>
    <mergeCell ref="G3:I3"/>
    <mergeCell ref="B3:F3"/>
    <mergeCell ref="B17:F17"/>
    <mergeCell ref="G17:I17"/>
    <mergeCell ref="B16:I16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50"/>
  <sheetViews>
    <sheetView workbookViewId="0">
      <selection activeCell="J47" sqref="J47"/>
    </sheetView>
  </sheetViews>
  <sheetFormatPr baseColWidth="10" defaultRowHeight="15" x14ac:dyDescent="0"/>
  <cols>
    <col min="1" max="16384" width="10.83203125" style="9"/>
  </cols>
  <sheetData>
    <row r="1" spans="2:19" ht="19">
      <c r="B1" s="64" t="s">
        <v>7</v>
      </c>
      <c r="C1" s="65"/>
      <c r="D1" s="65"/>
      <c r="E1" s="65"/>
      <c r="F1" s="65"/>
      <c r="G1" s="65"/>
      <c r="H1" s="65"/>
      <c r="I1" s="66"/>
      <c r="L1" s="64" t="s">
        <v>37</v>
      </c>
      <c r="M1" s="65"/>
      <c r="N1" s="65"/>
      <c r="O1" s="65"/>
      <c r="P1" s="65"/>
      <c r="Q1" s="65"/>
      <c r="R1" s="65"/>
      <c r="S1" s="66"/>
    </row>
    <row r="2" spans="2:19" ht="19">
      <c r="B2" s="64" t="s">
        <v>35</v>
      </c>
      <c r="C2" s="65"/>
      <c r="D2" s="65"/>
      <c r="E2" s="65"/>
      <c r="F2" s="66"/>
      <c r="G2" s="67" t="s">
        <v>36</v>
      </c>
      <c r="H2" s="67"/>
      <c r="I2" s="67"/>
      <c r="L2" s="64" t="s">
        <v>35</v>
      </c>
      <c r="M2" s="65"/>
      <c r="N2" s="65"/>
      <c r="O2" s="65"/>
      <c r="P2" s="66"/>
      <c r="Q2" s="67" t="s">
        <v>36</v>
      </c>
      <c r="R2" s="67"/>
      <c r="S2" s="67"/>
    </row>
    <row r="3" spans="2:19">
      <c r="B3" s="11" t="s">
        <v>11</v>
      </c>
      <c r="C3" s="11" t="s">
        <v>12</v>
      </c>
      <c r="D3" s="11" t="s">
        <v>13</v>
      </c>
      <c r="E3" s="11" t="s">
        <v>14</v>
      </c>
      <c r="F3" s="11" t="s">
        <v>4</v>
      </c>
      <c r="G3" s="11" t="s">
        <v>12</v>
      </c>
      <c r="H3" s="11" t="s">
        <v>13</v>
      </c>
      <c r="I3" s="11" t="s">
        <v>14</v>
      </c>
      <c r="L3" s="11" t="s">
        <v>11</v>
      </c>
      <c r="M3" s="11" t="s">
        <v>12</v>
      </c>
      <c r="N3" s="11" t="s">
        <v>13</v>
      </c>
      <c r="O3" s="11" t="s">
        <v>14</v>
      </c>
      <c r="P3" s="11" t="s">
        <v>4</v>
      </c>
      <c r="Q3" s="11" t="s">
        <v>12</v>
      </c>
      <c r="R3" s="11" t="s">
        <v>13</v>
      </c>
      <c r="S3" s="11" t="s">
        <v>14</v>
      </c>
    </row>
    <row r="4" spans="2:19">
      <c r="B4" s="21">
        <v>1</v>
      </c>
      <c r="C4" s="21">
        <v>11</v>
      </c>
      <c r="D4" s="21">
        <v>11</v>
      </c>
      <c r="E4" s="21">
        <v>4</v>
      </c>
      <c r="F4" s="21">
        <f>SUM(C4:E4)</f>
        <v>26</v>
      </c>
      <c r="G4" s="21">
        <v>42.307692307692307</v>
      </c>
      <c r="H4" s="21">
        <v>42.307692307692307</v>
      </c>
      <c r="I4" s="21">
        <v>15.384615384615385</v>
      </c>
      <c r="L4" s="47">
        <v>1</v>
      </c>
      <c r="M4" s="21">
        <v>20</v>
      </c>
      <c r="N4" s="21">
        <v>9</v>
      </c>
      <c r="O4" s="21">
        <v>1</v>
      </c>
      <c r="P4" s="21">
        <v>30</v>
      </c>
      <c r="Q4" s="21">
        <v>66.666666666666657</v>
      </c>
      <c r="R4" s="21">
        <v>30</v>
      </c>
      <c r="S4" s="21">
        <v>3.3333333333333335</v>
      </c>
    </row>
    <row r="5" spans="2:19">
      <c r="B5" s="21">
        <v>2</v>
      </c>
      <c r="C5" s="21">
        <v>10</v>
      </c>
      <c r="D5" s="21">
        <v>15</v>
      </c>
      <c r="E5" s="21">
        <v>1</v>
      </c>
      <c r="F5" s="21">
        <f t="shared" ref="F5:F14" si="0">SUM(C5:E5)</f>
        <v>26</v>
      </c>
      <c r="G5" s="21">
        <v>38.461538461538467</v>
      </c>
      <c r="H5" s="21">
        <v>57.692307692307686</v>
      </c>
      <c r="I5" s="21">
        <v>3.8461538461538463</v>
      </c>
      <c r="L5" s="46">
        <v>2</v>
      </c>
      <c r="M5" s="21">
        <v>18</v>
      </c>
      <c r="N5" s="21">
        <v>1</v>
      </c>
      <c r="O5" s="21">
        <v>0</v>
      </c>
      <c r="P5" s="21">
        <v>19</v>
      </c>
      <c r="Q5" s="21">
        <v>94.73684210526315</v>
      </c>
      <c r="R5" s="21">
        <v>5.2631578947368416</v>
      </c>
      <c r="S5" s="21">
        <v>0</v>
      </c>
    </row>
    <row r="6" spans="2:19">
      <c r="B6" s="47">
        <v>3</v>
      </c>
      <c r="C6" s="21">
        <v>13</v>
      </c>
      <c r="D6" s="21">
        <v>9</v>
      </c>
      <c r="E6" s="21">
        <v>2</v>
      </c>
      <c r="F6" s="21">
        <f t="shared" si="0"/>
        <v>24</v>
      </c>
      <c r="G6" s="21">
        <v>54.166666666666664</v>
      </c>
      <c r="H6" s="21">
        <v>37.5</v>
      </c>
      <c r="I6" s="21">
        <v>8.3333333333333321</v>
      </c>
      <c r="L6" s="47">
        <v>3</v>
      </c>
      <c r="M6" s="21">
        <v>18</v>
      </c>
      <c r="N6" s="21">
        <v>0</v>
      </c>
      <c r="O6" s="21">
        <v>3</v>
      </c>
      <c r="P6" s="21">
        <v>21</v>
      </c>
      <c r="Q6" s="21">
        <v>85.714285714285708</v>
      </c>
      <c r="R6" s="21">
        <v>0</v>
      </c>
      <c r="S6" s="21">
        <v>14.285714285714285</v>
      </c>
    </row>
    <row r="7" spans="2:19">
      <c r="B7" s="47">
        <v>4</v>
      </c>
      <c r="C7" s="21">
        <v>10</v>
      </c>
      <c r="D7" s="21">
        <v>4</v>
      </c>
      <c r="E7" s="21">
        <v>1</v>
      </c>
      <c r="F7" s="21">
        <f t="shared" si="0"/>
        <v>15</v>
      </c>
      <c r="G7" s="21">
        <v>66.666666666666657</v>
      </c>
      <c r="H7" s="21">
        <v>26.666666666666668</v>
      </c>
      <c r="I7" s="21">
        <v>6.666666666666667</v>
      </c>
      <c r="L7" s="46">
        <v>4</v>
      </c>
      <c r="M7" s="21">
        <v>20</v>
      </c>
      <c r="N7" s="21">
        <v>1</v>
      </c>
      <c r="O7" s="21">
        <v>1</v>
      </c>
      <c r="P7" s="21">
        <v>22</v>
      </c>
      <c r="Q7" s="21">
        <v>90.909090909090907</v>
      </c>
      <c r="R7" s="21">
        <v>4.5454545454545459</v>
      </c>
      <c r="S7" s="21">
        <v>4.5454545454545459</v>
      </c>
    </row>
    <row r="8" spans="2:19">
      <c r="B8" s="47">
        <v>5</v>
      </c>
      <c r="C8" s="21">
        <v>10</v>
      </c>
      <c r="D8" s="21">
        <v>6</v>
      </c>
      <c r="E8" s="21">
        <v>7</v>
      </c>
      <c r="F8" s="21">
        <f t="shared" si="0"/>
        <v>23</v>
      </c>
      <c r="G8" s="21">
        <v>43.478260869565219</v>
      </c>
      <c r="H8" s="21">
        <v>26.086956521739129</v>
      </c>
      <c r="I8" s="21">
        <v>30.434782608695656</v>
      </c>
      <c r="L8" s="47">
        <v>5</v>
      </c>
      <c r="M8" s="21">
        <v>17</v>
      </c>
      <c r="N8" s="21">
        <v>0</v>
      </c>
      <c r="O8" s="21">
        <v>2</v>
      </c>
      <c r="P8" s="21">
        <v>19</v>
      </c>
      <c r="Q8" s="21">
        <v>89.473684210526315</v>
      </c>
      <c r="R8" s="21">
        <v>0</v>
      </c>
      <c r="S8" s="21">
        <v>10.526315789473683</v>
      </c>
    </row>
    <row r="9" spans="2:19">
      <c r="B9" s="47">
        <v>6</v>
      </c>
      <c r="C9" s="21">
        <v>10</v>
      </c>
      <c r="D9" s="21">
        <v>9</v>
      </c>
      <c r="E9" s="21">
        <v>2</v>
      </c>
      <c r="F9" s="21">
        <f t="shared" si="0"/>
        <v>21</v>
      </c>
      <c r="G9" s="21">
        <v>47.619047619047613</v>
      </c>
      <c r="H9" s="21">
        <v>42.857142857142854</v>
      </c>
      <c r="I9" s="21">
        <v>9.5238095238095237</v>
      </c>
      <c r="L9" s="46">
        <v>6</v>
      </c>
      <c r="M9" s="21">
        <v>18</v>
      </c>
      <c r="N9" s="21">
        <v>1</v>
      </c>
      <c r="O9" s="21">
        <v>2</v>
      </c>
      <c r="P9" s="21">
        <v>21</v>
      </c>
      <c r="Q9" s="21">
        <v>85.714285714285708</v>
      </c>
      <c r="R9" s="21">
        <v>4.7619047619047619</v>
      </c>
      <c r="S9" s="21">
        <v>9.5238095238095237</v>
      </c>
    </row>
    <row r="10" spans="2:19">
      <c r="B10" s="47">
        <v>7</v>
      </c>
      <c r="C10" s="21">
        <v>11</v>
      </c>
      <c r="D10" s="21">
        <v>19</v>
      </c>
      <c r="E10" s="21">
        <v>0</v>
      </c>
      <c r="F10" s="21">
        <f t="shared" si="0"/>
        <v>30</v>
      </c>
      <c r="G10" s="21">
        <v>36.666666666666664</v>
      </c>
      <c r="H10" s="21">
        <v>63.333333333333329</v>
      </c>
      <c r="I10" s="21">
        <v>0</v>
      </c>
      <c r="L10" s="47">
        <v>7</v>
      </c>
      <c r="M10" s="21">
        <v>20</v>
      </c>
      <c r="N10" s="21">
        <v>5</v>
      </c>
      <c r="O10" s="21">
        <v>1</v>
      </c>
      <c r="P10" s="21">
        <v>26</v>
      </c>
      <c r="Q10" s="21">
        <v>76.923076923076934</v>
      </c>
      <c r="R10" s="21">
        <v>19.230769230769234</v>
      </c>
      <c r="S10" s="21">
        <v>3.8461538461538463</v>
      </c>
    </row>
    <row r="11" spans="2:19">
      <c r="B11" s="47">
        <v>8</v>
      </c>
      <c r="C11" s="21">
        <v>12</v>
      </c>
      <c r="D11" s="21">
        <v>10</v>
      </c>
      <c r="E11" s="21">
        <v>2</v>
      </c>
      <c r="F11" s="21">
        <f t="shared" si="0"/>
        <v>24</v>
      </c>
      <c r="G11" s="21">
        <v>50</v>
      </c>
      <c r="H11" s="21">
        <v>41.666666666666671</v>
      </c>
      <c r="I11" s="21">
        <v>8.3333333333333321</v>
      </c>
      <c r="L11" s="46">
        <v>8</v>
      </c>
      <c r="M11" s="21">
        <v>18</v>
      </c>
      <c r="N11" s="21">
        <v>9</v>
      </c>
      <c r="O11" s="21">
        <v>3</v>
      </c>
      <c r="P11" s="21">
        <v>30</v>
      </c>
      <c r="Q11" s="21">
        <v>60</v>
      </c>
      <c r="R11" s="21">
        <v>30</v>
      </c>
      <c r="S11" s="21">
        <v>10</v>
      </c>
    </row>
    <row r="12" spans="2:19">
      <c r="B12" s="47">
        <v>9</v>
      </c>
      <c r="C12" s="21">
        <v>15</v>
      </c>
      <c r="D12" s="21">
        <v>10</v>
      </c>
      <c r="E12" s="21">
        <v>1</v>
      </c>
      <c r="F12" s="21">
        <f t="shared" si="0"/>
        <v>26</v>
      </c>
      <c r="G12" s="21">
        <v>57.692307692307686</v>
      </c>
      <c r="H12" s="21">
        <v>38.461538461538467</v>
      </c>
      <c r="I12" s="21">
        <v>3.8461538461538463</v>
      </c>
      <c r="L12" s="47">
        <v>9</v>
      </c>
      <c r="M12" s="21">
        <v>20</v>
      </c>
      <c r="N12" s="21">
        <v>2</v>
      </c>
      <c r="O12" s="21">
        <v>1</v>
      </c>
      <c r="P12" s="21">
        <v>23</v>
      </c>
      <c r="Q12" s="21">
        <v>86.956521739130437</v>
      </c>
      <c r="R12" s="21">
        <v>8.695652173913043</v>
      </c>
      <c r="S12" s="21">
        <v>4.3478260869565215</v>
      </c>
    </row>
    <row r="13" spans="2:19">
      <c r="B13" s="47">
        <v>10</v>
      </c>
      <c r="C13" s="21">
        <v>9</v>
      </c>
      <c r="D13" s="21">
        <v>8</v>
      </c>
      <c r="E13" s="21">
        <v>4</v>
      </c>
      <c r="F13" s="21">
        <f t="shared" si="0"/>
        <v>21</v>
      </c>
      <c r="G13" s="21">
        <v>42.857142857142854</v>
      </c>
      <c r="H13" s="21">
        <v>38.095238095238095</v>
      </c>
      <c r="I13" s="21">
        <v>19.047619047619047</v>
      </c>
      <c r="L13" s="46">
        <v>10</v>
      </c>
      <c r="M13" s="21">
        <v>18</v>
      </c>
      <c r="N13" s="21">
        <v>1</v>
      </c>
      <c r="O13" s="21">
        <v>1</v>
      </c>
      <c r="P13" s="21">
        <v>20</v>
      </c>
      <c r="Q13" s="21">
        <v>90</v>
      </c>
      <c r="R13" s="21">
        <v>5</v>
      </c>
      <c r="S13" s="21">
        <v>5</v>
      </c>
    </row>
    <row r="14" spans="2:19">
      <c r="B14" s="47">
        <v>11</v>
      </c>
      <c r="C14" s="21">
        <v>10</v>
      </c>
      <c r="D14" s="21">
        <v>11</v>
      </c>
      <c r="E14" s="21">
        <v>0</v>
      </c>
      <c r="F14" s="21">
        <f t="shared" si="0"/>
        <v>21</v>
      </c>
      <c r="G14" s="21">
        <v>47.619047619047613</v>
      </c>
      <c r="H14" s="21">
        <v>52.380952380952387</v>
      </c>
      <c r="I14" s="21">
        <v>0</v>
      </c>
      <c r="L14" s="60" t="s">
        <v>41</v>
      </c>
      <c r="M14" s="23">
        <v>18.7</v>
      </c>
      <c r="N14" s="23">
        <v>2.9</v>
      </c>
      <c r="O14" s="23">
        <v>1.5</v>
      </c>
      <c r="P14" s="23">
        <v>23.1</v>
      </c>
      <c r="Q14" s="23">
        <v>82.709445398232589</v>
      </c>
      <c r="R14" s="23">
        <v>10.749693860677842</v>
      </c>
      <c r="S14" s="23">
        <v>6.540860741089574</v>
      </c>
    </row>
    <row r="15" spans="2:19">
      <c r="B15" s="60" t="s">
        <v>41</v>
      </c>
      <c r="C15" s="24">
        <f>AVERAGE(C4:C14)</f>
        <v>11</v>
      </c>
      <c r="D15" s="24">
        <f>AVERAGE(D4:D14)</f>
        <v>10.181818181818182</v>
      </c>
      <c r="E15" s="24">
        <f>AVERAGE(E4:E14)</f>
        <v>2.1818181818181817</v>
      </c>
      <c r="F15" s="24">
        <f>AVERAGE(F4:F14)</f>
        <v>23.363636363636363</v>
      </c>
      <c r="G15" s="23">
        <v>47.957730675121979</v>
      </c>
      <c r="H15" s="23">
        <v>42.458954089388868</v>
      </c>
      <c r="I15" s="23">
        <v>9.5833152354891471</v>
      </c>
      <c r="L15" s="61" t="s">
        <v>6</v>
      </c>
      <c r="M15" s="23">
        <v>0.36666666666666664</v>
      </c>
      <c r="N15" s="23">
        <v>1.1100550536897806</v>
      </c>
      <c r="O15" s="23">
        <v>0.30731814857642953</v>
      </c>
      <c r="P15" s="23">
        <v>1.3203534880225558</v>
      </c>
      <c r="Q15" s="23">
        <v>3.5799861562644382</v>
      </c>
      <c r="R15" s="23">
        <v>3.6299914232604604</v>
      </c>
      <c r="S15" s="23">
        <v>1.3671871833233571</v>
      </c>
    </row>
    <row r="16" spans="2:19">
      <c r="B16" s="61" t="s">
        <v>6</v>
      </c>
      <c r="C16" s="24">
        <f t="shared" ref="C16:F16" si="1">STDEV(C4:C14)/SQRT(11)</f>
        <v>0.5222329678670935</v>
      </c>
      <c r="D16" s="24">
        <f t="shared" si="1"/>
        <v>1.2271043655561424</v>
      </c>
      <c r="E16" s="24">
        <f t="shared" si="1"/>
        <v>0.62983665729777361</v>
      </c>
      <c r="F16" s="24">
        <f t="shared" si="1"/>
        <v>1.1776149028880945</v>
      </c>
      <c r="G16" s="23">
        <v>2.6686867907578851</v>
      </c>
      <c r="H16" s="23">
        <v>3.4955831815800651</v>
      </c>
      <c r="I16" s="23">
        <v>2.7288975703147824</v>
      </c>
      <c r="L16" s="38"/>
      <c r="M16" s="44"/>
      <c r="N16" s="44"/>
      <c r="O16" s="44"/>
      <c r="P16" s="44"/>
      <c r="Q16" s="44"/>
      <c r="R16" s="44"/>
      <c r="S16" s="44"/>
    </row>
    <row r="17" spans="2:20">
      <c r="L17" s="38"/>
      <c r="M17" s="44"/>
      <c r="N17" s="44"/>
      <c r="O17" s="44"/>
      <c r="P17" s="44"/>
      <c r="Q17" s="44"/>
      <c r="R17" s="44"/>
      <c r="S17" s="44"/>
      <c r="T17" s="45"/>
    </row>
    <row r="18" spans="2:20" ht="19">
      <c r="B18" s="64" t="s">
        <v>38</v>
      </c>
      <c r="C18" s="65"/>
      <c r="D18" s="65"/>
      <c r="E18" s="65"/>
      <c r="F18" s="65"/>
      <c r="G18" s="65"/>
      <c r="H18" s="65"/>
      <c r="I18" s="66"/>
      <c r="L18" s="64" t="s">
        <v>39</v>
      </c>
      <c r="M18" s="65"/>
      <c r="N18" s="65"/>
      <c r="O18" s="65"/>
      <c r="P18" s="65"/>
      <c r="Q18" s="65"/>
      <c r="R18" s="65"/>
      <c r="S18" s="66"/>
      <c r="T18" s="45"/>
    </row>
    <row r="19" spans="2:20" ht="19">
      <c r="B19" s="64" t="s">
        <v>35</v>
      </c>
      <c r="C19" s="65"/>
      <c r="D19" s="65"/>
      <c r="E19" s="65"/>
      <c r="F19" s="66"/>
      <c r="G19" s="67" t="s">
        <v>36</v>
      </c>
      <c r="H19" s="67"/>
      <c r="I19" s="67"/>
      <c r="L19" s="64" t="s">
        <v>35</v>
      </c>
      <c r="M19" s="65"/>
      <c r="N19" s="65"/>
      <c r="O19" s="65"/>
      <c r="P19" s="66"/>
      <c r="Q19" s="67" t="s">
        <v>36</v>
      </c>
      <c r="R19" s="67"/>
      <c r="S19" s="67"/>
    </row>
    <row r="20" spans="2:20">
      <c r="B20" s="4" t="s">
        <v>11</v>
      </c>
      <c r="C20" s="4" t="s">
        <v>12</v>
      </c>
      <c r="D20" s="4" t="s">
        <v>13</v>
      </c>
      <c r="E20" s="4" t="s">
        <v>14</v>
      </c>
      <c r="F20" s="4" t="s">
        <v>4</v>
      </c>
      <c r="G20" s="11" t="s">
        <v>12</v>
      </c>
      <c r="H20" s="11" t="s">
        <v>13</v>
      </c>
      <c r="I20" s="11" t="s">
        <v>14</v>
      </c>
      <c r="L20" s="11" t="s">
        <v>11</v>
      </c>
      <c r="M20" s="11" t="s">
        <v>12</v>
      </c>
      <c r="N20" s="11" t="s">
        <v>13</v>
      </c>
      <c r="O20" s="11" t="s">
        <v>14</v>
      </c>
      <c r="P20" s="11" t="s">
        <v>4</v>
      </c>
      <c r="Q20" s="11" t="s">
        <v>12</v>
      </c>
      <c r="R20" s="11" t="s">
        <v>13</v>
      </c>
      <c r="S20" s="11" t="s">
        <v>14</v>
      </c>
    </row>
    <row r="21" spans="2:20">
      <c r="B21" s="47">
        <v>1</v>
      </c>
      <c r="C21" s="1">
        <v>8</v>
      </c>
      <c r="D21" s="1">
        <v>5</v>
      </c>
      <c r="E21" s="1">
        <v>0</v>
      </c>
      <c r="F21" s="1">
        <f>SUM(C21:E21)</f>
        <v>13</v>
      </c>
      <c r="G21" s="21">
        <v>61.53846153846154</v>
      </c>
      <c r="H21" s="21">
        <v>38.461538461538467</v>
      </c>
      <c r="I21" s="21">
        <v>0</v>
      </c>
      <c r="L21" s="47">
        <v>1</v>
      </c>
      <c r="M21" s="21">
        <v>5</v>
      </c>
      <c r="N21" s="21">
        <v>6</v>
      </c>
      <c r="O21" s="21">
        <v>0</v>
      </c>
      <c r="P21" s="21">
        <v>11</v>
      </c>
      <c r="Q21" s="21">
        <v>45.454545454545453</v>
      </c>
      <c r="R21" s="21">
        <v>54.54545454545454</v>
      </c>
      <c r="S21" s="21">
        <v>0</v>
      </c>
    </row>
    <row r="22" spans="2:20">
      <c r="B22" s="46">
        <v>2</v>
      </c>
      <c r="C22" s="1">
        <v>13</v>
      </c>
      <c r="D22" s="1">
        <v>7</v>
      </c>
      <c r="E22" s="1">
        <v>0</v>
      </c>
      <c r="F22" s="1">
        <f t="shared" ref="F22:F31" si="2">SUM(C22:E22)</f>
        <v>20</v>
      </c>
      <c r="G22" s="21">
        <v>65</v>
      </c>
      <c r="H22" s="21">
        <v>35</v>
      </c>
      <c r="I22" s="21">
        <v>0</v>
      </c>
      <c r="L22" s="46">
        <v>2</v>
      </c>
      <c r="M22" s="21">
        <v>11</v>
      </c>
      <c r="N22" s="21">
        <v>4</v>
      </c>
      <c r="O22" s="21">
        <v>1</v>
      </c>
      <c r="P22" s="21">
        <v>16</v>
      </c>
      <c r="Q22" s="21">
        <v>68.75</v>
      </c>
      <c r="R22" s="21">
        <v>25</v>
      </c>
      <c r="S22" s="21">
        <v>6.25</v>
      </c>
    </row>
    <row r="23" spans="2:20">
      <c r="B23" s="47">
        <v>3</v>
      </c>
      <c r="C23" s="1">
        <v>6</v>
      </c>
      <c r="D23" s="1">
        <v>5</v>
      </c>
      <c r="E23" s="1">
        <v>2</v>
      </c>
      <c r="F23" s="1">
        <f t="shared" si="2"/>
        <v>13</v>
      </c>
      <c r="G23" s="21">
        <v>46.153846153846153</v>
      </c>
      <c r="H23" s="21">
        <v>38.461538461538467</v>
      </c>
      <c r="I23" s="21">
        <v>15.384615384615385</v>
      </c>
      <c r="L23" s="47">
        <v>3</v>
      </c>
      <c r="M23" s="21">
        <v>9</v>
      </c>
      <c r="N23" s="21">
        <v>0</v>
      </c>
      <c r="O23" s="21">
        <v>5</v>
      </c>
      <c r="P23" s="21">
        <v>14</v>
      </c>
      <c r="Q23" s="21">
        <v>64.285714285714292</v>
      </c>
      <c r="R23" s="21">
        <v>0</v>
      </c>
      <c r="S23" s="21">
        <v>35.714285714285715</v>
      </c>
    </row>
    <row r="24" spans="2:20">
      <c r="B24" s="46">
        <v>4</v>
      </c>
      <c r="C24" s="1">
        <v>14</v>
      </c>
      <c r="D24" s="1">
        <v>4</v>
      </c>
      <c r="E24" s="1">
        <v>1</v>
      </c>
      <c r="F24" s="1">
        <f t="shared" si="2"/>
        <v>19</v>
      </c>
      <c r="G24" s="21">
        <v>73.68421052631578</v>
      </c>
      <c r="H24" s="21">
        <v>21.052631578947366</v>
      </c>
      <c r="I24" s="21">
        <v>5.2631578947368416</v>
      </c>
      <c r="L24" s="46">
        <v>4</v>
      </c>
      <c r="M24" s="21">
        <v>6</v>
      </c>
      <c r="N24" s="21">
        <v>1</v>
      </c>
      <c r="O24" s="21">
        <v>6</v>
      </c>
      <c r="P24" s="21">
        <v>13</v>
      </c>
      <c r="Q24" s="21">
        <v>46.153846153846153</v>
      </c>
      <c r="R24" s="21">
        <v>7.6923076923076925</v>
      </c>
      <c r="S24" s="21">
        <v>46.153846153846153</v>
      </c>
    </row>
    <row r="25" spans="2:20">
      <c r="B25" s="47">
        <v>5</v>
      </c>
      <c r="C25" s="1">
        <v>14</v>
      </c>
      <c r="D25" s="1">
        <v>2</v>
      </c>
      <c r="E25" s="1">
        <v>4</v>
      </c>
      <c r="F25" s="1">
        <f t="shared" si="2"/>
        <v>20</v>
      </c>
      <c r="G25" s="21">
        <v>70</v>
      </c>
      <c r="H25" s="21">
        <v>10</v>
      </c>
      <c r="I25" s="21">
        <v>20</v>
      </c>
      <c r="L25" s="47">
        <v>5</v>
      </c>
      <c r="M25" s="21">
        <v>10</v>
      </c>
      <c r="N25" s="21">
        <v>0</v>
      </c>
      <c r="O25" s="21">
        <v>3</v>
      </c>
      <c r="P25" s="21">
        <v>13</v>
      </c>
      <c r="Q25" s="21">
        <v>76.923076923076934</v>
      </c>
      <c r="R25" s="21">
        <v>0</v>
      </c>
      <c r="S25" s="21">
        <v>23.076923076923077</v>
      </c>
    </row>
    <row r="26" spans="2:20">
      <c r="B26" s="46">
        <v>6</v>
      </c>
      <c r="C26" s="1">
        <v>16</v>
      </c>
      <c r="D26" s="1">
        <v>2</v>
      </c>
      <c r="E26" s="1">
        <v>2</v>
      </c>
      <c r="F26" s="1">
        <f t="shared" si="2"/>
        <v>20</v>
      </c>
      <c r="G26" s="21">
        <v>80</v>
      </c>
      <c r="H26" s="21">
        <v>10</v>
      </c>
      <c r="I26" s="21">
        <v>10</v>
      </c>
      <c r="L26" s="46">
        <v>6</v>
      </c>
      <c r="M26" s="21">
        <v>16</v>
      </c>
      <c r="N26" s="21">
        <v>4</v>
      </c>
      <c r="O26" s="21">
        <v>2</v>
      </c>
      <c r="P26" s="21">
        <v>22</v>
      </c>
      <c r="Q26" s="21">
        <v>72.727272727272734</v>
      </c>
      <c r="R26" s="21">
        <v>18.181818181818183</v>
      </c>
      <c r="S26" s="21">
        <v>9.0909090909090917</v>
      </c>
    </row>
    <row r="27" spans="2:20">
      <c r="B27" s="47">
        <v>7</v>
      </c>
      <c r="C27" s="1">
        <v>9</v>
      </c>
      <c r="D27" s="1">
        <v>9</v>
      </c>
      <c r="E27" s="1">
        <v>5</v>
      </c>
      <c r="F27" s="1">
        <f>SUM(C27:E27)</f>
        <v>23</v>
      </c>
      <c r="G27" s="21">
        <v>39.130434782608695</v>
      </c>
      <c r="H27" s="21">
        <v>39.130434782608695</v>
      </c>
      <c r="I27" s="21">
        <v>21.739130434782609</v>
      </c>
      <c r="L27" s="47">
        <v>7</v>
      </c>
      <c r="M27" s="21">
        <v>5</v>
      </c>
      <c r="N27" s="21">
        <v>5</v>
      </c>
      <c r="O27" s="21">
        <v>6</v>
      </c>
      <c r="P27" s="21">
        <v>16</v>
      </c>
      <c r="Q27" s="21">
        <v>31.25</v>
      </c>
      <c r="R27" s="21">
        <v>31.25</v>
      </c>
      <c r="S27" s="21">
        <v>37.5</v>
      </c>
    </row>
    <row r="28" spans="2:20">
      <c r="B28" s="46">
        <v>8</v>
      </c>
      <c r="C28" s="1">
        <v>14</v>
      </c>
      <c r="D28" s="1">
        <v>1</v>
      </c>
      <c r="E28" s="1">
        <v>7</v>
      </c>
      <c r="F28" s="1">
        <f t="shared" si="2"/>
        <v>22</v>
      </c>
      <c r="G28" s="21">
        <v>63.636363636363633</v>
      </c>
      <c r="H28" s="21">
        <v>4.5454545454545459</v>
      </c>
      <c r="I28" s="21">
        <v>31.818181818181817</v>
      </c>
      <c r="L28" s="46">
        <v>8</v>
      </c>
      <c r="M28" s="21">
        <v>10</v>
      </c>
      <c r="N28" s="21">
        <v>5</v>
      </c>
      <c r="O28" s="21">
        <v>0</v>
      </c>
      <c r="P28" s="21">
        <v>15</v>
      </c>
      <c r="Q28" s="21">
        <v>66.666666666666657</v>
      </c>
      <c r="R28" s="21">
        <v>33.333333333333329</v>
      </c>
      <c r="S28" s="21">
        <v>0</v>
      </c>
    </row>
    <row r="29" spans="2:20">
      <c r="B29" s="47">
        <v>9</v>
      </c>
      <c r="C29" s="1">
        <v>8</v>
      </c>
      <c r="D29" s="1">
        <v>12</v>
      </c>
      <c r="E29" s="1">
        <v>1</v>
      </c>
      <c r="F29" s="1">
        <f t="shared" si="2"/>
        <v>21</v>
      </c>
      <c r="G29" s="21">
        <v>38.095238095238095</v>
      </c>
      <c r="H29" s="21">
        <v>57.142857142857139</v>
      </c>
      <c r="I29" s="21">
        <v>4.7619047619047619</v>
      </c>
      <c r="L29" s="47">
        <v>9</v>
      </c>
      <c r="M29" s="21">
        <v>6</v>
      </c>
      <c r="N29" s="21">
        <v>9</v>
      </c>
      <c r="O29" s="21">
        <v>1</v>
      </c>
      <c r="P29" s="21">
        <v>16</v>
      </c>
      <c r="Q29" s="21">
        <v>37.5</v>
      </c>
      <c r="R29" s="21">
        <v>56.25</v>
      </c>
      <c r="S29" s="21">
        <v>6.25</v>
      </c>
    </row>
    <row r="30" spans="2:20">
      <c r="B30" s="46">
        <v>10</v>
      </c>
      <c r="C30" s="1">
        <v>11</v>
      </c>
      <c r="D30" s="1">
        <v>5</v>
      </c>
      <c r="E30" s="1">
        <v>3</v>
      </c>
      <c r="F30" s="1">
        <f t="shared" si="2"/>
        <v>19</v>
      </c>
      <c r="G30" s="21">
        <v>57.894736842105267</v>
      </c>
      <c r="H30" s="21">
        <v>26.315789473684209</v>
      </c>
      <c r="I30" s="21">
        <v>15.789473684210526</v>
      </c>
      <c r="L30" s="60" t="s">
        <v>41</v>
      </c>
      <c r="M30" s="23">
        <v>8.6666666666666661</v>
      </c>
      <c r="N30" s="23">
        <v>3.7777777777777777</v>
      </c>
      <c r="O30" s="23">
        <v>2.6666666666666665</v>
      </c>
      <c r="P30" s="23">
        <v>15.111111111111111</v>
      </c>
      <c r="Q30" s="23">
        <v>56.634569134569134</v>
      </c>
      <c r="R30" s="23">
        <v>25.139212639212637</v>
      </c>
      <c r="S30" s="23">
        <v>18.226218226218226</v>
      </c>
    </row>
    <row r="31" spans="2:20">
      <c r="B31" s="47">
        <v>11</v>
      </c>
      <c r="C31" s="1">
        <v>9</v>
      </c>
      <c r="D31" s="1">
        <v>3</v>
      </c>
      <c r="E31" s="1">
        <v>1</v>
      </c>
      <c r="F31" s="1">
        <f t="shared" si="2"/>
        <v>13</v>
      </c>
      <c r="G31" s="21">
        <v>69.230769230769226</v>
      </c>
      <c r="H31" s="21">
        <v>23.076923076923077</v>
      </c>
      <c r="I31" s="21">
        <v>7.6923076923076925</v>
      </c>
      <c r="L31" s="61" t="s">
        <v>6</v>
      </c>
      <c r="M31" s="23">
        <v>1.2018504251546631</v>
      </c>
      <c r="N31" s="23">
        <v>0.99690880249590885</v>
      </c>
      <c r="O31" s="23">
        <v>0.81649658092772592</v>
      </c>
      <c r="P31" s="23">
        <v>1.033393068763236</v>
      </c>
      <c r="Q31" s="23">
        <v>5.5551676330808251</v>
      </c>
      <c r="R31" s="23">
        <v>7.0256204981355888</v>
      </c>
      <c r="S31" s="23">
        <v>5.9107910358517222</v>
      </c>
    </row>
    <row r="32" spans="2:20">
      <c r="B32" s="60" t="s">
        <v>41</v>
      </c>
      <c r="C32" s="10">
        <f t="shared" ref="C32:F32" si="3">AVERAGE(C21:C31)</f>
        <v>11.090909090909092</v>
      </c>
      <c r="D32" s="10">
        <f t="shared" si="3"/>
        <v>5</v>
      </c>
      <c r="E32" s="10">
        <f t="shared" si="3"/>
        <v>2.3636363636363638</v>
      </c>
      <c r="F32" s="10">
        <f t="shared" si="3"/>
        <v>18.454545454545453</v>
      </c>
      <c r="G32" s="23">
        <v>60.396732800518954</v>
      </c>
      <c r="H32" s="23">
        <v>27.562469774868362</v>
      </c>
      <c r="I32" s="23">
        <v>12.040797424612691</v>
      </c>
    </row>
    <row r="33" spans="2:19">
      <c r="B33" s="61" t="s">
        <v>6</v>
      </c>
      <c r="C33" s="10">
        <f t="shared" ref="C33:F33" si="4">STDEV(C21:C31)/SQRT(11)</f>
        <v>0.98585030630734283</v>
      </c>
      <c r="D33" s="10">
        <f t="shared" si="4"/>
        <v>0.99086738861372459</v>
      </c>
      <c r="E33" s="10">
        <f t="shared" si="4"/>
        <v>0.66432094205254955</v>
      </c>
      <c r="F33" s="10">
        <f t="shared" si="4"/>
        <v>1.1148879794004276</v>
      </c>
      <c r="G33" s="23">
        <v>4.1809403166131531</v>
      </c>
      <c r="H33" s="23">
        <v>4.7791492178678006</v>
      </c>
      <c r="I33" s="23">
        <v>2.9935380296195744</v>
      </c>
    </row>
    <row r="34" spans="2:19" ht="19">
      <c r="L34" s="64" t="s">
        <v>39</v>
      </c>
      <c r="M34" s="65"/>
      <c r="N34" s="65"/>
      <c r="O34" s="65"/>
      <c r="P34" s="65"/>
      <c r="Q34" s="65"/>
      <c r="R34" s="65"/>
      <c r="S34" s="66"/>
    </row>
    <row r="35" spans="2:19" ht="19">
      <c r="B35" s="64" t="s">
        <v>26</v>
      </c>
      <c r="C35" s="65"/>
      <c r="D35" s="65"/>
      <c r="E35" s="65"/>
      <c r="F35" s="65"/>
      <c r="G35" s="65"/>
      <c r="H35" s="65"/>
      <c r="I35" s="68"/>
      <c r="L35" s="64" t="s">
        <v>35</v>
      </c>
      <c r="M35" s="65"/>
      <c r="N35" s="65"/>
      <c r="O35" s="65"/>
      <c r="P35" s="66"/>
      <c r="Q35" s="67" t="s">
        <v>36</v>
      </c>
      <c r="R35" s="67"/>
      <c r="S35" s="67"/>
    </row>
    <row r="36" spans="2:19" ht="19">
      <c r="B36" s="64" t="s">
        <v>35</v>
      </c>
      <c r="C36" s="65"/>
      <c r="D36" s="65"/>
      <c r="E36" s="65"/>
      <c r="F36" s="68"/>
      <c r="G36" s="69" t="s">
        <v>36</v>
      </c>
      <c r="H36" s="65"/>
      <c r="I36" s="66"/>
      <c r="L36" s="11" t="s">
        <v>11</v>
      </c>
      <c r="M36" s="11" t="s">
        <v>12</v>
      </c>
      <c r="N36" s="11" t="s">
        <v>13</v>
      </c>
      <c r="O36" s="11" t="s">
        <v>14</v>
      </c>
      <c r="P36" s="11"/>
      <c r="Q36" s="11" t="s">
        <v>12</v>
      </c>
      <c r="R36" s="11" t="s">
        <v>13</v>
      </c>
      <c r="S36" s="11" t="s">
        <v>14</v>
      </c>
    </row>
    <row r="37" spans="2:19">
      <c r="B37" s="4" t="s">
        <v>11</v>
      </c>
      <c r="C37" s="4" t="s">
        <v>12</v>
      </c>
      <c r="D37" s="4" t="s">
        <v>13</v>
      </c>
      <c r="E37" s="4" t="s">
        <v>14</v>
      </c>
      <c r="F37" s="4" t="s">
        <v>4</v>
      </c>
      <c r="G37" s="11" t="s">
        <v>12</v>
      </c>
      <c r="H37" s="11" t="s">
        <v>13</v>
      </c>
      <c r="I37" s="11" t="s">
        <v>14</v>
      </c>
      <c r="L37" s="47">
        <v>1</v>
      </c>
      <c r="M37" s="21">
        <v>4</v>
      </c>
      <c r="N37" s="21">
        <v>4</v>
      </c>
      <c r="O37" s="21">
        <v>8</v>
      </c>
      <c r="P37" s="21">
        <v>16</v>
      </c>
      <c r="Q37" s="21">
        <v>25</v>
      </c>
      <c r="R37" s="21">
        <v>25</v>
      </c>
      <c r="S37" s="21">
        <v>50</v>
      </c>
    </row>
    <row r="38" spans="2:19">
      <c r="B38" s="47">
        <v>1</v>
      </c>
      <c r="C38" s="1">
        <v>7</v>
      </c>
      <c r="D38" s="1">
        <v>15</v>
      </c>
      <c r="E38" s="1">
        <v>2</v>
      </c>
      <c r="F38" s="1">
        <f>SUM(C38:E38)</f>
        <v>24</v>
      </c>
      <c r="G38" s="21">
        <v>29.166666666666668</v>
      </c>
      <c r="H38" s="21">
        <v>62.5</v>
      </c>
      <c r="I38" s="21">
        <v>8.3333333333333321</v>
      </c>
      <c r="L38" s="46">
        <v>2</v>
      </c>
      <c r="M38" s="21">
        <v>5</v>
      </c>
      <c r="N38" s="21">
        <v>7</v>
      </c>
      <c r="O38" s="21">
        <v>7</v>
      </c>
      <c r="P38" s="21">
        <v>19</v>
      </c>
      <c r="Q38" s="21">
        <v>26.315789473684209</v>
      </c>
      <c r="R38" s="21">
        <v>36.84210526315789</v>
      </c>
      <c r="S38" s="21">
        <v>36.84210526315789</v>
      </c>
    </row>
    <row r="39" spans="2:19">
      <c r="B39" s="46">
        <v>2</v>
      </c>
      <c r="C39" s="1">
        <v>8</v>
      </c>
      <c r="D39" s="1">
        <v>6</v>
      </c>
      <c r="E39" s="1">
        <v>1</v>
      </c>
      <c r="F39" s="1">
        <f t="shared" ref="F39:F45" si="5">SUM(C39:E39)</f>
        <v>15</v>
      </c>
      <c r="G39" s="21">
        <v>53.333333333333336</v>
      </c>
      <c r="H39" s="21">
        <v>40</v>
      </c>
      <c r="I39" s="21">
        <v>6.666666666666667</v>
      </c>
      <c r="L39" s="47">
        <v>3</v>
      </c>
      <c r="M39" s="21">
        <v>8</v>
      </c>
      <c r="N39" s="21">
        <v>5</v>
      </c>
      <c r="O39" s="21">
        <v>5</v>
      </c>
      <c r="P39" s="21">
        <v>18</v>
      </c>
      <c r="Q39" s="21">
        <v>44.444444444444443</v>
      </c>
      <c r="R39" s="21">
        <v>27.777777777777779</v>
      </c>
      <c r="S39" s="21">
        <v>27.777777777777779</v>
      </c>
    </row>
    <row r="40" spans="2:19">
      <c r="B40" s="47">
        <v>3</v>
      </c>
      <c r="C40" s="1">
        <v>4</v>
      </c>
      <c r="D40" s="1">
        <v>10</v>
      </c>
      <c r="E40" s="1">
        <v>2</v>
      </c>
      <c r="F40" s="1">
        <f t="shared" si="5"/>
        <v>16</v>
      </c>
      <c r="G40" s="21">
        <v>25</v>
      </c>
      <c r="H40" s="21">
        <v>62.5</v>
      </c>
      <c r="I40" s="21">
        <v>12.5</v>
      </c>
      <c r="L40" s="46">
        <v>4</v>
      </c>
      <c r="M40" s="21">
        <v>4</v>
      </c>
      <c r="N40" s="21">
        <v>8</v>
      </c>
      <c r="O40" s="21">
        <v>12</v>
      </c>
      <c r="P40" s="21">
        <v>24</v>
      </c>
      <c r="Q40" s="21">
        <v>16.666666666666664</v>
      </c>
      <c r="R40" s="21">
        <v>33.333333333333329</v>
      </c>
      <c r="S40" s="21">
        <v>50</v>
      </c>
    </row>
    <row r="41" spans="2:19">
      <c r="B41" s="46">
        <v>4</v>
      </c>
      <c r="C41" s="1">
        <v>5</v>
      </c>
      <c r="D41" s="1">
        <v>7</v>
      </c>
      <c r="E41" s="1">
        <v>9</v>
      </c>
      <c r="F41" s="1">
        <f t="shared" si="5"/>
        <v>21</v>
      </c>
      <c r="G41" s="21">
        <v>23.809523809523807</v>
      </c>
      <c r="H41" s="21">
        <v>33.333333333333329</v>
      </c>
      <c r="I41" s="21">
        <v>42.857142857142854</v>
      </c>
      <c r="L41" s="47">
        <v>5</v>
      </c>
      <c r="M41" s="21">
        <v>3</v>
      </c>
      <c r="N41" s="21">
        <v>2</v>
      </c>
      <c r="O41" s="21">
        <v>10</v>
      </c>
      <c r="P41" s="21">
        <v>15</v>
      </c>
      <c r="Q41" s="21">
        <v>20</v>
      </c>
      <c r="R41" s="21">
        <v>13.333333333333334</v>
      </c>
      <c r="S41" s="21">
        <v>66.666666666666657</v>
      </c>
    </row>
    <row r="42" spans="2:19">
      <c r="B42" s="47">
        <v>5</v>
      </c>
      <c r="C42" s="1">
        <v>3</v>
      </c>
      <c r="D42" s="1">
        <v>7</v>
      </c>
      <c r="E42" s="1">
        <v>11</v>
      </c>
      <c r="F42" s="1">
        <f t="shared" si="5"/>
        <v>21</v>
      </c>
      <c r="G42" s="21">
        <v>14.285714285714285</v>
      </c>
      <c r="H42" s="21">
        <v>33.333333333333329</v>
      </c>
      <c r="I42" s="21">
        <v>52.380952380952387</v>
      </c>
      <c r="L42" s="46">
        <v>6</v>
      </c>
      <c r="M42" s="21">
        <v>2</v>
      </c>
      <c r="N42" s="21">
        <v>5</v>
      </c>
      <c r="O42" s="21">
        <v>7</v>
      </c>
      <c r="P42" s="21">
        <v>14</v>
      </c>
      <c r="Q42" s="21">
        <v>14.285714285714285</v>
      </c>
      <c r="R42" s="21">
        <v>35.714285714285715</v>
      </c>
      <c r="S42" s="21">
        <v>50</v>
      </c>
    </row>
    <row r="43" spans="2:19">
      <c r="B43" s="46">
        <v>6</v>
      </c>
      <c r="C43" s="1">
        <v>8</v>
      </c>
      <c r="D43" s="1">
        <v>5</v>
      </c>
      <c r="E43" s="1">
        <v>1</v>
      </c>
      <c r="F43" s="1">
        <f t="shared" si="5"/>
        <v>14</v>
      </c>
      <c r="G43" s="21">
        <v>57.142857142857139</v>
      </c>
      <c r="H43" s="21">
        <v>35.714285714285715</v>
      </c>
      <c r="I43" s="21">
        <v>7.1428571428571423</v>
      </c>
      <c r="L43" s="47">
        <v>7</v>
      </c>
      <c r="M43" s="21">
        <v>5</v>
      </c>
      <c r="N43" s="21">
        <v>5</v>
      </c>
      <c r="O43" s="21">
        <v>7</v>
      </c>
      <c r="P43" s="21">
        <v>17</v>
      </c>
      <c r="Q43" s="21">
        <v>29.411764705882355</v>
      </c>
      <c r="R43" s="21">
        <v>29.411764705882355</v>
      </c>
      <c r="S43" s="21">
        <v>41.17647058823529</v>
      </c>
    </row>
    <row r="44" spans="2:19">
      <c r="B44" s="47">
        <v>7</v>
      </c>
      <c r="C44" s="1">
        <v>5</v>
      </c>
      <c r="D44" s="1">
        <v>6</v>
      </c>
      <c r="E44" s="1">
        <v>5</v>
      </c>
      <c r="F44" s="1">
        <f t="shared" si="5"/>
        <v>16</v>
      </c>
      <c r="G44" s="21">
        <v>31.25</v>
      </c>
      <c r="H44" s="21">
        <v>37.5</v>
      </c>
      <c r="I44" s="21">
        <v>31.25</v>
      </c>
      <c r="L44" s="46">
        <v>8</v>
      </c>
      <c r="M44" s="21">
        <v>4</v>
      </c>
      <c r="N44" s="21">
        <v>4</v>
      </c>
      <c r="O44" s="21">
        <v>15</v>
      </c>
      <c r="P44" s="21">
        <v>23</v>
      </c>
      <c r="Q44" s="21">
        <v>17.391304347826086</v>
      </c>
      <c r="R44" s="21">
        <v>17.391304347826086</v>
      </c>
      <c r="S44" s="21">
        <v>65.217391304347828</v>
      </c>
    </row>
    <row r="45" spans="2:19">
      <c r="B45" s="46">
        <v>8</v>
      </c>
      <c r="C45" s="1">
        <v>6</v>
      </c>
      <c r="D45" s="1">
        <v>5</v>
      </c>
      <c r="E45" s="1">
        <v>0</v>
      </c>
      <c r="F45" s="1">
        <f t="shared" si="5"/>
        <v>11</v>
      </c>
      <c r="G45" s="21">
        <v>54.54545454545454</v>
      </c>
      <c r="H45" s="21">
        <v>45.454545454545453</v>
      </c>
      <c r="I45" s="21">
        <v>0</v>
      </c>
      <c r="L45" s="47">
        <v>9</v>
      </c>
      <c r="M45" s="21">
        <v>5</v>
      </c>
      <c r="N45" s="21">
        <v>9</v>
      </c>
      <c r="O45" s="21">
        <v>0</v>
      </c>
      <c r="P45" s="21">
        <v>14</v>
      </c>
      <c r="Q45" s="21">
        <v>35.714285714285715</v>
      </c>
      <c r="R45" s="21">
        <v>64.285714285714292</v>
      </c>
      <c r="S45" s="21">
        <v>0</v>
      </c>
    </row>
    <row r="46" spans="2:19">
      <c r="B46" s="47">
        <v>9</v>
      </c>
      <c r="C46" s="1">
        <v>4</v>
      </c>
      <c r="D46" s="1">
        <v>6</v>
      </c>
      <c r="E46" s="1">
        <v>3</v>
      </c>
      <c r="F46" s="1">
        <f>SUM(C46:E46)</f>
        <v>13</v>
      </c>
      <c r="G46" s="21">
        <v>30.76923076923077</v>
      </c>
      <c r="H46" s="21">
        <v>46.153846153846153</v>
      </c>
      <c r="I46" s="21">
        <v>23.076923076923077</v>
      </c>
      <c r="L46" s="46">
        <v>10</v>
      </c>
      <c r="M46" s="21">
        <v>4</v>
      </c>
      <c r="N46" s="21">
        <v>12</v>
      </c>
      <c r="O46" s="21">
        <v>2</v>
      </c>
      <c r="P46" s="21">
        <v>18</v>
      </c>
      <c r="Q46" s="21">
        <v>22.222222222222221</v>
      </c>
      <c r="R46" s="21">
        <v>66.666666666666657</v>
      </c>
      <c r="S46" s="21">
        <v>11.111111111111111</v>
      </c>
    </row>
    <row r="47" spans="2:19">
      <c r="B47" s="46">
        <v>10</v>
      </c>
      <c r="C47" s="1">
        <v>7</v>
      </c>
      <c r="D47" s="1">
        <v>7</v>
      </c>
      <c r="E47" s="1">
        <v>2</v>
      </c>
      <c r="F47" s="1">
        <f>SUM(C47:E47)</f>
        <v>16</v>
      </c>
      <c r="G47" s="21">
        <v>43.75</v>
      </c>
      <c r="H47" s="21">
        <v>43.75</v>
      </c>
      <c r="I47" s="21">
        <v>12.5</v>
      </c>
      <c r="L47" s="47">
        <v>11</v>
      </c>
      <c r="M47" s="21">
        <v>3</v>
      </c>
      <c r="N47" s="21">
        <v>6</v>
      </c>
      <c r="O47" s="21">
        <v>9</v>
      </c>
      <c r="P47" s="21">
        <v>18</v>
      </c>
      <c r="Q47" s="21">
        <v>16.666666666666664</v>
      </c>
      <c r="R47" s="21">
        <v>33.333333333333329</v>
      </c>
      <c r="S47" s="21">
        <v>50</v>
      </c>
    </row>
    <row r="48" spans="2:19">
      <c r="B48" s="60" t="s">
        <v>41</v>
      </c>
      <c r="C48" s="10">
        <f t="shared" ref="C48:F48" si="6">AVERAGE(C38:C47)</f>
        <v>5.7</v>
      </c>
      <c r="D48" s="10">
        <f t="shared" si="6"/>
        <v>7.4</v>
      </c>
      <c r="E48" s="10">
        <f t="shared" si="6"/>
        <v>3.6</v>
      </c>
      <c r="F48" s="10">
        <f t="shared" si="6"/>
        <v>16.7</v>
      </c>
      <c r="G48" s="23">
        <v>36.305278055278052</v>
      </c>
      <c r="H48" s="23">
        <v>44.023934398934394</v>
      </c>
      <c r="I48" s="23">
        <v>19.670787545787544</v>
      </c>
      <c r="L48" s="46">
        <v>12</v>
      </c>
      <c r="M48" s="21"/>
      <c r="N48" s="21"/>
      <c r="O48" s="21"/>
      <c r="P48" s="21"/>
      <c r="Q48" s="21"/>
      <c r="R48" s="21"/>
      <c r="S48" s="21"/>
    </row>
    <row r="49" spans="2:19">
      <c r="B49" s="61" t="s">
        <v>6</v>
      </c>
      <c r="C49" s="10">
        <f t="shared" ref="C49:F49" si="7">STDEV(C38:C47)/SQRT(10)</f>
        <v>0.55876848714134053</v>
      </c>
      <c r="D49" s="10">
        <f t="shared" si="7"/>
        <v>0.95684667296048798</v>
      </c>
      <c r="E49" s="10">
        <f t="shared" si="7"/>
        <v>1.1566234381931648</v>
      </c>
      <c r="F49" s="10">
        <f t="shared" si="7"/>
        <v>1.28279209365959</v>
      </c>
      <c r="G49" s="23">
        <v>4.7001951437231657</v>
      </c>
      <c r="H49" s="23">
        <v>3.4087634511967071</v>
      </c>
      <c r="I49" s="23">
        <v>5.4748071658059621</v>
      </c>
      <c r="L49" s="60" t="s">
        <v>41</v>
      </c>
      <c r="M49" s="23">
        <v>4.2727272727272725</v>
      </c>
      <c r="N49" s="23">
        <v>6.0909090909090908</v>
      </c>
      <c r="O49" s="23">
        <v>7.4545454545454541</v>
      </c>
      <c r="P49" s="23">
        <v>17.818181818181817</v>
      </c>
      <c r="Q49" s="23">
        <v>24.374441684308422</v>
      </c>
      <c r="R49" s="23">
        <v>34.826328978300978</v>
      </c>
      <c r="S49" s="23">
        <v>40.799229337390592</v>
      </c>
    </row>
    <row r="50" spans="2:19">
      <c r="L50" s="61" t="s">
        <v>6</v>
      </c>
      <c r="M50" s="23">
        <v>0.46886534393555018</v>
      </c>
      <c r="N50" s="23">
        <v>0.83616598455032154</v>
      </c>
      <c r="O50" s="23">
        <v>1.274673836096808</v>
      </c>
      <c r="P50" s="23">
        <v>0.98919785518075898</v>
      </c>
      <c r="Q50" s="23">
        <v>2.7864377042712403</v>
      </c>
      <c r="R50" s="23">
        <v>5.07440784465033</v>
      </c>
      <c r="S50" s="23">
        <v>6.277889404984923</v>
      </c>
    </row>
  </sheetData>
  <mergeCells count="18">
    <mergeCell ref="L19:P19"/>
    <mergeCell ref="Q19:S19"/>
    <mergeCell ref="B18:I18"/>
    <mergeCell ref="B19:F19"/>
    <mergeCell ref="G19:I19"/>
    <mergeCell ref="L35:P35"/>
    <mergeCell ref="Q35:S35"/>
    <mergeCell ref="B35:I35"/>
    <mergeCell ref="L34:S34"/>
    <mergeCell ref="B36:F36"/>
    <mergeCell ref="G36:I36"/>
    <mergeCell ref="B1:I1"/>
    <mergeCell ref="B2:F2"/>
    <mergeCell ref="G2:I2"/>
    <mergeCell ref="L1:S1"/>
    <mergeCell ref="L18:S18"/>
    <mergeCell ref="Q2:S2"/>
    <mergeCell ref="L2:P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feuille 1</vt:lpstr>
      <vt:lpstr>Fig. 1A</vt:lpstr>
      <vt:lpstr>Fig. 1B</vt:lpstr>
      <vt:lpstr>Fig. 1C</vt:lpstr>
      <vt:lpstr>Fig. 2C</vt:lpstr>
      <vt:lpstr>Fig. 2E</vt:lpstr>
      <vt:lpstr>Fig.3C</vt:lpstr>
      <vt:lpstr>Fig. 4C</vt:lpstr>
      <vt:lpstr>Fig. 5C</vt:lpstr>
      <vt:lpstr>Fig. 5D</vt:lpstr>
      <vt:lpstr>Fig. 5E</vt:lpstr>
      <vt:lpstr>Fig. S1B</vt:lpstr>
      <vt:lpstr>Fig. S1C</vt:lpstr>
      <vt:lpstr>Fig. S2B</vt:lpstr>
      <vt:lpstr>Fig. S2C</vt:lpstr>
      <vt:lpstr>Fig. S2D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sbessonard</dc:creator>
  <cp:lastModifiedBy>sbessonard</cp:lastModifiedBy>
  <dcterms:created xsi:type="dcterms:W3CDTF">2017-04-11T07:47:03Z</dcterms:created>
  <dcterms:modified xsi:type="dcterms:W3CDTF">2017-08-24T08:14:20Z</dcterms:modified>
</cp:coreProperties>
</file>