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405" windowWidth="27555" windowHeight="12300"/>
  </bookViews>
  <sheets>
    <sheet name="Blad1" sheetId="1" r:id="rId1"/>
    <sheet name="Blad2" sheetId="2" r:id="rId2"/>
    <sheet name="Blad3" sheetId="3" r:id="rId3"/>
  </sheets>
  <calcPr calcId="145621" calcMode="manual"/>
</workbook>
</file>

<file path=xl/calcChain.xml><?xml version="1.0" encoding="utf-8"?>
<calcChain xmlns="http://schemas.openxmlformats.org/spreadsheetml/2006/main">
  <c r="C527" i="1" l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<sst xmlns="http://schemas.openxmlformats.org/spreadsheetml/2006/main" count="531" uniqueCount="531">
  <si>
    <t>#</t>
  </si>
  <si>
    <t>Gene name</t>
  </si>
  <si>
    <t>Entrez ID</t>
  </si>
  <si>
    <t>p-value</t>
  </si>
  <si>
    <t>Ttn</t>
  </si>
  <si>
    <t>Tnni1</t>
  </si>
  <si>
    <t>RGD1564480</t>
  </si>
  <si>
    <t>Syngr3</t>
  </si>
  <si>
    <t>Ugt1a1</t>
  </si>
  <si>
    <t>Rab6b</t>
  </si>
  <si>
    <t>Scg3</t>
  </si>
  <si>
    <t>Snca</t>
  </si>
  <si>
    <t>Mcpt9</t>
  </si>
  <si>
    <t>Add2</t>
  </si>
  <si>
    <t>Slc7a14</t>
  </si>
  <si>
    <t>Mpz</t>
  </si>
  <si>
    <t>Kcnq3</t>
  </si>
  <si>
    <t>L1cam</t>
  </si>
  <si>
    <t>Brinp2</t>
  </si>
  <si>
    <t>LOC103692139</t>
  </si>
  <si>
    <t>RGD1562758</t>
  </si>
  <si>
    <t>Celf6</t>
  </si>
  <si>
    <t>Vat1l</t>
  </si>
  <si>
    <t>Cyb561</t>
  </si>
  <si>
    <t>Tm4sf4</t>
  </si>
  <si>
    <t>NEWGENE_1305560</t>
  </si>
  <si>
    <t>Spock1</t>
  </si>
  <si>
    <t>LOC102547212</t>
  </si>
  <si>
    <t>LOC691325</t>
  </si>
  <si>
    <t>LRRTM1</t>
  </si>
  <si>
    <t>Rbm11</t>
  </si>
  <si>
    <t>Sostdc1</t>
  </si>
  <si>
    <t>Igsf11</t>
  </si>
  <si>
    <t>Slfn14</t>
  </si>
  <si>
    <t>Hand1</t>
  </si>
  <si>
    <t>Hmx3</t>
  </si>
  <si>
    <t>Nrsn1</t>
  </si>
  <si>
    <t>Crmp1</t>
  </si>
  <si>
    <t>Chrna1</t>
  </si>
  <si>
    <t>Kif5c</t>
  </si>
  <si>
    <t>Ctxn1</t>
  </si>
  <si>
    <t>Phox2a</t>
  </si>
  <si>
    <t>Snhg11</t>
  </si>
  <si>
    <t>Astn1</t>
  </si>
  <si>
    <t>Chga</t>
  </si>
  <si>
    <t>Cyp2s1</t>
  </si>
  <si>
    <t>Ctnna2</t>
  </si>
  <si>
    <t>Fkbp1b</t>
  </si>
  <si>
    <t>Kcnk9</t>
  </si>
  <si>
    <t>LOC100912199</t>
  </si>
  <si>
    <t>Lgi3</t>
  </si>
  <si>
    <t>Pcbp3</t>
  </si>
  <si>
    <t>Rimbp2</t>
  </si>
  <si>
    <t>RGD1559732</t>
  </si>
  <si>
    <t>Mapk8ip2</t>
  </si>
  <si>
    <t>RGD1560795</t>
  </si>
  <si>
    <t>LOC683212</t>
  </si>
  <si>
    <t>Slc35f1</t>
  </si>
  <si>
    <t>Actc1</t>
  </si>
  <si>
    <t>Tppp3</t>
  </si>
  <si>
    <t>Pcdh10</t>
  </si>
  <si>
    <t>Ppp2r2b</t>
  </si>
  <si>
    <t>Cnksr2</t>
  </si>
  <si>
    <t>Tmprss5</t>
  </si>
  <si>
    <t>Kcnj3</t>
  </si>
  <si>
    <t>RGD1312005</t>
  </si>
  <si>
    <t>Sgpp2</t>
  </si>
  <si>
    <t>Olr6</t>
  </si>
  <si>
    <t>LOC102553069</t>
  </si>
  <si>
    <t>Nfasc</t>
  </si>
  <si>
    <t>Slitrk1</t>
  </si>
  <si>
    <t>Brsk2</t>
  </si>
  <si>
    <t>C2cd4d</t>
  </si>
  <si>
    <t>RGD1559864</t>
  </si>
  <si>
    <t>Adcyap1r1</t>
  </si>
  <si>
    <t>RGD1564972</t>
  </si>
  <si>
    <t>Cntn5</t>
  </si>
  <si>
    <t>Mug1</t>
  </si>
  <si>
    <t>Taar7c</t>
  </si>
  <si>
    <t>Entpd3</t>
  </si>
  <si>
    <t>Ttyh1</t>
  </si>
  <si>
    <t>Gnaz</t>
  </si>
  <si>
    <t>Vtcn1</t>
  </si>
  <si>
    <t>Taar7b</t>
  </si>
  <si>
    <t>RGD1560470</t>
  </si>
  <si>
    <t>Elovl4</t>
  </si>
  <si>
    <t>Atp1b1</t>
  </si>
  <si>
    <t>Gfi1b</t>
  </si>
  <si>
    <t>Ptprz1</t>
  </si>
  <si>
    <t>Atcay</t>
  </si>
  <si>
    <t>Lrfn1</t>
  </si>
  <si>
    <t>Prp2</t>
  </si>
  <si>
    <t>Mmp15</t>
  </si>
  <si>
    <t>Mab21l1</t>
  </si>
  <si>
    <t>Atp2b2</t>
  </si>
  <si>
    <t>Plp1</t>
  </si>
  <si>
    <t>Nos1</t>
  </si>
  <si>
    <t>LOC103691668</t>
  </si>
  <si>
    <t>Olr1520</t>
  </si>
  <si>
    <t>Myom3</t>
  </si>
  <si>
    <t>RGD1564463</t>
  </si>
  <si>
    <t>Garnl3</t>
  </si>
  <si>
    <t>Gpx5</t>
  </si>
  <si>
    <t>Grm7</t>
  </si>
  <si>
    <t>Crygn</t>
  </si>
  <si>
    <t>Csdc2</t>
  </si>
  <si>
    <t>Cadm1</t>
  </si>
  <si>
    <t>Filip1l</t>
  </si>
  <si>
    <t>Gnao1</t>
  </si>
  <si>
    <t>Sez6l2</t>
  </si>
  <si>
    <t>Ap3b2</t>
  </si>
  <si>
    <t>LOC100912483</t>
  </si>
  <si>
    <t>Ly6g6c</t>
  </si>
  <si>
    <t>RGD1565693</t>
  </si>
  <si>
    <t>Ngb</t>
  </si>
  <si>
    <t>Bean1</t>
  </si>
  <si>
    <t>Olr1417</t>
  </si>
  <si>
    <t>Efr3b</t>
  </si>
  <si>
    <t>Slc30a10</t>
  </si>
  <si>
    <t>Rgs9</t>
  </si>
  <si>
    <t>Acnat1</t>
  </si>
  <si>
    <t>Sep3</t>
  </si>
  <si>
    <t>Frmpd1</t>
  </si>
  <si>
    <t>Grin1</t>
  </si>
  <si>
    <t>Kiaa0895l</t>
  </si>
  <si>
    <t>Hist3h2ba</t>
  </si>
  <si>
    <t>Phox2b</t>
  </si>
  <si>
    <t>LOC689991</t>
  </si>
  <si>
    <t>Syt2</t>
  </si>
  <si>
    <t>Olr1450</t>
  </si>
  <si>
    <t>Ncmap</t>
  </si>
  <si>
    <t>Tmem213</t>
  </si>
  <si>
    <t>Gvinp1</t>
  </si>
  <si>
    <t>Cyp4x1</t>
  </si>
  <si>
    <t>RGD1307443</t>
  </si>
  <si>
    <t>RGD1563348</t>
  </si>
  <si>
    <t>LOC685081</t>
  </si>
  <si>
    <t>LOC100361934</t>
  </si>
  <si>
    <t>Tmem59l</t>
  </si>
  <si>
    <t>Paqr9</t>
  </si>
  <si>
    <t>Cacng3</t>
  </si>
  <si>
    <t>LOC103693210</t>
  </si>
  <si>
    <t>Gch1</t>
  </si>
  <si>
    <t>Nrn1</t>
  </si>
  <si>
    <t>LOC102556447</t>
  </si>
  <si>
    <t>Syt11</t>
  </si>
  <si>
    <t>Lhfpl4</t>
  </si>
  <si>
    <t>Dbx2</t>
  </si>
  <si>
    <t>Ecel1</t>
  </si>
  <si>
    <t>Zfp93</t>
  </si>
  <si>
    <t>Arhgef4</t>
  </si>
  <si>
    <t>Gabbr2</t>
  </si>
  <si>
    <t>LOC680160</t>
  </si>
  <si>
    <t>Cpne6</t>
  </si>
  <si>
    <t>Fam189b</t>
  </si>
  <si>
    <t>Lingo1</t>
  </si>
  <si>
    <t>Prokr2</t>
  </si>
  <si>
    <t>Rab3a</t>
  </si>
  <si>
    <t>Syn3</t>
  </si>
  <si>
    <t>Rundc3a</t>
  </si>
  <si>
    <t>Creg2</t>
  </si>
  <si>
    <t>Ccdc92</t>
  </si>
  <si>
    <t>Plekhb1</t>
  </si>
  <si>
    <t>Mef2b</t>
  </si>
  <si>
    <t>Sema4f</t>
  </si>
  <si>
    <t>Slc4a8</t>
  </si>
  <si>
    <t>RGD1562641</t>
  </si>
  <si>
    <t>RGD1561149</t>
  </si>
  <si>
    <t>Arhgef28</t>
  </si>
  <si>
    <t>LOC103691543</t>
  </si>
  <si>
    <t>Insrr</t>
  </si>
  <si>
    <t>Ctnnd2</t>
  </si>
  <si>
    <t>Mir134</t>
  </si>
  <si>
    <t>Hspa4l</t>
  </si>
  <si>
    <t>Mylk3</t>
  </si>
  <si>
    <t>Aim1l</t>
  </si>
  <si>
    <t>LOC103691797</t>
  </si>
  <si>
    <t>Tm7sf2</t>
  </si>
  <si>
    <t>Aqp2</t>
  </si>
  <si>
    <t>Olr1l</t>
  </si>
  <si>
    <t>Ctxn3</t>
  </si>
  <si>
    <t>Gpr68</t>
  </si>
  <si>
    <t>Mir138-2</t>
  </si>
  <si>
    <t>Park2</t>
  </si>
  <si>
    <t>Sncb</t>
  </si>
  <si>
    <t>Kpna7</t>
  </si>
  <si>
    <t>Slc35d3</t>
  </si>
  <si>
    <t>Nxph4</t>
  </si>
  <si>
    <t>Cadm4</t>
  </si>
  <si>
    <t>Kb15</t>
  </si>
  <si>
    <t>Cited1</t>
  </si>
  <si>
    <t>Fbxo16</t>
  </si>
  <si>
    <t>Tub</t>
  </si>
  <si>
    <t>Tmem35</t>
  </si>
  <si>
    <t>Mmd2</t>
  </si>
  <si>
    <t>Scn2a</t>
  </si>
  <si>
    <t>Nipal3</t>
  </si>
  <si>
    <t>Gfra2</t>
  </si>
  <si>
    <t>LOC690302</t>
  </si>
  <si>
    <t>Hs6st3</t>
  </si>
  <si>
    <t>Kcnmb4</t>
  </si>
  <si>
    <t>Epha5</t>
  </si>
  <si>
    <t>Fbxl2</t>
  </si>
  <si>
    <t>Fa2h</t>
  </si>
  <si>
    <t>Wbscr17</t>
  </si>
  <si>
    <t>Kcna6</t>
  </si>
  <si>
    <t>Olr1699</t>
  </si>
  <si>
    <t>Tex13a</t>
  </si>
  <si>
    <t>Sema5b</t>
  </si>
  <si>
    <t>LOC679158</t>
  </si>
  <si>
    <t>Olr233</t>
  </si>
  <si>
    <t>Chsy3</t>
  </si>
  <si>
    <t>Tmem145</t>
  </si>
  <si>
    <t>Arvcf</t>
  </si>
  <si>
    <t>Mapk4</t>
  </si>
  <si>
    <t>Olr1726</t>
  </si>
  <si>
    <t>Rab15</t>
  </si>
  <si>
    <t>Tm4sf5</t>
  </si>
  <si>
    <t>Pou3f2</t>
  </si>
  <si>
    <t>Olr834</t>
  </si>
  <si>
    <t>Tyro3</t>
  </si>
  <si>
    <t>Doc2b</t>
  </si>
  <si>
    <t>Col11a2</t>
  </si>
  <si>
    <t>LOC499276</t>
  </si>
  <si>
    <t>Rspo2</t>
  </si>
  <si>
    <t>Adam22</t>
  </si>
  <si>
    <t>Olr410</t>
  </si>
  <si>
    <t>Cpeb1</t>
  </si>
  <si>
    <t>Cdh4</t>
  </si>
  <si>
    <t>Caskin1</t>
  </si>
  <si>
    <t>Pnma2</t>
  </si>
  <si>
    <t>Slc6a13</t>
  </si>
  <si>
    <t>Actl6b</t>
  </si>
  <si>
    <t>Fam187b</t>
  </si>
  <si>
    <t>Cyp26a1</t>
  </si>
  <si>
    <t>Dlk1</t>
  </si>
  <si>
    <t>Cnnm1</t>
  </si>
  <si>
    <t>Krtap4-3</t>
  </si>
  <si>
    <t>Olr1409</t>
  </si>
  <si>
    <t>LOC103693419</t>
  </si>
  <si>
    <t>Tspyl4</t>
  </si>
  <si>
    <t>Rab11fip4</t>
  </si>
  <si>
    <t>Mir483</t>
  </si>
  <si>
    <t>Edn3</t>
  </si>
  <si>
    <t>Alcam</t>
  </si>
  <si>
    <t>Olr240</t>
  </si>
  <si>
    <t>Egflam</t>
  </si>
  <si>
    <t>Ang2</t>
  </si>
  <si>
    <t>Scrt2</t>
  </si>
  <si>
    <t>LOC100362694</t>
  </si>
  <si>
    <t>Hs3st6</t>
  </si>
  <si>
    <t>Kcnq2</t>
  </si>
  <si>
    <t>Plcxd2</t>
  </si>
  <si>
    <t>Morc2b</t>
  </si>
  <si>
    <t>Gpr137c</t>
  </si>
  <si>
    <t>Ppfia2</t>
  </si>
  <si>
    <t>Tas1r1</t>
  </si>
  <si>
    <t>Olfm1</t>
  </si>
  <si>
    <t>Ano1</t>
  </si>
  <si>
    <t>Nanos3</t>
  </si>
  <si>
    <t>Ptger1</t>
  </si>
  <si>
    <t>Anks1b</t>
  </si>
  <si>
    <t>Tmem207</t>
  </si>
  <si>
    <t>Dlx1</t>
  </si>
  <si>
    <t>Samd12</t>
  </si>
  <si>
    <t>Adcy1</t>
  </si>
  <si>
    <t>LOC103690074</t>
  </si>
  <si>
    <t>Prop1</t>
  </si>
  <si>
    <t>Ripply3</t>
  </si>
  <si>
    <t>Gpr111</t>
  </si>
  <si>
    <t>Fbll1</t>
  </si>
  <si>
    <t>LOC498308</t>
  </si>
  <si>
    <t>LOC691851</t>
  </si>
  <si>
    <t>Slc5a5</t>
  </si>
  <si>
    <t>RGD1560986</t>
  </si>
  <si>
    <t>Acsbg1</t>
  </si>
  <si>
    <t>Lrrc16b</t>
  </si>
  <si>
    <t>Ehd3</t>
  </si>
  <si>
    <t>Fzr1</t>
  </si>
  <si>
    <t>Gria2</t>
  </si>
  <si>
    <t>Mzf1</t>
  </si>
  <si>
    <t>LOC102546421</t>
  </si>
  <si>
    <t>Mir666</t>
  </si>
  <si>
    <t>Sdr9c7</t>
  </si>
  <si>
    <t>Slc10a5</t>
  </si>
  <si>
    <t>Cnih2</t>
  </si>
  <si>
    <t>Clec3a</t>
  </si>
  <si>
    <t>L3mbtl1</t>
  </si>
  <si>
    <t>Them6</t>
  </si>
  <si>
    <t>Pcdh9</t>
  </si>
  <si>
    <t>Fabp7</t>
  </si>
  <si>
    <t>Prl8a4</t>
  </si>
  <si>
    <t>Notch4</t>
  </si>
  <si>
    <t>Kcnh7</t>
  </si>
  <si>
    <t>Krt12</t>
  </si>
  <si>
    <t>Frmd5</t>
  </si>
  <si>
    <t>Dll1</t>
  </si>
  <si>
    <t>Mesp2</t>
  </si>
  <si>
    <t>Olr1320</t>
  </si>
  <si>
    <t>Cdh1</t>
  </si>
  <si>
    <t>Cacnb3</t>
  </si>
  <si>
    <t>Crybb1</t>
  </si>
  <si>
    <t>Myo5b</t>
  </si>
  <si>
    <t>Myl7</t>
  </si>
  <si>
    <t>Mag</t>
  </si>
  <si>
    <t>Dos</t>
  </si>
  <si>
    <t>Rnf223</t>
  </si>
  <si>
    <t>Alk</t>
  </si>
  <si>
    <t>Cdk5r2</t>
  </si>
  <si>
    <t>Olr1642</t>
  </si>
  <si>
    <t>Grik4</t>
  </si>
  <si>
    <t>Syt5</t>
  </si>
  <si>
    <t>Jakmip1</t>
  </si>
  <si>
    <t>Olfm2</t>
  </si>
  <si>
    <t>Gbgt1</t>
  </si>
  <si>
    <t>Otp</t>
  </si>
  <si>
    <t>Srd5a1</t>
  </si>
  <si>
    <t>Mtcp1</t>
  </si>
  <si>
    <t>Dclk3</t>
  </si>
  <si>
    <t>Magee1</t>
  </si>
  <si>
    <t>Sez6l</t>
  </si>
  <si>
    <t>Fam83h</t>
  </si>
  <si>
    <t>Aatk</t>
  </si>
  <si>
    <t>Fam81a</t>
  </si>
  <si>
    <t>Dnajc5g</t>
  </si>
  <si>
    <t>Dupd1</t>
  </si>
  <si>
    <t>Prss29</t>
  </si>
  <si>
    <t>Tssk2</t>
  </si>
  <si>
    <t>Rps6kl1</t>
  </si>
  <si>
    <t>LOC103693727</t>
  </si>
  <si>
    <t>Cd163l1</t>
  </si>
  <si>
    <t>Ak8</t>
  </si>
  <si>
    <t>Slc16a12</t>
  </si>
  <si>
    <t>Spire2</t>
  </si>
  <si>
    <t>Ttc9b</t>
  </si>
  <si>
    <t>Cck</t>
  </si>
  <si>
    <t>Nlrp1b</t>
  </si>
  <si>
    <t>Ccl11</t>
  </si>
  <si>
    <t>LOC100359993</t>
  </si>
  <si>
    <t>RGD1561778</t>
  </si>
  <si>
    <t>LOC100361319</t>
  </si>
  <si>
    <t>LOC681325</t>
  </si>
  <si>
    <t>RT1-CE5</t>
  </si>
  <si>
    <t>Rpl23a</t>
  </si>
  <si>
    <t>Cd180</t>
  </si>
  <si>
    <t>Wnt16</t>
  </si>
  <si>
    <t>LOC100911190</t>
  </si>
  <si>
    <t>Il12a</t>
  </si>
  <si>
    <t>Ms4a6b</t>
  </si>
  <si>
    <t>Arhgef25</t>
  </si>
  <si>
    <t>LOC100359505</t>
  </si>
  <si>
    <t>LOC102548389</t>
  </si>
  <si>
    <t>Slfn3</t>
  </si>
  <si>
    <t>Pcsk1</t>
  </si>
  <si>
    <t>Gbp1</t>
  </si>
  <si>
    <t>Hoxc10</t>
  </si>
  <si>
    <t>Snx1</t>
  </si>
  <si>
    <t>Ifitm1</t>
  </si>
  <si>
    <t>Lepr</t>
  </si>
  <si>
    <t>LOC499229</t>
  </si>
  <si>
    <t>LOC100363856</t>
  </si>
  <si>
    <t>Itgal</t>
  </si>
  <si>
    <t>LOC103689940</t>
  </si>
  <si>
    <t>RGD1563620</t>
  </si>
  <si>
    <t>Samd9l</t>
  </si>
  <si>
    <t>Esm1</t>
  </si>
  <si>
    <t>Rgs5</t>
  </si>
  <si>
    <t>Col6a5</t>
  </si>
  <si>
    <t>Lilrb3l</t>
  </si>
  <si>
    <t>Col8a1</t>
  </si>
  <si>
    <t>LOC500737</t>
  </si>
  <si>
    <t>Arhgdib</t>
  </si>
  <si>
    <t>Mx1</t>
  </si>
  <si>
    <t>LOC100909664</t>
  </si>
  <si>
    <t>Mill1</t>
  </si>
  <si>
    <t>LOC100910885</t>
  </si>
  <si>
    <t>Usp18</t>
  </si>
  <si>
    <t>Cd209f</t>
  </si>
  <si>
    <t>Emx2</t>
  </si>
  <si>
    <t>Casp1</t>
  </si>
  <si>
    <t>Gal</t>
  </si>
  <si>
    <t>Pi15</t>
  </si>
  <si>
    <t>Cd7</t>
  </si>
  <si>
    <t>Bmp6</t>
  </si>
  <si>
    <t>Ccdc77</t>
  </si>
  <si>
    <t>Il2rg</t>
  </si>
  <si>
    <t>Rspo3</t>
  </si>
  <si>
    <t>Nufip2</t>
  </si>
  <si>
    <t>LOC685025</t>
  </si>
  <si>
    <t>Ndc80</t>
  </si>
  <si>
    <t>LOC102554194</t>
  </si>
  <si>
    <t>Lrch2</t>
  </si>
  <si>
    <t>Fam114a1l1</t>
  </si>
  <si>
    <t>LOC102555644</t>
  </si>
  <si>
    <t>RGD1564613</t>
  </si>
  <si>
    <t>Csmd2</t>
  </si>
  <si>
    <t>Hist1h2ai</t>
  </si>
  <si>
    <t>Tslp</t>
  </si>
  <si>
    <t>Hoxc9</t>
  </si>
  <si>
    <t>Coro1a</t>
  </si>
  <si>
    <t>Cdc14b</t>
  </si>
  <si>
    <t>Hgf</t>
  </si>
  <si>
    <t>Tlr1</t>
  </si>
  <si>
    <t>LOC102556096</t>
  </si>
  <si>
    <t>S100a6</t>
  </si>
  <si>
    <t>Tc2n</t>
  </si>
  <si>
    <t>Cd80</t>
  </si>
  <si>
    <t>Il13ra2</t>
  </si>
  <si>
    <t>Hist1h2ak</t>
  </si>
  <si>
    <t>Rnase6</t>
  </si>
  <si>
    <t>Rps3a</t>
  </si>
  <si>
    <t>RGD1560723</t>
  </si>
  <si>
    <t>LOC102550203</t>
  </si>
  <si>
    <t>Fhl2</t>
  </si>
  <si>
    <t>Itgb3bp</t>
  </si>
  <si>
    <t>Ruvbl1</t>
  </si>
  <si>
    <t>Dtx3l</t>
  </si>
  <si>
    <t>LOC100912338</t>
  </si>
  <si>
    <t>Btk</t>
  </si>
  <si>
    <t>Cd22</t>
  </si>
  <si>
    <t>Trim59</t>
  </si>
  <si>
    <t>Rtp4</t>
  </si>
  <si>
    <t>LOC100361854</t>
  </si>
  <si>
    <t>LOC102554315</t>
  </si>
  <si>
    <t>Tlr7</t>
  </si>
  <si>
    <t>Olr947</t>
  </si>
  <si>
    <t>Cks2</t>
  </si>
  <si>
    <t>Slc7a2</t>
  </si>
  <si>
    <t>Hist2h2ab</t>
  </si>
  <si>
    <t>LOC100911104</t>
  </si>
  <si>
    <t>Csgalnact1</t>
  </si>
  <si>
    <t>Hist1h2af</t>
  </si>
  <si>
    <t>LOC100360368</t>
  </si>
  <si>
    <t>Cd55</t>
  </si>
  <si>
    <t>Hist2h4</t>
  </si>
  <si>
    <t>Mcm5</t>
  </si>
  <si>
    <t>RGD1566320</t>
  </si>
  <si>
    <t>Slpi</t>
  </si>
  <si>
    <t>LOC100910714</t>
  </si>
  <si>
    <t>Ifi44l</t>
  </si>
  <si>
    <t>XAF1</t>
  </si>
  <si>
    <t>Zfp748</t>
  </si>
  <si>
    <t>Dock2</t>
  </si>
  <si>
    <t>LOC684970</t>
  </si>
  <si>
    <t>LOC681364</t>
  </si>
  <si>
    <t>RT1-Da</t>
  </si>
  <si>
    <t>Mterf</t>
  </si>
  <si>
    <t>Fgf7</t>
  </si>
  <si>
    <t>Hoxc5</t>
  </si>
  <si>
    <t>Nusap1</t>
  </si>
  <si>
    <t>Napsa</t>
  </si>
  <si>
    <t>LOC102551340</t>
  </si>
  <si>
    <t>Adh1</t>
  </si>
  <si>
    <t>Sep7</t>
  </si>
  <si>
    <t>Entpd7</t>
  </si>
  <si>
    <t>Npm1</t>
  </si>
  <si>
    <t>Cldn22</t>
  </si>
  <si>
    <t>S100a4</t>
  </si>
  <si>
    <t>LOC299458</t>
  </si>
  <si>
    <t>Cyp4v3</t>
  </si>
  <si>
    <t>Ns5atp9</t>
  </si>
  <si>
    <t>Steap2</t>
  </si>
  <si>
    <t>Ms4a6c</t>
  </si>
  <si>
    <t>Ccr1</t>
  </si>
  <si>
    <t>Fcgr2b</t>
  </si>
  <si>
    <t>Uba2-ps1</t>
  </si>
  <si>
    <t>LOC102552284</t>
  </si>
  <si>
    <t>Brix1</t>
  </si>
  <si>
    <t>Bcl2a1</t>
  </si>
  <si>
    <t>Glrx</t>
  </si>
  <si>
    <t>Hist1h1b</t>
  </si>
  <si>
    <t>Lyz2</t>
  </si>
  <si>
    <t>Zcchc9</t>
  </si>
  <si>
    <t>Ube2v2</t>
  </si>
  <si>
    <t>Gsto2</t>
  </si>
  <si>
    <t>LOC102551621</t>
  </si>
  <si>
    <t>Ect2</t>
  </si>
  <si>
    <t>Ttc30a</t>
  </si>
  <si>
    <t>Serpinb9</t>
  </si>
  <si>
    <t>Coq10b</t>
  </si>
  <si>
    <t>Hvcn1</t>
  </si>
  <si>
    <t>Irgm</t>
  </si>
  <si>
    <t>March1</t>
  </si>
  <si>
    <t>Ly86</t>
  </si>
  <si>
    <t>Ctsk</t>
  </si>
  <si>
    <t>Fam76b</t>
  </si>
  <si>
    <t>Ptprc</t>
  </si>
  <si>
    <t>Morf4l2</t>
  </si>
  <si>
    <t>LOC100911664</t>
  </si>
  <si>
    <t>Abi3</t>
  </si>
  <si>
    <t>Cotl1</t>
  </si>
  <si>
    <t>Ift74</t>
  </si>
  <si>
    <t>Tmem154</t>
  </si>
  <si>
    <t>Cep83</t>
  </si>
  <si>
    <t>LOC102548682</t>
  </si>
  <si>
    <t>Mirlet7f-1</t>
  </si>
  <si>
    <t>Trip4</t>
  </si>
  <si>
    <t>Plau</t>
  </si>
  <si>
    <t>Gpx3</t>
  </si>
  <si>
    <t>Bhlhe40</t>
  </si>
  <si>
    <t>Smarce1</t>
  </si>
  <si>
    <t>Clec4a</t>
  </si>
  <si>
    <t>Bcap29</t>
  </si>
  <si>
    <t>Dnal1</t>
  </si>
  <si>
    <t>Psmg2</t>
  </si>
  <si>
    <t>Blvra</t>
  </si>
  <si>
    <t>Immp1l</t>
  </si>
  <si>
    <t>Prdx6</t>
  </si>
  <si>
    <t>Ufm1</t>
  </si>
  <si>
    <t>Hist1h2ac</t>
  </si>
  <si>
    <t>Pbk</t>
  </si>
  <si>
    <t>LOC100174910</t>
  </si>
  <si>
    <t>LOC100362980</t>
  </si>
  <si>
    <t>Rbbp8</t>
  </si>
  <si>
    <t>Lcp1</t>
  </si>
  <si>
    <t>Oasl2</t>
  </si>
  <si>
    <t>Mak16</t>
  </si>
  <si>
    <t>Smc4</t>
  </si>
  <si>
    <t>Ppic</t>
  </si>
  <si>
    <t>Osmr</t>
  </si>
  <si>
    <t>Trim30</t>
  </si>
  <si>
    <t>Abcg3l1</t>
  </si>
  <si>
    <t>Casp3</t>
  </si>
  <si>
    <t>LOC501406</t>
  </si>
  <si>
    <t>Igf1</t>
  </si>
  <si>
    <t>Rps11</t>
  </si>
  <si>
    <t>Fam107a</t>
  </si>
  <si>
    <t>LOC682330</t>
  </si>
  <si>
    <t>Aim2</t>
  </si>
  <si>
    <t>Prdx4</t>
  </si>
  <si>
    <t>Fold change ExpPE vs. 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</si>
</sst>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7"/>
  <sheetViews>
    <sheetView tabSelected="1" workbookViewId="0">
      <selection activeCell="H2" sqref="H2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530</v>
      </c>
      <c r="E1" t="s">
        <v>3</v>
      </c>
    </row>
    <row r="2" spans="1:5" x14ac:dyDescent="0.25">
      <c r="A2">
        <v>1</v>
      </c>
      <c r="B2" t="s">
        <v>4</v>
      </c>
      <c r="C2" t="str">
        <f>HYPERLINK("http://www.ncbi.nlm.nih.gov/entrez/query.fcgi?cmd=search&amp;db=gene&amp;term=84015","84015")</f>
        <v>84015</v>
      </c>
      <c r="D2">
        <v>8.1626307584232904</v>
      </c>
      <c r="E2">
        <v>4.9212967856620403E-2</v>
      </c>
    </row>
    <row r="3" spans="1:5" x14ac:dyDescent="0.25">
      <c r="A3">
        <v>2</v>
      </c>
      <c r="B3" t="s">
        <v>5</v>
      </c>
      <c r="C3" t="str">
        <f>HYPERLINK("http://www.ncbi.nlm.nih.gov/entrez/query.fcgi?cmd=search&amp;db=gene&amp;term=29388","29388")</f>
        <v>29388</v>
      </c>
      <c r="D3">
        <v>3.2675653602758001</v>
      </c>
      <c r="E3">
        <v>3.9295415683872299E-2</v>
      </c>
    </row>
    <row r="4" spans="1:5" x14ac:dyDescent="0.25">
      <c r="A4">
        <v>3</v>
      </c>
      <c r="B4" t="s">
        <v>6</v>
      </c>
      <c r="C4" t="str">
        <f>HYPERLINK("http://www.ncbi.nlm.nih.gov/entrez/query.fcgi?cmd=search&amp;db=gene&amp;term=501620","501620")</f>
        <v>501620</v>
      </c>
      <c r="D4">
        <v>2.4902476631688999</v>
      </c>
      <c r="E4">
        <v>4.0036704199280003E-3</v>
      </c>
    </row>
    <row r="5" spans="1:5" x14ac:dyDescent="0.25">
      <c r="A5">
        <v>4</v>
      </c>
      <c r="B5" t="s">
        <v>7</v>
      </c>
      <c r="C5" t="str">
        <f>HYPERLINK("http://www.ncbi.nlm.nih.gov/entrez/query.fcgi?cmd=search&amp;db=gene&amp;term=302975","302975")</f>
        <v>302975</v>
      </c>
      <c r="D5">
        <v>2.47637807153879</v>
      </c>
      <c r="E5">
        <v>3.0944684580786599E-2</v>
      </c>
    </row>
    <row r="6" spans="1:5" x14ac:dyDescent="0.25">
      <c r="A6">
        <v>5</v>
      </c>
      <c r="B6" t="s">
        <v>8</v>
      </c>
      <c r="C6" t="str">
        <f>HYPERLINK("http://www.ncbi.nlm.nih.gov/entrez/query.fcgi?cmd=search&amp;db=gene&amp;term=24861","24861")</f>
        <v>24861</v>
      </c>
      <c r="D6">
        <v>2.4634067153297998</v>
      </c>
      <c r="E6">
        <v>2.0894038437690301E-2</v>
      </c>
    </row>
    <row r="7" spans="1:5" x14ac:dyDescent="0.25">
      <c r="A7">
        <v>6</v>
      </c>
      <c r="B7" t="s">
        <v>9</v>
      </c>
      <c r="C7" t="str">
        <f>HYPERLINK("http://www.ncbi.nlm.nih.gov/entrez/query.fcgi?cmd=search&amp;db=gene&amp;term=363123","363123")</f>
        <v>363123</v>
      </c>
      <c r="D7">
        <v>2.3424155083888101</v>
      </c>
      <c r="E7">
        <v>4.0815208187042103E-2</v>
      </c>
    </row>
    <row r="8" spans="1:5" x14ac:dyDescent="0.25">
      <c r="A8">
        <v>7</v>
      </c>
      <c r="B8" t="s">
        <v>10</v>
      </c>
      <c r="C8" t="str">
        <f>HYPERLINK("http://www.ncbi.nlm.nih.gov/entrez/query.fcgi?cmd=search&amp;db=gene&amp;term=116635","116635")</f>
        <v>116635</v>
      </c>
      <c r="D8">
        <v>2.3034624793341201</v>
      </c>
      <c r="E8">
        <v>2.4567428926453899E-2</v>
      </c>
    </row>
    <row r="9" spans="1:5" x14ac:dyDescent="0.25">
      <c r="A9">
        <v>8</v>
      </c>
      <c r="B9" t="s">
        <v>11</v>
      </c>
      <c r="C9" t="str">
        <f>HYPERLINK("http://www.ncbi.nlm.nih.gov/entrez/query.fcgi?cmd=search&amp;db=gene&amp;term=29219","29219")</f>
        <v>29219</v>
      </c>
      <c r="D9">
        <v>2.2885630853147698</v>
      </c>
      <c r="E9">
        <v>6.6833018650269702E-3</v>
      </c>
    </row>
    <row r="10" spans="1:5" x14ac:dyDescent="0.25">
      <c r="A10">
        <v>9</v>
      </c>
      <c r="B10" t="s">
        <v>12</v>
      </c>
      <c r="C10" t="str">
        <f>HYPERLINK("http://www.ncbi.nlm.nih.gov/entrez/query.fcgi?cmd=search&amp;db=gene&amp;term=54272","54272")</f>
        <v>54272</v>
      </c>
      <c r="D10">
        <v>2.2644885079721</v>
      </c>
      <c r="E10">
        <v>7.7556515458594398E-3</v>
      </c>
    </row>
    <row r="11" spans="1:5" x14ac:dyDescent="0.25">
      <c r="A11">
        <v>10</v>
      </c>
      <c r="B11" t="s">
        <v>13</v>
      </c>
      <c r="C11" t="str">
        <f>HYPERLINK("http://www.ncbi.nlm.nih.gov/entrez/query.fcgi?cmd=search&amp;db=gene&amp;term=24171","24171")</f>
        <v>24171</v>
      </c>
      <c r="D11">
        <v>2.2590020940390798</v>
      </c>
      <c r="E11">
        <v>2.80435506987931E-2</v>
      </c>
    </row>
    <row r="12" spans="1:5" x14ac:dyDescent="0.25">
      <c r="A12">
        <v>11</v>
      </c>
      <c r="B12" t="s">
        <v>14</v>
      </c>
      <c r="C12" t="str">
        <f>HYPERLINK("http://www.ncbi.nlm.nih.gov/entrez/query.fcgi?cmd=search&amp;db=gene&amp;term=499587","499587")</f>
        <v>499587</v>
      </c>
      <c r="D12">
        <v>2.2518892536371302</v>
      </c>
      <c r="E12">
        <v>3.3986841830541598E-2</v>
      </c>
    </row>
    <row r="13" spans="1:5" x14ac:dyDescent="0.25">
      <c r="A13">
        <v>12</v>
      </c>
      <c r="B13" t="s">
        <v>15</v>
      </c>
      <c r="C13" t="str">
        <f>HYPERLINK("http://www.ncbi.nlm.nih.gov/entrez/query.fcgi?cmd=search&amp;db=gene&amp;term=24564","24564")</f>
        <v>24564</v>
      </c>
      <c r="D13">
        <v>2.1878441250879899</v>
      </c>
      <c r="E13">
        <v>9.3608842821493194E-3</v>
      </c>
    </row>
    <row r="14" spans="1:5" x14ac:dyDescent="0.25">
      <c r="A14">
        <v>13</v>
      </c>
      <c r="B14" t="s">
        <v>16</v>
      </c>
      <c r="C14" t="str">
        <f>HYPERLINK("http://www.ncbi.nlm.nih.gov/entrez/query.fcgi?cmd=search&amp;db=gene&amp;term=29682","29682")</f>
        <v>29682</v>
      </c>
      <c r="D14">
        <v>2.1831161742371399</v>
      </c>
      <c r="E14">
        <v>4.4464785667366301E-3</v>
      </c>
    </row>
    <row r="15" spans="1:5" x14ac:dyDescent="0.25">
      <c r="A15">
        <v>14</v>
      </c>
      <c r="B15" t="s">
        <v>17</v>
      </c>
      <c r="C15" t="str">
        <f>HYPERLINK("http://www.ncbi.nlm.nih.gov/entrez/query.fcgi?cmd=search&amp;db=gene&amp;term=50687","50687")</f>
        <v>50687</v>
      </c>
      <c r="D15">
        <v>2.1741886443158802</v>
      </c>
      <c r="E15">
        <v>4.77541127234999E-2</v>
      </c>
    </row>
    <row r="16" spans="1:5" x14ac:dyDescent="0.25">
      <c r="A16">
        <v>15</v>
      </c>
      <c r="B16" t="s">
        <v>18</v>
      </c>
      <c r="C16" t="str">
        <f>HYPERLINK("http://www.ncbi.nlm.nih.gov/entrez/query.fcgi?cmd=search&amp;db=gene&amp;term=286895","286895")</f>
        <v>286895</v>
      </c>
      <c r="D16">
        <v>2.1729877517044098</v>
      </c>
      <c r="E16">
        <v>6.9908948650914101E-3</v>
      </c>
    </row>
    <row r="17" spans="1:5" x14ac:dyDescent="0.25">
      <c r="A17">
        <v>16</v>
      </c>
      <c r="B17" t="s">
        <v>19</v>
      </c>
      <c r="C17" t="str">
        <f>HYPERLINK("http://www.ncbi.nlm.nih.gov/entrez/query.fcgi?cmd=search&amp;db=gene&amp;term=103692139","103692139")</f>
        <v>103692139</v>
      </c>
      <c r="D17">
        <v>2.1712934722820401</v>
      </c>
      <c r="E17">
        <v>1.2265481410681499E-2</v>
      </c>
    </row>
    <row r="18" spans="1:5" x14ac:dyDescent="0.25">
      <c r="A18">
        <v>17</v>
      </c>
      <c r="B18" t="s">
        <v>20</v>
      </c>
      <c r="C18" t="str">
        <f>HYPERLINK("http://www.ncbi.nlm.nih.gov/entrez/query.fcgi?cmd=search&amp;db=gene&amp;term=498881","498881")</f>
        <v>498881</v>
      </c>
      <c r="D18">
        <v>2.13646158967074</v>
      </c>
      <c r="E18">
        <v>1.0743281855139E-2</v>
      </c>
    </row>
    <row r="19" spans="1:5" x14ac:dyDescent="0.25">
      <c r="A19">
        <v>18</v>
      </c>
      <c r="B19" t="s">
        <v>21</v>
      </c>
      <c r="C19" t="str">
        <f>HYPERLINK("http://www.ncbi.nlm.nih.gov/entrez/query.fcgi?cmd=search&amp;db=gene&amp;term=300758","300758")</f>
        <v>300758</v>
      </c>
      <c r="D19">
        <v>2.0982406434787499</v>
      </c>
      <c r="E19">
        <v>4.8811317499865003E-2</v>
      </c>
    </row>
    <row r="20" spans="1:5" x14ac:dyDescent="0.25">
      <c r="A20">
        <v>19</v>
      </c>
      <c r="B20" t="s">
        <v>22</v>
      </c>
      <c r="C20" t="str">
        <f>HYPERLINK("http://www.ncbi.nlm.nih.gov/entrez/query.fcgi?cmd=search&amp;db=gene&amp;term=361414","361414")</f>
        <v>361414</v>
      </c>
      <c r="D20">
        <v>2.08788781069177</v>
      </c>
      <c r="E20">
        <v>3.9832431833925201E-2</v>
      </c>
    </row>
    <row r="21" spans="1:5" x14ac:dyDescent="0.25">
      <c r="A21">
        <v>20</v>
      </c>
      <c r="B21" t="s">
        <v>23</v>
      </c>
      <c r="C21" t="str">
        <f>HYPERLINK("http://www.ncbi.nlm.nih.gov/entrez/query.fcgi?cmd=search&amp;db=gene&amp;term=303601","303601")</f>
        <v>303601</v>
      </c>
      <c r="D21">
        <v>2.0669232822553298</v>
      </c>
      <c r="E21">
        <v>4.4016060482508397E-2</v>
      </c>
    </row>
    <row r="22" spans="1:5" x14ac:dyDescent="0.25">
      <c r="A22">
        <v>21</v>
      </c>
      <c r="B22" t="s">
        <v>24</v>
      </c>
      <c r="C22" t="str">
        <f>HYPERLINK("http://www.ncbi.nlm.nih.gov/entrez/query.fcgi?cmd=search&amp;db=gene&amp;term=116467","116467")</f>
        <v>116467</v>
      </c>
      <c r="D22">
        <v>2.0472972738524602</v>
      </c>
      <c r="E22">
        <v>3.5508490780816498E-2</v>
      </c>
    </row>
    <row r="23" spans="1:5" x14ac:dyDescent="0.25">
      <c r="A23">
        <v>22</v>
      </c>
      <c r="B23" t="s">
        <v>25</v>
      </c>
      <c r="C23" t="str">
        <f>HYPERLINK("http://www.ncbi.nlm.nih.gov/entrez/query.fcgi?cmd=search&amp;db=gene&amp;term=103690221","103690221")</f>
        <v>103690221</v>
      </c>
      <c r="D23">
        <v>2.02279377631521</v>
      </c>
      <c r="E23">
        <v>2.1580017133752301E-2</v>
      </c>
    </row>
    <row r="24" spans="1:5" x14ac:dyDescent="0.25">
      <c r="A24">
        <v>23</v>
      </c>
      <c r="B24" t="s">
        <v>26</v>
      </c>
      <c r="C24" t="str">
        <f>HYPERLINK("http://www.ncbi.nlm.nih.gov/entrez/query.fcgi?cmd=search&amp;db=gene&amp;term=306759","306759")</f>
        <v>306759</v>
      </c>
      <c r="D24">
        <v>2.00622014204898</v>
      </c>
      <c r="E24">
        <v>3.54361117986794E-2</v>
      </c>
    </row>
    <row r="25" spans="1:5" x14ac:dyDescent="0.25">
      <c r="A25">
        <v>24</v>
      </c>
      <c r="B25" t="s">
        <v>27</v>
      </c>
      <c r="C25" t="str">
        <f>HYPERLINK("http://www.ncbi.nlm.nih.gov/entrez/query.fcgi?cmd=search&amp;db=gene&amp;term=102547212","102547212")</f>
        <v>102547212</v>
      </c>
      <c r="D25">
        <v>1.98289614323481</v>
      </c>
      <c r="E25">
        <v>1.9226651388486401E-3</v>
      </c>
    </row>
    <row r="26" spans="1:5" x14ac:dyDescent="0.25">
      <c r="A26">
        <v>25</v>
      </c>
      <c r="B26" t="s">
        <v>28</v>
      </c>
      <c r="C26" t="str">
        <f>HYPERLINK("http://www.ncbi.nlm.nih.gov/entrez/query.fcgi?cmd=search&amp;db=gene&amp;term=691325","691325")</f>
        <v>691325</v>
      </c>
      <c r="D26">
        <v>1.9774638382926799</v>
      </c>
      <c r="E26">
        <v>1.7080849484911301E-2</v>
      </c>
    </row>
    <row r="27" spans="1:5" x14ac:dyDescent="0.25">
      <c r="A27">
        <v>26</v>
      </c>
      <c r="B27" t="s">
        <v>29</v>
      </c>
      <c r="C27" t="str">
        <f>HYPERLINK("http://www.ncbi.nlm.nih.gov/entrez/query.fcgi?cmd=search&amp;db=gene&amp;term=679668","679668")</f>
        <v>679668</v>
      </c>
      <c r="D27">
        <v>1.9501763676514801</v>
      </c>
      <c r="E27">
        <v>2.4653947703211498E-2</v>
      </c>
    </row>
    <row r="28" spans="1:5" x14ac:dyDescent="0.25">
      <c r="A28">
        <v>27</v>
      </c>
      <c r="B28" t="s">
        <v>30</v>
      </c>
      <c r="C28" t="str">
        <f>HYPERLINK("http://www.ncbi.nlm.nih.gov/entrez/query.fcgi?cmd=search&amp;db=gene&amp;term=288321","288321")</f>
        <v>288321</v>
      </c>
      <c r="D28">
        <v>1.9459220679506599</v>
      </c>
      <c r="E28">
        <v>3.97774384547738E-2</v>
      </c>
    </row>
    <row r="29" spans="1:5" x14ac:dyDescent="0.25">
      <c r="A29">
        <v>28</v>
      </c>
      <c r="B29" t="s">
        <v>31</v>
      </c>
      <c r="C29" t="str">
        <f>HYPERLINK("http://www.ncbi.nlm.nih.gov/entrez/query.fcgi?cmd=search&amp;db=gene&amp;term=266803","266803")</f>
        <v>266803</v>
      </c>
      <c r="D29">
        <v>1.9308593572868999</v>
      </c>
      <c r="E29">
        <v>3.5960352957885598E-2</v>
      </c>
    </row>
    <row r="30" spans="1:5" x14ac:dyDescent="0.25">
      <c r="A30">
        <v>29</v>
      </c>
      <c r="B30" t="s">
        <v>32</v>
      </c>
      <c r="C30" t="str">
        <f>HYPERLINK("http://www.ncbi.nlm.nih.gov/entrez/query.fcgi?cmd=search&amp;db=gene&amp;term=303926","303926")</f>
        <v>303926</v>
      </c>
      <c r="D30">
        <v>1.9261079042659399</v>
      </c>
      <c r="E30">
        <v>1.24817713408514E-2</v>
      </c>
    </row>
    <row r="31" spans="1:5" x14ac:dyDescent="0.25">
      <c r="A31">
        <v>30</v>
      </c>
      <c r="B31" t="s">
        <v>33</v>
      </c>
      <c r="C31" t="str">
        <f>HYPERLINK("http://www.ncbi.nlm.nih.gov/entrez/query.fcgi?cmd=search&amp;db=gene&amp;term=287569","287569")</f>
        <v>287569</v>
      </c>
      <c r="D31">
        <v>1.91429496556203</v>
      </c>
      <c r="E31">
        <v>4.3588896255684101E-2</v>
      </c>
    </row>
    <row r="32" spans="1:5" x14ac:dyDescent="0.25">
      <c r="A32">
        <v>31</v>
      </c>
      <c r="B32" t="s">
        <v>34</v>
      </c>
      <c r="C32" t="str">
        <f>HYPERLINK("http://www.ncbi.nlm.nih.gov/entrez/query.fcgi?cmd=search&amp;db=gene&amp;term=59112","59112")</f>
        <v>59112</v>
      </c>
      <c r="D32">
        <v>1.90691152847861</v>
      </c>
      <c r="E32">
        <v>1.3724697149094999E-2</v>
      </c>
    </row>
    <row r="33" spans="1:5" x14ac:dyDescent="0.25">
      <c r="A33">
        <v>32</v>
      </c>
      <c r="B33" t="s">
        <v>35</v>
      </c>
      <c r="C33" t="str">
        <f>HYPERLINK("http://www.ncbi.nlm.nih.gov/entrez/query.fcgi?cmd=search&amp;db=gene&amp;term=293537","293537")</f>
        <v>293537</v>
      </c>
      <c r="D33">
        <v>1.9032474035206699</v>
      </c>
      <c r="E33">
        <v>9.0522017831684597E-4</v>
      </c>
    </row>
    <row r="34" spans="1:5" x14ac:dyDescent="0.25">
      <c r="A34">
        <v>33</v>
      </c>
      <c r="B34" t="s">
        <v>36</v>
      </c>
      <c r="C34" t="str">
        <f>HYPERLINK("http://www.ncbi.nlm.nih.gov/entrez/query.fcgi?cmd=search&amp;db=gene&amp;term=291129","291129")</f>
        <v>291129</v>
      </c>
      <c r="D34">
        <v>1.90080376341734</v>
      </c>
      <c r="E34">
        <v>4.9585773534147802E-2</v>
      </c>
    </row>
    <row r="35" spans="1:5" x14ac:dyDescent="0.25">
      <c r="A35">
        <v>34</v>
      </c>
      <c r="B35" t="s">
        <v>37</v>
      </c>
      <c r="C35" t="str">
        <f>HYPERLINK("http://www.ncbi.nlm.nih.gov/entrez/query.fcgi?cmd=search&amp;db=gene&amp;term=25415","25415")</f>
        <v>25415</v>
      </c>
      <c r="D35">
        <v>1.88411984681028</v>
      </c>
      <c r="E35">
        <v>1.9180466054674401E-2</v>
      </c>
    </row>
    <row r="36" spans="1:5" x14ac:dyDescent="0.25">
      <c r="A36">
        <v>35</v>
      </c>
      <c r="B36" t="s">
        <v>38</v>
      </c>
      <c r="C36" t="str">
        <f>HYPERLINK("http://www.ncbi.nlm.nih.gov/entrez/query.fcgi?cmd=search&amp;db=gene&amp;term=79557","79557")</f>
        <v>79557</v>
      </c>
      <c r="D36">
        <v>1.8788776710514501</v>
      </c>
      <c r="E36">
        <v>1.4414168845061401E-2</v>
      </c>
    </row>
    <row r="37" spans="1:5" x14ac:dyDescent="0.25">
      <c r="A37">
        <v>36</v>
      </c>
      <c r="B37" t="s">
        <v>39</v>
      </c>
      <c r="C37" t="str">
        <f>HYPERLINK("http://www.ncbi.nlm.nih.gov/entrez/query.fcgi?cmd=search&amp;db=gene&amp;term=311024","311024")</f>
        <v>311024</v>
      </c>
      <c r="D37">
        <v>1.86168023072442</v>
      </c>
      <c r="E37">
        <v>4.5212035549991203E-2</v>
      </c>
    </row>
    <row r="38" spans="1:5" x14ac:dyDescent="0.25">
      <c r="A38">
        <v>37</v>
      </c>
      <c r="B38" t="s">
        <v>40</v>
      </c>
      <c r="C38" t="str">
        <f>HYPERLINK("http://www.ncbi.nlm.nih.gov/entrez/query.fcgi?cmd=search&amp;db=gene&amp;term=29145","29145")</f>
        <v>29145</v>
      </c>
      <c r="D38">
        <v>1.8596944433706699</v>
      </c>
      <c r="E38">
        <v>2.6399385042038301E-2</v>
      </c>
    </row>
    <row r="39" spans="1:5" x14ac:dyDescent="0.25">
      <c r="A39">
        <v>38</v>
      </c>
      <c r="B39" t="s">
        <v>41</v>
      </c>
      <c r="C39" t="str">
        <f>HYPERLINK("http://www.ncbi.nlm.nih.gov/entrez/query.fcgi?cmd=search&amp;db=gene&amp;term=116648","116648")</f>
        <v>116648</v>
      </c>
      <c r="D39">
        <v>1.8414498911054999</v>
      </c>
      <c r="E39">
        <v>4.5458503681630798E-2</v>
      </c>
    </row>
    <row r="40" spans="1:5" x14ac:dyDescent="0.25">
      <c r="A40">
        <v>39</v>
      </c>
      <c r="B40" t="s">
        <v>42</v>
      </c>
      <c r="C40" t="str">
        <f>HYPERLINK("http://www.ncbi.nlm.nih.gov/entrez/query.fcgi?cmd=search&amp;db=gene&amp;term=362256","362256")</f>
        <v>362256</v>
      </c>
      <c r="D40">
        <v>1.83782552039501</v>
      </c>
      <c r="E40">
        <v>2.77630129634963E-2</v>
      </c>
    </row>
    <row r="41" spans="1:5" x14ac:dyDescent="0.25">
      <c r="A41">
        <v>40</v>
      </c>
      <c r="B41" t="s">
        <v>43</v>
      </c>
      <c r="C41" t="str">
        <f>HYPERLINK("http://www.ncbi.nlm.nih.gov/entrez/query.fcgi?cmd=search&amp;db=gene&amp;term=304900","304900")</f>
        <v>304900</v>
      </c>
      <c r="D41">
        <v>1.83556997561518</v>
      </c>
      <c r="E41">
        <v>2.9982700249647599E-2</v>
      </c>
    </row>
    <row r="42" spans="1:5" x14ac:dyDescent="0.25">
      <c r="A42">
        <v>41</v>
      </c>
      <c r="B42" t="s">
        <v>44</v>
      </c>
      <c r="C42" t="str">
        <f>HYPERLINK("http://www.ncbi.nlm.nih.gov/entrez/query.fcgi?cmd=search&amp;db=gene&amp;term=24258","24258")</f>
        <v>24258</v>
      </c>
      <c r="D42">
        <v>1.8298811430848201</v>
      </c>
      <c r="E42">
        <v>4.5900516616206302E-3</v>
      </c>
    </row>
    <row r="43" spans="1:5" x14ac:dyDescent="0.25">
      <c r="A43">
        <v>42</v>
      </c>
      <c r="B43" t="s">
        <v>45</v>
      </c>
      <c r="C43" t="str">
        <f>HYPERLINK("http://www.ncbi.nlm.nih.gov/entrez/query.fcgi?cmd=search&amp;db=gene&amp;term=308445","308445")</f>
        <v>308445</v>
      </c>
      <c r="D43">
        <v>1.8273306782384</v>
      </c>
      <c r="E43">
        <v>2.91396718857533E-2</v>
      </c>
    </row>
    <row r="44" spans="1:5" x14ac:dyDescent="0.25">
      <c r="A44">
        <v>43</v>
      </c>
      <c r="B44" t="s">
        <v>46</v>
      </c>
      <c r="C44" t="str">
        <f>HYPERLINK("http://www.ncbi.nlm.nih.gov/entrez/query.fcgi?cmd=search&amp;db=gene&amp;term=297357","297357")</f>
        <v>297357</v>
      </c>
      <c r="D44">
        <v>1.82720556310914</v>
      </c>
      <c r="E44">
        <v>1.1438251485955699E-2</v>
      </c>
    </row>
    <row r="45" spans="1:5" x14ac:dyDescent="0.25">
      <c r="A45">
        <v>44</v>
      </c>
      <c r="B45" t="s">
        <v>47</v>
      </c>
      <c r="C45" t="str">
        <f>HYPERLINK("http://www.ncbi.nlm.nih.gov/entrez/query.fcgi?cmd=search&amp;db=gene&amp;term=58950","58950")</f>
        <v>58950</v>
      </c>
      <c r="D45">
        <v>1.8223037930039701</v>
      </c>
      <c r="E45">
        <v>1.72121976936861E-2</v>
      </c>
    </row>
    <row r="46" spans="1:5" x14ac:dyDescent="0.25">
      <c r="A46">
        <v>45</v>
      </c>
      <c r="B46" t="s">
        <v>48</v>
      </c>
      <c r="C46" t="str">
        <f>HYPERLINK("http://www.ncbi.nlm.nih.gov/entrez/query.fcgi?cmd=search&amp;db=gene&amp;term=84429","84429")</f>
        <v>84429</v>
      </c>
      <c r="D46">
        <v>1.8147218897965101</v>
      </c>
      <c r="E46">
        <v>1.7099547385728699E-2</v>
      </c>
    </row>
    <row r="47" spans="1:5" x14ac:dyDescent="0.25">
      <c r="A47">
        <v>46</v>
      </c>
      <c r="B47" t="s">
        <v>49</v>
      </c>
      <c r="C47" t="str">
        <f>HYPERLINK("http://www.ncbi.nlm.nih.gov/entrez/query.fcgi?cmd=search&amp;db=gene&amp;term=100912199","100912199")</f>
        <v>100912199</v>
      </c>
      <c r="D47">
        <v>1.81024732078474</v>
      </c>
      <c r="E47">
        <v>9.6377566486172093E-3</v>
      </c>
    </row>
    <row r="48" spans="1:5" x14ac:dyDescent="0.25">
      <c r="A48">
        <v>47</v>
      </c>
      <c r="B48" t="s">
        <v>50</v>
      </c>
      <c r="C48" t="str">
        <f>HYPERLINK("http://www.ncbi.nlm.nih.gov/entrez/query.fcgi?cmd=search&amp;db=gene&amp;term=306013","306013")</f>
        <v>306013</v>
      </c>
      <c r="D48">
        <v>1.80654038982016</v>
      </c>
      <c r="E48">
        <v>2.6958298572471701E-2</v>
      </c>
    </row>
    <row r="49" spans="1:5" x14ac:dyDescent="0.25">
      <c r="A49">
        <v>48</v>
      </c>
      <c r="B49" t="s">
        <v>51</v>
      </c>
      <c r="C49" t="str">
        <f>HYPERLINK("http://www.ncbi.nlm.nih.gov/entrez/query.fcgi?cmd=search&amp;db=gene&amp;term=294336","294336")</f>
        <v>294336</v>
      </c>
      <c r="D49">
        <v>1.7967579644504299</v>
      </c>
      <c r="E49">
        <v>9.5149020443876502E-3</v>
      </c>
    </row>
    <row r="50" spans="1:5" x14ac:dyDescent="0.25">
      <c r="A50">
        <v>49</v>
      </c>
      <c r="B50" t="s">
        <v>52</v>
      </c>
      <c r="C50" t="str">
        <f>HYPERLINK("http://www.ncbi.nlm.nih.gov/entrez/query.fcgi?cmd=search&amp;db=gene&amp;term=266780","266780")</f>
        <v>266780</v>
      </c>
      <c r="D50">
        <v>1.7967360793798901</v>
      </c>
      <c r="E50">
        <v>2.8007525222925302E-2</v>
      </c>
    </row>
    <row r="51" spans="1:5" x14ac:dyDescent="0.25">
      <c r="A51">
        <v>50</v>
      </c>
      <c r="B51" t="s">
        <v>53</v>
      </c>
      <c r="C51" t="str">
        <f>HYPERLINK("http://www.ncbi.nlm.nih.gov/entrez/query.fcgi?cmd=search&amp;db=gene&amp;term=497912","497912")</f>
        <v>497912</v>
      </c>
      <c r="D51">
        <v>1.7890341354136701</v>
      </c>
      <c r="E51">
        <v>2.88656942384811E-2</v>
      </c>
    </row>
    <row r="52" spans="1:5" x14ac:dyDescent="0.25">
      <c r="A52">
        <v>51</v>
      </c>
      <c r="B52" t="s">
        <v>54</v>
      </c>
      <c r="C52" t="str">
        <f>HYPERLINK("http://www.ncbi.nlm.nih.gov/entrez/query.fcgi?cmd=search&amp;db=gene&amp;term=315220","315220")</f>
        <v>315220</v>
      </c>
      <c r="D52">
        <v>1.7889958984446701</v>
      </c>
      <c r="E52">
        <v>4.6462297709469101E-2</v>
      </c>
    </row>
    <row r="53" spans="1:5" x14ac:dyDescent="0.25">
      <c r="A53">
        <v>52</v>
      </c>
      <c r="B53" t="s">
        <v>55</v>
      </c>
      <c r="C53" t="str">
        <f>HYPERLINK("http://www.ncbi.nlm.nih.gov/entrez/query.fcgi?cmd=search&amp;db=gene&amp;term=297402","297402")</f>
        <v>297402</v>
      </c>
      <c r="D53">
        <v>1.7868538021176199</v>
      </c>
      <c r="E53">
        <v>2.7100842137756799E-2</v>
      </c>
    </row>
    <row r="54" spans="1:5" x14ac:dyDescent="0.25">
      <c r="A54">
        <v>53</v>
      </c>
      <c r="B54" t="s">
        <v>56</v>
      </c>
      <c r="C54" t="str">
        <f>HYPERLINK("http://www.ncbi.nlm.nih.gov/entrez/query.fcgi?cmd=search&amp;db=gene&amp;term=683212","683212")</f>
        <v>683212</v>
      </c>
      <c r="D54">
        <v>1.78345972732769</v>
      </c>
      <c r="E54">
        <v>4.4822145891791898E-3</v>
      </c>
    </row>
    <row r="55" spans="1:5" x14ac:dyDescent="0.25">
      <c r="A55">
        <v>54</v>
      </c>
      <c r="B55" t="s">
        <v>57</v>
      </c>
      <c r="C55" t="str">
        <f>HYPERLINK("http://www.ncbi.nlm.nih.gov/entrez/query.fcgi?cmd=search&amp;db=gene&amp;term=502421","502421")</f>
        <v>502421</v>
      </c>
      <c r="D55">
        <v>1.78327281480983</v>
      </c>
      <c r="E55">
        <v>1.4467479752867E-2</v>
      </c>
    </row>
    <row r="56" spans="1:5" x14ac:dyDescent="0.25">
      <c r="A56">
        <v>55</v>
      </c>
      <c r="B56" t="s">
        <v>58</v>
      </c>
      <c r="C56" t="str">
        <f>HYPERLINK("http://www.ncbi.nlm.nih.gov/entrez/query.fcgi?cmd=search&amp;db=gene&amp;term=29275","29275")</f>
        <v>29275</v>
      </c>
      <c r="D56">
        <v>1.77407230632124</v>
      </c>
      <c r="E56">
        <v>1.03178747812662E-2</v>
      </c>
    </row>
    <row r="57" spans="1:5" x14ac:dyDescent="0.25">
      <c r="A57">
        <v>56</v>
      </c>
      <c r="B57" t="s">
        <v>59</v>
      </c>
      <c r="C57" t="str">
        <f>HYPERLINK("http://www.ncbi.nlm.nih.gov/entrez/query.fcgi?cmd=search&amp;db=gene&amp;term=291966","291966")</f>
        <v>291966</v>
      </c>
      <c r="D57">
        <v>1.76489150534696</v>
      </c>
      <c r="E57">
        <v>4.27197703605708E-2</v>
      </c>
    </row>
    <row r="58" spans="1:5" x14ac:dyDescent="0.25">
      <c r="A58">
        <v>57</v>
      </c>
      <c r="B58" t="s">
        <v>60</v>
      </c>
      <c r="C58" t="str">
        <f>HYPERLINK("http://www.ncbi.nlm.nih.gov/entrez/query.fcgi?cmd=search&amp;db=gene&amp;term=361943","361943")</f>
        <v>361943</v>
      </c>
      <c r="D58">
        <v>1.76306030757723</v>
      </c>
      <c r="E58">
        <v>4.7858657013043301E-2</v>
      </c>
    </row>
    <row r="59" spans="1:5" x14ac:dyDescent="0.25">
      <c r="A59">
        <v>58</v>
      </c>
      <c r="B59" t="s">
        <v>61</v>
      </c>
      <c r="C59" t="str">
        <f>HYPERLINK("http://www.ncbi.nlm.nih.gov/entrez/query.fcgi?cmd=search&amp;db=gene&amp;term=60660","60660")</f>
        <v>60660</v>
      </c>
      <c r="D59">
        <v>1.7599247764814401</v>
      </c>
      <c r="E59">
        <v>4.8693465899198901E-2</v>
      </c>
    </row>
    <row r="60" spans="1:5" x14ac:dyDescent="0.25">
      <c r="A60">
        <v>59</v>
      </c>
      <c r="B60" t="s">
        <v>62</v>
      </c>
      <c r="C60" t="str">
        <f>HYPERLINK("http://www.ncbi.nlm.nih.gov/entrez/query.fcgi?cmd=search&amp;db=gene&amp;term=59322","59322")</f>
        <v>59322</v>
      </c>
      <c r="D60">
        <v>1.75865570511867</v>
      </c>
      <c r="E60">
        <v>2.5866092225906599E-2</v>
      </c>
    </row>
    <row r="61" spans="1:5" x14ac:dyDescent="0.25">
      <c r="A61">
        <v>60</v>
      </c>
      <c r="B61" t="s">
        <v>63</v>
      </c>
      <c r="C61" t="str">
        <f>HYPERLINK("http://www.ncbi.nlm.nih.gov/entrez/query.fcgi?cmd=search&amp;db=gene&amp;term=266681","266681")</f>
        <v>266681</v>
      </c>
      <c r="D61">
        <v>1.7584367174655799</v>
      </c>
      <c r="E61">
        <v>1.8773885277325599E-3</v>
      </c>
    </row>
    <row r="62" spans="1:5" x14ac:dyDescent="0.25">
      <c r="A62">
        <v>61</v>
      </c>
      <c r="B62" t="s">
        <v>64</v>
      </c>
      <c r="C62" t="str">
        <f>HYPERLINK("http://www.ncbi.nlm.nih.gov/entrez/query.fcgi?cmd=search&amp;db=gene&amp;term=50599","50599")</f>
        <v>50599</v>
      </c>
      <c r="D62">
        <v>1.7517322205741599</v>
      </c>
      <c r="E62">
        <v>8.0763842113094099E-3</v>
      </c>
    </row>
    <row r="63" spans="1:5" x14ac:dyDescent="0.25">
      <c r="A63">
        <v>62</v>
      </c>
      <c r="B63" t="s">
        <v>65</v>
      </c>
      <c r="C63" t="str">
        <f>HYPERLINK("http://www.ncbi.nlm.nih.gov/entrez/query.fcgi?cmd=search&amp;db=gene&amp;term=291580","291580")</f>
        <v>291580</v>
      </c>
      <c r="D63">
        <v>1.75168912857947</v>
      </c>
      <c r="E63">
        <v>2.7172451215391899E-2</v>
      </c>
    </row>
    <row r="64" spans="1:5" x14ac:dyDescent="0.25">
      <c r="A64">
        <v>63</v>
      </c>
      <c r="B64" t="s">
        <v>66</v>
      </c>
      <c r="C64" t="str">
        <f>HYPERLINK("http://www.ncbi.nlm.nih.gov/entrez/query.fcgi?cmd=search&amp;db=gene&amp;term=301543","301543")</f>
        <v>301543</v>
      </c>
      <c r="D64">
        <v>1.7489041140100099</v>
      </c>
      <c r="E64">
        <v>1.01851040555538E-2</v>
      </c>
    </row>
    <row r="65" spans="1:5" x14ac:dyDescent="0.25">
      <c r="A65">
        <v>64</v>
      </c>
      <c r="B65" t="s">
        <v>67</v>
      </c>
      <c r="C65" t="str">
        <f>HYPERLINK("http://www.ncbi.nlm.nih.gov/entrez/query.fcgi?cmd=search&amp;db=gene&amp;term=365175","365175")</f>
        <v>365175</v>
      </c>
      <c r="D65">
        <v>1.74517887521603</v>
      </c>
      <c r="E65">
        <v>4.1472381606109297E-2</v>
      </c>
    </row>
    <row r="66" spans="1:5" x14ac:dyDescent="0.25">
      <c r="A66">
        <v>65</v>
      </c>
      <c r="B66" t="s">
        <v>68</v>
      </c>
      <c r="C66" t="str">
        <f>HYPERLINK("http://www.ncbi.nlm.nih.gov/entrez/query.fcgi?cmd=search&amp;db=gene&amp;term=102553069","102553069")</f>
        <v>102553069</v>
      </c>
      <c r="D66">
        <v>1.7451724044055099</v>
      </c>
      <c r="E66">
        <v>1.04027134102653E-2</v>
      </c>
    </row>
    <row r="67" spans="1:5" x14ac:dyDescent="0.25">
      <c r="A67">
        <v>66</v>
      </c>
      <c r="B67" t="s">
        <v>69</v>
      </c>
      <c r="C67" t="str">
        <f>HYPERLINK("http://www.ncbi.nlm.nih.gov/entrez/query.fcgi?cmd=search&amp;db=gene&amp;term=116690","116690")</f>
        <v>116690</v>
      </c>
      <c r="D67">
        <v>1.74429372759793</v>
      </c>
      <c r="E67">
        <v>3.9694938554880398E-2</v>
      </c>
    </row>
    <row r="68" spans="1:5" x14ac:dyDescent="0.25">
      <c r="A68">
        <v>67</v>
      </c>
      <c r="B68" t="s">
        <v>70</v>
      </c>
      <c r="C68" t="str">
        <f>HYPERLINK("http://www.ncbi.nlm.nih.gov/entrez/query.fcgi?cmd=search&amp;db=gene&amp;term=306147","306147")</f>
        <v>306147</v>
      </c>
      <c r="D68">
        <v>1.7438158770786101</v>
      </c>
      <c r="E68">
        <v>6.2401681311996505E-4</v>
      </c>
    </row>
    <row r="69" spans="1:5" x14ac:dyDescent="0.25">
      <c r="A69">
        <v>68</v>
      </c>
      <c r="B69" t="s">
        <v>71</v>
      </c>
      <c r="C69" t="str">
        <f>HYPERLINK("http://www.ncbi.nlm.nih.gov/entrez/query.fcgi?cmd=search&amp;db=gene&amp;term=293631","293631")</f>
        <v>293631</v>
      </c>
      <c r="D69">
        <v>1.7374778666872599</v>
      </c>
      <c r="E69">
        <v>5.7172333427772896E-3</v>
      </c>
    </row>
    <row r="70" spans="1:5" x14ac:dyDescent="0.25">
      <c r="A70">
        <v>69</v>
      </c>
      <c r="B70" t="s">
        <v>72</v>
      </c>
      <c r="C70" t="str">
        <f>HYPERLINK("http://www.ncbi.nlm.nih.gov/entrez/query.fcgi?cmd=search&amp;db=gene&amp;term=100363111","100363111")</f>
        <v>100363111</v>
      </c>
      <c r="D70">
        <v>1.7335426744489</v>
      </c>
      <c r="E70">
        <v>7.7766890712134299E-3</v>
      </c>
    </row>
    <row r="71" spans="1:5" x14ac:dyDescent="0.25">
      <c r="A71">
        <v>70</v>
      </c>
      <c r="B71" t="s">
        <v>73</v>
      </c>
      <c r="C71" t="str">
        <f>HYPERLINK("http://www.ncbi.nlm.nih.gov/entrez/query.fcgi?cmd=search&amp;db=gene&amp;term=500446","500446")</f>
        <v>500446</v>
      </c>
      <c r="D71">
        <v>1.73236560197916</v>
      </c>
      <c r="E71">
        <v>1.2296794613153099E-2</v>
      </c>
    </row>
    <row r="72" spans="1:5" x14ac:dyDescent="0.25">
      <c r="A72">
        <v>71</v>
      </c>
      <c r="B72" t="s">
        <v>74</v>
      </c>
      <c r="C72" t="str">
        <f>HYPERLINK("http://www.ncbi.nlm.nih.gov/entrez/query.fcgi?cmd=search&amp;db=gene&amp;term=24167","24167")</f>
        <v>24167</v>
      </c>
      <c r="D72">
        <v>1.72489682226059</v>
      </c>
      <c r="E72">
        <v>3.2618355896034901E-2</v>
      </c>
    </row>
    <row r="73" spans="1:5" x14ac:dyDescent="0.25">
      <c r="A73">
        <v>72</v>
      </c>
      <c r="B73" t="s">
        <v>75</v>
      </c>
      <c r="C73" t="str">
        <f>HYPERLINK("http://www.ncbi.nlm.nih.gov/entrez/query.fcgi?cmd=search&amp;db=gene&amp;term=499666","499666")</f>
        <v>499666</v>
      </c>
      <c r="D73">
        <v>1.7191584839923399</v>
      </c>
      <c r="E73">
        <v>4.9519043528186903E-2</v>
      </c>
    </row>
    <row r="74" spans="1:5" x14ac:dyDescent="0.25">
      <c r="A74">
        <v>73</v>
      </c>
      <c r="B74" t="s">
        <v>76</v>
      </c>
      <c r="C74" t="str">
        <f>HYPERLINK("http://www.ncbi.nlm.nih.gov/entrez/query.fcgi?cmd=search&amp;db=gene&amp;term=114589","114589")</f>
        <v>114589</v>
      </c>
      <c r="D74">
        <v>1.7164148283254701</v>
      </c>
      <c r="E74">
        <v>4.4783977199598798E-2</v>
      </c>
    </row>
    <row r="75" spans="1:5" x14ac:dyDescent="0.25">
      <c r="A75">
        <v>74</v>
      </c>
      <c r="B75" t="s">
        <v>77</v>
      </c>
      <c r="C75" t="str">
        <f>HYPERLINK("http://www.ncbi.nlm.nih.gov/entrez/query.fcgi?cmd=search&amp;db=gene&amp;term=497794","497794")</f>
        <v>497794</v>
      </c>
      <c r="D75">
        <v>1.7160355535168199</v>
      </c>
      <c r="E75">
        <v>1.13170456741611E-2</v>
      </c>
    </row>
    <row r="76" spans="1:5" x14ac:dyDescent="0.25">
      <c r="A76">
        <v>75</v>
      </c>
      <c r="B76" t="s">
        <v>78</v>
      </c>
      <c r="C76" t="str">
        <f>HYPERLINK("http://www.ncbi.nlm.nih.gov/entrez/query.fcgi?cmd=search&amp;db=gene&amp;term=494535","494535")</f>
        <v>494535</v>
      </c>
      <c r="D76">
        <v>1.7073840267798299</v>
      </c>
      <c r="E76">
        <v>5.9463469084977101E-3</v>
      </c>
    </row>
    <row r="77" spans="1:5" x14ac:dyDescent="0.25">
      <c r="A77">
        <v>76</v>
      </c>
      <c r="B77" t="s">
        <v>79</v>
      </c>
      <c r="C77" t="str">
        <f>HYPERLINK("http://www.ncbi.nlm.nih.gov/entrez/query.fcgi?cmd=search&amp;db=gene&amp;term=316077","316077")</f>
        <v>316077</v>
      </c>
      <c r="D77">
        <v>1.7017642086696601</v>
      </c>
      <c r="E77">
        <v>6.3038455954314001E-3</v>
      </c>
    </row>
    <row r="78" spans="1:5" x14ac:dyDescent="0.25">
      <c r="A78">
        <v>77</v>
      </c>
      <c r="B78" t="s">
        <v>80</v>
      </c>
      <c r="C78" t="str">
        <f>HYPERLINK("http://www.ncbi.nlm.nih.gov/entrez/query.fcgi?cmd=search&amp;db=gene&amp;term=292597","292597")</f>
        <v>292597</v>
      </c>
      <c r="D78">
        <v>1.70099764602665</v>
      </c>
      <c r="E78">
        <v>3.12281033355188E-2</v>
      </c>
    </row>
    <row r="79" spans="1:5" x14ac:dyDescent="0.25">
      <c r="A79">
        <v>78</v>
      </c>
      <c r="B79" t="s">
        <v>81</v>
      </c>
      <c r="C79" t="str">
        <f>HYPERLINK("http://www.ncbi.nlm.nih.gov/entrez/query.fcgi?cmd=search&amp;db=gene&amp;term=25740","25740")</f>
        <v>25740</v>
      </c>
      <c r="D79">
        <v>1.6932617225420801</v>
      </c>
      <c r="E79">
        <v>9.9387023931625205E-3</v>
      </c>
    </row>
    <row r="80" spans="1:5" x14ac:dyDescent="0.25">
      <c r="A80">
        <v>79</v>
      </c>
      <c r="B80" t="s">
        <v>82</v>
      </c>
      <c r="C80" t="str">
        <f>HYPERLINK("http://www.ncbi.nlm.nih.gov/entrez/query.fcgi?cmd=search&amp;db=gene&amp;term=295322","295322")</f>
        <v>295322</v>
      </c>
      <c r="D80">
        <v>1.6911442672975501</v>
      </c>
      <c r="E80">
        <v>4.5008694292927101E-2</v>
      </c>
    </row>
    <row r="81" spans="1:5" x14ac:dyDescent="0.25">
      <c r="A81">
        <v>80</v>
      </c>
      <c r="B81" t="s">
        <v>83</v>
      </c>
      <c r="C81" t="str">
        <f>HYPERLINK("http://www.ncbi.nlm.nih.gov/entrez/query.fcgi?cmd=search&amp;db=gene&amp;term=294126","294126")</f>
        <v>294126</v>
      </c>
      <c r="D81">
        <v>1.6904557019131701</v>
      </c>
      <c r="E81">
        <v>4.6918838522058698E-4</v>
      </c>
    </row>
    <row r="82" spans="1:5" x14ac:dyDescent="0.25">
      <c r="A82">
        <v>81</v>
      </c>
      <c r="B82" t="s">
        <v>84</v>
      </c>
      <c r="C82" t="str">
        <f>HYPERLINK("http://www.ncbi.nlm.nih.gov/entrez/query.fcgi?cmd=search&amp;db=gene&amp;term=362083","362083")</f>
        <v>362083</v>
      </c>
      <c r="D82">
        <v>1.6900278964554001</v>
      </c>
      <c r="E82">
        <v>1.3742605402460801E-2</v>
      </c>
    </row>
    <row r="83" spans="1:5" x14ac:dyDescent="0.25">
      <c r="A83">
        <v>82</v>
      </c>
      <c r="B83" t="s">
        <v>85</v>
      </c>
      <c r="C83" t="str">
        <f>HYPERLINK("http://www.ncbi.nlm.nih.gov/entrez/query.fcgi?cmd=search&amp;db=gene&amp;term=315851","315851")</f>
        <v>315851</v>
      </c>
      <c r="D83">
        <v>1.68968215882241</v>
      </c>
      <c r="E83">
        <v>1.9351770322308101E-2</v>
      </c>
    </row>
    <row r="84" spans="1:5" x14ac:dyDescent="0.25">
      <c r="A84">
        <v>83</v>
      </c>
      <c r="B84" t="s">
        <v>86</v>
      </c>
      <c r="C84" t="str">
        <f>HYPERLINK("http://www.ncbi.nlm.nih.gov/entrez/query.fcgi?cmd=search&amp;db=gene&amp;term=25650","25650")</f>
        <v>25650</v>
      </c>
      <c r="D84">
        <v>1.6872581359247301</v>
      </c>
      <c r="E84">
        <v>2.29345940975294E-2</v>
      </c>
    </row>
    <row r="85" spans="1:5" x14ac:dyDescent="0.25">
      <c r="A85">
        <v>84</v>
      </c>
      <c r="B85" t="s">
        <v>87</v>
      </c>
      <c r="C85" t="str">
        <f>HYPERLINK("http://www.ncbi.nlm.nih.gov/entrez/query.fcgi?cmd=search&amp;db=gene&amp;term=311832","311832")</f>
        <v>311832</v>
      </c>
      <c r="D85">
        <v>1.68470947174997</v>
      </c>
      <c r="E85">
        <v>2.6557241101734099E-2</v>
      </c>
    </row>
    <row r="86" spans="1:5" x14ac:dyDescent="0.25">
      <c r="A86">
        <v>85</v>
      </c>
      <c r="B86" t="s">
        <v>88</v>
      </c>
      <c r="C86" t="str">
        <f>HYPERLINK("http://www.ncbi.nlm.nih.gov/entrez/query.fcgi?cmd=search&amp;db=gene&amp;term=25613","25613")</f>
        <v>25613</v>
      </c>
      <c r="D86">
        <v>1.6843799009214999</v>
      </c>
      <c r="E86">
        <v>7.0123481337205397E-3</v>
      </c>
    </row>
    <row r="87" spans="1:5" x14ac:dyDescent="0.25">
      <c r="A87">
        <v>86</v>
      </c>
      <c r="B87" t="s">
        <v>89</v>
      </c>
      <c r="C87" t="str">
        <f>HYPERLINK("http://www.ncbi.nlm.nih.gov/entrez/query.fcgi?cmd=search&amp;db=gene&amp;term=362826","362826")</f>
        <v>362826</v>
      </c>
      <c r="D87">
        <v>1.68212453324236</v>
      </c>
      <c r="E87">
        <v>2.98801157797846E-2</v>
      </c>
    </row>
    <row r="88" spans="1:5" x14ac:dyDescent="0.25">
      <c r="A88">
        <v>87</v>
      </c>
      <c r="B88" t="s">
        <v>90</v>
      </c>
      <c r="C88" t="str">
        <f>HYPERLINK("http://www.ncbi.nlm.nih.gov/entrez/query.fcgi?cmd=search&amp;db=gene&amp;term=365222","365222")</f>
        <v>365222</v>
      </c>
      <c r="D88">
        <v>1.67988084935435</v>
      </c>
      <c r="E88">
        <v>1.76028253157301E-3</v>
      </c>
    </row>
    <row r="89" spans="1:5" x14ac:dyDescent="0.25">
      <c r="A89">
        <v>88</v>
      </c>
      <c r="B89" t="s">
        <v>91</v>
      </c>
      <c r="C89" t="str">
        <f>HYPERLINK("http://www.ncbi.nlm.nih.gov/entrez/query.fcgi?cmd=search&amp;db=gene&amp;term=362450","362450")</f>
        <v>362450</v>
      </c>
      <c r="D89">
        <v>1.6775288007239699</v>
      </c>
      <c r="E89">
        <v>6.9579262281598301E-3</v>
      </c>
    </row>
    <row r="90" spans="1:5" x14ac:dyDescent="0.25">
      <c r="A90">
        <v>89</v>
      </c>
      <c r="B90" t="s">
        <v>92</v>
      </c>
      <c r="C90" t="str">
        <f>HYPERLINK("http://www.ncbi.nlm.nih.gov/entrez/query.fcgi?cmd=search&amp;db=gene&amp;term=291848","291848")</f>
        <v>291848</v>
      </c>
      <c r="D90">
        <v>1.67605571920729</v>
      </c>
      <c r="E90">
        <v>4.28415634033361E-2</v>
      </c>
    </row>
    <row r="91" spans="1:5" x14ac:dyDescent="0.25">
      <c r="A91">
        <v>90</v>
      </c>
      <c r="B91" t="s">
        <v>93</v>
      </c>
      <c r="C91" t="str">
        <f>HYPERLINK("http://www.ncbi.nlm.nih.gov/entrez/query.fcgi?cmd=search&amp;db=gene&amp;term=688394","688394")</f>
        <v>688394</v>
      </c>
      <c r="D91">
        <v>1.6752738545649</v>
      </c>
      <c r="E91">
        <v>2.7747015740497101E-2</v>
      </c>
    </row>
    <row r="92" spans="1:5" x14ac:dyDescent="0.25">
      <c r="A92">
        <v>91</v>
      </c>
      <c r="B92" t="s">
        <v>94</v>
      </c>
      <c r="C92" t="str">
        <f>HYPERLINK("http://www.ncbi.nlm.nih.gov/entrez/query.fcgi?cmd=search&amp;db=gene&amp;term=24215","24215")</f>
        <v>24215</v>
      </c>
      <c r="D92">
        <v>1.67483619854048</v>
      </c>
      <c r="E92">
        <v>4.1580159692702302E-3</v>
      </c>
    </row>
    <row r="93" spans="1:5" x14ac:dyDescent="0.25">
      <c r="A93">
        <v>92</v>
      </c>
      <c r="B93" t="s">
        <v>95</v>
      </c>
      <c r="C93" t="str">
        <f>HYPERLINK("http://www.ncbi.nlm.nih.gov/entrez/query.fcgi?cmd=search&amp;db=gene&amp;term=24943","24943")</f>
        <v>24943</v>
      </c>
      <c r="D93">
        <v>1.6738962130331601</v>
      </c>
      <c r="E93">
        <v>1.6986645244798902E-2</v>
      </c>
    </row>
    <row r="94" spans="1:5" x14ac:dyDescent="0.25">
      <c r="A94">
        <v>93</v>
      </c>
      <c r="B94" t="s">
        <v>96</v>
      </c>
      <c r="C94" t="str">
        <f>HYPERLINK("http://www.ncbi.nlm.nih.gov/entrez/query.fcgi?cmd=search&amp;db=gene&amp;term=24598","24598")</f>
        <v>24598</v>
      </c>
      <c r="D94">
        <v>1.6696414746235499</v>
      </c>
      <c r="E94">
        <v>4.4264124086875301E-2</v>
      </c>
    </row>
    <row r="95" spans="1:5" x14ac:dyDescent="0.25">
      <c r="A95">
        <v>94</v>
      </c>
      <c r="B95" t="s">
        <v>97</v>
      </c>
      <c r="C95" t="str">
        <f>HYPERLINK("http://www.ncbi.nlm.nih.gov/entrez/query.fcgi?cmd=search&amp;db=gene&amp;term=103691668","103691668")</f>
        <v>103691668</v>
      </c>
      <c r="D95">
        <v>1.6645709777286499</v>
      </c>
      <c r="E95">
        <v>1.21648704925708E-2</v>
      </c>
    </row>
    <row r="96" spans="1:5" x14ac:dyDescent="0.25">
      <c r="A96">
        <v>95</v>
      </c>
      <c r="B96" t="s">
        <v>98</v>
      </c>
      <c r="C96" t="str">
        <f>HYPERLINK("http://www.ncbi.nlm.nih.gov/entrez/query.fcgi?cmd=search&amp;db=gene&amp;term=404963","404963")</f>
        <v>404963</v>
      </c>
      <c r="D96">
        <v>1.6634264678783</v>
      </c>
      <c r="E96">
        <v>2.1985188246964601E-2</v>
      </c>
    </row>
    <row r="97" spans="1:5" x14ac:dyDescent="0.25">
      <c r="A97">
        <v>96</v>
      </c>
      <c r="B97" t="s">
        <v>99</v>
      </c>
      <c r="C97" t="str">
        <f>HYPERLINK("http://www.ncbi.nlm.nih.gov/entrez/query.fcgi?cmd=search&amp;db=gene&amp;term=313625","313625")</f>
        <v>313625</v>
      </c>
      <c r="D97">
        <v>1.6609799666163401</v>
      </c>
      <c r="E97">
        <v>3.4772342639969998E-2</v>
      </c>
    </row>
    <row r="98" spans="1:5" x14ac:dyDescent="0.25">
      <c r="A98">
        <v>97</v>
      </c>
      <c r="B98" t="s">
        <v>100</v>
      </c>
      <c r="C98" t="str">
        <f>HYPERLINK("http://www.ncbi.nlm.nih.gov/entrez/query.fcgi?cmd=search&amp;db=gene&amp;term=289322","289322")</f>
        <v>289322</v>
      </c>
      <c r="D98">
        <v>1.6568540403781</v>
      </c>
      <c r="E98">
        <v>2.6798016189184498E-3</v>
      </c>
    </row>
    <row r="99" spans="1:5" x14ac:dyDescent="0.25">
      <c r="A99">
        <v>98</v>
      </c>
      <c r="B99" t="s">
        <v>101</v>
      </c>
      <c r="C99" t="str">
        <f>HYPERLINK("http://www.ncbi.nlm.nih.gov/entrez/query.fcgi?cmd=search&amp;db=gene&amp;term=499783","499783")</f>
        <v>499783</v>
      </c>
      <c r="D99">
        <v>1.6535584678172801</v>
      </c>
      <c r="E99">
        <v>2.65299539741604E-2</v>
      </c>
    </row>
    <row r="100" spans="1:5" x14ac:dyDescent="0.25">
      <c r="A100">
        <v>99</v>
      </c>
      <c r="B100" t="s">
        <v>102</v>
      </c>
      <c r="C100" t="str">
        <f>HYPERLINK("http://www.ncbi.nlm.nih.gov/entrez/query.fcgi?cmd=search&amp;db=gene&amp;term=113919","113919")</f>
        <v>113919</v>
      </c>
      <c r="D100">
        <v>1.6497879526338499</v>
      </c>
      <c r="E100">
        <v>3.6625254942029201E-2</v>
      </c>
    </row>
    <row r="101" spans="1:5" x14ac:dyDescent="0.25">
      <c r="A101">
        <v>100</v>
      </c>
      <c r="B101" t="s">
        <v>103</v>
      </c>
      <c r="C101" t="str">
        <f>HYPERLINK("http://www.ncbi.nlm.nih.gov/entrez/query.fcgi?cmd=search&amp;db=gene&amp;term=81672","81672")</f>
        <v>81672</v>
      </c>
      <c r="D101">
        <v>1.6483936254020299</v>
      </c>
      <c r="E101">
        <v>3.0613551797890302E-2</v>
      </c>
    </row>
    <row r="102" spans="1:5" x14ac:dyDescent="0.25">
      <c r="A102">
        <v>101</v>
      </c>
      <c r="B102" t="s">
        <v>104</v>
      </c>
      <c r="C102" t="str">
        <f>HYPERLINK("http://www.ncbi.nlm.nih.gov/entrez/query.fcgi?cmd=search&amp;db=gene&amp;term=296730","296730")</f>
        <v>296730</v>
      </c>
      <c r="D102">
        <v>1.6458448220848501</v>
      </c>
      <c r="E102">
        <v>3.45947595687877E-2</v>
      </c>
    </row>
    <row r="103" spans="1:5" x14ac:dyDescent="0.25">
      <c r="A103">
        <v>102</v>
      </c>
      <c r="B103" t="s">
        <v>105</v>
      </c>
      <c r="C103" t="str">
        <f>HYPERLINK("http://www.ncbi.nlm.nih.gov/entrez/query.fcgi?cmd=search&amp;db=gene&amp;term=266600","266600")</f>
        <v>266600</v>
      </c>
      <c r="D103">
        <v>1.6428158674115501</v>
      </c>
      <c r="E103">
        <v>9.7271939911385292E-3</v>
      </c>
    </row>
    <row r="104" spans="1:5" x14ac:dyDescent="0.25">
      <c r="A104">
        <v>103</v>
      </c>
      <c r="B104" t="s">
        <v>106</v>
      </c>
      <c r="C104" t="str">
        <f>HYPERLINK("http://www.ncbi.nlm.nih.gov/entrez/query.fcgi?cmd=search&amp;db=gene&amp;term=363058","363058")</f>
        <v>363058</v>
      </c>
      <c r="D104">
        <v>1.6397478535590999</v>
      </c>
      <c r="E104">
        <v>1.00067358287415E-2</v>
      </c>
    </row>
    <row r="105" spans="1:5" x14ac:dyDescent="0.25">
      <c r="A105">
        <v>104</v>
      </c>
      <c r="B105" t="s">
        <v>107</v>
      </c>
      <c r="C105" t="str">
        <f>HYPERLINK("http://www.ncbi.nlm.nih.gov/entrez/query.fcgi?cmd=search&amp;db=gene&amp;term=304020","304020")</f>
        <v>304020</v>
      </c>
      <c r="D105">
        <v>1.6395997351584399</v>
      </c>
      <c r="E105">
        <v>2.7153196060371001E-2</v>
      </c>
    </row>
    <row r="106" spans="1:5" x14ac:dyDescent="0.25">
      <c r="A106">
        <v>105</v>
      </c>
      <c r="B106" t="s">
        <v>108</v>
      </c>
      <c r="C106" t="str">
        <f>HYPERLINK("http://www.ncbi.nlm.nih.gov/entrez/query.fcgi?cmd=search&amp;db=gene&amp;term=50664","50664")</f>
        <v>50664</v>
      </c>
      <c r="D106">
        <v>1.6391318678403799</v>
      </c>
      <c r="E106">
        <v>3.9194208787094497E-3</v>
      </c>
    </row>
    <row r="107" spans="1:5" x14ac:dyDescent="0.25">
      <c r="A107">
        <v>106</v>
      </c>
      <c r="B107" t="s">
        <v>109</v>
      </c>
      <c r="C107" t="str">
        <f>HYPERLINK("http://www.ncbi.nlm.nih.gov/entrez/query.fcgi?cmd=search&amp;db=gene&amp;term=308988","308988")</f>
        <v>308988</v>
      </c>
      <c r="D107">
        <v>1.6375277729132001</v>
      </c>
      <c r="E107">
        <v>3.5340773105600097E-2</v>
      </c>
    </row>
    <row r="108" spans="1:5" x14ac:dyDescent="0.25">
      <c r="A108">
        <v>107</v>
      </c>
      <c r="B108" t="s">
        <v>110</v>
      </c>
      <c r="C108" t="str">
        <f>HYPERLINK("http://www.ncbi.nlm.nih.gov/entrez/query.fcgi?cmd=search&amp;db=gene&amp;term=308777","308777")</f>
        <v>308777</v>
      </c>
      <c r="D108">
        <v>1.6360144682015101</v>
      </c>
      <c r="E108">
        <v>3.9652786952158799E-2</v>
      </c>
    </row>
    <row r="109" spans="1:5" x14ac:dyDescent="0.25">
      <c r="A109">
        <v>108</v>
      </c>
      <c r="B109" t="s">
        <v>111</v>
      </c>
      <c r="C109" t="str">
        <f>HYPERLINK("http://www.ncbi.nlm.nih.gov/entrez/query.fcgi?cmd=search&amp;db=gene&amp;term=100912483","100912483")</f>
        <v>100912483</v>
      </c>
      <c r="D109">
        <v>1.6357756059644999</v>
      </c>
      <c r="E109">
        <v>6.1199842842363204E-3</v>
      </c>
    </row>
    <row r="110" spans="1:5" x14ac:dyDescent="0.25">
      <c r="A110">
        <v>109</v>
      </c>
      <c r="B110" t="s">
        <v>112</v>
      </c>
      <c r="C110" t="str">
        <f>HYPERLINK("http://www.ncbi.nlm.nih.gov/entrez/query.fcgi?cmd=search&amp;db=gene&amp;term=294241","294241")</f>
        <v>294241</v>
      </c>
      <c r="D110">
        <v>1.6299715599272699</v>
      </c>
      <c r="E110">
        <v>2.5423316019512799E-2</v>
      </c>
    </row>
    <row r="111" spans="1:5" x14ac:dyDescent="0.25">
      <c r="A111">
        <v>110</v>
      </c>
      <c r="B111" t="s">
        <v>113</v>
      </c>
      <c r="C111" t="str">
        <f>HYPERLINK("http://www.ncbi.nlm.nih.gov/entrez/query.fcgi?cmd=search&amp;db=gene&amp;term=500697","500697")</f>
        <v>500697</v>
      </c>
      <c r="D111">
        <v>1.6281232913130499</v>
      </c>
      <c r="E111">
        <v>4.0158708746248301E-2</v>
      </c>
    </row>
    <row r="112" spans="1:5" x14ac:dyDescent="0.25">
      <c r="A112">
        <v>111</v>
      </c>
      <c r="B112" t="s">
        <v>114</v>
      </c>
      <c r="C112" t="str">
        <f>HYPERLINK("http://www.ncbi.nlm.nih.gov/entrez/query.fcgi?cmd=search&amp;db=gene&amp;term=85382","85382")</f>
        <v>85382</v>
      </c>
      <c r="D112">
        <v>1.6270430193096099</v>
      </c>
      <c r="E112">
        <v>3.0714516541472399E-2</v>
      </c>
    </row>
    <row r="113" spans="1:5" x14ac:dyDescent="0.25">
      <c r="A113">
        <v>112</v>
      </c>
      <c r="B113" t="s">
        <v>115</v>
      </c>
      <c r="C113" t="str">
        <f>HYPERLINK("http://www.ncbi.nlm.nih.gov/entrez/query.fcgi?cmd=search&amp;db=gene&amp;term=361358","361358")</f>
        <v>361358</v>
      </c>
      <c r="D113">
        <v>1.6245106431821199</v>
      </c>
      <c r="E113">
        <v>2.20462372151622E-2</v>
      </c>
    </row>
    <row r="114" spans="1:5" x14ac:dyDescent="0.25">
      <c r="A114">
        <v>113</v>
      </c>
      <c r="B114" t="s">
        <v>116</v>
      </c>
      <c r="C114" t="str">
        <f>HYPERLINK("http://www.ncbi.nlm.nih.gov/entrez/query.fcgi?cmd=search&amp;db=gene&amp;term=405368","405368")</f>
        <v>405368</v>
      </c>
      <c r="D114">
        <v>1.61619174746512</v>
      </c>
      <c r="E114">
        <v>3.22894495737929E-2</v>
      </c>
    </row>
    <row r="115" spans="1:5" x14ac:dyDescent="0.25">
      <c r="A115">
        <v>114</v>
      </c>
      <c r="B115" t="s">
        <v>117</v>
      </c>
      <c r="C115" t="str">
        <f>HYPERLINK("http://www.ncbi.nlm.nih.gov/entrez/query.fcgi?cmd=search&amp;db=gene&amp;term=313928","313928")</f>
        <v>313928</v>
      </c>
      <c r="D115">
        <v>1.61428195785227</v>
      </c>
      <c r="E115">
        <v>2.8814259168208302E-4</v>
      </c>
    </row>
    <row r="116" spans="1:5" x14ac:dyDescent="0.25">
      <c r="A116">
        <v>115</v>
      </c>
      <c r="B116" t="s">
        <v>118</v>
      </c>
      <c r="C116" t="str">
        <f>HYPERLINK("http://www.ncbi.nlm.nih.gov/entrez/query.fcgi?cmd=search&amp;db=gene&amp;term=289353","289353")</f>
        <v>289353</v>
      </c>
      <c r="D116">
        <v>1.6140415620841599</v>
      </c>
      <c r="E116">
        <v>1.42369572870971E-3</v>
      </c>
    </row>
    <row r="117" spans="1:5" x14ac:dyDescent="0.25">
      <c r="A117">
        <v>116</v>
      </c>
      <c r="B117" t="s">
        <v>119</v>
      </c>
      <c r="C117" t="str">
        <f>HYPERLINK("http://www.ncbi.nlm.nih.gov/entrez/query.fcgi?cmd=search&amp;db=gene&amp;term=29481","29481")</f>
        <v>29481</v>
      </c>
      <c r="D117">
        <v>1.6135602148861601</v>
      </c>
      <c r="E117">
        <v>2.3828630866874499E-2</v>
      </c>
    </row>
    <row r="118" spans="1:5" x14ac:dyDescent="0.25">
      <c r="A118">
        <v>117</v>
      </c>
      <c r="B118" t="s">
        <v>120</v>
      </c>
      <c r="C118" t="str">
        <f>HYPERLINK("http://www.ncbi.nlm.nih.gov/entrez/query.fcgi?cmd=search&amp;db=gene&amp;term=681043","681043")</f>
        <v>681043</v>
      </c>
      <c r="D118">
        <v>1.6074116381655901</v>
      </c>
      <c r="E118">
        <v>8.2872959571660392E-3</v>
      </c>
    </row>
    <row r="119" spans="1:5" x14ac:dyDescent="0.25">
      <c r="A119">
        <v>118</v>
      </c>
      <c r="B119" s="1" t="s">
        <v>121</v>
      </c>
      <c r="C119" t="str">
        <f>HYPERLINK("http://www.ncbi.nlm.nih.gov/entrez/query.fcgi?cmd=search&amp;db=gene&amp;term=56003","56003")</f>
        <v>56003</v>
      </c>
      <c r="D119">
        <v>1.6069322335708001</v>
      </c>
      <c r="E119">
        <v>2.6769625127165901E-2</v>
      </c>
    </row>
    <row r="120" spans="1:5" x14ac:dyDescent="0.25">
      <c r="A120">
        <v>119</v>
      </c>
      <c r="B120" t="s">
        <v>122</v>
      </c>
      <c r="C120" t="str">
        <f>HYPERLINK("http://www.ncbi.nlm.nih.gov/entrez/query.fcgi?cmd=search&amp;db=gene&amp;term=313244","313244")</f>
        <v>313244</v>
      </c>
      <c r="D120">
        <v>1.60645740696212</v>
      </c>
      <c r="E120">
        <v>3.9782756444360502E-2</v>
      </c>
    </row>
    <row r="121" spans="1:5" x14ac:dyDescent="0.25">
      <c r="A121">
        <v>120</v>
      </c>
      <c r="B121" t="s">
        <v>123</v>
      </c>
      <c r="C121" t="str">
        <f>HYPERLINK("http://www.ncbi.nlm.nih.gov/entrez/query.fcgi?cmd=search&amp;db=gene&amp;term=24408","24408")</f>
        <v>24408</v>
      </c>
      <c r="D121">
        <v>1.60438281285435</v>
      </c>
      <c r="E121">
        <v>3.3088244443991902E-2</v>
      </c>
    </row>
    <row r="122" spans="1:5" x14ac:dyDescent="0.25">
      <c r="A122">
        <v>121</v>
      </c>
      <c r="B122" t="s">
        <v>124</v>
      </c>
      <c r="C122" t="str">
        <f>HYPERLINK("http://www.ncbi.nlm.nih.gov/entrez/query.fcgi?cmd=search&amp;db=gene&amp;term=688736","688736")</f>
        <v>688736</v>
      </c>
      <c r="D122">
        <v>1.60335091564345</v>
      </c>
      <c r="E122">
        <v>3.8180872136829101E-2</v>
      </c>
    </row>
    <row r="123" spans="1:5" x14ac:dyDescent="0.25">
      <c r="A123">
        <v>122</v>
      </c>
      <c r="B123" t="s">
        <v>125</v>
      </c>
      <c r="C123" t="str">
        <f>HYPERLINK("http://www.ncbi.nlm.nih.gov/entrez/query.fcgi?cmd=search&amp;db=gene&amp;term=303175","303175")</f>
        <v>303175</v>
      </c>
      <c r="D123">
        <v>1.59810047078606</v>
      </c>
      <c r="E123">
        <v>3.4780239544698298E-2</v>
      </c>
    </row>
    <row r="124" spans="1:5" x14ac:dyDescent="0.25">
      <c r="A124">
        <v>123</v>
      </c>
      <c r="B124" t="s">
        <v>126</v>
      </c>
      <c r="C124" t="str">
        <f>HYPERLINK("http://www.ncbi.nlm.nih.gov/entrez/query.fcgi?cmd=search&amp;db=gene&amp;term=364152","364152")</f>
        <v>364152</v>
      </c>
      <c r="D124">
        <v>1.5969018687650101</v>
      </c>
      <c r="E124">
        <v>4.6484761024181198E-2</v>
      </c>
    </row>
    <row r="125" spans="1:5" x14ac:dyDescent="0.25">
      <c r="A125">
        <v>124</v>
      </c>
      <c r="B125" t="s">
        <v>127</v>
      </c>
      <c r="C125" t="str">
        <f>HYPERLINK("http://www.ncbi.nlm.nih.gov/entrez/query.fcgi?cmd=search&amp;db=gene&amp;term=689991","689991")</f>
        <v>689991</v>
      </c>
      <c r="D125">
        <v>1.5965344494335201</v>
      </c>
      <c r="E125">
        <v>3.9848682803126603E-2</v>
      </c>
    </row>
    <row r="126" spans="1:5" x14ac:dyDescent="0.25">
      <c r="A126">
        <v>125</v>
      </c>
      <c r="B126" t="s">
        <v>128</v>
      </c>
      <c r="C126" t="str">
        <f>HYPERLINK("http://www.ncbi.nlm.nih.gov/entrez/query.fcgi?cmd=search&amp;db=gene&amp;term=24805","24805")</f>
        <v>24805</v>
      </c>
      <c r="D126">
        <v>1.5951494596915401</v>
      </c>
      <c r="E126">
        <v>2.0977820636378201E-2</v>
      </c>
    </row>
    <row r="127" spans="1:5" x14ac:dyDescent="0.25">
      <c r="A127">
        <v>126</v>
      </c>
      <c r="B127" t="s">
        <v>129</v>
      </c>
      <c r="C127" t="str">
        <f>HYPERLINK("http://www.ncbi.nlm.nih.gov/entrez/query.fcgi?cmd=search&amp;db=gene&amp;term=405049","405049")</f>
        <v>405049</v>
      </c>
      <c r="D127">
        <v>1.59374328664311</v>
      </c>
      <c r="E127">
        <v>1.2437800674398401E-2</v>
      </c>
    </row>
    <row r="128" spans="1:5" x14ac:dyDescent="0.25">
      <c r="A128">
        <v>127</v>
      </c>
      <c r="B128" t="s">
        <v>130</v>
      </c>
      <c r="C128" t="str">
        <f>HYPERLINK("http://www.ncbi.nlm.nih.gov/entrez/query.fcgi?cmd=search&amp;db=gene&amp;term=689826","689826")</f>
        <v>689826</v>
      </c>
      <c r="D128">
        <v>1.5873892693142</v>
      </c>
      <c r="E128">
        <v>1.3635355059461699E-2</v>
      </c>
    </row>
    <row r="129" spans="1:5" x14ac:dyDescent="0.25">
      <c r="A129">
        <v>128</v>
      </c>
      <c r="B129" t="s">
        <v>131</v>
      </c>
      <c r="C129" t="str">
        <f>HYPERLINK("http://www.ncbi.nlm.nih.gov/entrez/query.fcgi?cmd=search&amp;db=gene&amp;term=689748","689748")</f>
        <v>689748</v>
      </c>
      <c r="D129">
        <v>1.5869911005650501</v>
      </c>
      <c r="E129">
        <v>3.2525948874827099E-2</v>
      </c>
    </row>
    <row r="130" spans="1:5" x14ac:dyDescent="0.25">
      <c r="A130">
        <v>129</v>
      </c>
      <c r="B130" t="s">
        <v>132</v>
      </c>
      <c r="C130" t="str">
        <f>HYPERLINK("http://www.ncbi.nlm.nih.gov/entrez/query.fcgi?cmd=search&amp;db=gene&amp;term=293347","293347")</f>
        <v>293347</v>
      </c>
      <c r="D130">
        <v>1.58607033536709</v>
      </c>
      <c r="E130">
        <v>4.5925757100806701E-2</v>
      </c>
    </row>
    <row r="131" spans="1:5" x14ac:dyDescent="0.25">
      <c r="A131">
        <v>130</v>
      </c>
      <c r="B131" t="s">
        <v>133</v>
      </c>
      <c r="C131" t="str">
        <f>HYPERLINK("http://www.ncbi.nlm.nih.gov/entrez/query.fcgi?cmd=search&amp;db=gene&amp;term=246767","246767")</f>
        <v>246767</v>
      </c>
      <c r="D131">
        <v>1.5833837133712301</v>
      </c>
      <c r="E131">
        <v>1.44657856157289E-2</v>
      </c>
    </row>
    <row r="132" spans="1:5" x14ac:dyDescent="0.25">
      <c r="A132">
        <v>131</v>
      </c>
      <c r="B132" t="s">
        <v>134</v>
      </c>
      <c r="C132" t="str">
        <f>HYPERLINK("http://www.ncbi.nlm.nih.gov/entrez/query.fcgi?cmd=search&amp;db=gene&amp;term=361244","361244")</f>
        <v>361244</v>
      </c>
      <c r="D132">
        <v>1.5774330552115099</v>
      </c>
      <c r="E132">
        <v>2.35405677518488E-2</v>
      </c>
    </row>
    <row r="133" spans="1:5" x14ac:dyDescent="0.25">
      <c r="A133">
        <v>132</v>
      </c>
      <c r="B133" t="s">
        <v>135</v>
      </c>
      <c r="C133" t="str">
        <f>HYPERLINK("http://www.ncbi.nlm.nih.gov/entrez/query.fcgi?cmd=search&amp;db=gene&amp;term=502642","502642")</f>
        <v>502642</v>
      </c>
      <c r="D133">
        <v>1.57727354876028</v>
      </c>
      <c r="E133">
        <v>3.2150357783919503E-2</v>
      </c>
    </row>
    <row r="134" spans="1:5" x14ac:dyDescent="0.25">
      <c r="A134">
        <v>133</v>
      </c>
      <c r="B134" t="s">
        <v>136</v>
      </c>
      <c r="C134" t="str">
        <f>HYPERLINK("http://www.ncbi.nlm.nih.gov/entrez/query.fcgi?cmd=search&amp;db=gene&amp;term=685081","685081")</f>
        <v>685081</v>
      </c>
      <c r="D134">
        <v>1.5721546644879401</v>
      </c>
      <c r="E134">
        <v>4.2305540627585798E-2</v>
      </c>
    </row>
    <row r="135" spans="1:5" x14ac:dyDescent="0.25">
      <c r="A135">
        <v>134</v>
      </c>
      <c r="B135" t="s">
        <v>137</v>
      </c>
      <c r="C135" t="str">
        <f>HYPERLINK("http://www.ncbi.nlm.nih.gov/entrez/query.fcgi?cmd=search&amp;db=gene&amp;term=100361934","100361934")</f>
        <v>100361934</v>
      </c>
      <c r="D135">
        <v>1.5680827413538201</v>
      </c>
      <c r="E135">
        <v>3.3168010748869201E-2</v>
      </c>
    </row>
    <row r="136" spans="1:5" x14ac:dyDescent="0.25">
      <c r="A136">
        <v>135</v>
      </c>
      <c r="B136" t="s">
        <v>138</v>
      </c>
      <c r="C136" t="str">
        <f>HYPERLINK("http://www.ncbi.nlm.nih.gov/entrez/query.fcgi?cmd=search&amp;db=gene&amp;term=306349","306349")</f>
        <v>306349</v>
      </c>
      <c r="D136">
        <v>1.56738937423199</v>
      </c>
      <c r="E136">
        <v>1.8999799163665499E-2</v>
      </c>
    </row>
    <row r="137" spans="1:5" x14ac:dyDescent="0.25">
      <c r="A137">
        <v>136</v>
      </c>
      <c r="B137" t="s">
        <v>139</v>
      </c>
      <c r="C137" t="str">
        <f>HYPERLINK("http://www.ncbi.nlm.nih.gov/entrez/query.fcgi?cmd=search&amp;db=gene&amp;term=315904","315904")</f>
        <v>315904</v>
      </c>
      <c r="D137">
        <v>1.5658369802220999</v>
      </c>
      <c r="E137">
        <v>4.1310787901269498E-2</v>
      </c>
    </row>
    <row r="138" spans="1:5" x14ac:dyDescent="0.25">
      <c r="A138">
        <v>137</v>
      </c>
      <c r="B138" t="s">
        <v>140</v>
      </c>
      <c r="C138" t="str">
        <f>HYPERLINK("http://www.ncbi.nlm.nih.gov/entrez/query.fcgi?cmd=search&amp;db=gene&amp;term=140724","140724")</f>
        <v>140724</v>
      </c>
      <c r="D138">
        <v>1.5647342276956</v>
      </c>
      <c r="E138">
        <v>2.5653155820959399E-3</v>
      </c>
    </row>
    <row r="139" spans="1:5" x14ac:dyDescent="0.25">
      <c r="A139">
        <v>138</v>
      </c>
      <c r="B139" t="s">
        <v>141</v>
      </c>
      <c r="C139" t="str">
        <f>HYPERLINK("http://www.ncbi.nlm.nih.gov/entrez/query.fcgi?cmd=search&amp;db=gene&amp;term=103693210","103693210")</f>
        <v>103693210</v>
      </c>
      <c r="D139">
        <v>1.56428499666537</v>
      </c>
      <c r="E139">
        <v>7.2698117208638297E-3</v>
      </c>
    </row>
    <row r="140" spans="1:5" x14ac:dyDescent="0.25">
      <c r="A140">
        <v>139</v>
      </c>
      <c r="B140" t="s">
        <v>142</v>
      </c>
      <c r="C140" t="str">
        <f>HYPERLINK("http://www.ncbi.nlm.nih.gov/entrez/query.fcgi?cmd=search&amp;db=gene&amp;term=29244","29244")</f>
        <v>29244</v>
      </c>
      <c r="D140">
        <v>1.5629812812024899</v>
      </c>
      <c r="E140">
        <v>4.3913614939782103E-2</v>
      </c>
    </row>
    <row r="141" spans="1:5" x14ac:dyDescent="0.25">
      <c r="A141">
        <v>140</v>
      </c>
      <c r="B141" t="s">
        <v>143</v>
      </c>
      <c r="C141" t="str">
        <f>HYPERLINK("http://www.ncbi.nlm.nih.gov/entrez/query.fcgi?cmd=search&amp;db=gene&amp;term=83834","83834")</f>
        <v>83834</v>
      </c>
      <c r="D141">
        <v>1.5616698584365101</v>
      </c>
      <c r="E141">
        <v>4.1248309448558299E-2</v>
      </c>
    </row>
    <row r="142" spans="1:5" x14ac:dyDescent="0.25">
      <c r="A142">
        <v>141</v>
      </c>
      <c r="B142" t="s">
        <v>144</v>
      </c>
      <c r="C142" t="str">
        <f>HYPERLINK("http://www.ncbi.nlm.nih.gov/entrez/query.fcgi?cmd=search&amp;db=gene&amp;term=102556447","102556447")</f>
        <v>102556447</v>
      </c>
      <c r="D142">
        <v>1.5580975089045901</v>
      </c>
      <c r="E142">
        <v>7.4517140218661702E-3</v>
      </c>
    </row>
    <row r="143" spans="1:5" x14ac:dyDescent="0.25">
      <c r="A143">
        <v>142</v>
      </c>
      <c r="B143" t="s">
        <v>145</v>
      </c>
      <c r="C143" t="str">
        <f>HYPERLINK("http://www.ncbi.nlm.nih.gov/entrez/query.fcgi?cmd=search&amp;db=gene&amp;term=60568","60568")</f>
        <v>60568</v>
      </c>
      <c r="D143">
        <v>1.55518368917411</v>
      </c>
      <c r="E143">
        <v>1.5335628010490401E-2</v>
      </c>
    </row>
    <row r="144" spans="1:5" x14ac:dyDescent="0.25">
      <c r="A144">
        <v>143</v>
      </c>
      <c r="B144" t="s">
        <v>146</v>
      </c>
      <c r="C144" t="str">
        <f>HYPERLINK("http://www.ncbi.nlm.nih.gov/entrez/query.fcgi?cmd=search&amp;db=gene&amp;term=353230","353230")</f>
        <v>353230</v>
      </c>
      <c r="D144">
        <v>1.5546704462908301</v>
      </c>
      <c r="E144">
        <v>1.32331695489818E-2</v>
      </c>
    </row>
    <row r="145" spans="1:5" x14ac:dyDescent="0.25">
      <c r="A145">
        <v>144</v>
      </c>
      <c r="B145" t="s">
        <v>147</v>
      </c>
      <c r="C145" t="str">
        <f>HYPERLINK("http://www.ncbi.nlm.nih.gov/entrez/query.fcgi?cmd=search&amp;db=gene&amp;term=541457","541457")</f>
        <v>541457</v>
      </c>
      <c r="D145">
        <v>1.5539213614077101</v>
      </c>
      <c r="E145">
        <v>3.8772296939206799E-3</v>
      </c>
    </row>
    <row r="146" spans="1:5" x14ac:dyDescent="0.25">
      <c r="A146">
        <v>145</v>
      </c>
      <c r="B146" t="s">
        <v>148</v>
      </c>
      <c r="C146" t="str">
        <f>HYPERLINK("http://www.ncbi.nlm.nih.gov/entrez/query.fcgi?cmd=search&amp;db=gene&amp;term=60417","60417")</f>
        <v>60417</v>
      </c>
      <c r="D146">
        <v>1.5522801907927</v>
      </c>
      <c r="E146">
        <v>1.8813065839119202E-2</v>
      </c>
    </row>
    <row r="147" spans="1:5" x14ac:dyDescent="0.25">
      <c r="A147">
        <v>146</v>
      </c>
      <c r="B147" t="s">
        <v>149</v>
      </c>
      <c r="C147" t="str">
        <f>HYPERLINK("http://www.ncbi.nlm.nih.gov/entrez/query.fcgi?cmd=search&amp;db=gene&amp;term=296399","296399")</f>
        <v>296399</v>
      </c>
      <c r="D147">
        <v>1.5508310172556701</v>
      </c>
      <c r="E147">
        <v>2.0832397319824999E-2</v>
      </c>
    </row>
    <row r="148" spans="1:5" x14ac:dyDescent="0.25">
      <c r="A148">
        <v>147</v>
      </c>
      <c r="B148" t="s">
        <v>150</v>
      </c>
      <c r="C148" t="str">
        <f>HYPERLINK("http://www.ncbi.nlm.nih.gov/entrez/query.fcgi?cmd=search&amp;db=gene&amp;term=301334","301334")</f>
        <v>301334</v>
      </c>
      <c r="D148">
        <v>1.5501065256898301</v>
      </c>
      <c r="E148">
        <v>1.8340448465136799E-2</v>
      </c>
    </row>
    <row r="149" spans="1:5" x14ac:dyDescent="0.25">
      <c r="A149">
        <v>148</v>
      </c>
      <c r="B149" t="s">
        <v>151</v>
      </c>
      <c r="C149" t="str">
        <f>HYPERLINK("http://www.ncbi.nlm.nih.gov/entrez/query.fcgi?cmd=search&amp;db=gene&amp;term=83633","83633")</f>
        <v>83633</v>
      </c>
      <c r="D149">
        <v>1.5496350004873101</v>
      </c>
      <c r="E149">
        <v>2.6644177519644398E-2</v>
      </c>
    </row>
    <row r="150" spans="1:5" x14ac:dyDescent="0.25">
      <c r="A150">
        <v>149</v>
      </c>
      <c r="B150" t="s">
        <v>152</v>
      </c>
      <c r="C150" t="str">
        <f>HYPERLINK("http://www.ncbi.nlm.nih.gov/entrez/query.fcgi?cmd=search&amp;db=gene&amp;term=680160","680160")</f>
        <v>680160</v>
      </c>
      <c r="D150">
        <v>1.5480814743959601</v>
      </c>
      <c r="E150">
        <v>1.9081068076500798E-2</v>
      </c>
    </row>
    <row r="151" spans="1:5" x14ac:dyDescent="0.25">
      <c r="A151">
        <v>150</v>
      </c>
      <c r="B151" t="s">
        <v>153</v>
      </c>
      <c r="C151" t="str">
        <f>HYPERLINK("http://www.ncbi.nlm.nih.gov/entrez/query.fcgi?cmd=search&amp;db=gene&amp;term=691478","691478")</f>
        <v>691478</v>
      </c>
      <c r="D151">
        <v>1.5479398987081301</v>
      </c>
      <c r="E151">
        <v>8.7225735975959805E-3</v>
      </c>
    </row>
    <row r="152" spans="1:5" x14ac:dyDescent="0.25">
      <c r="A152">
        <v>151</v>
      </c>
      <c r="B152" t="s">
        <v>154</v>
      </c>
      <c r="C152" t="str">
        <f>HYPERLINK("http://www.ncbi.nlm.nih.gov/entrez/query.fcgi?cmd=search&amp;db=gene&amp;term=310640","310640")</f>
        <v>310640</v>
      </c>
      <c r="D152">
        <v>1.54312029409523</v>
      </c>
      <c r="E152">
        <v>2.16758642781789E-3</v>
      </c>
    </row>
    <row r="153" spans="1:5" x14ac:dyDescent="0.25">
      <c r="A153">
        <v>152</v>
      </c>
      <c r="B153" t="s">
        <v>155</v>
      </c>
      <c r="C153" t="str">
        <f>HYPERLINK("http://www.ncbi.nlm.nih.gov/entrez/query.fcgi?cmd=search&amp;db=gene&amp;term=315691","315691")</f>
        <v>315691</v>
      </c>
      <c r="D153">
        <v>1.5389846274965899</v>
      </c>
      <c r="E153">
        <v>3.0762117297302698E-3</v>
      </c>
    </row>
    <row r="154" spans="1:5" x14ac:dyDescent="0.25">
      <c r="A154">
        <v>153</v>
      </c>
      <c r="B154" t="s">
        <v>156</v>
      </c>
      <c r="C154" t="str">
        <f>HYPERLINK("http://www.ncbi.nlm.nih.gov/entrez/query.fcgi?cmd=search&amp;db=gene&amp;term=192649","192649")</f>
        <v>192649</v>
      </c>
      <c r="D154">
        <v>1.5376526039145999</v>
      </c>
      <c r="E154">
        <v>6.98943241786698E-3</v>
      </c>
    </row>
    <row r="155" spans="1:5" x14ac:dyDescent="0.25">
      <c r="A155">
        <v>154</v>
      </c>
      <c r="B155" t="s">
        <v>157</v>
      </c>
      <c r="C155" t="str">
        <f>HYPERLINK("http://www.ncbi.nlm.nih.gov/entrez/query.fcgi?cmd=search&amp;db=gene&amp;term=25531","25531")</f>
        <v>25531</v>
      </c>
      <c r="D155">
        <v>1.53609556346</v>
      </c>
      <c r="E155">
        <v>3.1827290100140203E-2</v>
      </c>
    </row>
    <row r="156" spans="1:5" x14ac:dyDescent="0.25">
      <c r="A156">
        <v>155</v>
      </c>
      <c r="B156" t="s">
        <v>158</v>
      </c>
      <c r="C156" t="str">
        <f>HYPERLINK("http://www.ncbi.nlm.nih.gov/entrez/query.fcgi?cmd=search&amp;db=gene&amp;term=29130","29130")</f>
        <v>29130</v>
      </c>
      <c r="D156">
        <v>1.53580617453693</v>
      </c>
      <c r="E156">
        <v>3.8859134870636901E-3</v>
      </c>
    </row>
    <row r="157" spans="1:5" x14ac:dyDescent="0.25">
      <c r="A157">
        <v>156</v>
      </c>
      <c r="B157" t="s">
        <v>159</v>
      </c>
      <c r="C157" t="str">
        <f>HYPERLINK("http://www.ncbi.nlm.nih.gov/entrez/query.fcgi?cmd=search&amp;db=gene&amp;term=303569","303569")</f>
        <v>303569</v>
      </c>
      <c r="D157">
        <v>1.53541626051039</v>
      </c>
      <c r="E157">
        <v>2.2090842669136201E-2</v>
      </c>
    </row>
    <row r="158" spans="1:5" x14ac:dyDescent="0.25">
      <c r="A158">
        <v>157</v>
      </c>
      <c r="B158" t="s">
        <v>160</v>
      </c>
      <c r="C158" t="str">
        <f>HYPERLINK("http://www.ncbi.nlm.nih.gov/entrez/query.fcgi?cmd=search&amp;db=gene&amp;term=316353","316353")</f>
        <v>316353</v>
      </c>
      <c r="D158">
        <v>1.5328228180349199</v>
      </c>
      <c r="E158">
        <v>4.5066106779110297E-3</v>
      </c>
    </row>
    <row r="159" spans="1:5" x14ac:dyDescent="0.25">
      <c r="A159">
        <v>158</v>
      </c>
      <c r="B159" t="s">
        <v>161</v>
      </c>
      <c r="C159" t="str">
        <f>HYPERLINK("http://www.ncbi.nlm.nih.gov/entrez/query.fcgi?cmd=search&amp;db=gene&amp;term=100036765","100036765")</f>
        <v>100036765</v>
      </c>
      <c r="D159">
        <v>1.5310396092152101</v>
      </c>
      <c r="E159">
        <v>2.9991070861293601E-2</v>
      </c>
    </row>
    <row r="160" spans="1:5" x14ac:dyDescent="0.25">
      <c r="A160">
        <v>159</v>
      </c>
      <c r="B160" t="s">
        <v>162</v>
      </c>
      <c r="C160" t="str">
        <f>HYPERLINK("http://www.ncbi.nlm.nih.gov/entrez/query.fcgi?cmd=search&amp;db=gene&amp;term=64471","64471")</f>
        <v>64471</v>
      </c>
      <c r="D160">
        <v>1.53076978487263</v>
      </c>
      <c r="E160">
        <v>3.3867773816648197E-2</v>
      </c>
    </row>
    <row r="161" spans="1:5" x14ac:dyDescent="0.25">
      <c r="A161">
        <v>160</v>
      </c>
      <c r="B161" t="s">
        <v>163</v>
      </c>
      <c r="C161" t="str">
        <f>HYPERLINK("http://www.ncbi.nlm.nih.gov/entrez/query.fcgi?cmd=search&amp;db=gene&amp;term=498607","498607")</f>
        <v>498607</v>
      </c>
      <c r="D161">
        <v>1.53013733792956</v>
      </c>
      <c r="E161">
        <v>3.0372293953157201E-2</v>
      </c>
    </row>
    <row r="162" spans="1:5" x14ac:dyDescent="0.25">
      <c r="A162">
        <v>161</v>
      </c>
      <c r="B162" t="s">
        <v>164</v>
      </c>
      <c r="C162" t="str">
        <f>HYPERLINK("http://www.ncbi.nlm.nih.gov/entrez/query.fcgi?cmd=search&amp;db=gene&amp;term=29745","29745")</f>
        <v>29745</v>
      </c>
      <c r="D162">
        <v>1.5301180461049499</v>
      </c>
      <c r="E162">
        <v>2.83804992119077E-2</v>
      </c>
    </row>
    <row r="163" spans="1:5" x14ac:dyDescent="0.25">
      <c r="A163">
        <v>162</v>
      </c>
      <c r="B163" t="s">
        <v>165</v>
      </c>
      <c r="C163" t="str">
        <f>HYPERLINK("http://www.ncbi.nlm.nih.gov/entrez/query.fcgi?cmd=search&amp;db=gene&amp;term=315311","315311")</f>
        <v>315311</v>
      </c>
      <c r="D163">
        <v>1.5279776215666601</v>
      </c>
      <c r="E163">
        <v>2.96291511016573E-2</v>
      </c>
    </row>
    <row r="164" spans="1:5" x14ac:dyDescent="0.25">
      <c r="A164">
        <v>163</v>
      </c>
      <c r="B164" t="s">
        <v>166</v>
      </c>
      <c r="C164" t="str">
        <f>HYPERLINK("http://www.ncbi.nlm.nih.gov/entrez/query.fcgi?cmd=search&amp;db=gene&amp;term=290589","290589")</f>
        <v>290589</v>
      </c>
      <c r="D164">
        <v>1.5269860812506999</v>
      </c>
      <c r="E164">
        <v>1.1553506626348801E-2</v>
      </c>
    </row>
    <row r="165" spans="1:5" x14ac:dyDescent="0.25">
      <c r="A165">
        <v>164</v>
      </c>
      <c r="B165" t="s">
        <v>167</v>
      </c>
      <c r="C165" t="str">
        <f>HYPERLINK("http://www.ncbi.nlm.nih.gov/entrez/query.fcgi?cmd=search&amp;db=gene&amp;term=500552","500552")</f>
        <v>500552</v>
      </c>
      <c r="D165">
        <v>1.52676844671527</v>
      </c>
      <c r="E165">
        <v>8.4672634255933399E-4</v>
      </c>
    </row>
    <row r="166" spans="1:5" x14ac:dyDescent="0.25">
      <c r="A166">
        <v>165</v>
      </c>
      <c r="B166" t="s">
        <v>168</v>
      </c>
      <c r="C166" t="str">
        <f>HYPERLINK("http://www.ncbi.nlm.nih.gov/entrez/query.fcgi?cmd=search&amp;db=gene&amp;term=361882","361882")</f>
        <v>361882</v>
      </c>
      <c r="D166">
        <v>1.52639776424998</v>
      </c>
      <c r="E166">
        <v>2.6394361820492901E-2</v>
      </c>
    </row>
    <row r="167" spans="1:5" x14ac:dyDescent="0.25">
      <c r="A167">
        <v>166</v>
      </c>
      <c r="B167" t="s">
        <v>169</v>
      </c>
      <c r="C167" t="str">
        <f>HYPERLINK("http://www.ncbi.nlm.nih.gov/entrez/query.fcgi?cmd=search&amp;db=gene&amp;term=103691543","103691543")</f>
        <v>103691543</v>
      </c>
      <c r="D167">
        <v>1.5258523018968699</v>
      </c>
      <c r="E167">
        <v>1.7672151471718401E-2</v>
      </c>
    </row>
    <row r="168" spans="1:5" x14ac:dyDescent="0.25">
      <c r="A168">
        <v>167</v>
      </c>
      <c r="B168" t="s">
        <v>170</v>
      </c>
      <c r="C168" t="str">
        <f>HYPERLINK("http://www.ncbi.nlm.nih.gov/entrez/query.fcgi?cmd=search&amp;db=gene&amp;term=60663","60663")</f>
        <v>60663</v>
      </c>
      <c r="D168">
        <v>1.51941211868779</v>
      </c>
      <c r="E168">
        <v>1.5481300056158401E-2</v>
      </c>
    </row>
    <row r="169" spans="1:5" x14ac:dyDescent="0.25">
      <c r="A169">
        <v>168</v>
      </c>
      <c r="B169" t="s">
        <v>171</v>
      </c>
      <c r="C169" t="str">
        <f>HYPERLINK("http://www.ncbi.nlm.nih.gov/entrez/query.fcgi?cmd=search&amp;db=gene&amp;term=114028","114028")</f>
        <v>114028</v>
      </c>
      <c r="D169">
        <v>1.51937001734806</v>
      </c>
      <c r="E169">
        <v>3.5030418272859402E-2</v>
      </c>
    </row>
    <row r="170" spans="1:5" x14ac:dyDescent="0.25">
      <c r="A170">
        <v>169</v>
      </c>
      <c r="B170" t="s">
        <v>172</v>
      </c>
      <c r="C170" t="str">
        <f>HYPERLINK("http://www.ncbi.nlm.nih.gov/entrez/query.fcgi?cmd=search&amp;db=gene&amp;term=100314191","100314191")</f>
        <v>100314191</v>
      </c>
      <c r="D170">
        <v>1.51917482695533</v>
      </c>
      <c r="E170">
        <v>2.0113314949629799E-2</v>
      </c>
    </row>
    <row r="171" spans="1:5" x14ac:dyDescent="0.25">
      <c r="A171">
        <v>170</v>
      </c>
      <c r="B171" t="s">
        <v>173</v>
      </c>
      <c r="C171" t="str">
        <f>HYPERLINK("http://www.ncbi.nlm.nih.gov/entrez/query.fcgi?cmd=search&amp;db=gene&amp;term=294993","294993")</f>
        <v>294993</v>
      </c>
      <c r="D171">
        <v>1.5183148864060201</v>
      </c>
      <c r="E171">
        <v>3.3112423604648299E-2</v>
      </c>
    </row>
    <row r="172" spans="1:5" x14ac:dyDescent="0.25">
      <c r="A172">
        <v>171</v>
      </c>
      <c r="B172" t="s">
        <v>174</v>
      </c>
      <c r="C172" t="str">
        <f>HYPERLINK("http://www.ncbi.nlm.nih.gov/entrez/query.fcgi?cmd=search&amp;db=gene&amp;term=291926","291926")</f>
        <v>291926</v>
      </c>
      <c r="D172">
        <v>1.5181879998588801</v>
      </c>
      <c r="E172">
        <v>1.3276787538699399E-2</v>
      </c>
    </row>
    <row r="173" spans="1:5" x14ac:dyDescent="0.25">
      <c r="A173">
        <v>172</v>
      </c>
      <c r="B173" t="s">
        <v>175</v>
      </c>
      <c r="C173" t="str">
        <f>HYPERLINK("http://www.ncbi.nlm.nih.gov/entrez/query.fcgi?cmd=search&amp;db=gene&amp;term=298543","298543")</f>
        <v>298543</v>
      </c>
      <c r="D173">
        <v>1.5178065366268401</v>
      </c>
      <c r="E173">
        <v>3.3308131620558998E-2</v>
      </c>
    </row>
    <row r="174" spans="1:5" x14ac:dyDescent="0.25">
      <c r="A174">
        <v>173</v>
      </c>
      <c r="B174" t="s">
        <v>176</v>
      </c>
      <c r="C174" t="str">
        <f>HYPERLINK("http://www.ncbi.nlm.nih.gov/entrez/query.fcgi?cmd=search&amp;db=gene&amp;term=103691797","103691797")</f>
        <v>103691797</v>
      </c>
      <c r="D174">
        <v>1.5168248986511901</v>
      </c>
      <c r="E174">
        <v>3.3273556184937297E-2</v>
      </c>
    </row>
    <row r="175" spans="1:5" x14ac:dyDescent="0.25">
      <c r="A175">
        <v>174</v>
      </c>
      <c r="B175" t="s">
        <v>177</v>
      </c>
      <c r="C175" t="str">
        <f>HYPERLINK("http://www.ncbi.nlm.nih.gov/entrez/query.fcgi?cmd=search&amp;db=gene&amp;term=293688","293688")</f>
        <v>293688</v>
      </c>
      <c r="D175">
        <v>1.5148433647472499</v>
      </c>
      <c r="E175">
        <v>1.7692031889870102E-2</v>
      </c>
    </row>
    <row r="176" spans="1:5" x14ac:dyDescent="0.25">
      <c r="A176">
        <v>175</v>
      </c>
      <c r="B176" t="s">
        <v>178</v>
      </c>
      <c r="C176" t="str">
        <f>HYPERLINK("http://www.ncbi.nlm.nih.gov/entrez/query.fcgi?cmd=search&amp;db=gene&amp;term=25386","25386")</f>
        <v>25386</v>
      </c>
      <c r="D176">
        <v>1.5097184513084301</v>
      </c>
      <c r="E176">
        <v>1.6515708037180499E-2</v>
      </c>
    </row>
    <row r="177" spans="1:5" x14ac:dyDescent="0.25">
      <c r="A177">
        <v>176</v>
      </c>
      <c r="B177" t="s">
        <v>179</v>
      </c>
      <c r="C177" t="str">
        <f>HYPERLINK("http://www.ncbi.nlm.nih.gov/entrez/query.fcgi?cmd=search&amp;db=gene&amp;term=365170","365170")</f>
        <v>365170</v>
      </c>
      <c r="D177">
        <v>1.5089028362907899</v>
      </c>
      <c r="E177">
        <v>3.1063228844056E-2</v>
      </c>
    </row>
    <row r="178" spans="1:5" x14ac:dyDescent="0.25">
      <c r="A178">
        <v>177</v>
      </c>
      <c r="B178" t="s">
        <v>180</v>
      </c>
      <c r="C178" t="str">
        <f>HYPERLINK("http://www.ncbi.nlm.nih.gov/entrez/query.fcgi?cmd=search&amp;db=gene&amp;term=100188934","100188934")</f>
        <v>100188934</v>
      </c>
      <c r="D178">
        <v>1.50804123502181</v>
      </c>
      <c r="E178">
        <v>1.4127063498182499E-2</v>
      </c>
    </row>
    <row r="179" spans="1:5" x14ac:dyDescent="0.25">
      <c r="A179">
        <v>178</v>
      </c>
      <c r="B179" t="s">
        <v>181</v>
      </c>
      <c r="C179" t="str">
        <f>HYPERLINK("http://www.ncbi.nlm.nih.gov/entrez/query.fcgi?cmd=search&amp;db=gene&amp;term=314386","314386")</f>
        <v>314386</v>
      </c>
      <c r="D179">
        <v>1.5065448907805701</v>
      </c>
      <c r="E179">
        <v>7.4760228201395896E-3</v>
      </c>
    </row>
    <row r="180" spans="1:5" x14ac:dyDescent="0.25">
      <c r="A180">
        <v>179</v>
      </c>
      <c r="B180" t="s">
        <v>182</v>
      </c>
      <c r="C180" t="str">
        <f>HYPERLINK("http://www.ncbi.nlm.nih.gov/entrez/query.fcgi?cmd=search&amp;db=gene&amp;term=100314032","100314032")</f>
        <v>100314032</v>
      </c>
      <c r="D180">
        <v>1.5063621736197701</v>
      </c>
      <c r="E180">
        <v>3.7504966503337803E-2</v>
      </c>
    </row>
    <row r="181" spans="1:5" x14ac:dyDescent="0.25">
      <c r="A181">
        <v>180</v>
      </c>
      <c r="B181" t="s">
        <v>183</v>
      </c>
      <c r="C181" t="str">
        <f>HYPERLINK("http://www.ncbi.nlm.nih.gov/entrez/query.fcgi?cmd=search&amp;db=gene&amp;term=56816","56816")</f>
        <v>56816</v>
      </c>
      <c r="D181">
        <v>1.50499540009314</v>
      </c>
      <c r="E181">
        <v>2.9978490964052799E-2</v>
      </c>
    </row>
    <row r="182" spans="1:5" x14ac:dyDescent="0.25">
      <c r="A182">
        <v>181</v>
      </c>
      <c r="B182" t="s">
        <v>184</v>
      </c>
      <c r="C182" t="str">
        <f>HYPERLINK("http://www.ncbi.nlm.nih.gov/entrez/query.fcgi?cmd=search&amp;db=gene&amp;term=113893","113893")</f>
        <v>113893</v>
      </c>
      <c r="D182">
        <v>1.50398881493256</v>
      </c>
      <c r="E182">
        <v>3.34638032558758E-2</v>
      </c>
    </row>
    <row r="183" spans="1:5" x14ac:dyDescent="0.25">
      <c r="A183">
        <v>182</v>
      </c>
      <c r="B183" t="s">
        <v>185</v>
      </c>
      <c r="C183" t="str">
        <f>HYPERLINK("http://www.ncbi.nlm.nih.gov/entrez/query.fcgi?cmd=search&amp;db=gene&amp;term=690504","690504")</f>
        <v>690504</v>
      </c>
      <c r="D183">
        <v>1.50387721643698</v>
      </c>
      <c r="E183">
        <v>9.9792496481483396E-3</v>
      </c>
    </row>
    <row r="184" spans="1:5" x14ac:dyDescent="0.25">
      <c r="A184">
        <v>183</v>
      </c>
      <c r="B184" t="s">
        <v>186</v>
      </c>
      <c r="C184" t="str">
        <f>HYPERLINK("http://www.ncbi.nlm.nih.gov/entrez/query.fcgi?cmd=search&amp;db=gene&amp;term=308717","308717")</f>
        <v>308717</v>
      </c>
      <c r="D184">
        <v>1.5035017437088101</v>
      </c>
      <c r="E184">
        <v>1.1625163373349101E-2</v>
      </c>
    </row>
    <row r="185" spans="1:5" x14ac:dyDescent="0.25">
      <c r="A185">
        <v>184</v>
      </c>
      <c r="B185" t="s">
        <v>187</v>
      </c>
      <c r="C185" t="str">
        <f>HYPERLINK("http://www.ncbi.nlm.nih.gov/entrez/query.fcgi?cmd=search&amp;db=gene&amp;term=59316","59316")</f>
        <v>59316</v>
      </c>
      <c r="D185">
        <v>1.5033701632565499</v>
      </c>
      <c r="E185">
        <v>8.2460625967772892E-3</v>
      </c>
    </row>
    <row r="186" spans="1:5" x14ac:dyDescent="0.25">
      <c r="A186">
        <v>185</v>
      </c>
      <c r="B186" t="s">
        <v>188</v>
      </c>
      <c r="C186" t="str">
        <f>HYPERLINK("http://www.ncbi.nlm.nih.gov/entrez/query.fcgi?cmd=search&amp;db=gene&amp;term=365216","365216")</f>
        <v>365216</v>
      </c>
      <c r="D186">
        <v>1.50303181940283</v>
      </c>
      <c r="E186">
        <v>1.83128231444212E-2</v>
      </c>
    </row>
    <row r="187" spans="1:5" x14ac:dyDescent="0.25">
      <c r="A187">
        <v>186</v>
      </c>
      <c r="B187" t="s">
        <v>189</v>
      </c>
      <c r="C187" t="str">
        <f>HYPERLINK("http://www.ncbi.nlm.nih.gov/entrez/query.fcgi?cmd=search&amp;db=gene&amp;term=366992","366992")</f>
        <v>366992</v>
      </c>
      <c r="D187">
        <v>1.5021729849896199</v>
      </c>
      <c r="E187">
        <v>7.9694070085540893E-3</v>
      </c>
    </row>
    <row r="188" spans="1:5" x14ac:dyDescent="0.25">
      <c r="A188">
        <v>187</v>
      </c>
      <c r="B188" t="s">
        <v>190</v>
      </c>
      <c r="C188" t="str">
        <f>HYPERLINK("http://www.ncbi.nlm.nih.gov/entrez/query.fcgi?cmd=search&amp;db=gene&amp;term=64466","64466")</f>
        <v>64466</v>
      </c>
      <c r="D188">
        <v>1.5015189737530701</v>
      </c>
      <c r="E188">
        <v>7.15733611167835E-3</v>
      </c>
    </row>
    <row r="189" spans="1:5" x14ac:dyDescent="0.25">
      <c r="A189">
        <v>188</v>
      </c>
      <c r="B189" t="s">
        <v>191</v>
      </c>
      <c r="C189" t="str">
        <f>HYPERLINK("http://www.ncbi.nlm.nih.gov/entrez/query.fcgi?cmd=search&amp;db=gene&amp;term=305970","305970")</f>
        <v>305970</v>
      </c>
      <c r="D189">
        <v>1.50082409194606</v>
      </c>
      <c r="E189">
        <v>3.0742377346455699E-2</v>
      </c>
    </row>
    <row r="190" spans="1:5" x14ac:dyDescent="0.25">
      <c r="A190">
        <v>189</v>
      </c>
      <c r="B190" t="s">
        <v>192</v>
      </c>
      <c r="C190" t="str">
        <f>HYPERLINK("http://www.ncbi.nlm.nih.gov/entrez/query.fcgi?cmd=search&amp;db=gene&amp;term=25609","25609")</f>
        <v>25609</v>
      </c>
      <c r="D190">
        <v>1.5007240875057599</v>
      </c>
      <c r="E190">
        <v>3.6646639900718397E-2</v>
      </c>
    </row>
    <row r="191" spans="1:5" x14ac:dyDescent="0.25">
      <c r="A191">
        <v>190</v>
      </c>
      <c r="B191" t="s">
        <v>193</v>
      </c>
      <c r="C191" t="str">
        <f>HYPERLINK("http://www.ncbi.nlm.nih.gov/entrez/query.fcgi?cmd=search&amp;db=gene&amp;term=308134","308134")</f>
        <v>308134</v>
      </c>
      <c r="D191">
        <v>1.5003495603746999</v>
      </c>
      <c r="E191">
        <v>1.9904633150563698E-2</v>
      </c>
    </row>
    <row r="192" spans="1:5" x14ac:dyDescent="0.25">
      <c r="A192">
        <v>191</v>
      </c>
      <c r="B192" t="s">
        <v>194</v>
      </c>
      <c r="C192" t="str">
        <f>HYPERLINK("http://www.ncbi.nlm.nih.gov/entrez/query.fcgi?cmd=search&amp;db=gene&amp;term=304301","304301")</f>
        <v>304301</v>
      </c>
      <c r="D192">
        <v>1.4990299689717601</v>
      </c>
      <c r="E192">
        <v>2.2494480847337099E-3</v>
      </c>
    </row>
    <row r="193" spans="1:5" x14ac:dyDescent="0.25">
      <c r="A193">
        <v>192</v>
      </c>
      <c r="B193" t="s">
        <v>195</v>
      </c>
      <c r="C193" t="str">
        <f>HYPERLINK("http://www.ncbi.nlm.nih.gov/entrez/query.fcgi?cmd=search&amp;db=gene&amp;term=24766","24766")</f>
        <v>24766</v>
      </c>
      <c r="D193">
        <v>1.49852504525146</v>
      </c>
      <c r="E193">
        <v>3.7658411906210901E-2</v>
      </c>
    </row>
    <row r="194" spans="1:5" x14ac:dyDescent="0.25">
      <c r="A194">
        <v>193</v>
      </c>
      <c r="B194" t="s">
        <v>196</v>
      </c>
      <c r="C194" t="str">
        <f>HYPERLINK("http://www.ncbi.nlm.nih.gov/entrez/query.fcgi?cmd=search&amp;db=gene&amp;term=502990","502990")</f>
        <v>502990</v>
      </c>
      <c r="D194">
        <v>1.49728576386318</v>
      </c>
      <c r="E194">
        <v>1.5663230467625001E-2</v>
      </c>
    </row>
    <row r="195" spans="1:5" x14ac:dyDescent="0.25">
      <c r="A195">
        <v>194</v>
      </c>
      <c r="B195" t="s">
        <v>197</v>
      </c>
      <c r="C195" t="str">
        <f>HYPERLINK("http://www.ncbi.nlm.nih.gov/entrez/query.fcgi?cmd=search&amp;db=gene&amp;term=25136","25136")</f>
        <v>25136</v>
      </c>
      <c r="D195">
        <v>1.49377196206181</v>
      </c>
      <c r="E195">
        <v>3.5565400596262703E-2</v>
      </c>
    </row>
    <row r="196" spans="1:5" x14ac:dyDescent="0.25">
      <c r="A196">
        <v>195</v>
      </c>
      <c r="B196" t="s">
        <v>198</v>
      </c>
      <c r="C196" t="str">
        <f>HYPERLINK("http://www.ncbi.nlm.nih.gov/entrez/query.fcgi?cmd=search&amp;db=gene&amp;term=690302","690302")</f>
        <v>690302</v>
      </c>
      <c r="D196">
        <v>1.4931964900180901</v>
      </c>
      <c r="E196">
        <v>3.23723348345673E-2</v>
      </c>
    </row>
    <row r="197" spans="1:5" x14ac:dyDescent="0.25">
      <c r="A197">
        <v>196</v>
      </c>
      <c r="B197" t="s">
        <v>199</v>
      </c>
      <c r="C197" t="str">
        <f>HYPERLINK("http://www.ncbi.nlm.nih.gov/entrez/query.fcgi?cmd=search&amp;db=gene&amp;term=364476","364476")</f>
        <v>364476</v>
      </c>
      <c r="D197">
        <v>1.4911856263532099</v>
      </c>
      <c r="E197">
        <v>1.5956041007623999E-2</v>
      </c>
    </row>
    <row r="198" spans="1:5" x14ac:dyDescent="0.25">
      <c r="A198">
        <v>197</v>
      </c>
      <c r="B198" t="s">
        <v>200</v>
      </c>
      <c r="C198" t="str">
        <f>HYPERLINK("http://www.ncbi.nlm.nih.gov/entrez/query.fcgi?cmd=search&amp;db=gene&amp;term=66016","66016")</f>
        <v>66016</v>
      </c>
      <c r="D198">
        <v>1.49100302568606</v>
      </c>
      <c r="E198">
        <v>3.6747367269123601E-2</v>
      </c>
    </row>
    <row r="199" spans="1:5" x14ac:dyDescent="0.25">
      <c r="A199">
        <v>198</v>
      </c>
      <c r="B199" t="s">
        <v>201</v>
      </c>
      <c r="C199" t="str">
        <f>HYPERLINK("http://www.ncbi.nlm.nih.gov/entrez/query.fcgi?cmd=search&amp;db=gene&amp;term=79208","79208")</f>
        <v>79208</v>
      </c>
      <c r="D199">
        <v>1.49037677061963</v>
      </c>
      <c r="E199">
        <v>4.4904966528971801E-2</v>
      </c>
    </row>
    <row r="200" spans="1:5" x14ac:dyDescent="0.25">
      <c r="A200">
        <v>199</v>
      </c>
      <c r="B200" t="s">
        <v>202</v>
      </c>
      <c r="C200" t="str">
        <f>HYPERLINK("http://www.ncbi.nlm.nih.gov/entrez/query.fcgi?cmd=search&amp;db=gene&amp;term=363156","363156")</f>
        <v>363156</v>
      </c>
      <c r="D200">
        <v>1.4875165131279999</v>
      </c>
      <c r="E200">
        <v>9.7317872010744804E-3</v>
      </c>
    </row>
    <row r="201" spans="1:5" x14ac:dyDescent="0.25">
      <c r="A201">
        <v>200</v>
      </c>
      <c r="B201" t="s">
        <v>203</v>
      </c>
      <c r="C201" t="str">
        <f>HYPERLINK("http://www.ncbi.nlm.nih.gov/entrez/query.fcgi?cmd=search&amp;db=gene&amp;term=307855","307855")</f>
        <v>307855</v>
      </c>
      <c r="D201">
        <v>1.4858919097993499</v>
      </c>
      <c r="E201">
        <v>1.8436368000438699E-2</v>
      </c>
    </row>
    <row r="202" spans="1:5" x14ac:dyDescent="0.25">
      <c r="A202">
        <v>201</v>
      </c>
      <c r="B202" t="s">
        <v>204</v>
      </c>
      <c r="C202" t="str">
        <f>HYPERLINK("http://www.ncbi.nlm.nih.gov/entrez/query.fcgi?cmd=search&amp;db=gene&amp;term=288611","288611")</f>
        <v>288611</v>
      </c>
      <c r="D202">
        <v>1.4838018949262499</v>
      </c>
      <c r="E202">
        <v>4.79977892242274E-2</v>
      </c>
    </row>
    <row r="203" spans="1:5" x14ac:dyDescent="0.25">
      <c r="A203">
        <v>202</v>
      </c>
      <c r="B203" t="s">
        <v>205</v>
      </c>
      <c r="C203" t="str">
        <f>HYPERLINK("http://www.ncbi.nlm.nih.gov/entrez/query.fcgi?cmd=search&amp;db=gene&amp;term=64358","64358")</f>
        <v>64358</v>
      </c>
      <c r="D203">
        <v>1.4835795701732599</v>
      </c>
      <c r="E203">
        <v>1.85198703140754E-3</v>
      </c>
    </row>
    <row r="204" spans="1:5" x14ac:dyDescent="0.25">
      <c r="A204">
        <v>203</v>
      </c>
      <c r="B204" t="s">
        <v>206</v>
      </c>
      <c r="C204" t="str">
        <f>HYPERLINK("http://www.ncbi.nlm.nih.gov/entrez/query.fcgi?cmd=search&amp;db=gene&amp;term=406011","406011")</f>
        <v>406011</v>
      </c>
      <c r="D204">
        <v>1.4829630407641501</v>
      </c>
      <c r="E204">
        <v>3.87025894676718E-3</v>
      </c>
    </row>
    <row r="205" spans="1:5" x14ac:dyDescent="0.25">
      <c r="A205">
        <v>204</v>
      </c>
      <c r="B205" t="s">
        <v>207</v>
      </c>
      <c r="C205" t="str">
        <f>HYPERLINK("http://www.ncbi.nlm.nih.gov/entrez/query.fcgi?cmd=search&amp;db=gene&amp;term=100362891","100362891")</f>
        <v>100362891</v>
      </c>
      <c r="D205">
        <v>1.4822848417325201</v>
      </c>
      <c r="E205">
        <v>3.6545541053074601E-2</v>
      </c>
    </row>
    <row r="206" spans="1:5" x14ac:dyDescent="0.25">
      <c r="A206">
        <v>205</v>
      </c>
      <c r="B206" t="s">
        <v>208</v>
      </c>
      <c r="C206" t="str">
        <f>HYPERLINK("http://www.ncbi.nlm.nih.gov/entrez/query.fcgi?cmd=search&amp;db=gene&amp;term=303901","303901")</f>
        <v>303901</v>
      </c>
      <c r="D206">
        <v>1.4814682807361399</v>
      </c>
      <c r="E206">
        <v>2.1440049240482002E-2</v>
      </c>
    </row>
    <row r="207" spans="1:5" x14ac:dyDescent="0.25">
      <c r="A207">
        <v>206</v>
      </c>
      <c r="B207" t="s">
        <v>209</v>
      </c>
      <c r="C207" t="str">
        <f>HYPERLINK("http://www.ncbi.nlm.nih.gov/entrez/query.fcgi?cmd=search&amp;db=gene&amp;term=679158","679158")</f>
        <v>679158</v>
      </c>
      <c r="D207">
        <v>1.4810863128771601</v>
      </c>
      <c r="E207">
        <v>4.6798675032865097E-2</v>
      </c>
    </row>
    <row r="208" spans="1:5" x14ac:dyDescent="0.25">
      <c r="A208">
        <v>207</v>
      </c>
      <c r="B208" t="s">
        <v>210</v>
      </c>
      <c r="C208" t="str">
        <f>HYPERLINK("http://www.ncbi.nlm.nih.gov/entrez/query.fcgi?cmd=search&amp;db=gene&amp;term=293377","293377")</f>
        <v>293377</v>
      </c>
      <c r="D208">
        <v>1.47973295498891</v>
      </c>
      <c r="E208">
        <v>2.9636959997748E-2</v>
      </c>
    </row>
    <row r="209" spans="1:5" x14ac:dyDescent="0.25">
      <c r="A209">
        <v>208</v>
      </c>
      <c r="B209" t="s">
        <v>211</v>
      </c>
      <c r="C209" t="str">
        <f>HYPERLINK("http://www.ncbi.nlm.nih.gov/entrez/query.fcgi?cmd=search&amp;db=gene&amp;term=291577","291577")</f>
        <v>291577</v>
      </c>
      <c r="D209">
        <v>1.4781797842150299</v>
      </c>
      <c r="E209">
        <v>2.5291720332106998E-2</v>
      </c>
    </row>
    <row r="210" spans="1:5" x14ac:dyDescent="0.25">
      <c r="A210">
        <v>209</v>
      </c>
      <c r="B210" t="s">
        <v>212</v>
      </c>
      <c r="C210" t="str">
        <f>HYPERLINK("http://www.ncbi.nlm.nih.gov/entrez/query.fcgi?cmd=search&amp;db=gene&amp;term=292722","292722")</f>
        <v>292722</v>
      </c>
      <c r="D210">
        <v>1.47713468179583</v>
      </c>
      <c r="E210">
        <v>2.52155676385202E-2</v>
      </c>
    </row>
    <row r="211" spans="1:5" x14ac:dyDescent="0.25">
      <c r="A211">
        <v>210</v>
      </c>
      <c r="B211" t="s">
        <v>213</v>
      </c>
      <c r="C211" t="str">
        <f>HYPERLINK("http://www.ncbi.nlm.nih.gov/entrez/query.fcgi?cmd=search&amp;db=gene&amp;term=303798","303798")</f>
        <v>303798</v>
      </c>
      <c r="D211">
        <v>1.4769404233547301</v>
      </c>
      <c r="E211">
        <v>1.79072904009769E-2</v>
      </c>
    </row>
    <row r="212" spans="1:5" x14ac:dyDescent="0.25">
      <c r="A212">
        <v>211</v>
      </c>
      <c r="B212" t="s">
        <v>214</v>
      </c>
      <c r="C212" t="str">
        <f>HYPERLINK("http://www.ncbi.nlm.nih.gov/entrez/query.fcgi?cmd=search&amp;db=gene&amp;term=54268","54268")</f>
        <v>54268</v>
      </c>
      <c r="D212">
        <v>1.47681282900606</v>
      </c>
      <c r="E212">
        <v>2.0861124608168899E-2</v>
      </c>
    </row>
    <row r="213" spans="1:5" x14ac:dyDescent="0.25">
      <c r="A213">
        <v>212</v>
      </c>
      <c r="B213" t="s">
        <v>215</v>
      </c>
      <c r="C213" t="str">
        <f>HYPERLINK("http://www.ncbi.nlm.nih.gov/entrez/query.fcgi?cmd=search&amp;db=gene&amp;term=405204","405204")</f>
        <v>405204</v>
      </c>
      <c r="D213">
        <v>1.47650218519446</v>
      </c>
      <c r="E213">
        <v>2.0392996483281901E-2</v>
      </c>
    </row>
    <row r="214" spans="1:5" x14ac:dyDescent="0.25">
      <c r="A214">
        <v>213</v>
      </c>
      <c r="B214" t="s">
        <v>216</v>
      </c>
      <c r="C214" t="str">
        <f>HYPERLINK("http://www.ncbi.nlm.nih.gov/entrez/query.fcgi?cmd=search&amp;db=gene&amp;term=299156","299156")</f>
        <v>299156</v>
      </c>
      <c r="D214">
        <v>1.4747878306019699</v>
      </c>
      <c r="E214">
        <v>3.8515264584193097E-2</v>
      </c>
    </row>
    <row r="215" spans="1:5" x14ac:dyDescent="0.25">
      <c r="A215">
        <v>214</v>
      </c>
      <c r="B215" t="s">
        <v>217</v>
      </c>
      <c r="C215" t="str">
        <f>HYPERLINK("http://www.ncbi.nlm.nih.gov/entrez/query.fcgi?cmd=search&amp;db=gene&amp;term=303256","303256")</f>
        <v>303256</v>
      </c>
      <c r="D215">
        <v>1.47471453661925</v>
      </c>
      <c r="E215">
        <v>1.7929674180734899E-2</v>
      </c>
    </row>
    <row r="216" spans="1:5" x14ac:dyDescent="0.25">
      <c r="A216">
        <v>215</v>
      </c>
      <c r="B216" t="s">
        <v>218</v>
      </c>
      <c r="C216" t="str">
        <f>HYPERLINK("http://www.ncbi.nlm.nih.gov/entrez/query.fcgi?cmd=search&amp;db=gene&amp;term=29588","29588")</f>
        <v>29588</v>
      </c>
      <c r="D216">
        <v>1.4730155729436301</v>
      </c>
      <c r="E216">
        <v>2.3660655555667799E-2</v>
      </c>
    </row>
    <row r="217" spans="1:5" x14ac:dyDescent="0.25">
      <c r="A217">
        <v>216</v>
      </c>
      <c r="B217" t="s">
        <v>219</v>
      </c>
      <c r="C217" t="str">
        <f>HYPERLINK("http://www.ncbi.nlm.nih.gov/entrez/query.fcgi?cmd=search&amp;db=gene&amp;term=298396","298396")</f>
        <v>298396</v>
      </c>
      <c r="D217">
        <v>1.4710021160131499</v>
      </c>
      <c r="E217">
        <v>1.5100211335258301E-2</v>
      </c>
    </row>
    <row r="218" spans="1:5" x14ac:dyDescent="0.25">
      <c r="A218">
        <v>217</v>
      </c>
      <c r="B218" t="s">
        <v>220</v>
      </c>
      <c r="C218" t="str">
        <f>HYPERLINK("http://www.ncbi.nlm.nih.gov/entrez/query.fcgi?cmd=search&amp;db=gene&amp;term=25232","25232")</f>
        <v>25232</v>
      </c>
      <c r="D218">
        <v>1.4682095298820801</v>
      </c>
      <c r="E218">
        <v>1.2031227966040601E-3</v>
      </c>
    </row>
    <row r="219" spans="1:5" x14ac:dyDescent="0.25">
      <c r="A219">
        <v>218</v>
      </c>
      <c r="B219" t="s">
        <v>221</v>
      </c>
      <c r="C219" t="str">
        <f>HYPERLINK("http://www.ncbi.nlm.nih.gov/entrez/query.fcgi?cmd=search&amp;db=gene&amp;term=81820","81820")</f>
        <v>81820</v>
      </c>
      <c r="D219">
        <v>1.4677019611375499</v>
      </c>
      <c r="E219">
        <v>4.8840945708751103E-2</v>
      </c>
    </row>
    <row r="220" spans="1:5" x14ac:dyDescent="0.25">
      <c r="A220">
        <v>219</v>
      </c>
      <c r="B220" t="s">
        <v>222</v>
      </c>
      <c r="C220" t="str">
        <f>HYPERLINK("http://www.ncbi.nlm.nih.gov/entrez/query.fcgi?cmd=search&amp;db=gene&amp;term=294279","294279")</f>
        <v>294279</v>
      </c>
      <c r="D220">
        <v>1.4663878038896201</v>
      </c>
      <c r="E220">
        <v>1.6544125288979299E-2</v>
      </c>
    </row>
    <row r="221" spans="1:5" x14ac:dyDescent="0.25">
      <c r="A221">
        <v>220</v>
      </c>
      <c r="B221" t="s">
        <v>223</v>
      </c>
      <c r="C221" t="str">
        <f>HYPERLINK("http://www.ncbi.nlm.nih.gov/entrez/query.fcgi?cmd=search&amp;db=gene&amp;term=499276","499276")</f>
        <v>499276</v>
      </c>
      <c r="D221">
        <v>1.4659232607231001</v>
      </c>
      <c r="E221">
        <v>3.4115484012289303E-2</v>
      </c>
    </row>
    <row r="222" spans="1:5" x14ac:dyDescent="0.25">
      <c r="A222">
        <v>221</v>
      </c>
      <c r="B222" t="s">
        <v>224</v>
      </c>
      <c r="C222" t="str">
        <f>HYPERLINK("http://www.ncbi.nlm.nih.gov/entrez/query.fcgi?cmd=search&amp;db=gene&amp;term=500863","500863")</f>
        <v>500863</v>
      </c>
      <c r="D222">
        <v>1.46542593204478</v>
      </c>
      <c r="E222">
        <v>4.9860019772886198E-2</v>
      </c>
    </row>
    <row r="223" spans="1:5" x14ac:dyDescent="0.25">
      <c r="A223">
        <v>222</v>
      </c>
      <c r="B223" t="s">
        <v>225</v>
      </c>
      <c r="C223" t="str">
        <f>HYPERLINK("http://www.ncbi.nlm.nih.gov/entrez/query.fcgi?cmd=search&amp;db=gene&amp;term=57033","57033")</f>
        <v>57033</v>
      </c>
      <c r="D223">
        <v>1.46444183217465</v>
      </c>
      <c r="E223">
        <v>1.2112489358947501E-2</v>
      </c>
    </row>
    <row r="224" spans="1:5" x14ac:dyDescent="0.25">
      <c r="A224">
        <v>223</v>
      </c>
      <c r="B224" t="s">
        <v>226</v>
      </c>
      <c r="C224" t="str">
        <f>HYPERLINK("http://www.ncbi.nlm.nih.gov/entrez/query.fcgi?cmd=search&amp;db=gene&amp;term=405322","405322")</f>
        <v>405322</v>
      </c>
      <c r="D224">
        <v>1.4639719199938299</v>
      </c>
      <c r="E224">
        <v>1.72359615099964E-2</v>
      </c>
    </row>
    <row r="225" spans="1:5" x14ac:dyDescent="0.25">
      <c r="A225">
        <v>224</v>
      </c>
      <c r="B225" t="s">
        <v>227</v>
      </c>
      <c r="C225" t="str">
        <f>HYPERLINK("http://www.ncbi.nlm.nih.gov/entrez/query.fcgi?cmd=search&amp;db=gene&amp;term=293056","293056")</f>
        <v>293056</v>
      </c>
      <c r="D225">
        <v>1.4632558345970399</v>
      </c>
      <c r="E225">
        <v>3.6993912041257897E-2</v>
      </c>
    </row>
    <row r="226" spans="1:5" x14ac:dyDescent="0.25">
      <c r="A226">
        <v>225</v>
      </c>
      <c r="B226" t="s">
        <v>228</v>
      </c>
      <c r="C226" t="str">
        <f>HYPERLINK("http://www.ncbi.nlm.nih.gov/entrez/query.fcgi?cmd=search&amp;db=gene&amp;term=114588","114588")</f>
        <v>114588</v>
      </c>
      <c r="D226">
        <v>1.4627056959696301</v>
      </c>
      <c r="E226">
        <v>1.3564959717054001E-3</v>
      </c>
    </row>
    <row r="227" spans="1:5" x14ac:dyDescent="0.25">
      <c r="A227">
        <v>226</v>
      </c>
      <c r="B227" t="s">
        <v>229</v>
      </c>
      <c r="C227" t="str">
        <f>HYPERLINK("http://www.ncbi.nlm.nih.gov/entrez/query.fcgi?cmd=search&amp;db=gene&amp;term=140722","140722")</f>
        <v>140722</v>
      </c>
      <c r="D227">
        <v>1.4618279650385999</v>
      </c>
      <c r="E227">
        <v>2.2695339518285201E-2</v>
      </c>
    </row>
    <row r="228" spans="1:5" x14ac:dyDescent="0.25">
      <c r="A228">
        <v>227</v>
      </c>
      <c r="B228" t="s">
        <v>230</v>
      </c>
      <c r="C228" t="str">
        <f>HYPERLINK("http://www.ncbi.nlm.nih.gov/entrez/query.fcgi?cmd=search&amp;db=gene&amp;term=305977","305977")</f>
        <v>305977</v>
      </c>
      <c r="D228">
        <v>1.4614848966346301</v>
      </c>
      <c r="E228">
        <v>3.8442476553700401E-2</v>
      </c>
    </row>
    <row r="229" spans="1:5" x14ac:dyDescent="0.25">
      <c r="A229">
        <v>228</v>
      </c>
      <c r="B229" t="s">
        <v>231</v>
      </c>
      <c r="C229" t="str">
        <f>HYPERLINK("http://www.ncbi.nlm.nih.gov/entrez/query.fcgi?cmd=search&amp;db=gene&amp;term=171163","171163")</f>
        <v>171163</v>
      </c>
      <c r="D229">
        <v>1.4614607050035999</v>
      </c>
      <c r="E229">
        <v>2.6270283397282299E-2</v>
      </c>
    </row>
    <row r="230" spans="1:5" x14ac:dyDescent="0.25">
      <c r="A230">
        <v>229</v>
      </c>
      <c r="B230" t="s">
        <v>232</v>
      </c>
      <c r="C230" t="str">
        <f>HYPERLINK("http://www.ncbi.nlm.nih.gov/entrez/query.fcgi?cmd=search&amp;db=gene&amp;term=288563","288563")</f>
        <v>288563</v>
      </c>
      <c r="D230">
        <v>1.46143497060144</v>
      </c>
      <c r="E230">
        <v>1.9361826945761201E-2</v>
      </c>
    </row>
    <row r="231" spans="1:5" x14ac:dyDescent="0.25">
      <c r="A231">
        <v>230</v>
      </c>
      <c r="B231" t="s">
        <v>233</v>
      </c>
      <c r="C231" t="str">
        <f>HYPERLINK("http://www.ncbi.nlm.nih.gov/entrez/query.fcgi?cmd=search&amp;db=gene&amp;term=689048","689048")</f>
        <v>689048</v>
      </c>
      <c r="D231">
        <v>1.45951470103313</v>
      </c>
      <c r="E231">
        <v>4.95914899902892E-2</v>
      </c>
    </row>
    <row r="232" spans="1:5" x14ac:dyDescent="0.25">
      <c r="A232">
        <v>231</v>
      </c>
      <c r="B232" t="s">
        <v>234</v>
      </c>
      <c r="C232" t="str">
        <f>HYPERLINK("http://www.ncbi.nlm.nih.gov/entrez/query.fcgi?cmd=search&amp;db=gene&amp;term=154985","154985")</f>
        <v>154985</v>
      </c>
      <c r="D232">
        <v>1.45916364352798</v>
      </c>
      <c r="E232">
        <v>7.6748609803596298E-3</v>
      </c>
    </row>
    <row r="233" spans="1:5" x14ac:dyDescent="0.25">
      <c r="A233">
        <v>232</v>
      </c>
      <c r="B233" t="s">
        <v>235</v>
      </c>
      <c r="C233" t="str">
        <f>HYPERLINK("http://www.ncbi.nlm.nih.gov/entrez/query.fcgi?cmd=search&amp;db=gene&amp;term=114587","114587")</f>
        <v>114587</v>
      </c>
      <c r="D233">
        <v>1.4587876294764299</v>
      </c>
      <c r="E233">
        <v>4.1575407381438299E-2</v>
      </c>
    </row>
    <row r="234" spans="1:5" x14ac:dyDescent="0.25">
      <c r="A234">
        <v>233</v>
      </c>
      <c r="B234" t="s">
        <v>236</v>
      </c>
      <c r="C234" t="str">
        <f>HYPERLINK("http://www.ncbi.nlm.nih.gov/entrez/query.fcgi?cmd=search&amp;db=gene&amp;term=309387","309387")</f>
        <v>309387</v>
      </c>
      <c r="D234">
        <v>1.458718867262</v>
      </c>
      <c r="E234">
        <v>3.1572574361807597E-2</v>
      </c>
    </row>
    <row r="235" spans="1:5" x14ac:dyDescent="0.25">
      <c r="A235">
        <v>234</v>
      </c>
      <c r="B235" t="s">
        <v>237</v>
      </c>
      <c r="C235" t="str">
        <f>HYPERLINK("http://www.ncbi.nlm.nih.gov/entrez/query.fcgi?cmd=search&amp;db=gene&amp;term=501725","501725")</f>
        <v>501725</v>
      </c>
      <c r="D235">
        <v>1.4584065933952799</v>
      </c>
      <c r="E235">
        <v>1.9277668996481499E-2</v>
      </c>
    </row>
    <row r="236" spans="1:5" x14ac:dyDescent="0.25">
      <c r="A236">
        <v>235</v>
      </c>
      <c r="B236" t="s">
        <v>238</v>
      </c>
      <c r="C236" t="str">
        <f>HYPERLINK("http://www.ncbi.nlm.nih.gov/entrez/query.fcgi?cmd=search&amp;db=gene&amp;term=287259","287259")</f>
        <v>287259</v>
      </c>
      <c r="D236">
        <v>1.4582434840992899</v>
      </c>
      <c r="E236">
        <v>2.4581596312096602E-3</v>
      </c>
    </row>
    <row r="237" spans="1:5" x14ac:dyDescent="0.25">
      <c r="A237">
        <v>236</v>
      </c>
      <c r="B237" t="s">
        <v>239</v>
      </c>
      <c r="C237" t="str">
        <f>HYPERLINK("http://www.ncbi.nlm.nih.gov/entrez/query.fcgi?cmd=search&amp;db=gene&amp;term=103693419","103693419")</f>
        <v>103693419</v>
      </c>
      <c r="D237">
        <v>1.4571178260633</v>
      </c>
      <c r="E237">
        <v>1.4251610075985299E-2</v>
      </c>
    </row>
    <row r="238" spans="1:5" x14ac:dyDescent="0.25">
      <c r="A238">
        <v>237</v>
      </c>
      <c r="B238" t="s">
        <v>240</v>
      </c>
      <c r="C238" t="str">
        <f>HYPERLINK("http://www.ncbi.nlm.nih.gov/entrez/query.fcgi?cmd=search&amp;db=gene&amp;term=309828","309828")</f>
        <v>309828</v>
      </c>
      <c r="D238">
        <v>1.4569710522889301</v>
      </c>
      <c r="E238">
        <v>9.6092542661494508E-3</v>
      </c>
    </row>
    <row r="239" spans="1:5" x14ac:dyDescent="0.25">
      <c r="A239">
        <v>238</v>
      </c>
      <c r="B239" t="s">
        <v>241</v>
      </c>
      <c r="C239" t="str">
        <f>HYPERLINK("http://www.ncbi.nlm.nih.gov/entrez/query.fcgi?cmd=search&amp;db=gene&amp;term=303337","303337")</f>
        <v>303337</v>
      </c>
      <c r="D239">
        <v>1.45628078575168</v>
      </c>
      <c r="E239">
        <v>3.0334579234159199E-3</v>
      </c>
    </row>
    <row r="240" spans="1:5" x14ac:dyDescent="0.25">
      <c r="A240">
        <v>239</v>
      </c>
      <c r="B240" t="s">
        <v>242</v>
      </c>
      <c r="C240" t="str">
        <f>HYPERLINK("http://www.ncbi.nlm.nih.gov/entrez/query.fcgi?cmd=search&amp;db=gene&amp;term=100314198","100314198")</f>
        <v>100314198</v>
      </c>
      <c r="D240">
        <v>1.4560624990072499</v>
      </c>
      <c r="E240">
        <v>2.58913536113436E-2</v>
      </c>
    </row>
    <row r="241" spans="1:5" x14ac:dyDescent="0.25">
      <c r="A241">
        <v>240</v>
      </c>
      <c r="B241" t="s">
        <v>243</v>
      </c>
      <c r="C241" t="str">
        <f>HYPERLINK("http://www.ncbi.nlm.nih.gov/entrez/query.fcgi?cmd=search&amp;db=gene&amp;term=366270","366270")</f>
        <v>366270</v>
      </c>
      <c r="D241">
        <v>1.45591589943787</v>
      </c>
      <c r="E241">
        <v>3.36609964162915E-2</v>
      </c>
    </row>
    <row r="242" spans="1:5" x14ac:dyDescent="0.25">
      <c r="A242">
        <v>241</v>
      </c>
      <c r="B242" t="s">
        <v>244</v>
      </c>
      <c r="C242" t="str">
        <f>HYPERLINK("http://www.ncbi.nlm.nih.gov/entrez/query.fcgi?cmd=search&amp;db=gene&amp;term=79559","79559")</f>
        <v>79559</v>
      </c>
      <c r="D242">
        <v>1.4555570779242699</v>
      </c>
      <c r="E242">
        <v>4.5893137669651897E-2</v>
      </c>
    </row>
    <row r="243" spans="1:5" x14ac:dyDescent="0.25">
      <c r="A243">
        <v>242</v>
      </c>
      <c r="B243" t="s">
        <v>245</v>
      </c>
      <c r="C243" t="str">
        <f>HYPERLINK("http://www.ncbi.nlm.nih.gov/entrez/query.fcgi?cmd=search&amp;db=gene&amp;term=293384","293384")</f>
        <v>293384</v>
      </c>
      <c r="D243">
        <v>1.45465676756378</v>
      </c>
      <c r="E243">
        <v>4.2122532705755097E-2</v>
      </c>
    </row>
    <row r="244" spans="1:5" x14ac:dyDescent="0.25">
      <c r="A244">
        <v>243</v>
      </c>
      <c r="B244" t="s">
        <v>246</v>
      </c>
      <c r="C244" t="str">
        <f>HYPERLINK("http://www.ncbi.nlm.nih.gov/entrez/query.fcgi?cmd=search&amp;db=gene&amp;term=365691","365691")</f>
        <v>365691</v>
      </c>
      <c r="D244">
        <v>1.45420598521328</v>
      </c>
      <c r="E244">
        <v>2.05014865151107E-2</v>
      </c>
    </row>
    <row r="245" spans="1:5" x14ac:dyDescent="0.25">
      <c r="A245">
        <v>244</v>
      </c>
      <c r="B245" t="s">
        <v>247</v>
      </c>
      <c r="C245" t="str">
        <f>HYPERLINK("http://www.ncbi.nlm.nih.gov/entrez/query.fcgi?cmd=search&amp;db=gene&amp;term=497229","497229")</f>
        <v>497229</v>
      </c>
      <c r="D245">
        <v>1.45218762545431</v>
      </c>
      <c r="E245">
        <v>9.7421679776834597E-3</v>
      </c>
    </row>
    <row r="246" spans="1:5" x14ac:dyDescent="0.25">
      <c r="A246">
        <v>245</v>
      </c>
      <c r="B246" t="s">
        <v>248</v>
      </c>
      <c r="C246" t="str">
        <f>HYPERLINK("http://www.ncbi.nlm.nih.gov/entrez/query.fcgi?cmd=search&amp;db=gene&amp;term=366229","366229")</f>
        <v>366229</v>
      </c>
      <c r="D246">
        <v>1.4507746654592499</v>
      </c>
      <c r="E246">
        <v>1.10579413720497E-2</v>
      </c>
    </row>
    <row r="247" spans="1:5" x14ac:dyDescent="0.25">
      <c r="A247">
        <v>246</v>
      </c>
      <c r="B247" t="s">
        <v>249</v>
      </c>
      <c r="C247" t="str">
        <f>HYPERLINK("http://www.ncbi.nlm.nih.gov/entrez/query.fcgi?cmd=search&amp;db=gene&amp;term=100362694","100362694")</f>
        <v>100362694</v>
      </c>
      <c r="D247">
        <v>1.4500318419351499</v>
      </c>
      <c r="E247">
        <v>6.1812890057428797E-3</v>
      </c>
    </row>
    <row r="248" spans="1:5" x14ac:dyDescent="0.25">
      <c r="A248">
        <v>247</v>
      </c>
      <c r="B248" t="s">
        <v>250</v>
      </c>
      <c r="C248" t="str">
        <f>HYPERLINK("http://www.ncbi.nlm.nih.gov/entrez/query.fcgi?cmd=search&amp;db=gene&amp;term=684979","684979")</f>
        <v>684979</v>
      </c>
      <c r="D248">
        <v>1.44649127983804</v>
      </c>
      <c r="E248">
        <v>1.2245814861070899E-2</v>
      </c>
    </row>
    <row r="249" spans="1:5" x14ac:dyDescent="0.25">
      <c r="A249">
        <v>248</v>
      </c>
      <c r="B249" t="s">
        <v>251</v>
      </c>
      <c r="C249" t="str">
        <f>HYPERLINK("http://www.ncbi.nlm.nih.gov/entrez/query.fcgi?cmd=search&amp;db=gene&amp;term=170848","170848")</f>
        <v>170848</v>
      </c>
      <c r="D249">
        <v>1.44645453627739</v>
      </c>
      <c r="E249">
        <v>2.8709279076262199E-2</v>
      </c>
    </row>
    <row r="250" spans="1:5" x14ac:dyDescent="0.25">
      <c r="A250">
        <v>249</v>
      </c>
      <c r="B250" t="s">
        <v>252</v>
      </c>
      <c r="C250" t="str">
        <f>HYPERLINK("http://www.ncbi.nlm.nih.gov/entrez/query.fcgi?cmd=search&amp;db=gene&amp;term=363781","363781")</f>
        <v>363781</v>
      </c>
      <c r="D250">
        <v>1.44611992666245</v>
      </c>
      <c r="E250">
        <v>4.7369293942201002E-4</v>
      </c>
    </row>
    <row r="251" spans="1:5" x14ac:dyDescent="0.25">
      <c r="A251">
        <v>250</v>
      </c>
      <c r="B251" t="s">
        <v>253</v>
      </c>
      <c r="C251" t="str">
        <f>HYPERLINK("http://www.ncbi.nlm.nih.gov/entrez/query.fcgi?cmd=search&amp;db=gene&amp;term=299555","299555")</f>
        <v>299555</v>
      </c>
      <c r="D251">
        <v>1.44546147049886</v>
      </c>
      <c r="E251">
        <v>6.3286205244259498E-3</v>
      </c>
    </row>
    <row r="252" spans="1:5" x14ac:dyDescent="0.25">
      <c r="A252">
        <v>251</v>
      </c>
      <c r="B252" t="s">
        <v>254</v>
      </c>
      <c r="C252" t="str">
        <f>HYPERLINK("http://www.ncbi.nlm.nih.gov/entrez/query.fcgi?cmd=search&amp;db=gene&amp;term=305812","305812")</f>
        <v>305812</v>
      </c>
      <c r="D252">
        <v>1.4450586288115901</v>
      </c>
      <c r="E252">
        <v>6.9259654280977596E-3</v>
      </c>
    </row>
    <row r="253" spans="1:5" x14ac:dyDescent="0.25">
      <c r="A253">
        <v>252</v>
      </c>
      <c r="B253" t="s">
        <v>255</v>
      </c>
      <c r="C253" t="str">
        <f>HYPERLINK("http://www.ncbi.nlm.nih.gov/entrez/query.fcgi?cmd=search&amp;db=gene&amp;term=362876","362876")</f>
        <v>362876</v>
      </c>
      <c r="D253">
        <v>1.4450156100542</v>
      </c>
      <c r="E253">
        <v>1.9180837283717E-2</v>
      </c>
    </row>
    <row r="254" spans="1:5" x14ac:dyDescent="0.25">
      <c r="A254">
        <v>253</v>
      </c>
      <c r="B254" t="s">
        <v>256</v>
      </c>
      <c r="C254" t="str">
        <f>HYPERLINK("http://www.ncbi.nlm.nih.gov/entrez/query.fcgi?cmd=search&amp;db=gene&amp;term=29407","29407")</f>
        <v>29407</v>
      </c>
      <c r="D254">
        <v>1.4438104497561</v>
      </c>
      <c r="E254">
        <v>2.2822498421741999E-2</v>
      </c>
    </row>
    <row r="255" spans="1:5" x14ac:dyDescent="0.25">
      <c r="A255">
        <v>254</v>
      </c>
      <c r="B255" t="s">
        <v>257</v>
      </c>
      <c r="C255" t="str">
        <f>HYPERLINK("http://www.ncbi.nlm.nih.gov/entrez/query.fcgi?cmd=search&amp;db=gene&amp;term=93667","93667")</f>
        <v>93667</v>
      </c>
      <c r="D255">
        <v>1.4437639997343801</v>
      </c>
      <c r="E255">
        <v>3.90566480261718E-2</v>
      </c>
    </row>
    <row r="256" spans="1:5" x14ac:dyDescent="0.25">
      <c r="A256">
        <v>255</v>
      </c>
      <c r="B256" t="s">
        <v>258</v>
      </c>
      <c r="C256" t="str">
        <f>HYPERLINK("http://www.ncbi.nlm.nih.gov/entrez/query.fcgi?cmd=search&amp;db=gene&amp;term=309135","309135")</f>
        <v>309135</v>
      </c>
      <c r="D256">
        <v>1.44325288191317</v>
      </c>
      <c r="E256">
        <v>3.5608487335221803E-2</v>
      </c>
    </row>
    <row r="257" spans="1:5" x14ac:dyDescent="0.25">
      <c r="A257">
        <v>256</v>
      </c>
      <c r="B257" t="s">
        <v>259</v>
      </c>
      <c r="C257" t="str">
        <f>HYPERLINK("http://www.ncbi.nlm.nih.gov/entrez/query.fcgi?cmd=search&amp;db=gene&amp;term=288909","288909")</f>
        <v>288909</v>
      </c>
      <c r="D257">
        <v>1.4432274947102299</v>
      </c>
      <c r="E257">
        <v>2.3663051708331401E-2</v>
      </c>
    </row>
    <row r="258" spans="1:5" x14ac:dyDescent="0.25">
      <c r="A258">
        <v>257</v>
      </c>
      <c r="B258" t="s">
        <v>260</v>
      </c>
      <c r="C258" t="str">
        <f>HYPERLINK("http://www.ncbi.nlm.nih.gov/entrez/query.fcgi?cmd=search&amp;db=gene&amp;term=25637","25637")</f>
        <v>25637</v>
      </c>
      <c r="D258">
        <v>1.4431753379563601</v>
      </c>
      <c r="E258">
        <v>2.1888081867972801E-2</v>
      </c>
    </row>
    <row r="259" spans="1:5" x14ac:dyDescent="0.25">
      <c r="A259">
        <v>258</v>
      </c>
      <c r="B259" t="s">
        <v>261</v>
      </c>
      <c r="C259" t="str">
        <f>HYPERLINK("http://www.ncbi.nlm.nih.gov/entrez/query.fcgi?cmd=search&amp;db=gene&amp;term=314721","314721")</f>
        <v>314721</v>
      </c>
      <c r="D259">
        <v>1.4430676126953501</v>
      </c>
      <c r="E259">
        <v>4.9923049449143199E-3</v>
      </c>
    </row>
    <row r="260" spans="1:5" x14ac:dyDescent="0.25">
      <c r="A260">
        <v>259</v>
      </c>
      <c r="B260" t="s">
        <v>262</v>
      </c>
      <c r="C260" t="str">
        <f>HYPERLINK("http://www.ncbi.nlm.nih.gov/entrez/query.fcgi?cmd=search&amp;db=gene&amp;term=100360091","100360091")</f>
        <v>100360091</v>
      </c>
      <c r="D260">
        <v>1.4417047867630499</v>
      </c>
      <c r="E260">
        <v>2.4147381245579899E-2</v>
      </c>
    </row>
    <row r="261" spans="1:5" x14ac:dyDescent="0.25">
      <c r="A261">
        <v>260</v>
      </c>
      <c r="B261" t="s">
        <v>263</v>
      </c>
      <c r="C261" t="str">
        <f>HYPERLINK("http://www.ncbi.nlm.nih.gov/entrez/query.fcgi?cmd=search&amp;db=gene&amp;term=296500","296500")</f>
        <v>296500</v>
      </c>
      <c r="D261">
        <v>1.44162311263147</v>
      </c>
      <c r="E261">
        <v>1.2512274022056199E-2</v>
      </c>
    </row>
    <row r="262" spans="1:5" x14ac:dyDescent="0.25">
      <c r="A262">
        <v>261</v>
      </c>
      <c r="B262" t="s">
        <v>264</v>
      </c>
      <c r="C262" t="str">
        <f>HYPERLINK("http://www.ncbi.nlm.nih.gov/entrez/query.fcgi?cmd=search&amp;db=gene&amp;term=362910","362910")</f>
        <v>362910</v>
      </c>
      <c r="D262">
        <v>1.4400549256814901</v>
      </c>
      <c r="E262">
        <v>3.51912189624626E-3</v>
      </c>
    </row>
    <row r="263" spans="1:5" x14ac:dyDescent="0.25">
      <c r="A263">
        <v>262</v>
      </c>
      <c r="B263" t="s">
        <v>265</v>
      </c>
      <c r="C263" t="str">
        <f>HYPERLINK("http://www.ncbi.nlm.nih.gov/entrez/query.fcgi?cmd=search&amp;db=gene&amp;term=305509","305509")</f>
        <v>305509</v>
      </c>
      <c r="D263">
        <v>1.43958515790012</v>
      </c>
      <c r="E263">
        <v>2.84823150849585E-2</v>
      </c>
    </row>
    <row r="264" spans="1:5" x14ac:dyDescent="0.25">
      <c r="A264">
        <v>263</v>
      </c>
      <c r="B264" t="s">
        <v>266</v>
      </c>
      <c r="C264" t="str">
        <f>HYPERLINK("http://www.ncbi.nlm.nih.gov/entrez/query.fcgi?cmd=search&amp;db=gene&amp;term=103690074","103690074")</f>
        <v>103690074</v>
      </c>
      <c r="D264">
        <v>1.43914825775899</v>
      </c>
      <c r="E264">
        <v>4.4043792141887701E-2</v>
      </c>
    </row>
    <row r="265" spans="1:5" x14ac:dyDescent="0.25">
      <c r="A265">
        <v>264</v>
      </c>
      <c r="B265" t="s">
        <v>267</v>
      </c>
      <c r="C265" t="str">
        <f>HYPERLINK("http://www.ncbi.nlm.nih.gov/entrez/query.fcgi?cmd=search&amp;db=gene&amp;term=266738","266738")</f>
        <v>266738</v>
      </c>
      <c r="D265">
        <v>1.43785021870661</v>
      </c>
      <c r="E265">
        <v>4.68680097557157E-2</v>
      </c>
    </row>
    <row r="266" spans="1:5" x14ac:dyDescent="0.25">
      <c r="A266">
        <v>265</v>
      </c>
      <c r="B266" t="s">
        <v>268</v>
      </c>
      <c r="C266" t="str">
        <f>HYPERLINK("http://www.ncbi.nlm.nih.gov/entrez/query.fcgi?cmd=search&amp;db=gene&amp;term=288239","288239")</f>
        <v>288239</v>
      </c>
      <c r="D266">
        <v>1.43676974094443</v>
      </c>
      <c r="E266">
        <v>2.05075118928209E-2</v>
      </c>
    </row>
    <row r="267" spans="1:5" x14ac:dyDescent="0.25">
      <c r="A267">
        <v>266</v>
      </c>
      <c r="B267" t="s">
        <v>269</v>
      </c>
      <c r="C267" t="str">
        <f>HYPERLINK("http://www.ncbi.nlm.nih.gov/entrez/query.fcgi?cmd=search&amp;db=gene&amp;term=301269","301269")</f>
        <v>301269</v>
      </c>
      <c r="D267">
        <v>1.4364784499304499</v>
      </c>
      <c r="E267">
        <v>2.1505149826524E-2</v>
      </c>
    </row>
    <row r="268" spans="1:5" x14ac:dyDescent="0.25">
      <c r="A268">
        <v>267</v>
      </c>
      <c r="B268" t="s">
        <v>270</v>
      </c>
      <c r="C268" t="str">
        <f>HYPERLINK("http://www.ncbi.nlm.nih.gov/entrez/query.fcgi?cmd=search&amp;db=gene&amp;term=363563","363563")</f>
        <v>363563</v>
      </c>
      <c r="D268">
        <v>1.43593846058872</v>
      </c>
      <c r="E268">
        <v>3.5834625138931202E-2</v>
      </c>
    </row>
    <row r="269" spans="1:5" x14ac:dyDescent="0.25">
      <c r="A269">
        <v>268</v>
      </c>
      <c r="B269" t="s">
        <v>271</v>
      </c>
      <c r="C269" t="str">
        <f>HYPERLINK("http://www.ncbi.nlm.nih.gov/entrez/query.fcgi?cmd=search&amp;db=gene&amp;term=498308","498308")</f>
        <v>498308</v>
      </c>
      <c r="D269">
        <v>1.43476239271131</v>
      </c>
      <c r="E269">
        <v>1.1392237096361901E-2</v>
      </c>
    </row>
    <row r="270" spans="1:5" x14ac:dyDescent="0.25">
      <c r="A270">
        <v>269</v>
      </c>
      <c r="B270" t="s">
        <v>272</v>
      </c>
      <c r="C270" t="str">
        <f>HYPERLINK("http://www.ncbi.nlm.nih.gov/entrez/query.fcgi?cmd=search&amp;db=gene&amp;term=691851","691851")</f>
        <v>691851</v>
      </c>
      <c r="D270">
        <v>1.4343658944617099</v>
      </c>
      <c r="E270">
        <v>2.8631227082478901E-2</v>
      </c>
    </row>
    <row r="271" spans="1:5" x14ac:dyDescent="0.25">
      <c r="A271">
        <v>270</v>
      </c>
      <c r="B271" t="s">
        <v>273</v>
      </c>
      <c r="C271" t="str">
        <f>HYPERLINK("http://www.ncbi.nlm.nih.gov/entrez/query.fcgi?cmd=search&amp;db=gene&amp;term=114613","114613")</f>
        <v>114613</v>
      </c>
      <c r="D271">
        <v>1.4342198685190599</v>
      </c>
      <c r="E271">
        <v>1.30804645108573E-3</v>
      </c>
    </row>
    <row r="272" spans="1:5" x14ac:dyDescent="0.25">
      <c r="A272">
        <v>271</v>
      </c>
      <c r="B272" t="s">
        <v>274</v>
      </c>
      <c r="C272" t="str">
        <f>HYPERLINK("http://www.ncbi.nlm.nih.gov/entrez/query.fcgi?cmd=search&amp;db=gene&amp;term=292786","292786")</f>
        <v>292786</v>
      </c>
      <c r="D272">
        <v>1.4332385925167199</v>
      </c>
      <c r="E272">
        <v>4.8954935313432597E-2</v>
      </c>
    </row>
    <row r="273" spans="1:5" x14ac:dyDescent="0.25">
      <c r="A273">
        <v>272</v>
      </c>
      <c r="B273" t="s">
        <v>275</v>
      </c>
      <c r="C273" t="str">
        <f>HYPERLINK("http://www.ncbi.nlm.nih.gov/entrez/query.fcgi?cmd=search&amp;db=gene&amp;term=171410","171410")</f>
        <v>171410</v>
      </c>
      <c r="D273">
        <v>1.4331597087315899</v>
      </c>
      <c r="E273">
        <v>3.4725620499410401E-2</v>
      </c>
    </row>
    <row r="274" spans="1:5" x14ac:dyDescent="0.25">
      <c r="A274">
        <v>273</v>
      </c>
      <c r="B274" t="s">
        <v>276</v>
      </c>
      <c r="C274" t="str">
        <f>HYPERLINK("http://www.ncbi.nlm.nih.gov/entrez/query.fcgi?cmd=search&amp;db=gene&amp;term=361041","361041")</f>
        <v>361041</v>
      </c>
      <c r="D274">
        <v>1.4325784460203399</v>
      </c>
      <c r="E274">
        <v>1.6320469945502E-2</v>
      </c>
    </row>
    <row r="275" spans="1:5" x14ac:dyDescent="0.25">
      <c r="A275">
        <v>274</v>
      </c>
      <c r="B275" t="s">
        <v>277</v>
      </c>
      <c r="C275" t="str">
        <f>HYPERLINK("http://www.ncbi.nlm.nih.gov/entrez/query.fcgi?cmd=search&amp;db=gene&amp;term=192249","192249")</f>
        <v>192249</v>
      </c>
      <c r="D275">
        <v>1.43227399662328</v>
      </c>
      <c r="E275">
        <v>4.1318265079071097E-2</v>
      </c>
    </row>
    <row r="276" spans="1:5" x14ac:dyDescent="0.25">
      <c r="A276">
        <v>275</v>
      </c>
      <c r="B276" t="s">
        <v>278</v>
      </c>
      <c r="C276" t="str">
        <f>HYPERLINK("http://www.ncbi.nlm.nih.gov/entrez/query.fcgi?cmd=search&amp;db=gene&amp;term=314642","314642")</f>
        <v>314642</v>
      </c>
      <c r="D276">
        <v>1.4318853167618599</v>
      </c>
      <c r="E276">
        <v>2.0888419207322002E-2</v>
      </c>
    </row>
    <row r="277" spans="1:5" x14ac:dyDescent="0.25">
      <c r="A277">
        <v>276</v>
      </c>
      <c r="B277" t="s">
        <v>279</v>
      </c>
      <c r="C277" t="str">
        <f>HYPERLINK("http://www.ncbi.nlm.nih.gov/entrez/query.fcgi?cmd=search&amp;db=gene&amp;term=29627","29627")</f>
        <v>29627</v>
      </c>
      <c r="D277">
        <v>1.43091081155338</v>
      </c>
      <c r="E277">
        <v>4.7072769439378902E-2</v>
      </c>
    </row>
    <row r="278" spans="1:5" x14ac:dyDescent="0.25">
      <c r="A278">
        <v>277</v>
      </c>
      <c r="B278" t="s">
        <v>280</v>
      </c>
      <c r="C278" t="str">
        <f>HYPERLINK("http://www.ncbi.nlm.nih.gov/entrez/query.fcgi?cmd=search&amp;db=gene&amp;term=361508","361508")</f>
        <v>361508</v>
      </c>
      <c r="D278">
        <v>1.43080343828237</v>
      </c>
      <c r="E278">
        <v>8.04495425789775E-3</v>
      </c>
    </row>
    <row r="279" spans="1:5" x14ac:dyDescent="0.25">
      <c r="A279">
        <v>278</v>
      </c>
      <c r="B279" t="s">
        <v>281</v>
      </c>
      <c r="C279" t="str">
        <f>HYPERLINK("http://www.ncbi.nlm.nih.gov/entrez/query.fcgi?cmd=search&amp;db=gene&amp;term=102546421","102546421")</f>
        <v>102546421</v>
      </c>
      <c r="D279">
        <v>1.42990522376042</v>
      </c>
      <c r="E279">
        <v>3.08637135727261E-2</v>
      </c>
    </row>
    <row r="280" spans="1:5" x14ac:dyDescent="0.25">
      <c r="A280">
        <v>279</v>
      </c>
      <c r="B280" t="s">
        <v>282</v>
      </c>
      <c r="C280" t="str">
        <f>HYPERLINK("http://www.ncbi.nlm.nih.gov/entrez/query.fcgi?cmd=search&amp;db=gene&amp;term=100314140","100314140")</f>
        <v>100314140</v>
      </c>
      <c r="D280">
        <v>1.4294924799248101</v>
      </c>
      <c r="E280">
        <v>1.9959183734297201E-2</v>
      </c>
    </row>
    <row r="281" spans="1:5" x14ac:dyDescent="0.25">
      <c r="A281">
        <v>280</v>
      </c>
      <c r="B281" t="s">
        <v>283</v>
      </c>
      <c r="C281" t="str">
        <f>HYPERLINK("http://www.ncbi.nlm.nih.gov/entrez/query.fcgi?cmd=search&amp;db=gene&amp;term=259235","259235")</f>
        <v>259235</v>
      </c>
      <c r="D281">
        <v>1.4292704619293799</v>
      </c>
      <c r="E281">
        <v>2.6123476739629201E-2</v>
      </c>
    </row>
    <row r="282" spans="1:5" x14ac:dyDescent="0.25">
      <c r="A282">
        <v>281</v>
      </c>
      <c r="B282" t="s">
        <v>284</v>
      </c>
      <c r="C282" t="str">
        <f>HYPERLINK("http://www.ncbi.nlm.nih.gov/entrez/query.fcgi?cmd=search&amp;db=gene&amp;term=310230","310230")</f>
        <v>310230</v>
      </c>
      <c r="D282">
        <v>1.42901168560903</v>
      </c>
      <c r="E282">
        <v>1.13709536887441E-2</v>
      </c>
    </row>
    <row r="283" spans="1:5" x14ac:dyDescent="0.25">
      <c r="A283">
        <v>282</v>
      </c>
      <c r="B283" t="s">
        <v>285</v>
      </c>
      <c r="C283" t="str">
        <f>HYPERLINK("http://www.ncbi.nlm.nih.gov/entrez/query.fcgi?cmd=search&amp;db=gene&amp;term=361705","361705")</f>
        <v>361705</v>
      </c>
      <c r="D283">
        <v>1.4275472702568699</v>
      </c>
      <c r="E283">
        <v>2.4045047370251801E-2</v>
      </c>
    </row>
    <row r="284" spans="1:5" x14ac:dyDescent="0.25">
      <c r="A284">
        <v>283</v>
      </c>
      <c r="B284" t="s">
        <v>286</v>
      </c>
      <c r="C284" t="str">
        <f>HYPERLINK("http://www.ncbi.nlm.nih.gov/entrez/query.fcgi?cmd=search&amp;db=gene&amp;term=365009","365009")</f>
        <v>365009</v>
      </c>
      <c r="D284">
        <v>1.4274012639862499</v>
      </c>
      <c r="E284">
        <v>4.5404335933736203E-2</v>
      </c>
    </row>
    <row r="285" spans="1:5" x14ac:dyDescent="0.25">
      <c r="A285">
        <v>284</v>
      </c>
      <c r="B285" t="s">
        <v>287</v>
      </c>
      <c r="C285" t="str">
        <f>HYPERLINK("http://www.ncbi.nlm.nih.gov/entrez/query.fcgi?cmd=search&amp;db=gene&amp;term=311613","311613")</f>
        <v>311613</v>
      </c>
      <c r="D285">
        <v>1.4272300875946</v>
      </c>
      <c r="E285">
        <v>5.6284530897585698E-3</v>
      </c>
    </row>
    <row r="286" spans="1:5" x14ac:dyDescent="0.25">
      <c r="A286">
        <v>285</v>
      </c>
      <c r="B286" t="s">
        <v>288</v>
      </c>
      <c r="C286" t="str">
        <f>HYPERLINK("http://www.ncbi.nlm.nih.gov/entrez/query.fcgi?cmd=search&amp;db=gene&amp;term=300015","300015")</f>
        <v>300015</v>
      </c>
      <c r="D286">
        <v>1.4257879862999601</v>
      </c>
      <c r="E286">
        <v>2.3431059254107801E-2</v>
      </c>
    </row>
    <row r="287" spans="1:5" x14ac:dyDescent="0.25">
      <c r="A287">
        <v>286</v>
      </c>
      <c r="B287" t="s">
        <v>289</v>
      </c>
      <c r="C287" t="str">
        <f>HYPERLINK("http://www.ncbi.nlm.nih.gov/entrez/query.fcgi?cmd=search&amp;db=gene&amp;term=306091","306091")</f>
        <v>306091</v>
      </c>
      <c r="D287">
        <v>1.42558314373944</v>
      </c>
      <c r="E287">
        <v>4.43734367747224E-2</v>
      </c>
    </row>
    <row r="288" spans="1:5" x14ac:dyDescent="0.25">
      <c r="A288">
        <v>287</v>
      </c>
      <c r="B288" t="s">
        <v>290</v>
      </c>
      <c r="C288" t="str">
        <f>HYPERLINK("http://www.ncbi.nlm.nih.gov/entrez/query.fcgi?cmd=search&amp;db=gene&amp;term=80841","80841")</f>
        <v>80841</v>
      </c>
      <c r="D288">
        <v>1.4252467268076201</v>
      </c>
      <c r="E288">
        <v>1.8711241451013098E-2</v>
      </c>
    </row>
    <row r="289" spans="1:5" x14ac:dyDescent="0.25">
      <c r="A289">
        <v>288</v>
      </c>
      <c r="B289" t="s">
        <v>291</v>
      </c>
      <c r="C289" t="str">
        <f>HYPERLINK("http://www.ncbi.nlm.nih.gov/entrez/query.fcgi?cmd=search&amp;db=gene&amp;term=59088","59088")</f>
        <v>59088</v>
      </c>
      <c r="D289">
        <v>1.4248474687591399</v>
      </c>
      <c r="E289">
        <v>4.3106194571791899E-2</v>
      </c>
    </row>
    <row r="290" spans="1:5" x14ac:dyDescent="0.25">
      <c r="A290">
        <v>289</v>
      </c>
      <c r="B290" t="s">
        <v>292</v>
      </c>
      <c r="C290" t="str">
        <f>HYPERLINK("http://www.ncbi.nlm.nih.gov/entrez/query.fcgi?cmd=search&amp;db=gene&amp;term=406162","406162")</f>
        <v>406162</v>
      </c>
      <c r="D290">
        <v>1.4229831276286</v>
      </c>
      <c r="E290">
        <v>1.0651646603272001E-2</v>
      </c>
    </row>
    <row r="291" spans="1:5" x14ac:dyDescent="0.25">
      <c r="A291">
        <v>290</v>
      </c>
      <c r="B291" t="s">
        <v>293</v>
      </c>
      <c r="C291" t="str">
        <f>HYPERLINK("http://www.ncbi.nlm.nih.gov/entrez/query.fcgi?cmd=search&amp;db=gene&amp;term=170739","170739")</f>
        <v>170739</v>
      </c>
      <c r="D291">
        <v>1.42162795830947</v>
      </c>
      <c r="E291">
        <v>4.0680245994930503E-2</v>
      </c>
    </row>
    <row r="292" spans="1:5" x14ac:dyDescent="0.25">
      <c r="A292">
        <v>291</v>
      </c>
      <c r="B292" t="s">
        <v>294</v>
      </c>
      <c r="C292" t="str">
        <f>HYPERLINK("http://www.ncbi.nlm.nih.gov/entrez/query.fcgi?cmd=search&amp;db=gene&amp;term=360625","360625")</f>
        <v>360625</v>
      </c>
      <c r="D292">
        <v>1.4212300533631601</v>
      </c>
      <c r="E292">
        <v>1.0158000906707E-2</v>
      </c>
    </row>
    <row r="293" spans="1:5" x14ac:dyDescent="0.25">
      <c r="A293">
        <v>292</v>
      </c>
      <c r="B293" t="s">
        <v>295</v>
      </c>
      <c r="C293" t="str">
        <f>HYPERLINK("http://www.ncbi.nlm.nih.gov/entrez/query.fcgi?cmd=search&amp;db=gene&amp;term=311362","311362")</f>
        <v>311362</v>
      </c>
      <c r="D293">
        <v>1.42112827986829</v>
      </c>
      <c r="E293">
        <v>4.0101028446725598E-2</v>
      </c>
    </row>
    <row r="294" spans="1:5" x14ac:dyDescent="0.25">
      <c r="A294">
        <v>293</v>
      </c>
      <c r="B294" t="s">
        <v>296</v>
      </c>
      <c r="C294" t="str">
        <f>HYPERLINK("http://www.ncbi.nlm.nih.gov/entrez/query.fcgi?cmd=search&amp;db=gene&amp;term=84010","84010")</f>
        <v>84010</v>
      </c>
      <c r="D294">
        <v>1.4195989582264199</v>
      </c>
      <c r="E294">
        <v>1.0473731130346E-2</v>
      </c>
    </row>
    <row r="295" spans="1:5" x14ac:dyDescent="0.25">
      <c r="A295">
        <v>294</v>
      </c>
      <c r="B295" t="s">
        <v>297</v>
      </c>
      <c r="C295" t="str">
        <f>HYPERLINK("http://www.ncbi.nlm.nih.gov/entrez/query.fcgi?cmd=search&amp;db=gene&amp;term=293046","293046")</f>
        <v>293046</v>
      </c>
      <c r="D295">
        <v>1.4195777318791101</v>
      </c>
      <c r="E295">
        <v>3.4027192855479602E-2</v>
      </c>
    </row>
    <row r="296" spans="1:5" x14ac:dyDescent="0.25">
      <c r="A296">
        <v>295</v>
      </c>
      <c r="B296" t="s">
        <v>298</v>
      </c>
      <c r="C296" t="str">
        <f>HYPERLINK("http://www.ncbi.nlm.nih.gov/entrez/query.fcgi?cmd=search&amp;db=gene&amp;term=300621","300621")</f>
        <v>300621</v>
      </c>
      <c r="D296">
        <v>1.41934876362943</v>
      </c>
      <c r="E296">
        <v>3.5356152374594399E-2</v>
      </c>
    </row>
    <row r="297" spans="1:5" x14ac:dyDescent="0.25">
      <c r="A297">
        <v>296</v>
      </c>
      <c r="B297" t="s">
        <v>299</v>
      </c>
      <c r="C297" t="str">
        <f>HYPERLINK("http://www.ncbi.nlm.nih.gov/entrez/query.fcgi?cmd=search&amp;db=gene&amp;term=83502","83502")</f>
        <v>83502</v>
      </c>
      <c r="D297">
        <v>1.4190597190182701</v>
      </c>
      <c r="E297">
        <v>1.15738832517103E-2</v>
      </c>
    </row>
    <row r="298" spans="1:5" x14ac:dyDescent="0.25">
      <c r="A298">
        <v>297</v>
      </c>
      <c r="B298" t="s">
        <v>300</v>
      </c>
      <c r="C298" t="str">
        <f>HYPERLINK("http://www.ncbi.nlm.nih.gov/entrez/query.fcgi?cmd=search&amp;db=gene&amp;term=25297","25297")</f>
        <v>25297</v>
      </c>
      <c r="D298">
        <v>1.41900641288103</v>
      </c>
      <c r="E298">
        <v>8.4766190017484498E-3</v>
      </c>
    </row>
    <row r="299" spans="1:5" x14ac:dyDescent="0.25">
      <c r="A299">
        <v>298</v>
      </c>
      <c r="B299" t="s">
        <v>301</v>
      </c>
      <c r="C299" t="str">
        <f>HYPERLINK("http://www.ncbi.nlm.nih.gov/entrez/query.fcgi?cmd=search&amp;db=gene&amp;term=25421","25421")</f>
        <v>25421</v>
      </c>
      <c r="D299">
        <v>1.41845678770179</v>
      </c>
      <c r="E299">
        <v>3.1675461053381998E-3</v>
      </c>
    </row>
    <row r="300" spans="1:5" x14ac:dyDescent="0.25">
      <c r="A300">
        <v>299</v>
      </c>
      <c r="B300" t="s">
        <v>302</v>
      </c>
      <c r="C300" t="str">
        <f>HYPERLINK("http://www.ncbi.nlm.nih.gov/entrez/query.fcgi?cmd=search&amp;db=gene&amp;term=25132","25132")</f>
        <v>25132</v>
      </c>
      <c r="D300">
        <v>1.4176022881036401</v>
      </c>
      <c r="E300">
        <v>1.6090579920089901E-2</v>
      </c>
    </row>
    <row r="301" spans="1:5" x14ac:dyDescent="0.25">
      <c r="A301">
        <v>300</v>
      </c>
      <c r="B301" t="s">
        <v>303</v>
      </c>
      <c r="C301" t="str">
        <f>HYPERLINK("http://www.ncbi.nlm.nih.gov/entrez/query.fcgi?cmd=search&amp;db=gene&amp;term=289759","289759")</f>
        <v>289759</v>
      </c>
      <c r="D301">
        <v>1.41748552911623</v>
      </c>
      <c r="E301">
        <v>3.8665259326113602E-2</v>
      </c>
    </row>
    <row r="302" spans="1:5" x14ac:dyDescent="0.25">
      <c r="A302">
        <v>301</v>
      </c>
      <c r="B302" t="s">
        <v>304</v>
      </c>
      <c r="C302" t="str">
        <f>HYPERLINK("http://www.ncbi.nlm.nih.gov/entrez/query.fcgi?cmd=search&amp;db=gene&amp;term=29409","29409")</f>
        <v>29409</v>
      </c>
      <c r="D302">
        <v>1.41578372999637</v>
      </c>
      <c r="E302">
        <v>2.2768782376819001E-2</v>
      </c>
    </row>
    <row r="303" spans="1:5" x14ac:dyDescent="0.25">
      <c r="A303">
        <v>302</v>
      </c>
      <c r="B303" t="s">
        <v>305</v>
      </c>
      <c r="C303" t="str">
        <f>HYPERLINK("http://www.ncbi.nlm.nih.gov/entrez/query.fcgi?cmd=search&amp;db=gene&amp;term=314622","314622")</f>
        <v>314622</v>
      </c>
      <c r="D303">
        <v>1.4141214698225799</v>
      </c>
      <c r="E303">
        <v>2.5807905594505499E-2</v>
      </c>
    </row>
    <row r="304" spans="1:5" x14ac:dyDescent="0.25">
      <c r="A304">
        <v>303</v>
      </c>
      <c r="B304" t="s">
        <v>306</v>
      </c>
      <c r="C304" t="str">
        <f>HYPERLINK("http://www.ncbi.nlm.nih.gov/entrez/query.fcgi?cmd=search&amp;db=gene&amp;term=680874","680874")</f>
        <v>680874</v>
      </c>
      <c r="D304">
        <v>1.4140582187111499</v>
      </c>
      <c r="E304">
        <v>3.2202411576007797E-2</v>
      </c>
    </row>
    <row r="305" spans="1:5" x14ac:dyDescent="0.25">
      <c r="A305">
        <v>304</v>
      </c>
      <c r="B305" t="s">
        <v>307</v>
      </c>
      <c r="C305" t="str">
        <f>HYPERLINK("http://www.ncbi.nlm.nih.gov/entrez/query.fcgi?cmd=search&amp;db=gene&amp;term=266802","266802")</f>
        <v>266802</v>
      </c>
      <c r="D305">
        <v>1.41395619268026</v>
      </c>
      <c r="E305">
        <v>1.3619526463017201E-2</v>
      </c>
    </row>
    <row r="306" spans="1:5" x14ac:dyDescent="0.25">
      <c r="A306">
        <v>305</v>
      </c>
      <c r="B306" t="s">
        <v>308</v>
      </c>
      <c r="C306" t="str">
        <f>HYPERLINK("http://www.ncbi.nlm.nih.gov/entrez/query.fcgi?cmd=search&amp;db=gene&amp;term=501164","501164")</f>
        <v>501164</v>
      </c>
      <c r="D306">
        <v>1.413323537888</v>
      </c>
      <c r="E306">
        <v>7.3219321428359399E-3</v>
      </c>
    </row>
    <row r="307" spans="1:5" x14ac:dyDescent="0.25">
      <c r="A307">
        <v>306</v>
      </c>
      <c r="B307" t="s">
        <v>309</v>
      </c>
      <c r="C307" t="str">
        <f>HYPERLINK("http://www.ncbi.nlm.nih.gov/entrez/query.fcgi?cmd=search&amp;db=gene&amp;term=405121","405121")</f>
        <v>405121</v>
      </c>
      <c r="D307">
        <v>1.4131019718400399</v>
      </c>
      <c r="E307">
        <v>4.6718064177383202E-2</v>
      </c>
    </row>
    <row r="308" spans="1:5" x14ac:dyDescent="0.25">
      <c r="A308">
        <v>307</v>
      </c>
      <c r="B308" t="s">
        <v>310</v>
      </c>
      <c r="C308" t="str">
        <f>HYPERLINK("http://www.ncbi.nlm.nih.gov/entrez/query.fcgi?cmd=search&amp;db=gene&amp;term=24406","24406")</f>
        <v>24406</v>
      </c>
      <c r="D308">
        <v>1.4130749484285501</v>
      </c>
      <c r="E308">
        <v>2.1889539956530899E-2</v>
      </c>
    </row>
    <row r="309" spans="1:5" x14ac:dyDescent="0.25">
      <c r="A309">
        <v>308</v>
      </c>
      <c r="B309" t="s">
        <v>311</v>
      </c>
      <c r="C309" t="str">
        <f>HYPERLINK("http://www.ncbi.nlm.nih.gov/entrez/query.fcgi?cmd=search&amp;db=gene&amp;term=54309","54309")</f>
        <v>54309</v>
      </c>
      <c r="D309">
        <v>1.41292130947354</v>
      </c>
      <c r="E309">
        <v>3.4546839045908703E-2</v>
      </c>
    </row>
    <row r="310" spans="1:5" x14ac:dyDescent="0.25">
      <c r="A310">
        <v>309</v>
      </c>
      <c r="B310" t="s">
        <v>312</v>
      </c>
      <c r="C310" t="str">
        <f>HYPERLINK("http://www.ncbi.nlm.nih.gov/entrez/query.fcgi?cmd=search&amp;db=gene&amp;term=305434","305434")</f>
        <v>305434</v>
      </c>
      <c r="D310">
        <v>1.41225710575389</v>
      </c>
      <c r="E310">
        <v>3.5888978168094401E-2</v>
      </c>
    </row>
    <row r="311" spans="1:5" x14ac:dyDescent="0.25">
      <c r="A311">
        <v>310</v>
      </c>
      <c r="B311" t="s">
        <v>313</v>
      </c>
      <c r="C311" t="str">
        <f>HYPERLINK("http://www.ncbi.nlm.nih.gov/entrez/query.fcgi?cmd=search&amp;db=gene&amp;term=313783","313783")</f>
        <v>313783</v>
      </c>
      <c r="D311">
        <v>1.41139323945047</v>
      </c>
      <c r="E311">
        <v>1.73576594010303E-2</v>
      </c>
    </row>
    <row r="312" spans="1:5" x14ac:dyDescent="0.25">
      <c r="A312">
        <v>311</v>
      </c>
      <c r="B312" t="s">
        <v>314</v>
      </c>
      <c r="C312" t="str">
        <f>HYPERLINK("http://www.ncbi.nlm.nih.gov/entrez/query.fcgi?cmd=search&amp;db=gene&amp;term=65270","65270")</f>
        <v>65270</v>
      </c>
      <c r="D312">
        <v>1.41124639557839</v>
      </c>
      <c r="E312">
        <v>3.9841570754187899E-2</v>
      </c>
    </row>
    <row r="313" spans="1:5" x14ac:dyDescent="0.25">
      <c r="A313">
        <v>312</v>
      </c>
      <c r="B313" t="s">
        <v>315</v>
      </c>
      <c r="C313" t="str">
        <f>HYPERLINK("http://www.ncbi.nlm.nih.gov/entrez/query.fcgi?cmd=search&amp;db=gene&amp;term=294640","294640")</f>
        <v>294640</v>
      </c>
      <c r="D313">
        <v>1.4104189664281199</v>
      </c>
      <c r="E313">
        <v>2.4535683910155801E-2</v>
      </c>
    </row>
    <row r="314" spans="1:5" x14ac:dyDescent="0.25">
      <c r="A314">
        <v>313</v>
      </c>
      <c r="B314" t="s">
        <v>316</v>
      </c>
      <c r="C314" t="str">
        <f>HYPERLINK("http://www.ncbi.nlm.nih.gov/entrez/query.fcgi?cmd=search&amp;db=gene&amp;term=24950","24950")</f>
        <v>24950</v>
      </c>
      <c r="D314">
        <v>1.4093601247435099</v>
      </c>
      <c r="E314">
        <v>1.8426395365310998E-2</v>
      </c>
    </row>
    <row r="315" spans="1:5" x14ac:dyDescent="0.25">
      <c r="A315">
        <v>314</v>
      </c>
      <c r="B315" t="s">
        <v>317</v>
      </c>
      <c r="C315" t="str">
        <f>HYPERLINK("http://www.ncbi.nlm.nih.gov/entrez/query.fcgi?cmd=search&amp;db=gene&amp;term=498814","498814")</f>
        <v>498814</v>
      </c>
      <c r="D315">
        <v>1.4092357161115801</v>
      </c>
      <c r="E315">
        <v>2.18827292705197E-2</v>
      </c>
    </row>
    <row r="316" spans="1:5" x14ac:dyDescent="0.25">
      <c r="A316">
        <v>315</v>
      </c>
      <c r="B316" t="s">
        <v>318</v>
      </c>
      <c r="C316" t="str">
        <f>HYPERLINK("http://www.ncbi.nlm.nih.gov/entrez/query.fcgi?cmd=search&amp;db=gene&amp;term=316023","316023")</f>
        <v>316023</v>
      </c>
      <c r="D316">
        <v>1.4090351549934701</v>
      </c>
      <c r="E316">
        <v>2.38377989367584E-2</v>
      </c>
    </row>
    <row r="317" spans="1:5" x14ac:dyDescent="0.25">
      <c r="A317">
        <v>316</v>
      </c>
      <c r="B317" t="s">
        <v>319</v>
      </c>
      <c r="C317" t="str">
        <f>HYPERLINK("http://www.ncbi.nlm.nih.gov/entrez/query.fcgi?cmd=search&amp;db=gene&amp;term=317232","317232")</f>
        <v>317232</v>
      </c>
      <c r="D317">
        <v>1.4083407557288601</v>
      </c>
      <c r="E317">
        <v>2.9694124294716898E-3</v>
      </c>
    </row>
    <row r="318" spans="1:5" x14ac:dyDescent="0.25">
      <c r="A318">
        <v>317</v>
      </c>
      <c r="B318" t="s">
        <v>320</v>
      </c>
      <c r="C318" t="str">
        <f>HYPERLINK("http://www.ncbi.nlm.nih.gov/entrez/query.fcgi?cmd=search&amp;db=gene&amp;term=304554","304554")</f>
        <v>304554</v>
      </c>
      <c r="D318">
        <v>1.40800020016617</v>
      </c>
      <c r="E318">
        <v>2.6304788631110699E-3</v>
      </c>
    </row>
    <row r="319" spans="1:5" x14ac:dyDescent="0.25">
      <c r="A319">
        <v>318</v>
      </c>
      <c r="B319" t="s">
        <v>321</v>
      </c>
      <c r="C319" t="str">
        <f>HYPERLINK("http://www.ncbi.nlm.nih.gov/entrez/query.fcgi?cmd=search&amp;db=gene&amp;term=362937","362937")</f>
        <v>362937</v>
      </c>
      <c r="D319">
        <v>1.4078946261744001</v>
      </c>
      <c r="E319">
        <v>4.0395040566472397E-2</v>
      </c>
    </row>
    <row r="320" spans="1:5" x14ac:dyDescent="0.25">
      <c r="A320">
        <v>319</v>
      </c>
      <c r="B320" t="s">
        <v>322</v>
      </c>
      <c r="C320" t="str">
        <f>HYPERLINK("http://www.ncbi.nlm.nih.gov/entrez/query.fcgi?cmd=search&amp;db=gene&amp;term=690853","690853")</f>
        <v>690853</v>
      </c>
      <c r="D320">
        <v>1.4072870949116301</v>
      </c>
      <c r="E320">
        <v>2.3325992770697498E-3</v>
      </c>
    </row>
    <row r="321" spans="1:5" x14ac:dyDescent="0.25">
      <c r="A321">
        <v>320</v>
      </c>
      <c r="B321" t="s">
        <v>323</v>
      </c>
      <c r="C321" t="str">
        <f>HYPERLINK("http://www.ncbi.nlm.nih.gov/entrez/query.fcgi?cmd=search&amp;db=gene&amp;term=315789","315789")</f>
        <v>315789</v>
      </c>
      <c r="D321">
        <v>1.4072257824518899</v>
      </c>
      <c r="E321">
        <v>1.3066884623513799E-3</v>
      </c>
    </row>
    <row r="322" spans="1:5" x14ac:dyDescent="0.25">
      <c r="A322">
        <v>321</v>
      </c>
      <c r="B322" t="s">
        <v>324</v>
      </c>
      <c r="C322" t="str">
        <f>HYPERLINK("http://www.ncbi.nlm.nih.gov/entrez/query.fcgi?cmd=search&amp;db=gene&amp;term=366567","366567")</f>
        <v>366567</v>
      </c>
      <c r="D322">
        <v>1.4068767823375601</v>
      </c>
      <c r="E322">
        <v>2.2894785927520402E-2</v>
      </c>
    </row>
    <row r="323" spans="1:5" x14ac:dyDescent="0.25">
      <c r="A323">
        <v>322</v>
      </c>
      <c r="B323" t="s">
        <v>325</v>
      </c>
      <c r="C323" t="str">
        <f>HYPERLINK("http://www.ncbi.nlm.nih.gov/entrez/query.fcgi?cmd=search&amp;db=gene&amp;term=361003","361003")</f>
        <v>361003</v>
      </c>
      <c r="D323">
        <v>1.40640633496551</v>
      </c>
      <c r="E323">
        <v>2.1884058308557601E-2</v>
      </c>
    </row>
    <row r="324" spans="1:5" x14ac:dyDescent="0.25">
      <c r="A324">
        <v>323</v>
      </c>
      <c r="B324" t="s">
        <v>326</v>
      </c>
      <c r="C324" t="str">
        <f>HYPERLINK("http://www.ncbi.nlm.nih.gov/entrez/query.fcgi?cmd=search&amp;db=gene&amp;term=287136","287136")</f>
        <v>287136</v>
      </c>
      <c r="D324">
        <v>1.40600393242692</v>
      </c>
      <c r="E324">
        <v>3.0743104906951799E-2</v>
      </c>
    </row>
    <row r="325" spans="1:5" x14ac:dyDescent="0.25">
      <c r="A325">
        <v>324</v>
      </c>
      <c r="B325" t="s">
        <v>327</v>
      </c>
      <c r="C325" t="str">
        <f>HYPERLINK("http://www.ncbi.nlm.nih.gov/entrez/query.fcgi?cmd=search&amp;db=gene&amp;term=304181","304181")</f>
        <v>304181</v>
      </c>
      <c r="D325">
        <v>1.40573446048045</v>
      </c>
      <c r="E325">
        <v>3.39911616083848E-2</v>
      </c>
    </row>
    <row r="326" spans="1:5" x14ac:dyDescent="0.25">
      <c r="A326">
        <v>325</v>
      </c>
      <c r="B326" t="s">
        <v>328</v>
      </c>
      <c r="C326" t="str">
        <f>HYPERLINK("http://www.ncbi.nlm.nih.gov/entrez/query.fcgi?cmd=search&amp;db=gene&amp;term=299202","299202")</f>
        <v>299202</v>
      </c>
      <c r="D326">
        <v>1.40428993078791</v>
      </c>
      <c r="E326">
        <v>3.2556378854549099E-3</v>
      </c>
    </row>
    <row r="327" spans="1:5" x14ac:dyDescent="0.25">
      <c r="A327">
        <v>326</v>
      </c>
      <c r="B327" t="s">
        <v>329</v>
      </c>
      <c r="C327" t="str">
        <f>HYPERLINK("http://www.ncbi.nlm.nih.gov/entrez/query.fcgi?cmd=search&amp;db=gene&amp;term=103693727","103693727")</f>
        <v>103693727</v>
      </c>
      <c r="D327">
        <v>1.40319194992292</v>
      </c>
      <c r="E327">
        <v>4.8870925177182799E-2</v>
      </c>
    </row>
    <row r="328" spans="1:5" x14ac:dyDescent="0.25">
      <c r="A328">
        <v>327</v>
      </c>
      <c r="B328" t="s">
        <v>330</v>
      </c>
      <c r="C328" t="str">
        <f>HYPERLINK("http://www.ncbi.nlm.nih.gov/entrez/query.fcgi?cmd=search&amp;db=gene&amp;term=293591","293591")</f>
        <v>293591</v>
      </c>
      <c r="D328">
        <v>1.4022991480809299</v>
      </c>
      <c r="E328">
        <v>3.9657743068441102E-2</v>
      </c>
    </row>
    <row r="329" spans="1:5" x14ac:dyDescent="0.25">
      <c r="A329">
        <v>328</v>
      </c>
      <c r="B329" t="s">
        <v>331</v>
      </c>
      <c r="C329" t="str">
        <f>HYPERLINK("http://www.ncbi.nlm.nih.gov/entrez/query.fcgi?cmd=search&amp;db=gene&amp;term=311833","311833")</f>
        <v>311833</v>
      </c>
      <c r="D329">
        <v>1.4021817357731401</v>
      </c>
      <c r="E329">
        <v>1.00384419178656E-3</v>
      </c>
    </row>
    <row r="330" spans="1:5" x14ac:dyDescent="0.25">
      <c r="A330">
        <v>329</v>
      </c>
      <c r="B330" t="s">
        <v>332</v>
      </c>
      <c r="C330" t="str">
        <f>HYPERLINK("http://www.ncbi.nlm.nih.gov/entrez/query.fcgi?cmd=search&amp;db=gene&amp;term=309525","309525")</f>
        <v>309525</v>
      </c>
      <c r="D330">
        <v>1.40158533055178</v>
      </c>
      <c r="E330">
        <v>3.2994997434126802E-2</v>
      </c>
    </row>
    <row r="331" spans="1:5" x14ac:dyDescent="0.25">
      <c r="A331">
        <v>330</v>
      </c>
      <c r="B331" t="s">
        <v>333</v>
      </c>
      <c r="C331" t="str">
        <f>HYPERLINK("http://www.ncbi.nlm.nih.gov/entrez/query.fcgi?cmd=search&amp;db=gene&amp;term=307925","307925")</f>
        <v>307925</v>
      </c>
      <c r="D331">
        <v>1.4012215928540701</v>
      </c>
      <c r="E331">
        <v>4.5292451302494798E-2</v>
      </c>
    </row>
    <row r="332" spans="1:5" x14ac:dyDescent="0.25">
      <c r="A332">
        <v>331</v>
      </c>
      <c r="B332" t="s">
        <v>334</v>
      </c>
      <c r="C332" t="str">
        <f>HYPERLINK("http://www.ncbi.nlm.nih.gov/entrez/query.fcgi?cmd=search&amp;db=gene&amp;term=361528","361528")</f>
        <v>361528</v>
      </c>
      <c r="D332">
        <v>1.4011127662053899</v>
      </c>
      <c r="E332">
        <v>2.18735736613354E-2</v>
      </c>
    </row>
    <row r="333" spans="1:5" x14ac:dyDescent="0.25">
      <c r="A333">
        <v>332</v>
      </c>
      <c r="B333" t="s">
        <v>335</v>
      </c>
      <c r="C333" t="str">
        <f>HYPERLINK("http://www.ncbi.nlm.nih.gov/entrez/query.fcgi?cmd=search&amp;db=gene&amp;term=25298","25298")</f>
        <v>25298</v>
      </c>
      <c r="D333">
        <v>1.4008036376404001</v>
      </c>
      <c r="E333">
        <v>7.2836668999318697E-3</v>
      </c>
    </row>
    <row r="334" spans="1:5" x14ac:dyDescent="0.25">
      <c r="A334">
        <v>333</v>
      </c>
      <c r="B334" t="s">
        <v>336</v>
      </c>
      <c r="C334" t="str">
        <f>HYPERLINK("http://www.ncbi.nlm.nih.gov/entrez/query.fcgi?cmd=search&amp;db=gene&amp;term=691998","691998")</f>
        <v>691998</v>
      </c>
      <c r="D334">
        <v>-2.9705080525800298</v>
      </c>
      <c r="E334">
        <v>2.3170377034278399E-2</v>
      </c>
    </row>
    <row r="335" spans="1:5" x14ac:dyDescent="0.25">
      <c r="A335">
        <v>334</v>
      </c>
      <c r="B335" t="s">
        <v>337</v>
      </c>
      <c r="C335" t="str">
        <f>HYPERLINK("http://www.ncbi.nlm.nih.gov/entrez/query.fcgi?cmd=search&amp;db=gene&amp;term=29397","29397")</f>
        <v>29397</v>
      </c>
      <c r="D335">
        <v>-2.56568154503955</v>
      </c>
      <c r="E335">
        <v>6.7320359989870796E-3</v>
      </c>
    </row>
    <row r="336" spans="1:5" x14ac:dyDescent="0.25">
      <c r="A336">
        <v>335</v>
      </c>
      <c r="B336" t="s">
        <v>338</v>
      </c>
      <c r="C336" t="str">
        <f>HYPERLINK("http://www.ncbi.nlm.nih.gov/entrez/query.fcgi?cmd=search&amp;db=gene&amp;term=100359993","100359993")</f>
        <v>100359993</v>
      </c>
      <c r="D336">
        <v>-2.54540732747724</v>
      </c>
      <c r="E336">
        <v>1.67536185915826E-2</v>
      </c>
    </row>
    <row r="337" spans="1:5" x14ac:dyDescent="0.25">
      <c r="A337">
        <v>336</v>
      </c>
      <c r="B337" t="s">
        <v>339</v>
      </c>
      <c r="C337" t="str">
        <f>HYPERLINK("http://www.ncbi.nlm.nih.gov/entrez/query.fcgi?cmd=search&amp;db=gene&amp;term=303666","303666")</f>
        <v>303666</v>
      </c>
      <c r="D337">
        <v>-2.5078319978414498</v>
      </c>
      <c r="E337">
        <v>2.15289993150725E-3</v>
      </c>
    </row>
    <row r="338" spans="1:5" x14ac:dyDescent="0.25">
      <c r="A338">
        <v>337</v>
      </c>
      <c r="B338" t="s">
        <v>340</v>
      </c>
      <c r="C338" t="str">
        <f>HYPERLINK("http://www.ncbi.nlm.nih.gov/entrez/query.fcgi?cmd=search&amp;db=gene&amp;term=100361319","100361319")</f>
        <v>100361319</v>
      </c>
      <c r="D338">
        <v>-2.1500797755276202</v>
      </c>
      <c r="E338">
        <v>8.2511593305518698E-3</v>
      </c>
    </row>
    <row r="339" spans="1:5" x14ac:dyDescent="0.25">
      <c r="A339">
        <v>338</v>
      </c>
      <c r="B339" t="s">
        <v>341</v>
      </c>
      <c r="C339" t="str">
        <f>HYPERLINK("http://www.ncbi.nlm.nih.gov/entrez/query.fcgi?cmd=search&amp;db=gene&amp;term=681325","681325")</f>
        <v>681325</v>
      </c>
      <c r="D339">
        <v>-2.1274710321547299</v>
      </c>
      <c r="E339">
        <v>5.1373511170926802E-3</v>
      </c>
    </row>
    <row r="340" spans="1:5" x14ac:dyDescent="0.25">
      <c r="A340">
        <v>339</v>
      </c>
      <c r="B340" t="s">
        <v>342</v>
      </c>
      <c r="C340" t="str">
        <f>HYPERLINK("http://www.ncbi.nlm.nih.gov/entrez/query.fcgi?cmd=search&amp;db=gene&amp;term=309607","309607")</f>
        <v>309607</v>
      </c>
      <c r="D340">
        <v>-2.1229845291279901</v>
      </c>
      <c r="E340">
        <v>2.61660029503397E-2</v>
      </c>
    </row>
    <row r="341" spans="1:5" x14ac:dyDescent="0.25">
      <c r="A341">
        <v>340</v>
      </c>
      <c r="B341" t="s">
        <v>343</v>
      </c>
      <c r="C341" t="str">
        <f>HYPERLINK("http://www.ncbi.nlm.nih.gov/entrez/query.fcgi?cmd=search&amp;db=gene&amp;term=360572","360572")</f>
        <v>360572</v>
      </c>
      <c r="D341">
        <v>-2.1010218644402201</v>
      </c>
      <c r="E341">
        <v>2.2396068439238401E-2</v>
      </c>
    </row>
    <row r="342" spans="1:5" x14ac:dyDescent="0.25">
      <c r="A342">
        <v>341</v>
      </c>
      <c r="B342" t="s">
        <v>344</v>
      </c>
      <c r="C342" t="str">
        <f>HYPERLINK("http://www.ncbi.nlm.nih.gov/entrez/query.fcgi?cmd=search&amp;db=gene&amp;term=294706","294706")</f>
        <v>294706</v>
      </c>
      <c r="D342">
        <v>-2.0555665857099701</v>
      </c>
      <c r="E342">
        <v>2.6274570208502102E-3</v>
      </c>
    </row>
    <row r="343" spans="1:5" x14ac:dyDescent="0.25">
      <c r="A343">
        <v>342</v>
      </c>
      <c r="B343" t="s">
        <v>345</v>
      </c>
      <c r="C343" t="str">
        <f>HYPERLINK("http://www.ncbi.nlm.nih.gov/entrez/query.fcgi?cmd=search&amp;db=gene&amp;term=500047","500047")</f>
        <v>500047</v>
      </c>
      <c r="D343">
        <v>-2.0503686263039498</v>
      </c>
      <c r="E343">
        <v>1.42694141585369E-2</v>
      </c>
    </row>
    <row r="344" spans="1:5" x14ac:dyDescent="0.25">
      <c r="A344">
        <v>343</v>
      </c>
      <c r="B344" t="s">
        <v>346</v>
      </c>
      <c r="C344" t="str">
        <f>HYPERLINK("http://www.ncbi.nlm.nih.gov/entrez/query.fcgi?cmd=search&amp;db=gene&amp;term=100911190","100911190")</f>
        <v>100911190</v>
      </c>
      <c r="D344">
        <v>-2.04666139499101</v>
      </c>
      <c r="E344">
        <v>7.7369904039414896E-3</v>
      </c>
    </row>
    <row r="345" spans="1:5" x14ac:dyDescent="0.25">
      <c r="A345">
        <v>344</v>
      </c>
      <c r="B345" t="s">
        <v>347</v>
      </c>
      <c r="C345" t="str">
        <f>HYPERLINK("http://www.ncbi.nlm.nih.gov/entrez/query.fcgi?cmd=search&amp;db=gene&amp;term=84405","84405")</f>
        <v>84405</v>
      </c>
      <c r="D345">
        <v>-1.98120739511057</v>
      </c>
      <c r="E345">
        <v>2.8251346106871401E-2</v>
      </c>
    </row>
    <row r="346" spans="1:5" x14ac:dyDescent="0.25">
      <c r="A346">
        <v>345</v>
      </c>
      <c r="B346" t="s">
        <v>348</v>
      </c>
      <c r="C346" t="str">
        <f>HYPERLINK("http://www.ncbi.nlm.nih.gov/entrez/query.fcgi?cmd=search&amp;db=gene&amp;term=293750","293750")</f>
        <v>293750</v>
      </c>
      <c r="D346">
        <v>-1.9452213822605999</v>
      </c>
      <c r="E346">
        <v>2.0776345009438899E-2</v>
      </c>
    </row>
    <row r="347" spans="1:5" x14ac:dyDescent="0.25">
      <c r="A347">
        <v>346</v>
      </c>
      <c r="B347" t="s">
        <v>349</v>
      </c>
      <c r="C347" t="str">
        <f>HYPERLINK("http://www.ncbi.nlm.nih.gov/entrez/query.fcgi?cmd=search&amp;db=gene&amp;term=314904","314904")</f>
        <v>314904</v>
      </c>
      <c r="D347">
        <v>-1.94347485197535</v>
      </c>
      <c r="E347">
        <v>4.89577172064097E-2</v>
      </c>
    </row>
    <row r="348" spans="1:5" x14ac:dyDescent="0.25">
      <c r="A348">
        <v>347</v>
      </c>
      <c r="B348" t="s">
        <v>350</v>
      </c>
      <c r="C348" t="str">
        <f>HYPERLINK("http://www.ncbi.nlm.nih.gov/entrez/query.fcgi?cmd=search&amp;db=gene&amp;term=100359505","100359505")</f>
        <v>100359505</v>
      </c>
      <c r="D348">
        <v>-1.93739794321129</v>
      </c>
      <c r="E348">
        <v>4.11950196627906E-2</v>
      </c>
    </row>
    <row r="349" spans="1:5" x14ac:dyDescent="0.25">
      <c r="A349">
        <v>348</v>
      </c>
      <c r="B349" t="s">
        <v>351</v>
      </c>
      <c r="C349" t="str">
        <f>HYPERLINK("http://www.ncbi.nlm.nih.gov/entrez/query.fcgi?cmd=search&amp;db=gene&amp;term=102548389","102548389")</f>
        <v>102548389</v>
      </c>
      <c r="D349">
        <v>-1.93496020993486</v>
      </c>
      <c r="E349">
        <v>2.9448132948415302E-3</v>
      </c>
    </row>
    <row r="350" spans="1:5" x14ac:dyDescent="0.25">
      <c r="A350">
        <v>349</v>
      </c>
      <c r="B350" t="s">
        <v>352</v>
      </c>
      <c r="C350" t="str">
        <f>HYPERLINK("http://www.ncbi.nlm.nih.gov/entrez/query.fcgi?cmd=search&amp;db=gene&amp;term=114247","114247")</f>
        <v>114247</v>
      </c>
      <c r="D350">
        <v>-1.91790335211407</v>
      </c>
      <c r="E350">
        <v>1.38707430772396E-2</v>
      </c>
    </row>
    <row r="351" spans="1:5" x14ac:dyDescent="0.25">
      <c r="A351">
        <v>350</v>
      </c>
      <c r="B351" t="s">
        <v>353</v>
      </c>
      <c r="C351" t="str">
        <f>HYPERLINK("http://www.ncbi.nlm.nih.gov/entrez/query.fcgi?cmd=search&amp;db=gene&amp;term=25204","25204")</f>
        <v>25204</v>
      </c>
      <c r="D351">
        <v>-1.89243251634968</v>
      </c>
      <c r="E351">
        <v>3.4427767184911397E-2</v>
      </c>
    </row>
    <row r="352" spans="1:5" x14ac:dyDescent="0.25">
      <c r="A352">
        <v>351</v>
      </c>
      <c r="B352" t="s">
        <v>354</v>
      </c>
      <c r="C352" t="str">
        <f>HYPERLINK("http://www.ncbi.nlm.nih.gov/entrez/query.fcgi?cmd=search&amp;db=gene&amp;term=304266","304266")</f>
        <v>304266</v>
      </c>
      <c r="D352">
        <v>-1.8871438004671</v>
      </c>
      <c r="E352">
        <v>4.52267840572316E-2</v>
      </c>
    </row>
    <row r="353" spans="1:5" x14ac:dyDescent="0.25">
      <c r="A353">
        <v>352</v>
      </c>
      <c r="B353" t="s">
        <v>355</v>
      </c>
      <c r="C353" t="str">
        <f>HYPERLINK("http://www.ncbi.nlm.nih.gov/entrez/query.fcgi?cmd=search&amp;db=gene&amp;term=315338","315338")</f>
        <v>315338</v>
      </c>
      <c r="D353">
        <v>-1.87443043670886</v>
      </c>
      <c r="E353">
        <v>3.2143314527182297E-2</v>
      </c>
    </row>
    <row r="354" spans="1:5" x14ac:dyDescent="0.25">
      <c r="A354">
        <v>353</v>
      </c>
      <c r="B354" t="s">
        <v>356</v>
      </c>
      <c r="C354" t="str">
        <f>HYPERLINK("http://www.ncbi.nlm.nih.gov/entrez/query.fcgi?cmd=search&amp;db=gene&amp;term=84471","84471")</f>
        <v>84471</v>
      </c>
      <c r="D354">
        <v>-1.8669024141886901</v>
      </c>
      <c r="E354">
        <v>2.5909737662314102E-2</v>
      </c>
    </row>
    <row r="355" spans="1:5" x14ac:dyDescent="0.25">
      <c r="A355">
        <v>354</v>
      </c>
      <c r="B355" t="s">
        <v>357</v>
      </c>
      <c r="C355" t="str">
        <f>HYPERLINK("http://www.ncbi.nlm.nih.gov/entrez/query.fcgi?cmd=search&amp;db=gene&amp;term=293618","293618")</f>
        <v>293618</v>
      </c>
      <c r="D355">
        <v>-1.8579172478817001</v>
      </c>
      <c r="E355">
        <v>1.88395419679832E-3</v>
      </c>
    </row>
    <row r="356" spans="1:5" x14ac:dyDescent="0.25">
      <c r="A356">
        <v>355</v>
      </c>
      <c r="B356" t="s">
        <v>358</v>
      </c>
      <c r="C356" t="str">
        <f>HYPERLINK("http://www.ncbi.nlm.nih.gov/entrez/query.fcgi?cmd=search&amp;db=gene&amp;term=24536","24536")</f>
        <v>24536</v>
      </c>
      <c r="D356">
        <v>-1.85011062571573</v>
      </c>
      <c r="E356">
        <v>1.6822975585849099E-2</v>
      </c>
    </row>
    <row r="357" spans="1:5" x14ac:dyDescent="0.25">
      <c r="A357">
        <v>356</v>
      </c>
      <c r="B357" t="s">
        <v>359</v>
      </c>
      <c r="C357" t="str">
        <f>HYPERLINK("http://www.ncbi.nlm.nih.gov/entrez/query.fcgi?cmd=search&amp;db=gene&amp;term=499229","499229")</f>
        <v>499229</v>
      </c>
      <c r="D357">
        <v>-1.8465021309045799</v>
      </c>
      <c r="E357">
        <v>2.96619640869111E-3</v>
      </c>
    </row>
    <row r="358" spans="1:5" x14ac:dyDescent="0.25">
      <c r="A358">
        <v>357</v>
      </c>
      <c r="B358" t="s">
        <v>360</v>
      </c>
      <c r="C358" t="str">
        <f>HYPERLINK("http://www.ncbi.nlm.nih.gov/entrez/query.fcgi?cmd=search&amp;db=gene&amp;term=100363856","100363856")</f>
        <v>100363856</v>
      </c>
      <c r="D358">
        <v>-1.84589856578828</v>
      </c>
      <c r="E358">
        <v>3.5266590812950099E-3</v>
      </c>
    </row>
    <row r="359" spans="1:5" x14ac:dyDescent="0.25">
      <c r="A359">
        <v>358</v>
      </c>
      <c r="B359" t="s">
        <v>361</v>
      </c>
      <c r="C359" t="str">
        <f>HYPERLINK("http://www.ncbi.nlm.nih.gov/entrez/query.fcgi?cmd=search&amp;db=gene&amp;term=308995","308995")</f>
        <v>308995</v>
      </c>
      <c r="D359">
        <v>-1.8220890770208999</v>
      </c>
      <c r="E359">
        <v>3.1418726242902699E-2</v>
      </c>
    </row>
    <row r="360" spans="1:5" x14ac:dyDescent="0.25">
      <c r="A360">
        <v>359</v>
      </c>
      <c r="B360" t="s">
        <v>362</v>
      </c>
      <c r="C360" t="str">
        <f>HYPERLINK("http://www.ncbi.nlm.nih.gov/entrez/query.fcgi?cmd=search&amp;db=gene&amp;term=103689940","103689940")</f>
        <v>103689940</v>
      </c>
      <c r="D360">
        <v>-1.8041449802542</v>
      </c>
      <c r="E360">
        <v>3.8738903932480799E-2</v>
      </c>
    </row>
    <row r="361" spans="1:5" x14ac:dyDescent="0.25">
      <c r="A361">
        <v>360</v>
      </c>
      <c r="B361" t="s">
        <v>363</v>
      </c>
      <c r="C361" t="str">
        <f>HYPERLINK("http://www.ncbi.nlm.nih.gov/entrez/query.fcgi?cmd=search&amp;db=gene&amp;term=310511","310511")</f>
        <v>310511</v>
      </c>
      <c r="D361">
        <v>-1.80119280907867</v>
      </c>
      <c r="E361">
        <v>1.72664867876526E-3</v>
      </c>
    </row>
    <row r="362" spans="1:5" x14ac:dyDescent="0.25">
      <c r="A362">
        <v>361</v>
      </c>
      <c r="B362" t="s">
        <v>364</v>
      </c>
      <c r="C362" t="str">
        <f>HYPERLINK("http://www.ncbi.nlm.nih.gov/entrez/query.fcgi?cmd=search&amp;db=gene&amp;term=500015","500015")</f>
        <v>500015</v>
      </c>
      <c r="D362">
        <v>-1.7958247973836901</v>
      </c>
      <c r="E362">
        <v>2.0076814107079999E-2</v>
      </c>
    </row>
    <row r="363" spans="1:5" x14ac:dyDescent="0.25">
      <c r="A363">
        <v>362</v>
      </c>
      <c r="B363" t="s">
        <v>365</v>
      </c>
      <c r="C363" t="str">
        <f>HYPERLINK("http://www.ncbi.nlm.nih.gov/entrez/query.fcgi?cmd=search&amp;db=gene&amp;term=64536","64536")</f>
        <v>64536</v>
      </c>
      <c r="D363">
        <v>-1.7788235299259301</v>
      </c>
      <c r="E363">
        <v>2.5505098141429799E-2</v>
      </c>
    </row>
    <row r="364" spans="1:5" x14ac:dyDescent="0.25">
      <c r="A364">
        <v>363</v>
      </c>
      <c r="B364" t="s">
        <v>366</v>
      </c>
      <c r="C364" t="str">
        <f>HYPERLINK("http://www.ncbi.nlm.nih.gov/entrez/query.fcgi?cmd=search&amp;db=gene&amp;term=54294","54294")</f>
        <v>54294</v>
      </c>
      <c r="D364">
        <v>-1.77722827876701</v>
      </c>
      <c r="E364">
        <v>8.9400624247513195E-3</v>
      </c>
    </row>
    <row r="365" spans="1:5" x14ac:dyDescent="0.25">
      <c r="A365">
        <v>364</v>
      </c>
      <c r="B365" t="s">
        <v>367</v>
      </c>
      <c r="C365" t="str">
        <f>HYPERLINK("http://www.ncbi.nlm.nih.gov/entrez/query.fcgi?cmd=search&amp;db=gene&amp;term=501047","501047")</f>
        <v>501047</v>
      </c>
      <c r="D365">
        <v>-1.7664417033503499</v>
      </c>
      <c r="E365">
        <v>4.6705038184126302E-2</v>
      </c>
    </row>
    <row r="366" spans="1:5" x14ac:dyDescent="0.25">
      <c r="A366">
        <v>365</v>
      </c>
      <c r="B366" t="s">
        <v>368</v>
      </c>
      <c r="C366" t="str">
        <f>HYPERLINK("http://www.ncbi.nlm.nih.gov/entrez/query.fcgi?cmd=search&amp;db=gene&amp;term=361493","361493")</f>
        <v>361493</v>
      </c>
      <c r="D366">
        <v>-1.76421203153175</v>
      </c>
      <c r="E366">
        <v>1.0027140408602499E-2</v>
      </c>
    </row>
    <row r="367" spans="1:5" x14ac:dyDescent="0.25">
      <c r="A367">
        <v>366</v>
      </c>
      <c r="B367" t="s">
        <v>369</v>
      </c>
      <c r="C367" t="str">
        <f>HYPERLINK("http://www.ncbi.nlm.nih.gov/entrez/query.fcgi?cmd=search&amp;db=gene&amp;term=304021","304021")</f>
        <v>304021</v>
      </c>
      <c r="D367">
        <v>-1.76394882775404</v>
      </c>
      <c r="E367">
        <v>2.23735607917099E-2</v>
      </c>
    </row>
    <row r="368" spans="1:5" x14ac:dyDescent="0.25">
      <c r="A368">
        <v>367</v>
      </c>
      <c r="B368" t="s">
        <v>370</v>
      </c>
      <c r="C368" t="str">
        <f>HYPERLINK("http://www.ncbi.nlm.nih.gov/entrez/query.fcgi?cmd=search&amp;db=gene&amp;term=500737","500737")</f>
        <v>500737</v>
      </c>
      <c r="D368">
        <v>-1.72062929418903</v>
      </c>
      <c r="E368">
        <v>3.8674748068093998E-2</v>
      </c>
    </row>
    <row r="369" spans="1:5" x14ac:dyDescent="0.25">
      <c r="A369">
        <v>368</v>
      </c>
      <c r="B369" t="s">
        <v>371</v>
      </c>
      <c r="C369" t="str">
        <f>HYPERLINK("http://www.ncbi.nlm.nih.gov/entrez/query.fcgi?cmd=search&amp;db=gene&amp;term=362456","362456")</f>
        <v>362456</v>
      </c>
      <c r="D369">
        <v>-1.7183752803424399</v>
      </c>
      <c r="E369">
        <v>1.0809235564837E-3</v>
      </c>
    </row>
    <row r="370" spans="1:5" x14ac:dyDescent="0.25">
      <c r="A370">
        <v>369</v>
      </c>
      <c r="B370" t="s">
        <v>372</v>
      </c>
      <c r="C370" t="str">
        <f>HYPERLINK("http://www.ncbi.nlm.nih.gov/entrez/query.fcgi?cmd=search&amp;db=gene&amp;term=24575","24575")</f>
        <v>24575</v>
      </c>
      <c r="D370">
        <v>-1.71782290536677</v>
      </c>
      <c r="E370">
        <v>1.2796226146206501E-2</v>
      </c>
    </row>
    <row r="371" spans="1:5" x14ac:dyDescent="0.25">
      <c r="A371">
        <v>370</v>
      </c>
      <c r="B371" t="s">
        <v>373</v>
      </c>
      <c r="C371" t="str">
        <f>HYPERLINK("http://www.ncbi.nlm.nih.gov/entrez/query.fcgi?cmd=search&amp;db=gene&amp;term=100909664","100909664")</f>
        <v>100909664</v>
      </c>
      <c r="D371">
        <v>-1.7125364904423499</v>
      </c>
      <c r="E371">
        <v>4.4387511439548402E-2</v>
      </c>
    </row>
    <row r="372" spans="1:5" x14ac:dyDescent="0.25">
      <c r="A372">
        <v>371</v>
      </c>
      <c r="B372" t="s">
        <v>374</v>
      </c>
      <c r="C372" t="str">
        <f>HYPERLINK("http://www.ncbi.nlm.nih.gov/entrez/query.fcgi?cmd=search&amp;db=gene&amp;term=292671","292671")</f>
        <v>292671</v>
      </c>
      <c r="D372">
        <v>-1.7054801427369299</v>
      </c>
      <c r="E372">
        <v>3.3429246722265701E-2</v>
      </c>
    </row>
    <row r="373" spans="1:5" x14ac:dyDescent="0.25">
      <c r="A373">
        <v>372</v>
      </c>
      <c r="B373" t="s">
        <v>375</v>
      </c>
      <c r="C373" t="str">
        <f>HYPERLINK("http://www.ncbi.nlm.nih.gov/entrez/query.fcgi?cmd=search&amp;db=gene&amp;term=100910885","100910885")</f>
        <v>100910885</v>
      </c>
      <c r="D373">
        <v>-1.7016551086370999</v>
      </c>
      <c r="E373">
        <v>3.6340851276868397E-2</v>
      </c>
    </row>
    <row r="374" spans="1:5" x14ac:dyDescent="0.25">
      <c r="A374">
        <v>373</v>
      </c>
      <c r="B374" t="s">
        <v>376</v>
      </c>
      <c r="C374" t="str">
        <f>HYPERLINK("http://www.ncbi.nlm.nih.gov/entrez/query.fcgi?cmd=search&amp;db=gene&amp;term=312688","312688")</f>
        <v>312688</v>
      </c>
      <c r="D374">
        <v>-1.6991591985350101</v>
      </c>
      <c r="E374">
        <v>6.2213195837628197E-3</v>
      </c>
    </row>
    <row r="375" spans="1:5" x14ac:dyDescent="0.25">
      <c r="A375">
        <v>374</v>
      </c>
      <c r="B375" t="s">
        <v>377</v>
      </c>
      <c r="C375" t="str">
        <f>HYPERLINK("http://www.ncbi.nlm.nih.gov/entrez/query.fcgi?cmd=search&amp;db=gene&amp;term=688750","688750")</f>
        <v>688750</v>
      </c>
      <c r="D375">
        <v>-1.6945142528549799</v>
      </c>
      <c r="E375">
        <v>2.02182856000475E-2</v>
      </c>
    </row>
    <row r="376" spans="1:5" x14ac:dyDescent="0.25">
      <c r="A376">
        <v>375</v>
      </c>
      <c r="B376" t="s">
        <v>378</v>
      </c>
      <c r="C376" t="str">
        <f>HYPERLINK("http://www.ncbi.nlm.nih.gov/entrez/query.fcgi?cmd=search&amp;db=gene&amp;term=499380","499380")</f>
        <v>499380</v>
      </c>
      <c r="D376">
        <v>-1.6844953096435</v>
      </c>
      <c r="E376">
        <v>4.2859063194210997E-2</v>
      </c>
    </row>
    <row r="377" spans="1:5" x14ac:dyDescent="0.25">
      <c r="A377">
        <v>376</v>
      </c>
      <c r="B377" t="s">
        <v>379</v>
      </c>
      <c r="C377" t="str">
        <f>HYPERLINK("http://www.ncbi.nlm.nih.gov/entrez/query.fcgi?cmd=search&amp;db=gene&amp;term=25166","25166")</f>
        <v>25166</v>
      </c>
      <c r="D377">
        <v>-1.68250036950785</v>
      </c>
      <c r="E377">
        <v>7.6160314521809304E-3</v>
      </c>
    </row>
    <row r="378" spans="1:5" x14ac:dyDescent="0.25">
      <c r="A378">
        <v>377</v>
      </c>
      <c r="B378" t="s">
        <v>380</v>
      </c>
      <c r="C378" t="str">
        <f>HYPERLINK("http://www.ncbi.nlm.nih.gov/entrez/query.fcgi?cmd=search&amp;db=gene&amp;term=29141","29141")</f>
        <v>29141</v>
      </c>
      <c r="D378">
        <v>-1.68097251774066</v>
      </c>
      <c r="E378">
        <v>3.8391136570155901E-2</v>
      </c>
    </row>
    <row r="379" spans="1:5" x14ac:dyDescent="0.25">
      <c r="A379">
        <v>378</v>
      </c>
      <c r="B379" t="s">
        <v>381</v>
      </c>
      <c r="C379" t="str">
        <f>HYPERLINK("http://www.ncbi.nlm.nih.gov/entrez/query.fcgi?cmd=search&amp;db=gene&amp;term=301489","301489")</f>
        <v>301489</v>
      </c>
      <c r="D379">
        <v>-1.67935198993419</v>
      </c>
      <c r="E379">
        <v>4.1323701741558E-2</v>
      </c>
    </row>
    <row r="380" spans="1:5" x14ac:dyDescent="0.25">
      <c r="A380">
        <v>379</v>
      </c>
      <c r="B380" t="s">
        <v>382</v>
      </c>
      <c r="C380" t="str">
        <f>HYPERLINK("http://www.ncbi.nlm.nih.gov/entrez/query.fcgi?cmd=search&amp;db=gene&amp;term=303747","303747")</f>
        <v>303747</v>
      </c>
      <c r="D380">
        <v>-1.67066466802677</v>
      </c>
      <c r="E380">
        <v>2.4937844439797002E-2</v>
      </c>
    </row>
    <row r="381" spans="1:5" x14ac:dyDescent="0.25">
      <c r="A381">
        <v>380</v>
      </c>
      <c r="B381" t="s">
        <v>383</v>
      </c>
      <c r="C381" t="str">
        <f>HYPERLINK("http://www.ncbi.nlm.nih.gov/entrez/query.fcgi?cmd=search&amp;db=gene&amp;term=25644","25644")</f>
        <v>25644</v>
      </c>
      <c r="D381">
        <v>-1.6693422803774001</v>
      </c>
      <c r="E381">
        <v>8.0618371937086798E-3</v>
      </c>
    </row>
    <row r="382" spans="1:5" x14ac:dyDescent="0.25">
      <c r="A382">
        <v>381</v>
      </c>
      <c r="B382" t="s">
        <v>384</v>
      </c>
      <c r="C382" t="str">
        <f>HYPERLINK("http://www.ncbi.nlm.nih.gov/entrez/query.fcgi?cmd=search&amp;db=gene&amp;term=312677","312677")</f>
        <v>312677</v>
      </c>
      <c r="D382">
        <v>-1.6550471134723099</v>
      </c>
      <c r="E382">
        <v>6.9652442005201402E-3</v>
      </c>
    </row>
    <row r="383" spans="1:5" x14ac:dyDescent="0.25">
      <c r="A383">
        <v>382</v>
      </c>
      <c r="B383" t="s">
        <v>385</v>
      </c>
      <c r="C383" t="str">
        <f>HYPERLINK("http://www.ncbi.nlm.nih.gov/entrez/query.fcgi?cmd=search&amp;db=gene&amp;term=140924","140924")</f>
        <v>140924</v>
      </c>
      <c r="D383">
        <v>-1.6536448014163401</v>
      </c>
      <c r="E383">
        <v>3.03479386770444E-3</v>
      </c>
    </row>
    <row r="384" spans="1:5" x14ac:dyDescent="0.25">
      <c r="A384">
        <v>383</v>
      </c>
      <c r="B384" t="s">
        <v>386</v>
      </c>
      <c r="C384" t="str">
        <f>HYPERLINK("http://www.ncbi.nlm.nih.gov/entrez/query.fcgi?cmd=search&amp;db=gene&amp;term=498997","498997")</f>
        <v>498997</v>
      </c>
      <c r="D384">
        <v>-1.6504235341850999</v>
      </c>
      <c r="E384">
        <v>4.1501878328947597E-2</v>
      </c>
    </row>
    <row r="385" spans="1:5" x14ac:dyDescent="0.25">
      <c r="A385">
        <v>384</v>
      </c>
      <c r="B385" t="s">
        <v>387</v>
      </c>
      <c r="C385" t="str">
        <f>HYPERLINK("http://www.ncbi.nlm.nih.gov/entrez/query.fcgi?cmd=search&amp;db=gene&amp;term=681371","681371")</f>
        <v>681371</v>
      </c>
      <c r="D385">
        <v>-1.64904634747434</v>
      </c>
      <c r="E385">
        <v>2.9770085580165698E-2</v>
      </c>
    </row>
    <row r="386" spans="1:5" x14ac:dyDescent="0.25">
      <c r="A386">
        <v>385</v>
      </c>
      <c r="B386" t="s">
        <v>388</v>
      </c>
      <c r="C386" t="str">
        <f>HYPERLINK("http://www.ncbi.nlm.nih.gov/entrez/query.fcgi?cmd=search&amp;db=gene&amp;term=685025","685025")</f>
        <v>685025</v>
      </c>
      <c r="D386">
        <v>-1.6463632556472101</v>
      </c>
      <c r="E386">
        <v>1.1340571878077899E-2</v>
      </c>
    </row>
    <row r="387" spans="1:5" x14ac:dyDescent="0.25">
      <c r="A387">
        <v>386</v>
      </c>
      <c r="B387" t="s">
        <v>389</v>
      </c>
      <c r="C387" t="str">
        <f>HYPERLINK("http://www.ncbi.nlm.nih.gov/entrez/query.fcgi?cmd=search&amp;db=gene&amp;term=301701","301701")</f>
        <v>301701</v>
      </c>
      <c r="D387">
        <v>-1.6420432257616699</v>
      </c>
      <c r="E387">
        <v>5.8509910079362903E-3</v>
      </c>
    </row>
    <row r="388" spans="1:5" x14ac:dyDescent="0.25">
      <c r="A388">
        <v>387</v>
      </c>
      <c r="B388" t="s">
        <v>390</v>
      </c>
      <c r="C388" t="str">
        <f>HYPERLINK("http://www.ncbi.nlm.nih.gov/entrez/query.fcgi?cmd=search&amp;db=gene&amp;term=102554194","102554194")</f>
        <v>102554194</v>
      </c>
      <c r="D388">
        <v>-1.64191901441973</v>
      </c>
      <c r="E388">
        <v>2.2881313664523201E-2</v>
      </c>
    </row>
    <row r="389" spans="1:5" x14ac:dyDescent="0.25">
      <c r="A389">
        <v>388</v>
      </c>
      <c r="B389" t="s">
        <v>391</v>
      </c>
      <c r="C389" t="str">
        <f>HYPERLINK("http://www.ncbi.nlm.nih.gov/entrez/query.fcgi?cmd=search&amp;db=gene&amp;term=680591","680591")</f>
        <v>680591</v>
      </c>
      <c r="D389">
        <v>-1.6407634090996199</v>
      </c>
      <c r="E389">
        <v>2.4400829141725498E-2</v>
      </c>
    </row>
    <row r="390" spans="1:5" x14ac:dyDescent="0.25">
      <c r="A390">
        <v>389</v>
      </c>
      <c r="B390" t="s">
        <v>392</v>
      </c>
      <c r="C390" t="str">
        <f>HYPERLINK("http://www.ncbi.nlm.nih.gov/entrez/query.fcgi?cmd=search&amp;db=gene&amp;term=316729","316729")</f>
        <v>316729</v>
      </c>
      <c r="D390">
        <v>-1.63670999912529</v>
      </c>
      <c r="E390">
        <v>2.5923420514467398E-2</v>
      </c>
    </row>
    <row r="391" spans="1:5" x14ac:dyDescent="0.25">
      <c r="A391">
        <v>390</v>
      </c>
      <c r="B391" t="s">
        <v>393</v>
      </c>
      <c r="C391" t="str">
        <f>HYPERLINK("http://www.ncbi.nlm.nih.gov/entrez/query.fcgi?cmd=search&amp;db=gene&amp;term=102555644","102555644")</f>
        <v>102555644</v>
      </c>
      <c r="D391">
        <v>-1.63316433521809</v>
      </c>
      <c r="E391">
        <v>1.17024975941735E-2</v>
      </c>
    </row>
    <row r="392" spans="1:5" x14ac:dyDescent="0.25">
      <c r="A392">
        <v>391</v>
      </c>
      <c r="B392" t="s">
        <v>394</v>
      </c>
      <c r="C392" t="str">
        <f>HYPERLINK("http://www.ncbi.nlm.nih.gov/entrez/query.fcgi?cmd=search&amp;db=gene&amp;term=501520","501520")</f>
        <v>501520</v>
      </c>
      <c r="D392">
        <v>-1.6310624405818801</v>
      </c>
      <c r="E392">
        <v>3.7086525387807399E-2</v>
      </c>
    </row>
    <row r="393" spans="1:5" x14ac:dyDescent="0.25">
      <c r="A393">
        <v>392</v>
      </c>
      <c r="B393" t="s">
        <v>395</v>
      </c>
      <c r="C393" t="str">
        <f>HYPERLINK("http://www.ncbi.nlm.nih.gov/entrez/query.fcgi?cmd=search&amp;db=gene&amp;term=313040","313040")</f>
        <v>313040</v>
      </c>
      <c r="D393">
        <v>-1.63003988759329</v>
      </c>
      <c r="E393">
        <v>3.8187382837065402E-2</v>
      </c>
    </row>
    <row r="394" spans="1:5" x14ac:dyDescent="0.25">
      <c r="A394">
        <v>393</v>
      </c>
      <c r="B394" t="s">
        <v>396</v>
      </c>
      <c r="C394" t="str">
        <f>HYPERLINK("http://www.ncbi.nlm.nih.gov/entrez/query.fcgi?cmd=search&amp;db=gene&amp;term=502129","502129")</f>
        <v>502129</v>
      </c>
      <c r="D394">
        <v>-1.6258423815349401</v>
      </c>
      <c r="E394">
        <v>3.0921738893320099E-2</v>
      </c>
    </row>
    <row r="395" spans="1:5" x14ac:dyDescent="0.25">
      <c r="A395">
        <v>394</v>
      </c>
      <c r="B395" t="s">
        <v>397</v>
      </c>
      <c r="C395" t="str">
        <f>HYPERLINK("http://www.ncbi.nlm.nih.gov/entrez/query.fcgi?cmd=search&amp;db=gene&amp;term=688621","688621")</f>
        <v>688621</v>
      </c>
      <c r="D395">
        <v>-1.62270424512911</v>
      </c>
      <c r="E395">
        <v>4.43016805087839E-2</v>
      </c>
    </row>
    <row r="396" spans="1:5" x14ac:dyDescent="0.25">
      <c r="A396">
        <v>395</v>
      </c>
      <c r="B396" t="s">
        <v>398</v>
      </c>
      <c r="C396" t="str">
        <f>HYPERLINK("http://www.ncbi.nlm.nih.gov/entrez/query.fcgi?cmd=search&amp;db=gene&amp;term=368178","368178")</f>
        <v>368178</v>
      </c>
      <c r="D396">
        <v>-1.6219507167206999</v>
      </c>
      <c r="E396">
        <v>2.3551561233587899E-3</v>
      </c>
    </row>
    <row r="397" spans="1:5" x14ac:dyDescent="0.25">
      <c r="A397">
        <v>396</v>
      </c>
      <c r="B397" t="s">
        <v>399</v>
      </c>
      <c r="C397" t="str">
        <f>HYPERLINK("http://www.ncbi.nlm.nih.gov/entrez/query.fcgi?cmd=search&amp;db=gene&amp;term=155151","155151")</f>
        <v>155151</v>
      </c>
      <c r="D397">
        <v>-1.6217621871163099</v>
      </c>
      <c r="E397">
        <v>5.9684296218005502E-3</v>
      </c>
    </row>
    <row r="398" spans="1:5" x14ac:dyDescent="0.25">
      <c r="A398">
        <v>397</v>
      </c>
      <c r="B398" t="s">
        <v>400</v>
      </c>
      <c r="C398" t="str">
        <f>HYPERLINK("http://www.ncbi.nlm.nih.gov/entrez/query.fcgi?cmd=search&amp;db=gene&amp;term=361195","361195")</f>
        <v>361195</v>
      </c>
      <c r="D398">
        <v>-1.6216273538938299</v>
      </c>
      <c r="E398">
        <v>2.9879470596514902E-2</v>
      </c>
    </row>
    <row r="399" spans="1:5" x14ac:dyDescent="0.25">
      <c r="A399">
        <v>398</v>
      </c>
      <c r="B399" t="s">
        <v>401</v>
      </c>
      <c r="C399" t="str">
        <f>HYPERLINK("http://www.ncbi.nlm.nih.gov/entrez/query.fcgi?cmd=search&amp;db=gene&amp;term=24446","24446")</f>
        <v>24446</v>
      </c>
      <c r="D399">
        <v>-1.62126963559946</v>
      </c>
      <c r="E399">
        <v>9.5170607684731401E-3</v>
      </c>
    </row>
    <row r="400" spans="1:5" x14ac:dyDescent="0.25">
      <c r="A400">
        <v>399</v>
      </c>
      <c r="B400" t="s">
        <v>402</v>
      </c>
      <c r="C400" t="str">
        <f>HYPERLINK("http://www.ncbi.nlm.nih.gov/entrez/query.fcgi?cmd=search&amp;db=gene&amp;term=305354","305354")</f>
        <v>305354</v>
      </c>
      <c r="D400">
        <v>-1.6205962765283199</v>
      </c>
      <c r="E400">
        <v>3.6074347543799699E-2</v>
      </c>
    </row>
    <row r="401" spans="1:5" x14ac:dyDescent="0.25">
      <c r="A401">
        <v>400</v>
      </c>
      <c r="B401" t="s">
        <v>403</v>
      </c>
      <c r="C401" t="str">
        <f>HYPERLINK("http://www.ncbi.nlm.nih.gov/entrez/query.fcgi?cmd=search&amp;db=gene&amp;term=102556096","102556096")</f>
        <v>102556096</v>
      </c>
      <c r="D401">
        <v>-1.61533903641274</v>
      </c>
      <c r="E401">
        <v>2.11318413729626E-2</v>
      </c>
    </row>
    <row r="402" spans="1:5" x14ac:dyDescent="0.25">
      <c r="A402">
        <v>401</v>
      </c>
      <c r="B402" t="s">
        <v>404</v>
      </c>
      <c r="C402" t="str">
        <f>HYPERLINK("http://www.ncbi.nlm.nih.gov/entrez/query.fcgi?cmd=search&amp;db=gene&amp;term=85247","85247")</f>
        <v>85247</v>
      </c>
      <c r="D402">
        <v>-1.6111963907354501</v>
      </c>
      <c r="E402">
        <v>2.7474088295895899E-2</v>
      </c>
    </row>
    <row r="403" spans="1:5" x14ac:dyDescent="0.25">
      <c r="A403">
        <v>402</v>
      </c>
      <c r="B403" t="s">
        <v>405</v>
      </c>
      <c r="C403" t="str">
        <f>HYPERLINK("http://www.ncbi.nlm.nih.gov/entrez/query.fcgi?cmd=search&amp;db=gene&amp;term=500707","500707")</f>
        <v>500707</v>
      </c>
      <c r="D403">
        <v>-1.61039891885812</v>
      </c>
      <c r="E403">
        <v>1.52983576538723E-2</v>
      </c>
    </row>
    <row r="404" spans="1:5" x14ac:dyDescent="0.25">
      <c r="A404">
        <v>403</v>
      </c>
      <c r="B404" t="s">
        <v>406</v>
      </c>
      <c r="C404" t="str">
        <f>HYPERLINK("http://www.ncbi.nlm.nih.gov/entrez/query.fcgi?cmd=search&amp;db=gene&amp;term=25408","25408")</f>
        <v>25408</v>
      </c>
      <c r="D404">
        <v>-1.6094064313093499</v>
      </c>
      <c r="E404">
        <v>4.5638510795125197E-3</v>
      </c>
    </row>
    <row r="405" spans="1:5" x14ac:dyDescent="0.25">
      <c r="A405">
        <v>404</v>
      </c>
      <c r="B405" t="s">
        <v>407</v>
      </c>
      <c r="C405" t="str">
        <f>HYPERLINK("http://www.ncbi.nlm.nih.gov/entrez/query.fcgi?cmd=search&amp;db=gene&amp;term=171060","171060")</f>
        <v>171060</v>
      </c>
      <c r="D405">
        <v>-1.6055268982781901</v>
      </c>
      <c r="E405">
        <v>1.68302745518265E-2</v>
      </c>
    </row>
    <row r="406" spans="1:5" x14ac:dyDescent="0.25">
      <c r="A406">
        <v>405</v>
      </c>
      <c r="B406" t="s">
        <v>408</v>
      </c>
      <c r="C406" t="str">
        <f>HYPERLINK("http://www.ncbi.nlm.nih.gov/entrez/query.fcgi?cmd=search&amp;db=gene&amp;term=680615","680615")</f>
        <v>680615</v>
      </c>
      <c r="D406">
        <v>-1.60230549213354</v>
      </c>
      <c r="E406">
        <v>3.02257411797517E-2</v>
      </c>
    </row>
    <row r="407" spans="1:5" x14ac:dyDescent="0.25">
      <c r="A407">
        <v>406</v>
      </c>
      <c r="B407" t="s">
        <v>409</v>
      </c>
      <c r="C407" t="str">
        <f>HYPERLINK("http://www.ncbi.nlm.nih.gov/entrez/query.fcgi?cmd=search&amp;db=gene&amp;term=305842","305842")</f>
        <v>305842</v>
      </c>
      <c r="D407">
        <v>-1.5973189373375101</v>
      </c>
      <c r="E407">
        <v>3.1322982450711301E-2</v>
      </c>
    </row>
    <row r="408" spans="1:5" x14ac:dyDescent="0.25">
      <c r="A408">
        <v>407</v>
      </c>
      <c r="B408" t="s">
        <v>410</v>
      </c>
      <c r="C408" t="str">
        <f>HYPERLINK("http://www.ncbi.nlm.nih.gov/entrez/query.fcgi?cmd=search&amp;db=gene&amp;term=29288","29288")</f>
        <v>29288</v>
      </c>
      <c r="D408">
        <v>-1.5932989677316101</v>
      </c>
      <c r="E408">
        <v>3.0048124531429899E-2</v>
      </c>
    </row>
    <row r="409" spans="1:5" x14ac:dyDescent="0.25">
      <c r="A409">
        <v>408</v>
      </c>
      <c r="B409" t="s">
        <v>411</v>
      </c>
      <c r="C409" t="str">
        <f>HYPERLINK("http://www.ncbi.nlm.nih.gov/entrez/query.fcgi?cmd=search&amp;db=gene&amp;term=500448","500448")</f>
        <v>500448</v>
      </c>
      <c r="D409">
        <v>-1.58526578104294</v>
      </c>
      <c r="E409">
        <v>1.9368272833072901E-2</v>
      </c>
    </row>
    <row r="410" spans="1:5" x14ac:dyDescent="0.25">
      <c r="A410">
        <v>409</v>
      </c>
      <c r="B410" t="s">
        <v>412</v>
      </c>
      <c r="C410" t="str">
        <f>HYPERLINK("http://www.ncbi.nlm.nih.gov/entrez/query.fcgi?cmd=search&amp;db=gene&amp;term=102550203","102550203")</f>
        <v>102550203</v>
      </c>
      <c r="D410">
        <v>-1.58024082211911</v>
      </c>
      <c r="E410">
        <v>2.6194685781176601E-2</v>
      </c>
    </row>
    <row r="411" spans="1:5" x14ac:dyDescent="0.25">
      <c r="A411">
        <v>410</v>
      </c>
      <c r="B411" t="s">
        <v>413</v>
      </c>
      <c r="C411" t="str">
        <f>HYPERLINK("http://www.ncbi.nlm.nih.gov/entrez/query.fcgi?cmd=search&amp;db=gene&amp;term=63839","63839")</f>
        <v>63839</v>
      </c>
      <c r="D411">
        <v>-1.5774984986721901</v>
      </c>
      <c r="E411">
        <v>5.7765463139998197E-3</v>
      </c>
    </row>
    <row r="412" spans="1:5" x14ac:dyDescent="0.25">
      <c r="A412">
        <v>411</v>
      </c>
      <c r="B412" t="s">
        <v>414</v>
      </c>
      <c r="C412" t="str">
        <f>HYPERLINK("http://www.ncbi.nlm.nih.gov/entrez/query.fcgi?cmd=search&amp;db=gene&amp;term=362548","362548")</f>
        <v>362548</v>
      </c>
      <c r="D412">
        <v>-1.5767725188333901</v>
      </c>
      <c r="E412">
        <v>1.12212125839561E-3</v>
      </c>
    </row>
    <row r="413" spans="1:5" x14ac:dyDescent="0.25">
      <c r="A413">
        <v>412</v>
      </c>
      <c r="B413" t="s">
        <v>415</v>
      </c>
      <c r="C413" t="str">
        <f>HYPERLINK("http://www.ncbi.nlm.nih.gov/entrez/query.fcgi?cmd=search&amp;db=gene&amp;term=65137","65137")</f>
        <v>65137</v>
      </c>
      <c r="D413">
        <v>-1.57493822315912</v>
      </c>
      <c r="E413">
        <v>1.26339466949466E-2</v>
      </c>
    </row>
    <row r="414" spans="1:5" x14ac:dyDescent="0.25">
      <c r="A414">
        <v>413</v>
      </c>
      <c r="B414" t="s">
        <v>416</v>
      </c>
      <c r="C414" t="str">
        <f>HYPERLINK("http://www.ncbi.nlm.nih.gov/entrez/query.fcgi?cmd=search&amp;db=gene&amp;term=498089","498089")</f>
        <v>498089</v>
      </c>
      <c r="D414">
        <v>-1.5729801813500099</v>
      </c>
      <c r="E414">
        <v>8.5091934077183903E-3</v>
      </c>
    </row>
    <row r="415" spans="1:5" x14ac:dyDescent="0.25">
      <c r="A415">
        <v>414</v>
      </c>
      <c r="B415" t="s">
        <v>417</v>
      </c>
      <c r="C415" t="str">
        <f>HYPERLINK("http://www.ncbi.nlm.nih.gov/entrez/query.fcgi?cmd=search&amp;db=gene&amp;term=100912338","100912338")</f>
        <v>100912338</v>
      </c>
      <c r="D415">
        <v>-1.5719238667714499</v>
      </c>
      <c r="E415">
        <v>1.02752312964136E-2</v>
      </c>
    </row>
    <row r="416" spans="1:5" x14ac:dyDescent="0.25">
      <c r="A416">
        <v>415</v>
      </c>
      <c r="B416" t="s">
        <v>418</v>
      </c>
      <c r="C416" t="str">
        <f>HYPERLINK("http://www.ncbi.nlm.nih.gov/entrez/query.fcgi?cmd=search&amp;db=gene&amp;term=367901","367901")</f>
        <v>367901</v>
      </c>
      <c r="D416">
        <v>-1.5719048433513501</v>
      </c>
      <c r="E416">
        <v>8.7055042769259607E-3</v>
      </c>
    </row>
    <row r="417" spans="1:5" x14ac:dyDescent="0.25">
      <c r="A417">
        <v>416</v>
      </c>
      <c r="B417" t="s">
        <v>419</v>
      </c>
      <c r="C417" t="str">
        <f>HYPERLINK("http://www.ncbi.nlm.nih.gov/entrez/query.fcgi?cmd=search&amp;db=gene&amp;term=308501","308501")</f>
        <v>308501</v>
      </c>
      <c r="D417">
        <v>-1.5694058114745699</v>
      </c>
      <c r="E417">
        <v>5.9591906228839697E-3</v>
      </c>
    </row>
    <row r="418" spans="1:5" x14ac:dyDescent="0.25">
      <c r="A418">
        <v>417</v>
      </c>
      <c r="B418" t="s">
        <v>420</v>
      </c>
      <c r="C418" t="str">
        <f>HYPERLINK("http://www.ncbi.nlm.nih.gov/entrez/query.fcgi?cmd=search&amp;db=gene&amp;term=365813","365813")</f>
        <v>365813</v>
      </c>
      <c r="D418">
        <v>-1.5687352257782301</v>
      </c>
      <c r="E418">
        <v>9.6945896354125906E-3</v>
      </c>
    </row>
    <row r="419" spans="1:5" x14ac:dyDescent="0.25">
      <c r="A419">
        <v>418</v>
      </c>
      <c r="B419" t="s">
        <v>421</v>
      </c>
      <c r="C419" t="str">
        <f>HYPERLINK("http://www.ncbi.nlm.nih.gov/entrez/query.fcgi?cmd=search&amp;db=gene&amp;term=360733","360733")</f>
        <v>360733</v>
      </c>
      <c r="D419">
        <v>-1.56575042159077</v>
      </c>
      <c r="E419">
        <v>2.10815828937116E-3</v>
      </c>
    </row>
    <row r="420" spans="1:5" x14ac:dyDescent="0.25">
      <c r="A420">
        <v>419</v>
      </c>
      <c r="B420" t="s">
        <v>422</v>
      </c>
      <c r="C420" t="str">
        <f>HYPERLINK("http://www.ncbi.nlm.nih.gov/entrez/query.fcgi?cmd=search&amp;db=gene&amp;term=100361854","100361854")</f>
        <v>100361854</v>
      </c>
      <c r="D420">
        <v>-1.5623749343366</v>
      </c>
      <c r="E420">
        <v>2.01823126670693E-2</v>
      </c>
    </row>
    <row r="421" spans="1:5" x14ac:dyDescent="0.25">
      <c r="A421">
        <v>420</v>
      </c>
      <c r="B421" t="s">
        <v>423</v>
      </c>
      <c r="C421" t="str">
        <f>HYPERLINK("http://www.ncbi.nlm.nih.gov/entrez/query.fcgi?cmd=search&amp;db=gene&amp;term=102554315","102554315")</f>
        <v>102554315</v>
      </c>
      <c r="D421">
        <v>-1.5591045878454</v>
      </c>
      <c r="E421">
        <v>6.6759859994201002E-3</v>
      </c>
    </row>
    <row r="422" spans="1:5" x14ac:dyDescent="0.25">
      <c r="A422">
        <v>421</v>
      </c>
      <c r="B422" t="s">
        <v>424</v>
      </c>
      <c r="C422" t="str">
        <f>HYPERLINK("http://www.ncbi.nlm.nih.gov/entrez/query.fcgi?cmd=search&amp;db=gene&amp;term=317468","317468")</f>
        <v>317468</v>
      </c>
      <c r="D422">
        <v>-1.5546990558518701</v>
      </c>
      <c r="E422">
        <v>3.50630688732496E-2</v>
      </c>
    </row>
    <row r="423" spans="1:5" x14ac:dyDescent="0.25">
      <c r="A423">
        <v>422</v>
      </c>
      <c r="B423" t="s">
        <v>425</v>
      </c>
      <c r="C423" t="str">
        <f>HYPERLINK("http://www.ncbi.nlm.nih.gov/entrez/query.fcgi?cmd=search&amp;db=gene&amp;term=288876","288876")</f>
        <v>288876</v>
      </c>
      <c r="D423">
        <v>-1.55410215713886</v>
      </c>
      <c r="E423">
        <v>9.6855951607528502E-3</v>
      </c>
    </row>
    <row r="424" spans="1:5" x14ac:dyDescent="0.25">
      <c r="A424">
        <v>423</v>
      </c>
      <c r="B424" t="s">
        <v>426</v>
      </c>
      <c r="C424" t="str">
        <f>HYPERLINK("http://www.ncbi.nlm.nih.gov/entrez/query.fcgi?cmd=search&amp;db=gene&amp;term=498709","498709")</f>
        <v>498709</v>
      </c>
      <c r="D424">
        <v>-1.55060638284764</v>
      </c>
      <c r="E424">
        <v>3.1078962369275299E-2</v>
      </c>
    </row>
    <row r="425" spans="1:5" x14ac:dyDescent="0.25">
      <c r="A425">
        <v>424</v>
      </c>
      <c r="B425" t="s">
        <v>427</v>
      </c>
      <c r="C425" t="str">
        <f>HYPERLINK("http://www.ncbi.nlm.nih.gov/entrez/query.fcgi?cmd=search&amp;db=gene&amp;term=64554","64554")</f>
        <v>64554</v>
      </c>
      <c r="D425">
        <v>-1.5499605405650001</v>
      </c>
      <c r="E425">
        <v>3.1411889108530197E-2</v>
      </c>
    </row>
    <row r="426" spans="1:5" x14ac:dyDescent="0.25">
      <c r="A426">
        <v>425</v>
      </c>
      <c r="B426" t="s">
        <v>428</v>
      </c>
      <c r="C426" t="str">
        <f>HYPERLINK("http://www.ncbi.nlm.nih.gov/entrez/query.fcgi?cmd=search&amp;db=gene&amp;term=690102","690102")</f>
        <v>690102</v>
      </c>
      <c r="D426">
        <v>-1.5374487538550801</v>
      </c>
      <c r="E426">
        <v>8.6176313018988503E-3</v>
      </c>
    </row>
    <row r="427" spans="1:5" x14ac:dyDescent="0.25">
      <c r="A427">
        <v>426</v>
      </c>
      <c r="B427" t="s">
        <v>429</v>
      </c>
      <c r="C427" t="str">
        <f>HYPERLINK("http://www.ncbi.nlm.nih.gov/entrez/query.fcgi?cmd=search&amp;db=gene&amp;term=100911104","100911104")</f>
        <v>100911104</v>
      </c>
      <c r="D427">
        <v>-1.53448266014739</v>
      </c>
      <c r="E427">
        <v>4.6689652342001502E-2</v>
      </c>
    </row>
    <row r="428" spans="1:5" x14ac:dyDescent="0.25">
      <c r="A428">
        <v>427</v>
      </c>
      <c r="B428" t="s">
        <v>430</v>
      </c>
      <c r="C428" t="str">
        <f>HYPERLINK("http://www.ncbi.nlm.nih.gov/entrez/query.fcgi?cmd=search&amp;db=gene&amp;term=306375","306375")</f>
        <v>306375</v>
      </c>
      <c r="D428">
        <v>-1.53311379217282</v>
      </c>
      <c r="E428">
        <v>1.9850160794455899E-2</v>
      </c>
    </row>
    <row r="429" spans="1:5" x14ac:dyDescent="0.25">
      <c r="A429">
        <v>428</v>
      </c>
      <c r="B429" t="s">
        <v>431</v>
      </c>
      <c r="C429" t="str">
        <f>HYPERLINK("http://www.ncbi.nlm.nih.gov/entrez/query.fcgi?cmd=search&amp;db=gene&amp;term=498753","498753")</f>
        <v>498753</v>
      </c>
      <c r="D429">
        <v>-1.5329215426915901</v>
      </c>
      <c r="E429">
        <v>1.37134892315109E-2</v>
      </c>
    </row>
    <row r="430" spans="1:5" x14ac:dyDescent="0.25">
      <c r="A430">
        <v>429</v>
      </c>
      <c r="B430" t="s">
        <v>432</v>
      </c>
      <c r="C430" t="str">
        <f>HYPERLINK("http://www.ncbi.nlm.nih.gov/entrez/query.fcgi?cmd=search&amp;db=gene&amp;term=100360368","100360368")</f>
        <v>100360368</v>
      </c>
      <c r="D430">
        <v>-1.5313866237417599</v>
      </c>
      <c r="E430">
        <v>9.6702965290966798E-3</v>
      </c>
    </row>
    <row r="431" spans="1:5" x14ac:dyDescent="0.25">
      <c r="A431">
        <v>430</v>
      </c>
      <c r="B431" t="s">
        <v>433</v>
      </c>
      <c r="C431" t="str">
        <f>HYPERLINK("http://www.ncbi.nlm.nih.gov/entrez/query.fcgi?cmd=search&amp;db=gene&amp;term=64036","64036")</f>
        <v>64036</v>
      </c>
      <c r="D431">
        <v>-1.5297283735606</v>
      </c>
      <c r="E431">
        <v>1.51829148588327E-2</v>
      </c>
    </row>
    <row r="432" spans="1:5" x14ac:dyDescent="0.25">
      <c r="A432">
        <v>431</v>
      </c>
      <c r="B432" t="s">
        <v>434</v>
      </c>
      <c r="C432" t="str">
        <f>HYPERLINK("http://www.ncbi.nlm.nih.gov/entrez/query.fcgi?cmd=search&amp;db=gene&amp;term=295277","295277")</f>
        <v>295277</v>
      </c>
      <c r="D432">
        <v>-1.52861034741872</v>
      </c>
      <c r="E432">
        <v>2.4213274933973E-3</v>
      </c>
    </row>
    <row r="433" spans="1:5" x14ac:dyDescent="0.25">
      <c r="A433">
        <v>432</v>
      </c>
      <c r="B433" t="s">
        <v>435</v>
      </c>
      <c r="C433" t="str">
        <f>HYPERLINK("http://www.ncbi.nlm.nih.gov/entrez/query.fcgi?cmd=search&amp;db=gene&amp;term=291885","291885")</f>
        <v>291885</v>
      </c>
      <c r="D433">
        <v>-1.5259393169644899</v>
      </c>
      <c r="E433">
        <v>1.0111875624426701E-2</v>
      </c>
    </row>
    <row r="434" spans="1:5" x14ac:dyDescent="0.25">
      <c r="A434">
        <v>433</v>
      </c>
      <c r="B434" t="s">
        <v>436</v>
      </c>
      <c r="C434" t="str">
        <f>HYPERLINK("http://www.ncbi.nlm.nih.gov/entrez/query.fcgi?cmd=search&amp;db=gene&amp;term=296207","296207")</f>
        <v>296207</v>
      </c>
      <c r="D434">
        <v>-1.5245199342153699</v>
      </c>
      <c r="E434">
        <v>7.8532010490906003E-3</v>
      </c>
    </row>
    <row r="435" spans="1:5" x14ac:dyDescent="0.25">
      <c r="A435">
        <v>434</v>
      </c>
      <c r="B435" t="s">
        <v>437</v>
      </c>
      <c r="C435" t="str">
        <f>HYPERLINK("http://www.ncbi.nlm.nih.gov/entrez/query.fcgi?cmd=search&amp;db=gene&amp;term=84386","84386")</f>
        <v>84386</v>
      </c>
      <c r="D435">
        <v>-1.52182859544664</v>
      </c>
      <c r="E435">
        <v>3.03091636487469E-2</v>
      </c>
    </row>
    <row r="436" spans="1:5" x14ac:dyDescent="0.25">
      <c r="A436">
        <v>435</v>
      </c>
      <c r="B436" t="s">
        <v>438</v>
      </c>
      <c r="C436" t="str">
        <f>HYPERLINK("http://www.ncbi.nlm.nih.gov/entrez/query.fcgi?cmd=search&amp;db=gene&amp;term=100910714","100910714")</f>
        <v>100910714</v>
      </c>
      <c r="D436">
        <v>-1.5202061262575699</v>
      </c>
      <c r="E436">
        <v>2.05874150413266E-2</v>
      </c>
    </row>
    <row r="437" spans="1:5" x14ac:dyDescent="0.25">
      <c r="A437">
        <v>436</v>
      </c>
      <c r="B437" t="s">
        <v>439</v>
      </c>
      <c r="C437" t="str">
        <f>HYPERLINK("http://www.ncbi.nlm.nih.gov/entrez/query.fcgi?cmd=search&amp;db=gene&amp;term=310968","310968")</f>
        <v>310968</v>
      </c>
      <c r="D437">
        <v>-1.516222537902</v>
      </c>
      <c r="E437">
        <v>2.53645915197196E-2</v>
      </c>
    </row>
    <row r="438" spans="1:5" x14ac:dyDescent="0.25">
      <c r="A438">
        <v>437</v>
      </c>
      <c r="B438" t="s">
        <v>440</v>
      </c>
      <c r="C438" t="str">
        <f>HYPERLINK("http://www.ncbi.nlm.nih.gov/entrez/query.fcgi?cmd=search&amp;db=gene&amp;term=679600","679600")</f>
        <v>679600</v>
      </c>
      <c r="D438">
        <v>-1.51466758051869</v>
      </c>
      <c r="E438">
        <v>1.05125284906729E-2</v>
      </c>
    </row>
    <row r="439" spans="1:5" x14ac:dyDescent="0.25">
      <c r="A439">
        <v>438</v>
      </c>
      <c r="B439" t="s">
        <v>441</v>
      </c>
      <c r="C439" t="str">
        <f>HYPERLINK("http://www.ncbi.nlm.nih.gov/entrez/query.fcgi?cmd=search&amp;db=gene&amp;term=680258","680258")</f>
        <v>680258</v>
      </c>
      <c r="D439">
        <v>-1.5139070580453</v>
      </c>
      <c r="E439">
        <v>6.02316674350112E-3</v>
      </c>
    </row>
    <row r="440" spans="1:5" x14ac:dyDescent="0.25">
      <c r="A440">
        <v>439</v>
      </c>
      <c r="B440" t="s">
        <v>442</v>
      </c>
      <c r="C440" t="str">
        <f>HYPERLINK("http://www.ncbi.nlm.nih.gov/entrez/query.fcgi?cmd=search&amp;db=gene&amp;term=360509","360509")</f>
        <v>360509</v>
      </c>
      <c r="D440">
        <v>-1.5137221517102699</v>
      </c>
      <c r="E440">
        <v>6.8233441958702699E-3</v>
      </c>
    </row>
    <row r="441" spans="1:5" x14ac:dyDescent="0.25">
      <c r="A441">
        <v>440</v>
      </c>
      <c r="B441" t="s">
        <v>443</v>
      </c>
      <c r="C441" t="str">
        <f>HYPERLINK("http://www.ncbi.nlm.nih.gov/entrez/query.fcgi?cmd=search&amp;db=gene&amp;term=684970","684970")</f>
        <v>684970</v>
      </c>
      <c r="D441">
        <v>-1.5079453968861001</v>
      </c>
      <c r="E441">
        <v>2.3203501719847499E-2</v>
      </c>
    </row>
    <row r="442" spans="1:5" x14ac:dyDescent="0.25">
      <c r="A442">
        <v>441</v>
      </c>
      <c r="B442" t="s">
        <v>444</v>
      </c>
      <c r="C442" t="str">
        <f>HYPERLINK("http://www.ncbi.nlm.nih.gov/entrez/query.fcgi?cmd=search&amp;db=gene&amp;term=681364","681364")</f>
        <v>681364</v>
      </c>
      <c r="D442">
        <v>-1.50789261157639</v>
      </c>
      <c r="E442">
        <v>6.7242136156764297E-3</v>
      </c>
    </row>
    <row r="443" spans="1:5" x14ac:dyDescent="0.25">
      <c r="A443">
        <v>442</v>
      </c>
      <c r="B443" t="s">
        <v>445</v>
      </c>
      <c r="C443" t="str">
        <f>HYPERLINK("http://www.ncbi.nlm.nih.gov/entrez/query.fcgi?cmd=search&amp;db=gene&amp;term=294269","294269")</f>
        <v>294269</v>
      </c>
      <c r="D443">
        <v>-1.50591360537188</v>
      </c>
      <c r="E443">
        <v>1.01854028412565E-2</v>
      </c>
    </row>
    <row r="444" spans="1:5" x14ac:dyDescent="0.25">
      <c r="A444">
        <v>443</v>
      </c>
      <c r="B444" t="s">
        <v>446</v>
      </c>
      <c r="C444" t="str">
        <f>HYPERLINK("http://www.ncbi.nlm.nih.gov/entrez/query.fcgi?cmd=search&amp;db=gene&amp;term=85261","85261")</f>
        <v>85261</v>
      </c>
      <c r="D444">
        <v>-1.5054529780406301</v>
      </c>
      <c r="E444">
        <v>4.1063564634691303E-2</v>
      </c>
    </row>
    <row r="445" spans="1:5" x14ac:dyDescent="0.25">
      <c r="A445">
        <v>444</v>
      </c>
      <c r="B445" t="s">
        <v>447</v>
      </c>
      <c r="C445" t="str">
        <f>HYPERLINK("http://www.ncbi.nlm.nih.gov/entrez/query.fcgi?cmd=search&amp;db=gene&amp;term=29348","29348")</f>
        <v>29348</v>
      </c>
      <c r="D445">
        <v>-1.5042202467615799</v>
      </c>
      <c r="E445">
        <v>4.9457277138781799E-2</v>
      </c>
    </row>
    <row r="446" spans="1:5" x14ac:dyDescent="0.25">
      <c r="A446">
        <v>445</v>
      </c>
      <c r="B446" t="s">
        <v>448</v>
      </c>
      <c r="C446" t="str">
        <f>HYPERLINK("http://www.ncbi.nlm.nih.gov/entrez/query.fcgi?cmd=search&amp;db=gene&amp;term=315341","315341")</f>
        <v>315341</v>
      </c>
      <c r="D446">
        <v>-1.5040312011947901</v>
      </c>
      <c r="E446">
        <v>3.9686045279843998E-2</v>
      </c>
    </row>
    <row r="447" spans="1:5" x14ac:dyDescent="0.25">
      <c r="A447">
        <v>446</v>
      </c>
      <c r="B447" t="s">
        <v>449</v>
      </c>
      <c r="C447" t="str">
        <f>HYPERLINK("http://www.ncbi.nlm.nih.gov/entrez/query.fcgi?cmd=search&amp;db=gene&amp;term=311336","311336")</f>
        <v>311336</v>
      </c>
      <c r="D447">
        <v>-1.5029385077480499</v>
      </c>
      <c r="E447">
        <v>1.8910051109802199E-2</v>
      </c>
    </row>
    <row r="448" spans="1:5" x14ac:dyDescent="0.25">
      <c r="A448">
        <v>447</v>
      </c>
      <c r="B448" t="s">
        <v>450</v>
      </c>
      <c r="C448" t="str">
        <f>HYPERLINK("http://www.ncbi.nlm.nih.gov/entrez/query.fcgi?cmd=search&amp;db=gene&amp;term=60575","60575")</f>
        <v>60575</v>
      </c>
      <c r="D448">
        <v>-1.5018992864512699</v>
      </c>
      <c r="E448">
        <v>3.9994819231004501E-2</v>
      </c>
    </row>
    <row r="449" spans="1:5" x14ac:dyDescent="0.25">
      <c r="A449">
        <v>448</v>
      </c>
      <c r="B449" t="s">
        <v>451</v>
      </c>
      <c r="C449" t="str">
        <f>HYPERLINK("http://www.ncbi.nlm.nih.gov/entrez/query.fcgi?cmd=search&amp;db=gene&amp;term=102551340","102551340")</f>
        <v>102551340</v>
      </c>
      <c r="D449">
        <v>-1.50022989410949</v>
      </c>
      <c r="E449">
        <v>3.9409984739733103E-2</v>
      </c>
    </row>
    <row r="450" spans="1:5" x14ac:dyDescent="0.25">
      <c r="A450">
        <v>449</v>
      </c>
      <c r="B450" t="s">
        <v>452</v>
      </c>
      <c r="C450" t="str">
        <f>HYPERLINK("http://www.ncbi.nlm.nih.gov/entrez/query.fcgi?cmd=search&amp;db=gene&amp;term=24172","24172")</f>
        <v>24172</v>
      </c>
      <c r="D450">
        <v>-1.4981486878179799</v>
      </c>
      <c r="E450">
        <v>3.7241631265188403E-2</v>
      </c>
    </row>
    <row r="451" spans="1:5" x14ac:dyDescent="0.25">
      <c r="A451">
        <v>450</v>
      </c>
      <c r="B451" s="1" t="s">
        <v>453</v>
      </c>
      <c r="C451" t="str">
        <f>HYPERLINK("http://www.ncbi.nlm.nih.gov/entrez/query.fcgi?cmd=search&amp;db=gene&amp;term=64551","64551")</f>
        <v>64551</v>
      </c>
      <c r="D451">
        <v>-1.4973023165374999</v>
      </c>
      <c r="E451">
        <v>1.2541712556751501E-2</v>
      </c>
    </row>
    <row r="452" spans="1:5" x14ac:dyDescent="0.25">
      <c r="A452">
        <v>451</v>
      </c>
      <c r="B452" t="s">
        <v>454</v>
      </c>
      <c r="C452" t="str">
        <f>HYPERLINK("http://www.ncbi.nlm.nih.gov/entrez/query.fcgi?cmd=search&amp;db=gene&amp;term=309390","309390")</f>
        <v>309390</v>
      </c>
      <c r="D452">
        <v>-1.49711119255834</v>
      </c>
      <c r="E452">
        <v>2.1771804613732699E-2</v>
      </c>
    </row>
    <row r="453" spans="1:5" x14ac:dyDescent="0.25">
      <c r="A453">
        <v>452</v>
      </c>
      <c r="B453" t="s">
        <v>455</v>
      </c>
      <c r="C453" t="str">
        <f>HYPERLINK("http://www.ncbi.nlm.nih.gov/entrez/query.fcgi?cmd=search&amp;db=gene&amp;term=25498","25498")</f>
        <v>25498</v>
      </c>
      <c r="D453">
        <v>-1.49644007599509</v>
      </c>
      <c r="E453">
        <v>1.0389577020972301E-2</v>
      </c>
    </row>
    <row r="454" spans="1:5" x14ac:dyDescent="0.25">
      <c r="A454">
        <v>453</v>
      </c>
      <c r="B454" t="s">
        <v>456</v>
      </c>
      <c r="C454" t="str">
        <f>HYPERLINK("http://www.ncbi.nlm.nih.gov/entrez/query.fcgi?cmd=search&amp;db=gene&amp;term=306454","306454")</f>
        <v>306454</v>
      </c>
      <c r="D454">
        <v>-1.4963084654482699</v>
      </c>
      <c r="E454">
        <v>1.61572384379194E-2</v>
      </c>
    </row>
    <row r="455" spans="1:5" x14ac:dyDescent="0.25">
      <c r="A455">
        <v>454</v>
      </c>
      <c r="B455" t="s">
        <v>457</v>
      </c>
      <c r="C455" t="str">
        <f>HYPERLINK("http://www.ncbi.nlm.nih.gov/entrez/query.fcgi?cmd=search&amp;db=gene&amp;term=24615","24615")</f>
        <v>24615</v>
      </c>
      <c r="D455">
        <v>-1.4945490475243699</v>
      </c>
      <c r="E455">
        <v>2.13110606912696E-2</v>
      </c>
    </row>
    <row r="456" spans="1:5" x14ac:dyDescent="0.25">
      <c r="A456">
        <v>455</v>
      </c>
      <c r="B456" t="s">
        <v>458</v>
      </c>
      <c r="C456" t="str">
        <f>HYPERLINK("http://www.ncbi.nlm.nih.gov/entrez/query.fcgi?cmd=search&amp;db=gene&amp;term=299458","299458")</f>
        <v>299458</v>
      </c>
      <c r="D456">
        <v>-1.49174658281623</v>
      </c>
      <c r="E456">
        <v>4.8497074682981402E-2</v>
      </c>
    </row>
    <row r="457" spans="1:5" x14ac:dyDescent="0.25">
      <c r="A457">
        <v>456</v>
      </c>
      <c r="B457" t="s">
        <v>459</v>
      </c>
      <c r="C457" t="str">
        <f>HYPERLINK("http://www.ncbi.nlm.nih.gov/entrez/query.fcgi?cmd=search&amp;db=gene&amp;term=266761","266761")</f>
        <v>266761</v>
      </c>
      <c r="D457">
        <v>-1.4894367270821001</v>
      </c>
      <c r="E457">
        <v>4.7090114315347903E-2</v>
      </c>
    </row>
    <row r="458" spans="1:5" x14ac:dyDescent="0.25">
      <c r="A458">
        <v>457</v>
      </c>
      <c r="B458" t="s">
        <v>460</v>
      </c>
      <c r="C458" t="str">
        <f>HYPERLINK("http://www.ncbi.nlm.nih.gov/entrez/query.fcgi?cmd=search&amp;db=gene&amp;term=300795","300795")</f>
        <v>300795</v>
      </c>
      <c r="D458">
        <v>-1.4887350622949</v>
      </c>
      <c r="E458">
        <v>4.5872244409880497E-2</v>
      </c>
    </row>
    <row r="459" spans="1:5" x14ac:dyDescent="0.25">
      <c r="A459">
        <v>458</v>
      </c>
      <c r="B459" t="s">
        <v>461</v>
      </c>
      <c r="C459" t="str">
        <f>HYPERLINK("http://www.ncbi.nlm.nih.gov/entrez/query.fcgi?cmd=search&amp;db=gene&amp;term=312052","312052")</f>
        <v>312052</v>
      </c>
      <c r="D459">
        <v>-1.4876845398926499</v>
      </c>
      <c r="E459">
        <v>2.5024613175160599E-2</v>
      </c>
    </row>
    <row r="460" spans="1:5" x14ac:dyDescent="0.25">
      <c r="A460">
        <v>459</v>
      </c>
      <c r="B460" t="s">
        <v>462</v>
      </c>
      <c r="C460" t="str">
        <f>HYPERLINK("http://www.ncbi.nlm.nih.gov/entrez/query.fcgi?cmd=search&amp;db=gene&amp;term=690930","690930")</f>
        <v>690930</v>
      </c>
      <c r="D460">
        <v>-1.48525602662518</v>
      </c>
      <c r="E460">
        <v>3.3234538579674802E-2</v>
      </c>
    </row>
    <row r="461" spans="1:5" x14ac:dyDescent="0.25">
      <c r="A461">
        <v>460</v>
      </c>
      <c r="B461" t="s">
        <v>463</v>
      </c>
      <c r="C461" t="str">
        <f>HYPERLINK("http://www.ncbi.nlm.nih.gov/entrez/query.fcgi?cmd=search&amp;db=gene&amp;term=57301","57301")</f>
        <v>57301</v>
      </c>
      <c r="D461">
        <v>-1.4841836797741801</v>
      </c>
      <c r="E461">
        <v>3.3556858011265102E-2</v>
      </c>
    </row>
    <row r="462" spans="1:5" x14ac:dyDescent="0.25">
      <c r="A462">
        <v>461</v>
      </c>
      <c r="B462" t="s">
        <v>464</v>
      </c>
      <c r="C462" t="str">
        <f>HYPERLINK("http://www.ncbi.nlm.nih.gov/entrez/query.fcgi?cmd=search&amp;db=gene&amp;term=289211","289211")</f>
        <v>289211</v>
      </c>
      <c r="D462">
        <v>-1.4835547680271699</v>
      </c>
      <c r="E462">
        <v>3.03826176230797E-2</v>
      </c>
    </row>
    <row r="463" spans="1:5" x14ac:dyDescent="0.25">
      <c r="A463">
        <v>462</v>
      </c>
      <c r="B463" t="s">
        <v>465</v>
      </c>
      <c r="C463" t="str">
        <f>HYPERLINK("http://www.ncbi.nlm.nih.gov/entrez/query.fcgi?cmd=search&amp;db=gene&amp;term=498290","498290")</f>
        <v>498290</v>
      </c>
      <c r="D463">
        <v>-1.4799903621411199</v>
      </c>
      <c r="E463">
        <v>2.88522629676051E-2</v>
      </c>
    </row>
    <row r="464" spans="1:5" x14ac:dyDescent="0.25">
      <c r="A464">
        <v>463</v>
      </c>
      <c r="B464" t="s">
        <v>466</v>
      </c>
      <c r="C464" t="str">
        <f>HYPERLINK("http://www.ncbi.nlm.nih.gov/entrez/query.fcgi?cmd=search&amp;db=gene&amp;term=102552284","102552284")</f>
        <v>102552284</v>
      </c>
      <c r="D464">
        <v>-1.4789286307632501</v>
      </c>
      <c r="E464">
        <v>6.0941118154618197E-3</v>
      </c>
    </row>
    <row r="465" spans="1:5" x14ac:dyDescent="0.25">
      <c r="A465">
        <v>464</v>
      </c>
      <c r="B465" t="s">
        <v>467</v>
      </c>
      <c r="C465" t="str">
        <f>HYPERLINK("http://www.ncbi.nlm.nih.gov/entrez/query.fcgi?cmd=search&amp;db=gene&amp;term=294799","294799")</f>
        <v>294799</v>
      </c>
      <c r="D465">
        <v>-1.47408399704552</v>
      </c>
      <c r="E465">
        <v>4.6179583262744303E-3</v>
      </c>
    </row>
    <row r="466" spans="1:5" x14ac:dyDescent="0.25">
      <c r="A466">
        <v>465</v>
      </c>
      <c r="B466" t="s">
        <v>468</v>
      </c>
      <c r="C466" t="str">
        <f>HYPERLINK("http://www.ncbi.nlm.nih.gov/entrez/query.fcgi?cmd=search&amp;db=gene&amp;term=170929","170929")</f>
        <v>170929</v>
      </c>
      <c r="D466">
        <v>-1.4734289403345</v>
      </c>
      <c r="E466">
        <v>3.00938949652725E-2</v>
      </c>
    </row>
    <row r="467" spans="1:5" x14ac:dyDescent="0.25">
      <c r="A467">
        <v>466</v>
      </c>
      <c r="B467" t="s">
        <v>469</v>
      </c>
      <c r="C467" t="str">
        <f>HYPERLINK("http://www.ncbi.nlm.nih.gov/entrez/query.fcgi?cmd=search&amp;db=gene&amp;term=64045","64045")</f>
        <v>64045</v>
      </c>
      <c r="D467">
        <v>-1.47107856761561</v>
      </c>
      <c r="E467">
        <v>9.6960268455754707E-3</v>
      </c>
    </row>
    <row r="468" spans="1:5" x14ac:dyDescent="0.25">
      <c r="A468">
        <v>467</v>
      </c>
      <c r="B468" t="s">
        <v>470</v>
      </c>
      <c r="C468" t="str">
        <f>HYPERLINK("http://www.ncbi.nlm.nih.gov/entrez/query.fcgi?cmd=search&amp;db=gene&amp;term=680522","680522")</f>
        <v>680522</v>
      </c>
      <c r="D468">
        <v>-1.47026105215606</v>
      </c>
      <c r="E468">
        <v>2.6975575263281901E-2</v>
      </c>
    </row>
    <row r="469" spans="1:5" x14ac:dyDescent="0.25">
      <c r="A469">
        <v>468</v>
      </c>
      <c r="B469" t="s">
        <v>471</v>
      </c>
      <c r="C469" t="str">
        <f>HYPERLINK("http://www.ncbi.nlm.nih.gov/entrez/query.fcgi?cmd=search&amp;db=gene&amp;term=25211","25211")</f>
        <v>25211</v>
      </c>
      <c r="D469">
        <v>-1.46899109623956</v>
      </c>
      <c r="E469">
        <v>2.5636767778728399E-2</v>
      </c>
    </row>
    <row r="470" spans="1:5" x14ac:dyDescent="0.25">
      <c r="A470">
        <v>469</v>
      </c>
      <c r="B470" t="s">
        <v>472</v>
      </c>
      <c r="C470" t="str">
        <f>HYPERLINK("http://www.ncbi.nlm.nih.gov/entrez/query.fcgi?cmd=search&amp;db=gene&amp;term=309986","309986")</f>
        <v>309986</v>
      </c>
      <c r="D470">
        <v>-1.4680704023218301</v>
      </c>
      <c r="E470">
        <v>2.9002083726502599E-2</v>
      </c>
    </row>
    <row r="471" spans="1:5" x14ac:dyDescent="0.25">
      <c r="A471">
        <v>470</v>
      </c>
      <c r="B471" t="s">
        <v>473</v>
      </c>
      <c r="C471" t="str">
        <f>HYPERLINK("http://www.ncbi.nlm.nih.gov/entrez/query.fcgi?cmd=search&amp;db=gene&amp;term=287927","287927")</f>
        <v>287927</v>
      </c>
      <c r="D471">
        <v>-1.4648375401432201</v>
      </c>
      <c r="E471">
        <v>1.8834389103217899E-2</v>
      </c>
    </row>
    <row r="472" spans="1:5" x14ac:dyDescent="0.25">
      <c r="A472">
        <v>471</v>
      </c>
      <c r="B472" t="s">
        <v>474</v>
      </c>
      <c r="C472" t="str">
        <f>HYPERLINK("http://www.ncbi.nlm.nih.gov/entrez/query.fcgi?cmd=search&amp;db=gene&amp;term=309465","309465")</f>
        <v>309465</v>
      </c>
      <c r="D472">
        <v>-1.46395840904022</v>
      </c>
      <c r="E472">
        <v>1.2297124119911001E-2</v>
      </c>
    </row>
    <row r="473" spans="1:5" x14ac:dyDescent="0.25">
      <c r="A473">
        <v>472</v>
      </c>
      <c r="B473" t="s">
        <v>475</v>
      </c>
      <c r="C473" t="str">
        <f>HYPERLINK("http://www.ncbi.nlm.nih.gov/entrez/query.fcgi?cmd=search&amp;db=gene&amp;term=102551621","102551621")</f>
        <v>102551621</v>
      </c>
      <c r="D473">
        <v>-1.4622779266288499</v>
      </c>
      <c r="E473">
        <v>1.9478351447949099E-2</v>
      </c>
    </row>
    <row r="474" spans="1:5" x14ac:dyDescent="0.25">
      <c r="A474">
        <v>473</v>
      </c>
      <c r="B474" t="s">
        <v>476</v>
      </c>
      <c r="C474" t="str">
        <f>HYPERLINK("http://www.ncbi.nlm.nih.gov/entrez/query.fcgi?cmd=search&amp;db=gene&amp;term=361921","361921")</f>
        <v>361921</v>
      </c>
      <c r="D474">
        <v>-1.4597019132104201</v>
      </c>
      <c r="E474">
        <v>1.1737429049020399E-2</v>
      </c>
    </row>
    <row r="475" spans="1:5" x14ac:dyDescent="0.25">
      <c r="A475">
        <v>474</v>
      </c>
      <c r="B475" t="s">
        <v>477</v>
      </c>
      <c r="C475" t="str">
        <f>HYPERLINK("http://www.ncbi.nlm.nih.gov/entrez/query.fcgi?cmd=search&amp;db=gene&amp;term=100362431","100362431")</f>
        <v>100362431</v>
      </c>
      <c r="D475">
        <v>-1.4585200161065801</v>
      </c>
      <c r="E475">
        <v>1.5350441937628899E-2</v>
      </c>
    </row>
    <row r="476" spans="1:5" x14ac:dyDescent="0.25">
      <c r="A476">
        <v>475</v>
      </c>
      <c r="B476" t="s">
        <v>478</v>
      </c>
      <c r="C476" t="str">
        <f>HYPERLINK("http://www.ncbi.nlm.nih.gov/entrez/query.fcgi?cmd=search&amp;db=gene&amp;term=361241","361241")</f>
        <v>361241</v>
      </c>
      <c r="D476">
        <v>-1.45682154353477</v>
      </c>
      <c r="E476">
        <v>6.2383265810952403E-3</v>
      </c>
    </row>
    <row r="477" spans="1:5" x14ac:dyDescent="0.25">
      <c r="A477">
        <v>476</v>
      </c>
      <c r="B477" t="s">
        <v>479</v>
      </c>
      <c r="C477" t="str">
        <f>HYPERLINK("http://www.ncbi.nlm.nih.gov/entrez/query.fcgi?cmd=search&amp;db=gene&amp;term=301416","301416")</f>
        <v>301416</v>
      </c>
      <c r="D477">
        <v>-1.45620099967919</v>
      </c>
      <c r="E477">
        <v>3.5075407393675401E-2</v>
      </c>
    </row>
    <row r="478" spans="1:5" x14ac:dyDescent="0.25">
      <c r="A478">
        <v>477</v>
      </c>
      <c r="B478" t="s">
        <v>480</v>
      </c>
      <c r="C478" t="str">
        <f>HYPERLINK("http://www.ncbi.nlm.nih.gov/entrez/query.fcgi?cmd=search&amp;db=gene&amp;term=304485","304485")</f>
        <v>304485</v>
      </c>
      <c r="D478">
        <v>-1.4538655262354001</v>
      </c>
      <c r="E478">
        <v>2.3369748889416501E-2</v>
      </c>
    </row>
    <row r="479" spans="1:5" x14ac:dyDescent="0.25">
      <c r="A479">
        <v>478</v>
      </c>
      <c r="B479" t="s">
        <v>481</v>
      </c>
      <c r="C479" t="str">
        <f>HYPERLINK("http://www.ncbi.nlm.nih.gov/entrez/query.fcgi?cmd=search&amp;db=gene&amp;term=303090","303090")</f>
        <v>303090</v>
      </c>
      <c r="D479">
        <v>-1.4531741464296699</v>
      </c>
      <c r="E479">
        <v>4.7526250026889101E-2</v>
      </c>
    </row>
    <row r="480" spans="1:5" x14ac:dyDescent="0.25">
      <c r="A480">
        <v>479</v>
      </c>
      <c r="B480" t="s">
        <v>482</v>
      </c>
      <c r="C480" t="str">
        <f>HYPERLINK("http://www.ncbi.nlm.nih.gov/entrez/query.fcgi?cmd=search&amp;db=gene&amp;term=361135","361135")</f>
        <v>361135</v>
      </c>
      <c r="D480">
        <v>-1.44889326124728</v>
      </c>
      <c r="E480">
        <v>1.8169948737174499E-3</v>
      </c>
    </row>
    <row r="481" spans="1:5" x14ac:dyDescent="0.25">
      <c r="A481">
        <v>480</v>
      </c>
      <c r="B481" t="s">
        <v>483</v>
      </c>
      <c r="C481" t="str">
        <f>HYPERLINK("http://www.ncbi.nlm.nih.gov/entrez/query.fcgi?cmd=search&amp;db=gene&amp;term=291359","291359")</f>
        <v>291359</v>
      </c>
      <c r="D481">
        <v>-1.4453479410424199</v>
      </c>
      <c r="E481">
        <v>8.8499121216494298E-3</v>
      </c>
    </row>
    <row r="482" spans="1:5" x14ac:dyDescent="0.25">
      <c r="A482">
        <v>481</v>
      </c>
      <c r="B482" t="s">
        <v>484</v>
      </c>
      <c r="C482" t="str">
        <f>HYPERLINK("http://www.ncbi.nlm.nih.gov/entrez/query.fcgi?cmd=search&amp;db=gene&amp;term=29175","29175")</f>
        <v>29175</v>
      </c>
      <c r="D482">
        <v>-1.4447181651994101</v>
      </c>
      <c r="E482">
        <v>2.8983755413275199E-2</v>
      </c>
    </row>
    <row r="483" spans="1:5" x14ac:dyDescent="0.25">
      <c r="A483">
        <v>482</v>
      </c>
      <c r="B483" t="s">
        <v>485</v>
      </c>
      <c r="C483" t="str">
        <f>HYPERLINK("http://www.ncbi.nlm.nih.gov/entrez/query.fcgi?cmd=search&amp;db=gene&amp;term=367021","367021")</f>
        <v>367021</v>
      </c>
      <c r="D483">
        <v>-1.4432398686608301</v>
      </c>
      <c r="E483">
        <v>2.36973934315221E-2</v>
      </c>
    </row>
    <row r="484" spans="1:5" x14ac:dyDescent="0.25">
      <c r="A484">
        <v>483</v>
      </c>
      <c r="B484" t="s">
        <v>486</v>
      </c>
      <c r="C484" t="str">
        <f>HYPERLINK("http://www.ncbi.nlm.nih.gov/entrez/query.fcgi?cmd=search&amp;db=gene&amp;term=24699","24699")</f>
        <v>24699</v>
      </c>
      <c r="D484">
        <v>-1.44319991728291</v>
      </c>
      <c r="E484">
        <v>3.8242186272774002E-2</v>
      </c>
    </row>
    <row r="485" spans="1:5" x14ac:dyDescent="0.25">
      <c r="A485">
        <v>484</v>
      </c>
      <c r="B485" t="s">
        <v>487</v>
      </c>
      <c r="C485" t="str">
        <f>HYPERLINK("http://www.ncbi.nlm.nih.gov/entrez/query.fcgi?cmd=search&amp;db=gene&amp;term=317413","317413")</f>
        <v>317413</v>
      </c>
      <c r="D485">
        <v>-1.44229037578454</v>
      </c>
      <c r="E485">
        <v>3.9749952555929703E-2</v>
      </c>
    </row>
    <row r="486" spans="1:5" x14ac:dyDescent="0.25">
      <c r="A486">
        <v>485</v>
      </c>
      <c r="B486" t="s">
        <v>488</v>
      </c>
      <c r="C486" t="str">
        <f>HYPERLINK("http://www.ncbi.nlm.nih.gov/entrez/query.fcgi?cmd=search&amp;db=gene&amp;term=100911664","100911664")</f>
        <v>100911664</v>
      </c>
      <c r="D486">
        <v>-1.4416370994138601</v>
      </c>
      <c r="E486">
        <v>9.3459722303681492E-3</v>
      </c>
    </row>
    <row r="487" spans="1:5" x14ac:dyDescent="0.25">
      <c r="A487">
        <v>486</v>
      </c>
      <c r="B487" t="s">
        <v>489</v>
      </c>
      <c r="C487" t="str">
        <f>HYPERLINK("http://www.ncbi.nlm.nih.gov/entrez/query.fcgi?cmd=search&amp;db=gene&amp;term=303476","303476")</f>
        <v>303476</v>
      </c>
      <c r="D487">
        <v>-1.4416197078793</v>
      </c>
      <c r="E487">
        <v>9.4926296581248105E-3</v>
      </c>
    </row>
    <row r="488" spans="1:5" x14ac:dyDescent="0.25">
      <c r="A488">
        <v>487</v>
      </c>
      <c r="B488" t="s">
        <v>490</v>
      </c>
      <c r="C488" t="str">
        <f>HYPERLINK("http://www.ncbi.nlm.nih.gov/entrez/query.fcgi?cmd=search&amp;db=gene&amp;term=361422","361422")</f>
        <v>361422</v>
      </c>
      <c r="D488">
        <v>-1.4404407411434299</v>
      </c>
      <c r="E488">
        <v>7.00150518578058E-3</v>
      </c>
    </row>
    <row r="489" spans="1:5" x14ac:dyDescent="0.25">
      <c r="A489">
        <v>488</v>
      </c>
      <c r="B489" t="s">
        <v>491</v>
      </c>
      <c r="C489" t="str">
        <f>HYPERLINK("http://www.ncbi.nlm.nih.gov/entrez/query.fcgi?cmd=search&amp;db=gene&amp;term=313365","313365")</f>
        <v>313365</v>
      </c>
      <c r="D489">
        <v>-1.4370185327976399</v>
      </c>
      <c r="E489">
        <v>2.9181915800639401E-2</v>
      </c>
    </row>
    <row r="490" spans="1:5" x14ac:dyDescent="0.25">
      <c r="A490">
        <v>489</v>
      </c>
      <c r="B490" t="s">
        <v>492</v>
      </c>
      <c r="C490" t="str">
        <f>HYPERLINK("http://www.ncbi.nlm.nih.gov/entrez/query.fcgi?cmd=search&amp;db=gene&amp;term=361972","361972")</f>
        <v>361972</v>
      </c>
      <c r="D490">
        <v>-1.4360033123156</v>
      </c>
      <c r="E490">
        <v>2.8028995724934901E-2</v>
      </c>
    </row>
    <row r="491" spans="1:5" x14ac:dyDescent="0.25">
      <c r="A491">
        <v>490</v>
      </c>
      <c r="B491" t="s">
        <v>493</v>
      </c>
      <c r="C491" t="str">
        <f>HYPERLINK("http://www.ncbi.nlm.nih.gov/entrez/query.fcgi?cmd=search&amp;db=gene&amp;term=366872","366872")</f>
        <v>366872</v>
      </c>
      <c r="D491">
        <v>-1.4349732050747599</v>
      </c>
      <c r="E491">
        <v>1.8840125994594299E-2</v>
      </c>
    </row>
    <row r="492" spans="1:5" x14ac:dyDescent="0.25">
      <c r="A492">
        <v>491</v>
      </c>
      <c r="B492" t="s">
        <v>494</v>
      </c>
      <c r="C492" t="str">
        <f>HYPERLINK("http://www.ncbi.nlm.nih.gov/entrez/query.fcgi?cmd=search&amp;db=gene&amp;term=102548682","102548682")</f>
        <v>102548682</v>
      </c>
      <c r="D492">
        <v>-1.43343732908419</v>
      </c>
      <c r="E492">
        <v>1.9694031311201501E-3</v>
      </c>
    </row>
    <row r="493" spans="1:5" x14ac:dyDescent="0.25">
      <c r="A493">
        <v>492</v>
      </c>
      <c r="B493" t="s">
        <v>495</v>
      </c>
      <c r="C493" t="str">
        <f>HYPERLINK("http://www.ncbi.nlm.nih.gov/entrez/query.fcgi?cmd=search&amp;db=gene&amp;term=100314277","100314277")</f>
        <v>100314277</v>
      </c>
      <c r="D493">
        <v>-1.43323955590025</v>
      </c>
      <c r="E493">
        <v>4.5505987242033398E-2</v>
      </c>
    </row>
    <row r="494" spans="1:5" x14ac:dyDescent="0.25">
      <c r="A494">
        <v>493</v>
      </c>
      <c r="B494" t="s">
        <v>496</v>
      </c>
      <c r="C494" t="str">
        <f>HYPERLINK("http://www.ncbi.nlm.nih.gov/entrez/query.fcgi?cmd=search&amp;db=gene&amp;term=315769","315769")</f>
        <v>315769</v>
      </c>
      <c r="D494">
        <v>-1.4323388127291501</v>
      </c>
      <c r="E494">
        <v>2.0200237748867499E-2</v>
      </c>
    </row>
    <row r="495" spans="1:5" x14ac:dyDescent="0.25">
      <c r="A495">
        <v>494</v>
      </c>
      <c r="B495" t="s">
        <v>497</v>
      </c>
      <c r="C495" t="str">
        <f>HYPERLINK("http://www.ncbi.nlm.nih.gov/entrez/query.fcgi?cmd=search&amp;db=gene&amp;term=25619","25619")</f>
        <v>25619</v>
      </c>
      <c r="D495">
        <v>-1.43071306598479</v>
      </c>
      <c r="E495">
        <v>4.4460106134849499E-2</v>
      </c>
    </row>
    <row r="496" spans="1:5" x14ac:dyDescent="0.25">
      <c r="A496">
        <v>495</v>
      </c>
      <c r="B496" t="s">
        <v>498</v>
      </c>
      <c r="C496" t="str">
        <f>HYPERLINK("http://www.ncbi.nlm.nih.gov/entrez/query.fcgi?cmd=search&amp;db=gene&amp;term=64317","64317")</f>
        <v>64317</v>
      </c>
      <c r="D496">
        <v>-1.42902615099909</v>
      </c>
      <c r="E496">
        <v>4.2893904059460301E-2</v>
      </c>
    </row>
    <row r="497" spans="1:5" x14ac:dyDescent="0.25">
      <c r="A497">
        <v>496</v>
      </c>
      <c r="B497" t="s">
        <v>499</v>
      </c>
      <c r="C497" t="str">
        <f>HYPERLINK("http://www.ncbi.nlm.nih.gov/entrez/query.fcgi?cmd=search&amp;db=gene&amp;term=79431","79431")</f>
        <v>79431</v>
      </c>
      <c r="D497">
        <v>-1.42893675438062</v>
      </c>
      <c r="E497">
        <v>2.0414915067821199E-2</v>
      </c>
    </row>
    <row r="498" spans="1:5" x14ac:dyDescent="0.25">
      <c r="A498">
        <v>497</v>
      </c>
      <c r="B498" t="s">
        <v>500</v>
      </c>
      <c r="C498" t="str">
        <f>HYPERLINK("http://www.ncbi.nlm.nih.gov/entrez/query.fcgi?cmd=search&amp;db=gene&amp;term=303518","303518")</f>
        <v>303518</v>
      </c>
      <c r="D498">
        <v>-1.4288774030644</v>
      </c>
      <c r="E498">
        <v>2.7756133384289498E-2</v>
      </c>
    </row>
    <row r="499" spans="1:5" x14ac:dyDescent="0.25">
      <c r="A499">
        <v>498</v>
      </c>
      <c r="B499" t="s">
        <v>501</v>
      </c>
      <c r="C499" t="str">
        <f>HYPERLINK("http://www.ncbi.nlm.nih.gov/entrez/query.fcgi?cmd=search&amp;db=gene&amp;term=474143","474143")</f>
        <v>474143</v>
      </c>
      <c r="D499">
        <v>-1.4284433173840301</v>
      </c>
      <c r="E499">
        <v>3.2953031824753502E-2</v>
      </c>
    </row>
    <row r="500" spans="1:5" x14ac:dyDescent="0.25">
      <c r="A500">
        <v>499</v>
      </c>
      <c r="B500" t="s">
        <v>502</v>
      </c>
      <c r="C500" t="str">
        <f>HYPERLINK("http://www.ncbi.nlm.nih.gov/entrez/query.fcgi?cmd=search&amp;db=gene&amp;term=298943","298943")</f>
        <v>298943</v>
      </c>
      <c r="D500">
        <v>-1.4276657014223599</v>
      </c>
      <c r="E500">
        <v>6.5589941857489001E-3</v>
      </c>
    </row>
    <row r="501" spans="1:5" x14ac:dyDescent="0.25">
      <c r="A501">
        <v>500</v>
      </c>
      <c r="B501" t="s">
        <v>503</v>
      </c>
      <c r="C501" t="str">
        <f>HYPERLINK("http://www.ncbi.nlm.nih.gov/entrez/query.fcgi?cmd=search&amp;db=gene&amp;term=685664","685664")</f>
        <v>685664</v>
      </c>
      <c r="D501">
        <v>-1.42662721941002</v>
      </c>
      <c r="E501">
        <v>3.5110687631849701E-3</v>
      </c>
    </row>
    <row r="502" spans="1:5" x14ac:dyDescent="0.25">
      <c r="A502">
        <v>501</v>
      </c>
      <c r="B502" t="s">
        <v>504</v>
      </c>
      <c r="C502" t="str">
        <f>HYPERLINK("http://www.ncbi.nlm.nih.gov/entrez/query.fcgi?cmd=search&amp;db=gene&amp;term=291539","291539")</f>
        <v>291539</v>
      </c>
      <c r="D502">
        <v>-1.4246409524305701</v>
      </c>
      <c r="E502">
        <v>8.8121090921378098E-4</v>
      </c>
    </row>
    <row r="503" spans="1:5" x14ac:dyDescent="0.25">
      <c r="A503">
        <v>502</v>
      </c>
      <c r="B503" t="s">
        <v>505</v>
      </c>
      <c r="C503" t="str">
        <f>HYPERLINK("http://www.ncbi.nlm.nih.gov/entrez/query.fcgi?cmd=search&amp;db=gene&amp;term=116599","116599")</f>
        <v>116599</v>
      </c>
      <c r="D503">
        <v>-1.4237409026538601</v>
      </c>
      <c r="E503">
        <v>1.23559594918521E-2</v>
      </c>
    </row>
    <row r="504" spans="1:5" x14ac:dyDescent="0.25">
      <c r="A504">
        <v>503</v>
      </c>
      <c r="B504" t="s">
        <v>506</v>
      </c>
      <c r="C504" t="str">
        <f>HYPERLINK("http://www.ncbi.nlm.nih.gov/entrez/query.fcgi?cmd=search&amp;db=gene&amp;term=691145","691145")</f>
        <v>691145</v>
      </c>
      <c r="D504">
        <v>-1.42086961101339</v>
      </c>
      <c r="E504">
        <v>1.8185898578510599E-2</v>
      </c>
    </row>
    <row r="505" spans="1:5" x14ac:dyDescent="0.25">
      <c r="A505">
        <v>504</v>
      </c>
      <c r="B505" t="s">
        <v>507</v>
      </c>
      <c r="C505" t="str">
        <f>HYPERLINK("http://www.ncbi.nlm.nih.gov/entrez/query.fcgi?cmd=search&amp;db=gene&amp;term=94167","94167")</f>
        <v>94167</v>
      </c>
      <c r="D505">
        <v>-1.42069862809704</v>
      </c>
      <c r="E505">
        <v>1.22132956263887E-2</v>
      </c>
    </row>
    <row r="506" spans="1:5" x14ac:dyDescent="0.25">
      <c r="A506">
        <v>505</v>
      </c>
      <c r="B506" t="s">
        <v>508</v>
      </c>
      <c r="C506" t="str">
        <f>HYPERLINK("http://www.ncbi.nlm.nih.gov/entrez/query.fcgi?cmd=search&amp;db=gene&amp;term=365797","365797")</f>
        <v>365797</v>
      </c>
      <c r="D506">
        <v>-1.4190824597303999</v>
      </c>
      <c r="E506">
        <v>2.8840314400426299E-2</v>
      </c>
    </row>
    <row r="507" spans="1:5" x14ac:dyDescent="0.25">
      <c r="A507">
        <v>506</v>
      </c>
      <c r="B507" t="s">
        <v>509</v>
      </c>
      <c r="C507" t="str">
        <f>HYPERLINK("http://www.ncbi.nlm.nih.gov/entrez/query.fcgi?cmd=search&amp;db=gene&amp;term=306962","306962")</f>
        <v>306962</v>
      </c>
      <c r="D507">
        <v>-1.41877601528466</v>
      </c>
      <c r="E507">
        <v>2.1907490930930299E-3</v>
      </c>
    </row>
    <row r="508" spans="1:5" x14ac:dyDescent="0.25">
      <c r="A508">
        <v>507</v>
      </c>
      <c r="B508" t="s">
        <v>510</v>
      </c>
      <c r="C508" t="str">
        <f>HYPERLINK("http://www.ncbi.nlm.nih.gov/entrez/query.fcgi?cmd=search&amp;db=gene&amp;term=290326","290326")</f>
        <v>290326</v>
      </c>
      <c r="D508">
        <v>-1.41797303936147</v>
      </c>
      <c r="E508">
        <v>1.6012695894933599E-3</v>
      </c>
    </row>
    <row r="509" spans="1:5" x14ac:dyDescent="0.25">
      <c r="A509">
        <v>508</v>
      </c>
      <c r="B509" t="s">
        <v>511</v>
      </c>
      <c r="C509" t="str">
        <f>HYPERLINK("http://www.ncbi.nlm.nih.gov/entrez/query.fcgi?cmd=search&amp;db=gene&amp;term=100174910","100174910")</f>
        <v>100174910</v>
      </c>
      <c r="D509">
        <v>-1.41734831551334</v>
      </c>
      <c r="E509">
        <v>3.2433234471630698E-2</v>
      </c>
    </row>
    <row r="510" spans="1:5" x14ac:dyDescent="0.25">
      <c r="A510">
        <v>509</v>
      </c>
      <c r="B510" t="s">
        <v>512</v>
      </c>
      <c r="C510" t="str">
        <f>HYPERLINK("http://www.ncbi.nlm.nih.gov/entrez/query.fcgi?cmd=search&amp;db=gene&amp;term=100362980","100362980")</f>
        <v>100362980</v>
      </c>
      <c r="D510">
        <v>-1.41380747482084</v>
      </c>
      <c r="E510">
        <v>1.9698126541192199E-2</v>
      </c>
    </row>
    <row r="511" spans="1:5" x14ac:dyDescent="0.25">
      <c r="A511">
        <v>510</v>
      </c>
      <c r="B511" t="s">
        <v>513</v>
      </c>
      <c r="C511" t="str">
        <f>HYPERLINK("http://www.ncbi.nlm.nih.gov/entrez/query.fcgi?cmd=search&amp;db=gene&amp;term=291787","291787")</f>
        <v>291787</v>
      </c>
      <c r="D511">
        <v>-1.4112749308428501</v>
      </c>
      <c r="E511">
        <v>1.22992369929147E-2</v>
      </c>
    </row>
    <row r="512" spans="1:5" x14ac:dyDescent="0.25">
      <c r="A512">
        <v>511</v>
      </c>
      <c r="B512" t="s">
        <v>514</v>
      </c>
      <c r="C512" t="str">
        <f>HYPERLINK("http://www.ncbi.nlm.nih.gov/entrez/query.fcgi?cmd=search&amp;db=gene&amp;term=306071","306071")</f>
        <v>306071</v>
      </c>
      <c r="D512">
        <v>-1.4085897135044501</v>
      </c>
      <c r="E512">
        <v>2.7843624148525401E-2</v>
      </c>
    </row>
    <row r="513" spans="1:5" x14ac:dyDescent="0.25">
      <c r="A513">
        <v>512</v>
      </c>
      <c r="B513" t="s">
        <v>515</v>
      </c>
      <c r="C513" t="str">
        <f>HYPERLINK("http://www.ncbi.nlm.nih.gov/entrez/query.fcgi?cmd=search&amp;db=gene&amp;term=304549","304549")</f>
        <v>304549</v>
      </c>
      <c r="D513">
        <v>-1.4070703217154099</v>
      </c>
      <c r="E513">
        <v>4.3871087916382799E-2</v>
      </c>
    </row>
    <row r="514" spans="1:5" x14ac:dyDescent="0.25">
      <c r="A514">
        <v>513</v>
      </c>
      <c r="B514" t="s">
        <v>516</v>
      </c>
      <c r="C514" t="str">
        <f>HYPERLINK("http://www.ncbi.nlm.nih.gov/entrez/query.fcgi?cmd=search&amp;db=gene&amp;term=306526","306526")</f>
        <v>306526</v>
      </c>
      <c r="D514">
        <v>-1.40599514685817</v>
      </c>
      <c r="E514">
        <v>2.1823314732076299E-2</v>
      </c>
    </row>
    <row r="515" spans="1:5" x14ac:dyDescent="0.25">
      <c r="A515">
        <v>514</v>
      </c>
      <c r="B515" t="s">
        <v>517</v>
      </c>
      <c r="C515" t="str">
        <f>HYPERLINK("http://www.ncbi.nlm.nih.gov/entrez/query.fcgi?cmd=search&amp;db=gene&amp;term=295107","295107")</f>
        <v>295107</v>
      </c>
      <c r="D515">
        <v>-1.4059252179733099</v>
      </c>
      <c r="E515">
        <v>1.86328440694008E-2</v>
      </c>
    </row>
    <row r="516" spans="1:5" x14ac:dyDescent="0.25">
      <c r="A516">
        <v>515</v>
      </c>
      <c r="B516" t="s">
        <v>518</v>
      </c>
      <c r="C516" t="str">
        <f>HYPERLINK("http://www.ncbi.nlm.nih.gov/entrez/query.fcgi?cmd=search&amp;db=gene&amp;term=291463","291463")</f>
        <v>291463</v>
      </c>
      <c r="D516">
        <v>-1.4058456314910499</v>
      </c>
      <c r="E516">
        <v>3.68842014216497E-2</v>
      </c>
    </row>
    <row r="517" spans="1:5" x14ac:dyDescent="0.25">
      <c r="A517">
        <v>516</v>
      </c>
      <c r="B517" t="s">
        <v>519</v>
      </c>
      <c r="C517" t="str">
        <f>HYPERLINK("http://www.ncbi.nlm.nih.gov/entrez/query.fcgi?cmd=search&amp;db=gene&amp;term=310132","310132")</f>
        <v>310132</v>
      </c>
      <c r="D517">
        <v>-1.40563003142177</v>
      </c>
      <c r="E517">
        <v>4.9058448271650998E-2</v>
      </c>
    </row>
    <row r="518" spans="1:5" x14ac:dyDescent="0.25">
      <c r="A518">
        <v>517</v>
      </c>
      <c r="B518" t="s">
        <v>520</v>
      </c>
      <c r="C518" t="str">
        <f>HYPERLINK("http://www.ncbi.nlm.nih.gov/entrez/query.fcgi?cmd=search&amp;db=gene&amp;term=499223","499223")</f>
        <v>499223</v>
      </c>
      <c r="D518">
        <v>-1.4053268579804601</v>
      </c>
      <c r="E518">
        <v>3.0017021944853499E-2</v>
      </c>
    </row>
    <row r="519" spans="1:5" x14ac:dyDescent="0.25">
      <c r="A519">
        <v>518</v>
      </c>
      <c r="B519" t="s">
        <v>521</v>
      </c>
      <c r="C519" t="str">
        <f>HYPERLINK("http://www.ncbi.nlm.nih.gov/entrez/query.fcgi?cmd=search&amp;db=gene&amp;term=289453","289453")</f>
        <v>289453</v>
      </c>
      <c r="D519">
        <v>-1.4038525380777001</v>
      </c>
      <c r="E519">
        <v>1.2684469282629099E-2</v>
      </c>
    </row>
    <row r="520" spans="1:5" x14ac:dyDescent="0.25">
      <c r="A520">
        <v>519</v>
      </c>
      <c r="B520" t="s">
        <v>522</v>
      </c>
      <c r="C520" t="str">
        <f>HYPERLINK("http://www.ncbi.nlm.nih.gov/entrez/query.fcgi?cmd=search&amp;db=gene&amp;term=25402","25402")</f>
        <v>25402</v>
      </c>
      <c r="D520">
        <v>-1.4028924181762199</v>
      </c>
      <c r="E520">
        <v>1.29404378778797E-2</v>
      </c>
    </row>
    <row r="521" spans="1:5" x14ac:dyDescent="0.25">
      <c r="A521">
        <v>520</v>
      </c>
      <c r="B521" t="s">
        <v>523</v>
      </c>
      <c r="C521" t="str">
        <f>HYPERLINK("http://www.ncbi.nlm.nih.gov/entrez/query.fcgi?cmd=search&amp;db=gene&amp;term=501406","501406")</f>
        <v>501406</v>
      </c>
      <c r="D521">
        <v>-1.4027370869493201</v>
      </c>
      <c r="E521">
        <v>1.26407189624373E-2</v>
      </c>
    </row>
    <row r="522" spans="1:5" x14ac:dyDescent="0.25">
      <c r="A522">
        <v>521</v>
      </c>
      <c r="B522" t="s">
        <v>524</v>
      </c>
      <c r="C522" t="str">
        <f>HYPERLINK("http://www.ncbi.nlm.nih.gov/entrez/query.fcgi?cmd=search&amp;db=gene&amp;term=24482","24482")</f>
        <v>24482</v>
      </c>
      <c r="D522">
        <v>-1.40243957563511</v>
      </c>
      <c r="E522">
        <v>2.3837733631427299E-2</v>
      </c>
    </row>
    <row r="523" spans="1:5" x14ac:dyDescent="0.25">
      <c r="A523">
        <v>522</v>
      </c>
      <c r="B523" t="s">
        <v>525</v>
      </c>
      <c r="C523" t="str">
        <f>HYPERLINK("http://www.ncbi.nlm.nih.gov/entrez/query.fcgi?cmd=search&amp;db=gene&amp;term=81774","81774")</f>
        <v>81774</v>
      </c>
      <c r="D523">
        <v>-1.4018240080554001</v>
      </c>
      <c r="E523">
        <v>1.5066530567100301E-2</v>
      </c>
    </row>
    <row r="524" spans="1:5" x14ac:dyDescent="0.25">
      <c r="A524">
        <v>523</v>
      </c>
      <c r="B524" t="s">
        <v>526</v>
      </c>
      <c r="C524" t="str">
        <f>HYPERLINK("http://www.ncbi.nlm.nih.gov/entrez/query.fcgi?cmd=search&amp;db=gene&amp;term=361018","361018")</f>
        <v>361018</v>
      </c>
      <c r="D524">
        <v>-1.40128884029788</v>
      </c>
      <c r="E524">
        <v>4.8917336191853102E-2</v>
      </c>
    </row>
    <row r="525" spans="1:5" x14ac:dyDescent="0.25">
      <c r="A525">
        <v>524</v>
      </c>
      <c r="B525" t="s">
        <v>527</v>
      </c>
      <c r="C525" t="str">
        <f>HYPERLINK("http://www.ncbi.nlm.nih.gov/entrez/query.fcgi?cmd=search&amp;db=gene&amp;term=682330","682330")</f>
        <v>682330</v>
      </c>
      <c r="D525">
        <v>-1.40105866939061</v>
      </c>
      <c r="E525">
        <v>3.2993438930268203E-2</v>
      </c>
    </row>
    <row r="526" spans="1:5" x14ac:dyDescent="0.25">
      <c r="A526">
        <v>525</v>
      </c>
      <c r="B526" t="s">
        <v>528</v>
      </c>
      <c r="C526" t="str">
        <f>HYPERLINK("http://www.ncbi.nlm.nih.gov/entrez/query.fcgi?cmd=search&amp;db=gene&amp;term=304987","304987")</f>
        <v>304987</v>
      </c>
      <c r="D526">
        <v>-1.4005251019646801</v>
      </c>
      <c r="E526">
        <v>2.6143612543516201E-2</v>
      </c>
    </row>
    <row r="527" spans="1:5" x14ac:dyDescent="0.25">
      <c r="A527">
        <v>526</v>
      </c>
      <c r="B527" t="s">
        <v>529</v>
      </c>
      <c r="C527" t="str">
        <f>HYPERLINK("http://www.ncbi.nlm.nih.gov/entrez/query.fcgi?cmd=search&amp;db=gene&amp;term=85274","85274")</f>
        <v>85274</v>
      </c>
      <c r="D527">
        <v>-1.40035662501352</v>
      </c>
      <c r="E527">
        <v>2.0738084943790099E-2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Universitair Medisch Centrum Groningen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Lip, SV (og)</dc:creator>
  <cp:lastModifiedBy>Lip, SV (og)</cp:lastModifiedBy>
  <dcterms:created xsi:type="dcterms:W3CDTF">2017-04-10T11:38:47Z</dcterms:created>
  <dcterms:modified xsi:type="dcterms:W3CDTF">2017-08-30T10:40:36Z</dcterms:modified>
</cp:coreProperties>
</file>