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330"/>
  <workbookPr showInkAnnotation="0" autoCompressPictures="0"/>
  <bookViews>
    <workbookView xWindow="1120" yWindow="1120" windowWidth="30500" windowHeight="17700" tabRatio="500"/>
  </bookViews>
  <sheets>
    <sheet name="Supplemental Table 1" sheetId="3" r:id="rId1"/>
    <sheet name="Supplemental Table 2" sheetId="5" r:id="rId2"/>
    <sheet name="Supplemental Table 3" sheetId="6" r:id="rId3"/>
    <sheet name="Supplemental Table 4" sheetId="7" r:id="rId4"/>
    <sheet name="Supplemental Table 5" sheetId="8" r:id="rId5"/>
    <sheet name="Supplemental Table 6" sheetId="9" r:id="rId6"/>
    <sheet name="Supplemental Table 7" sheetId="10" r:id="rId7"/>
  </sheets>
  <definedNames>
    <definedName name="_xlnm._FilterDatabase" localSheetId="3" hidden="1">'Supplemental Table 4'!$A$1:$Y$1</definedName>
    <definedName name="_xlnm._FilterDatabase" localSheetId="4" hidden="1">'Supplemental Table 5'!$A$1:$AF$70</definedName>
    <definedName name="_xlnm._FilterDatabase" localSheetId="6" hidden="1">'Supplemental Table 7'!$A$1:$Z$151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" i="10" l="1"/>
  <c r="I2" i="10"/>
  <c r="K2" i="10"/>
  <c r="N2" i="10"/>
  <c r="P2" i="10"/>
  <c r="Q2" i="10"/>
  <c r="R2" i="10"/>
  <c r="T2" i="10"/>
  <c r="U2" i="10"/>
  <c r="V2" i="10"/>
  <c r="Y2" i="10"/>
  <c r="Z2" i="10"/>
  <c r="F3" i="10"/>
  <c r="I3" i="10"/>
  <c r="K3" i="10"/>
  <c r="N3" i="10"/>
  <c r="P3" i="10"/>
  <c r="Q3" i="10"/>
  <c r="R3" i="10"/>
  <c r="T3" i="10"/>
  <c r="U3" i="10"/>
  <c r="V3" i="10"/>
  <c r="Y3" i="10"/>
  <c r="Z3" i="10"/>
  <c r="F4" i="10"/>
  <c r="I4" i="10"/>
  <c r="K4" i="10"/>
  <c r="N4" i="10"/>
  <c r="P4" i="10"/>
  <c r="Q4" i="10"/>
  <c r="R4" i="10"/>
  <c r="T4" i="10"/>
  <c r="U4" i="10"/>
  <c r="V4" i="10"/>
  <c r="Y4" i="10"/>
  <c r="Z4" i="10"/>
  <c r="F5" i="10"/>
  <c r="I5" i="10"/>
  <c r="K5" i="10"/>
  <c r="N5" i="10"/>
  <c r="P5" i="10"/>
  <c r="Q5" i="10"/>
  <c r="R5" i="10"/>
  <c r="T5" i="10"/>
  <c r="U5" i="10"/>
  <c r="V5" i="10"/>
  <c r="Y5" i="10"/>
  <c r="Z5" i="10"/>
  <c r="F6" i="10"/>
  <c r="I6" i="10"/>
  <c r="K6" i="10"/>
  <c r="N6" i="10"/>
  <c r="P6" i="10"/>
  <c r="Q6" i="10"/>
  <c r="R6" i="10"/>
  <c r="T6" i="10"/>
  <c r="U6" i="10"/>
  <c r="V6" i="10"/>
  <c r="Y6" i="10"/>
  <c r="Z6" i="10"/>
  <c r="F7" i="10"/>
  <c r="I7" i="10"/>
  <c r="K7" i="10"/>
  <c r="N7" i="10"/>
  <c r="P7" i="10"/>
  <c r="Q7" i="10"/>
  <c r="R7" i="10"/>
  <c r="T7" i="10"/>
  <c r="U7" i="10"/>
  <c r="V7" i="10"/>
  <c r="Y7" i="10"/>
  <c r="Z7" i="10"/>
  <c r="F8" i="10"/>
  <c r="I8" i="10"/>
  <c r="K8" i="10"/>
  <c r="N8" i="10"/>
  <c r="P8" i="10"/>
  <c r="Q8" i="10"/>
  <c r="R8" i="10"/>
  <c r="T8" i="10"/>
  <c r="U8" i="10"/>
  <c r="V8" i="10"/>
  <c r="Y8" i="10"/>
  <c r="Z8" i="10"/>
  <c r="F9" i="10"/>
  <c r="I9" i="10"/>
  <c r="K9" i="10"/>
  <c r="N9" i="10"/>
  <c r="P9" i="10"/>
  <c r="Q9" i="10"/>
  <c r="R9" i="10"/>
  <c r="T9" i="10"/>
  <c r="U9" i="10"/>
  <c r="V9" i="10"/>
  <c r="Y9" i="10"/>
  <c r="Z9" i="10"/>
  <c r="F10" i="10"/>
  <c r="I10" i="10"/>
  <c r="K10" i="10"/>
  <c r="N10" i="10"/>
  <c r="P10" i="10"/>
  <c r="Q10" i="10"/>
  <c r="R10" i="10"/>
  <c r="T10" i="10"/>
  <c r="U10" i="10"/>
  <c r="V10" i="10"/>
  <c r="Y10" i="10"/>
  <c r="Z10" i="10"/>
  <c r="F11" i="10"/>
  <c r="I11" i="10"/>
  <c r="K11" i="10"/>
  <c r="N11" i="10"/>
  <c r="P11" i="10"/>
  <c r="Q11" i="10"/>
  <c r="R11" i="10"/>
  <c r="T11" i="10"/>
  <c r="U11" i="10"/>
  <c r="V11" i="10"/>
  <c r="Y11" i="10"/>
  <c r="Z11" i="10"/>
  <c r="F12" i="10"/>
  <c r="I12" i="10"/>
  <c r="K12" i="10"/>
  <c r="N12" i="10"/>
  <c r="P12" i="10"/>
  <c r="Q12" i="10"/>
  <c r="R12" i="10"/>
  <c r="T12" i="10"/>
  <c r="U12" i="10"/>
  <c r="V12" i="10"/>
  <c r="Y12" i="10"/>
  <c r="Z12" i="10"/>
  <c r="F13" i="10"/>
  <c r="I13" i="10"/>
  <c r="K13" i="10"/>
  <c r="N13" i="10"/>
  <c r="P13" i="10"/>
  <c r="Q13" i="10"/>
  <c r="R13" i="10"/>
  <c r="T13" i="10"/>
  <c r="U13" i="10"/>
  <c r="V13" i="10"/>
  <c r="Y13" i="10"/>
  <c r="Z13" i="10"/>
  <c r="F14" i="10"/>
  <c r="I14" i="10"/>
  <c r="K14" i="10"/>
  <c r="N14" i="10"/>
  <c r="P14" i="10"/>
  <c r="Q14" i="10"/>
  <c r="R14" i="10"/>
  <c r="T14" i="10"/>
  <c r="U14" i="10"/>
  <c r="V14" i="10"/>
  <c r="Y14" i="10"/>
  <c r="Z14" i="10"/>
  <c r="F15" i="10"/>
  <c r="I15" i="10"/>
  <c r="K15" i="10"/>
  <c r="N15" i="10"/>
  <c r="P15" i="10"/>
  <c r="Q15" i="10"/>
  <c r="R15" i="10"/>
  <c r="T15" i="10"/>
  <c r="U15" i="10"/>
  <c r="V15" i="10"/>
  <c r="Y15" i="10"/>
  <c r="Z15" i="10"/>
  <c r="F16" i="10"/>
  <c r="I16" i="10"/>
  <c r="K16" i="10"/>
  <c r="N16" i="10"/>
  <c r="P16" i="10"/>
  <c r="Q16" i="10"/>
  <c r="R16" i="10"/>
  <c r="T16" i="10"/>
  <c r="U16" i="10"/>
  <c r="V16" i="10"/>
  <c r="Y16" i="10"/>
  <c r="Z16" i="10"/>
  <c r="F17" i="10"/>
  <c r="I17" i="10"/>
  <c r="K17" i="10"/>
  <c r="N17" i="10"/>
  <c r="P17" i="10"/>
  <c r="Q17" i="10"/>
  <c r="R17" i="10"/>
  <c r="T17" i="10"/>
  <c r="U17" i="10"/>
  <c r="V17" i="10"/>
  <c r="Y17" i="10"/>
  <c r="Z17" i="10"/>
  <c r="F18" i="10"/>
  <c r="I18" i="10"/>
  <c r="K18" i="10"/>
  <c r="N18" i="10"/>
  <c r="P18" i="10"/>
  <c r="Q18" i="10"/>
  <c r="R18" i="10"/>
  <c r="T18" i="10"/>
  <c r="U18" i="10"/>
  <c r="V18" i="10"/>
  <c r="Y18" i="10"/>
  <c r="Z18" i="10"/>
  <c r="F19" i="10"/>
  <c r="I19" i="10"/>
  <c r="K19" i="10"/>
  <c r="N19" i="10"/>
  <c r="P19" i="10"/>
  <c r="Q19" i="10"/>
  <c r="R19" i="10"/>
  <c r="T19" i="10"/>
  <c r="U19" i="10"/>
  <c r="V19" i="10"/>
  <c r="Y19" i="10"/>
  <c r="Z19" i="10"/>
  <c r="F20" i="10"/>
  <c r="I20" i="10"/>
  <c r="K20" i="10"/>
  <c r="N20" i="10"/>
  <c r="P20" i="10"/>
  <c r="Q20" i="10"/>
  <c r="R20" i="10"/>
  <c r="T20" i="10"/>
  <c r="U20" i="10"/>
  <c r="V20" i="10"/>
  <c r="Y20" i="10"/>
  <c r="Z20" i="10"/>
  <c r="F21" i="10"/>
  <c r="I21" i="10"/>
  <c r="K21" i="10"/>
  <c r="N21" i="10"/>
  <c r="P21" i="10"/>
  <c r="Q21" i="10"/>
  <c r="R21" i="10"/>
  <c r="T21" i="10"/>
  <c r="U21" i="10"/>
  <c r="V21" i="10"/>
  <c r="Y21" i="10"/>
  <c r="Z21" i="10"/>
  <c r="F22" i="10"/>
  <c r="I22" i="10"/>
  <c r="K22" i="10"/>
  <c r="N22" i="10"/>
  <c r="P22" i="10"/>
  <c r="Q22" i="10"/>
  <c r="R22" i="10"/>
  <c r="T22" i="10"/>
  <c r="U22" i="10"/>
  <c r="F23" i="10"/>
  <c r="I23" i="10"/>
  <c r="K23" i="10"/>
  <c r="N23" i="10"/>
  <c r="P23" i="10"/>
  <c r="Q23" i="10"/>
  <c r="R23" i="10"/>
  <c r="T23" i="10"/>
  <c r="U23" i="10"/>
  <c r="V23" i="10"/>
  <c r="Y23" i="10"/>
  <c r="Z23" i="10"/>
  <c r="F24" i="10"/>
  <c r="I24" i="10"/>
  <c r="K24" i="10"/>
  <c r="N24" i="10"/>
  <c r="P24" i="10"/>
  <c r="Q24" i="10"/>
  <c r="R24" i="10"/>
  <c r="T24" i="10"/>
  <c r="U24" i="10"/>
  <c r="V24" i="10"/>
  <c r="Y24" i="10"/>
  <c r="Z24" i="10"/>
  <c r="F25" i="10"/>
  <c r="I25" i="10"/>
  <c r="K25" i="10"/>
  <c r="N25" i="10"/>
  <c r="P25" i="10"/>
  <c r="Q25" i="10"/>
  <c r="R25" i="10"/>
  <c r="T25" i="10"/>
  <c r="U25" i="10"/>
  <c r="V25" i="10"/>
  <c r="Y25" i="10"/>
  <c r="Z25" i="10"/>
  <c r="F26" i="10"/>
  <c r="I26" i="10"/>
  <c r="K26" i="10"/>
  <c r="N26" i="10"/>
  <c r="P26" i="10"/>
  <c r="Q26" i="10"/>
  <c r="R26" i="10"/>
  <c r="T26" i="10"/>
  <c r="U26" i="10"/>
  <c r="V26" i="10"/>
  <c r="Y26" i="10"/>
  <c r="Z26" i="10"/>
  <c r="F27" i="10"/>
  <c r="I27" i="10"/>
  <c r="K27" i="10"/>
  <c r="N27" i="10"/>
  <c r="P27" i="10"/>
  <c r="Q27" i="10"/>
  <c r="R27" i="10"/>
  <c r="T27" i="10"/>
  <c r="U27" i="10"/>
  <c r="V27" i="10"/>
  <c r="Y27" i="10"/>
  <c r="Z27" i="10"/>
  <c r="F28" i="10"/>
  <c r="I28" i="10"/>
  <c r="K28" i="10"/>
  <c r="N28" i="10"/>
  <c r="P28" i="10"/>
  <c r="Q28" i="10"/>
  <c r="R28" i="10"/>
  <c r="T28" i="10"/>
  <c r="U28" i="10"/>
  <c r="V28" i="10"/>
  <c r="Y28" i="10"/>
  <c r="Z28" i="10"/>
  <c r="F29" i="10"/>
  <c r="I29" i="10"/>
  <c r="K29" i="10"/>
  <c r="N29" i="10"/>
  <c r="P29" i="10"/>
  <c r="Q29" i="10"/>
  <c r="R29" i="10"/>
  <c r="T29" i="10"/>
  <c r="U29" i="10"/>
  <c r="V29" i="10"/>
  <c r="Y29" i="10"/>
  <c r="Z29" i="10"/>
  <c r="F30" i="10"/>
  <c r="I30" i="10"/>
  <c r="K30" i="10"/>
  <c r="N30" i="10"/>
  <c r="P30" i="10"/>
  <c r="Q30" i="10"/>
  <c r="R30" i="10"/>
  <c r="T30" i="10"/>
  <c r="U30" i="10"/>
  <c r="V30" i="10"/>
  <c r="Y30" i="10"/>
  <c r="Z30" i="10"/>
  <c r="F31" i="10"/>
  <c r="I31" i="10"/>
  <c r="K31" i="10"/>
  <c r="N31" i="10"/>
  <c r="P31" i="10"/>
  <c r="Q31" i="10"/>
  <c r="R31" i="10"/>
  <c r="T31" i="10"/>
  <c r="U31" i="10"/>
  <c r="V31" i="10"/>
  <c r="Y31" i="10"/>
  <c r="Z31" i="10"/>
  <c r="F32" i="10"/>
  <c r="I32" i="10"/>
  <c r="K32" i="10"/>
  <c r="N32" i="10"/>
  <c r="P32" i="10"/>
  <c r="Q32" i="10"/>
  <c r="R32" i="10"/>
  <c r="T32" i="10"/>
  <c r="U32" i="10"/>
  <c r="V32" i="10"/>
  <c r="Y32" i="10"/>
  <c r="Z32" i="10"/>
  <c r="F33" i="10"/>
  <c r="I33" i="10"/>
  <c r="K33" i="10"/>
  <c r="N33" i="10"/>
  <c r="P33" i="10"/>
  <c r="Q33" i="10"/>
  <c r="R33" i="10"/>
  <c r="T33" i="10"/>
  <c r="U33" i="10"/>
  <c r="V33" i="10"/>
  <c r="Y33" i="10"/>
  <c r="Z33" i="10"/>
  <c r="F34" i="10"/>
  <c r="I34" i="10"/>
  <c r="K34" i="10"/>
  <c r="N34" i="10"/>
  <c r="P34" i="10"/>
  <c r="Q34" i="10"/>
  <c r="R34" i="10"/>
  <c r="T34" i="10"/>
  <c r="U34" i="10"/>
  <c r="V34" i="10"/>
  <c r="Y34" i="10"/>
  <c r="Z34" i="10"/>
  <c r="F35" i="10"/>
  <c r="I35" i="10"/>
  <c r="K35" i="10"/>
  <c r="N35" i="10"/>
  <c r="P35" i="10"/>
  <c r="Q35" i="10"/>
  <c r="R35" i="10"/>
  <c r="T35" i="10"/>
  <c r="U35" i="10"/>
  <c r="V35" i="10"/>
  <c r="Y35" i="10"/>
  <c r="Z35" i="10"/>
  <c r="F36" i="10"/>
  <c r="I36" i="10"/>
  <c r="K36" i="10"/>
  <c r="N36" i="10"/>
  <c r="P36" i="10"/>
  <c r="Q36" i="10"/>
  <c r="R36" i="10"/>
  <c r="T36" i="10"/>
  <c r="U36" i="10"/>
  <c r="V36" i="10"/>
  <c r="Y36" i="10"/>
  <c r="Z36" i="10"/>
  <c r="F37" i="10"/>
  <c r="I37" i="10"/>
  <c r="K37" i="10"/>
  <c r="N37" i="10"/>
  <c r="P37" i="10"/>
  <c r="Q37" i="10"/>
  <c r="R37" i="10"/>
  <c r="T37" i="10"/>
  <c r="U37" i="10"/>
  <c r="V37" i="10"/>
  <c r="Y37" i="10"/>
  <c r="Z37" i="10"/>
  <c r="F38" i="10"/>
  <c r="I38" i="10"/>
  <c r="K38" i="10"/>
  <c r="N38" i="10"/>
  <c r="P38" i="10"/>
  <c r="Q38" i="10"/>
  <c r="R38" i="10"/>
  <c r="T38" i="10"/>
  <c r="U38" i="10"/>
  <c r="V38" i="10"/>
  <c r="Y38" i="10"/>
  <c r="Z38" i="10"/>
  <c r="F39" i="10"/>
  <c r="I39" i="10"/>
  <c r="K39" i="10"/>
  <c r="N39" i="10"/>
  <c r="P39" i="10"/>
  <c r="Q39" i="10"/>
  <c r="R39" i="10"/>
  <c r="T39" i="10"/>
  <c r="U39" i="10"/>
  <c r="V39" i="10"/>
  <c r="Y39" i="10"/>
  <c r="Z39" i="10"/>
  <c r="F40" i="10"/>
  <c r="I40" i="10"/>
  <c r="K40" i="10"/>
  <c r="N40" i="10"/>
  <c r="P40" i="10"/>
  <c r="Q40" i="10"/>
  <c r="R40" i="10"/>
  <c r="T40" i="10"/>
  <c r="U40" i="10"/>
  <c r="V40" i="10"/>
  <c r="Y40" i="10"/>
  <c r="Z40" i="10"/>
  <c r="F41" i="10"/>
  <c r="I41" i="10"/>
  <c r="K41" i="10"/>
  <c r="N41" i="10"/>
  <c r="P41" i="10"/>
  <c r="Q41" i="10"/>
  <c r="R41" i="10"/>
  <c r="T41" i="10"/>
  <c r="U41" i="10"/>
  <c r="V41" i="10"/>
  <c r="Y41" i="10"/>
  <c r="Z41" i="10"/>
  <c r="F42" i="10"/>
  <c r="I42" i="10"/>
  <c r="K42" i="10"/>
  <c r="N42" i="10"/>
  <c r="P42" i="10"/>
  <c r="Q42" i="10"/>
  <c r="R42" i="10"/>
  <c r="T42" i="10"/>
  <c r="U42" i="10"/>
  <c r="V42" i="10"/>
  <c r="Y42" i="10"/>
  <c r="Z42" i="10"/>
  <c r="F43" i="10"/>
  <c r="I43" i="10"/>
  <c r="K43" i="10"/>
  <c r="N43" i="10"/>
  <c r="P43" i="10"/>
  <c r="Q43" i="10"/>
  <c r="R43" i="10"/>
  <c r="T43" i="10"/>
  <c r="U43" i="10"/>
  <c r="V43" i="10"/>
  <c r="Y43" i="10"/>
  <c r="Z43" i="10"/>
  <c r="F44" i="10"/>
  <c r="I44" i="10"/>
  <c r="K44" i="10"/>
  <c r="N44" i="10"/>
  <c r="P44" i="10"/>
  <c r="Q44" i="10"/>
  <c r="R44" i="10"/>
  <c r="T44" i="10"/>
  <c r="U44" i="10"/>
  <c r="V44" i="10"/>
  <c r="Y44" i="10"/>
  <c r="Z44" i="10"/>
  <c r="F45" i="10"/>
  <c r="I45" i="10"/>
  <c r="K45" i="10"/>
  <c r="N45" i="10"/>
  <c r="P45" i="10"/>
  <c r="Q45" i="10"/>
  <c r="R45" i="10"/>
  <c r="T45" i="10"/>
  <c r="U45" i="10"/>
  <c r="F46" i="10"/>
  <c r="I46" i="10"/>
  <c r="K46" i="10"/>
  <c r="N46" i="10"/>
  <c r="P46" i="10"/>
  <c r="Q46" i="10"/>
  <c r="R46" i="10"/>
  <c r="T46" i="10"/>
  <c r="U46" i="10"/>
  <c r="V46" i="10"/>
  <c r="Y46" i="10"/>
  <c r="Z46" i="10"/>
  <c r="F47" i="10"/>
  <c r="I47" i="10"/>
  <c r="K47" i="10"/>
  <c r="N47" i="10"/>
  <c r="P47" i="10"/>
  <c r="Q47" i="10"/>
  <c r="R47" i="10"/>
  <c r="T47" i="10"/>
  <c r="U47" i="10"/>
  <c r="V47" i="10"/>
  <c r="Y47" i="10"/>
  <c r="Z47" i="10"/>
  <c r="F48" i="10"/>
  <c r="I48" i="10"/>
  <c r="K48" i="10"/>
  <c r="N48" i="10"/>
  <c r="P48" i="10"/>
  <c r="Q48" i="10"/>
  <c r="R48" i="10"/>
  <c r="T48" i="10"/>
  <c r="U48" i="10"/>
  <c r="V48" i="10"/>
  <c r="Y48" i="10"/>
  <c r="Z48" i="10"/>
  <c r="F49" i="10"/>
  <c r="I49" i="10"/>
  <c r="K49" i="10"/>
  <c r="N49" i="10"/>
  <c r="P49" i="10"/>
  <c r="Q49" i="10"/>
  <c r="R49" i="10"/>
  <c r="T49" i="10"/>
  <c r="U49" i="10"/>
  <c r="V49" i="10"/>
  <c r="Y49" i="10"/>
  <c r="Z49" i="10"/>
  <c r="F50" i="10"/>
  <c r="I50" i="10"/>
  <c r="K50" i="10"/>
  <c r="N50" i="10"/>
  <c r="P50" i="10"/>
  <c r="Q50" i="10"/>
  <c r="R50" i="10"/>
  <c r="T50" i="10"/>
  <c r="U50" i="10"/>
  <c r="V50" i="10"/>
  <c r="Y50" i="10"/>
  <c r="Z50" i="10"/>
  <c r="F51" i="10"/>
  <c r="I51" i="10"/>
  <c r="K51" i="10"/>
  <c r="N51" i="10"/>
  <c r="P51" i="10"/>
  <c r="Q51" i="10"/>
  <c r="R51" i="10"/>
  <c r="T51" i="10"/>
  <c r="U51" i="10"/>
  <c r="V51" i="10"/>
  <c r="Y51" i="10"/>
  <c r="Z51" i="10"/>
  <c r="F52" i="10"/>
  <c r="I52" i="10"/>
  <c r="K52" i="10"/>
  <c r="N52" i="10"/>
  <c r="P52" i="10"/>
  <c r="Q52" i="10"/>
  <c r="R52" i="10"/>
  <c r="T52" i="10"/>
  <c r="U52" i="10"/>
  <c r="V52" i="10"/>
  <c r="Y52" i="10"/>
  <c r="Z52" i="10"/>
  <c r="F53" i="10"/>
  <c r="I53" i="10"/>
  <c r="K53" i="10"/>
  <c r="N53" i="10"/>
  <c r="P53" i="10"/>
  <c r="Q53" i="10"/>
  <c r="R53" i="10"/>
  <c r="T53" i="10"/>
  <c r="U53" i="10"/>
  <c r="V53" i="10"/>
  <c r="Y53" i="10"/>
  <c r="Z53" i="10"/>
  <c r="F54" i="10"/>
  <c r="I54" i="10"/>
  <c r="K54" i="10"/>
  <c r="N54" i="10"/>
  <c r="P54" i="10"/>
  <c r="Q54" i="10"/>
  <c r="R54" i="10"/>
  <c r="T54" i="10"/>
  <c r="U54" i="10"/>
  <c r="V54" i="10"/>
  <c r="Y54" i="10"/>
  <c r="Z54" i="10"/>
  <c r="F55" i="10"/>
  <c r="I55" i="10"/>
  <c r="K55" i="10"/>
  <c r="N55" i="10"/>
  <c r="P55" i="10"/>
  <c r="Q55" i="10"/>
  <c r="R55" i="10"/>
  <c r="T55" i="10"/>
  <c r="U55" i="10"/>
  <c r="V55" i="10"/>
  <c r="Y55" i="10"/>
  <c r="Z55" i="10"/>
  <c r="F56" i="10"/>
  <c r="I56" i="10"/>
  <c r="K56" i="10"/>
  <c r="N56" i="10"/>
  <c r="P56" i="10"/>
  <c r="Q56" i="10"/>
  <c r="R56" i="10"/>
  <c r="T56" i="10"/>
  <c r="U56" i="10"/>
  <c r="V56" i="10"/>
  <c r="Y56" i="10"/>
  <c r="Z56" i="10"/>
  <c r="F57" i="10"/>
  <c r="I57" i="10"/>
  <c r="K57" i="10"/>
  <c r="N57" i="10"/>
  <c r="P57" i="10"/>
  <c r="Q57" i="10"/>
  <c r="R57" i="10"/>
  <c r="T57" i="10"/>
  <c r="U57" i="10"/>
  <c r="F58" i="10"/>
  <c r="I58" i="10"/>
  <c r="K58" i="10"/>
  <c r="N58" i="10"/>
  <c r="P58" i="10"/>
  <c r="Q58" i="10"/>
  <c r="R58" i="10"/>
  <c r="T58" i="10"/>
  <c r="U58" i="10"/>
  <c r="V58" i="10"/>
  <c r="Y58" i="10"/>
  <c r="Z58" i="10"/>
  <c r="F59" i="10"/>
  <c r="I59" i="10"/>
  <c r="K59" i="10"/>
  <c r="N59" i="10"/>
  <c r="P59" i="10"/>
  <c r="Q59" i="10"/>
  <c r="R59" i="10"/>
  <c r="T59" i="10"/>
  <c r="U59" i="10"/>
  <c r="V59" i="10"/>
  <c r="Y59" i="10"/>
  <c r="Z59" i="10"/>
  <c r="F60" i="10"/>
  <c r="I60" i="10"/>
  <c r="K60" i="10"/>
  <c r="N60" i="10"/>
  <c r="P60" i="10"/>
  <c r="Q60" i="10"/>
  <c r="R60" i="10"/>
  <c r="T60" i="10"/>
  <c r="U60" i="10"/>
  <c r="V60" i="10"/>
  <c r="Y60" i="10"/>
  <c r="Z60" i="10"/>
  <c r="F61" i="10"/>
  <c r="I61" i="10"/>
  <c r="K61" i="10"/>
  <c r="N61" i="10"/>
  <c r="P61" i="10"/>
  <c r="Q61" i="10"/>
  <c r="R61" i="10"/>
  <c r="T61" i="10"/>
  <c r="U61" i="10"/>
  <c r="F62" i="10"/>
  <c r="I62" i="10"/>
  <c r="K62" i="10"/>
  <c r="N62" i="10"/>
  <c r="P62" i="10"/>
  <c r="Q62" i="10"/>
  <c r="R62" i="10"/>
  <c r="T62" i="10"/>
  <c r="U62" i="10"/>
  <c r="V62" i="10"/>
  <c r="Y62" i="10"/>
  <c r="Z62" i="10"/>
  <c r="F63" i="10"/>
  <c r="I63" i="10"/>
  <c r="K63" i="10"/>
  <c r="N63" i="10"/>
  <c r="P63" i="10"/>
  <c r="Q63" i="10"/>
  <c r="R63" i="10"/>
  <c r="T63" i="10"/>
  <c r="U63" i="10"/>
  <c r="V63" i="10"/>
  <c r="Y63" i="10"/>
  <c r="Z63" i="10"/>
  <c r="F64" i="10"/>
  <c r="I64" i="10"/>
  <c r="K64" i="10"/>
  <c r="N64" i="10"/>
  <c r="P64" i="10"/>
  <c r="Q64" i="10"/>
  <c r="R64" i="10"/>
  <c r="T64" i="10"/>
  <c r="U64" i="10"/>
  <c r="V64" i="10"/>
  <c r="Y64" i="10"/>
  <c r="Z64" i="10"/>
  <c r="F65" i="10"/>
  <c r="I65" i="10"/>
  <c r="K65" i="10"/>
  <c r="N65" i="10"/>
  <c r="P65" i="10"/>
  <c r="Q65" i="10"/>
  <c r="R65" i="10"/>
  <c r="T65" i="10"/>
  <c r="U65" i="10"/>
  <c r="V65" i="10"/>
  <c r="Y65" i="10"/>
  <c r="Z65" i="10"/>
  <c r="F66" i="10"/>
  <c r="I66" i="10"/>
  <c r="K66" i="10"/>
  <c r="N66" i="10"/>
  <c r="P66" i="10"/>
  <c r="Q66" i="10"/>
  <c r="R66" i="10"/>
  <c r="T66" i="10"/>
  <c r="U66" i="10"/>
  <c r="V66" i="10"/>
  <c r="Y66" i="10"/>
  <c r="Z66" i="10"/>
  <c r="F67" i="10"/>
  <c r="I67" i="10"/>
  <c r="K67" i="10"/>
  <c r="N67" i="10"/>
  <c r="P67" i="10"/>
  <c r="Q67" i="10"/>
  <c r="R67" i="10"/>
  <c r="T67" i="10"/>
  <c r="U67" i="10"/>
  <c r="V67" i="10"/>
  <c r="Y67" i="10"/>
  <c r="Z67" i="10"/>
  <c r="F68" i="10"/>
  <c r="I68" i="10"/>
  <c r="K68" i="10"/>
  <c r="N68" i="10"/>
  <c r="P68" i="10"/>
  <c r="Q68" i="10"/>
  <c r="R68" i="10"/>
  <c r="T68" i="10"/>
  <c r="U68" i="10"/>
  <c r="V68" i="10"/>
  <c r="Y68" i="10"/>
  <c r="Z68" i="10"/>
  <c r="F69" i="10"/>
  <c r="I69" i="10"/>
  <c r="K69" i="10"/>
  <c r="N69" i="10"/>
  <c r="P69" i="10"/>
  <c r="Q69" i="10"/>
  <c r="R69" i="10"/>
  <c r="T69" i="10"/>
  <c r="U69" i="10"/>
  <c r="V69" i="10"/>
  <c r="Y69" i="10"/>
  <c r="Z69" i="10"/>
  <c r="F70" i="10"/>
  <c r="I70" i="10"/>
  <c r="K70" i="10"/>
  <c r="N70" i="10"/>
  <c r="P70" i="10"/>
  <c r="Q70" i="10"/>
  <c r="R70" i="10"/>
  <c r="T70" i="10"/>
  <c r="U70" i="10"/>
  <c r="V70" i="10"/>
  <c r="Y70" i="10"/>
  <c r="Z70" i="10"/>
  <c r="F71" i="10"/>
  <c r="I71" i="10"/>
  <c r="K71" i="10"/>
  <c r="N71" i="10"/>
  <c r="P71" i="10"/>
  <c r="Q71" i="10"/>
  <c r="R71" i="10"/>
  <c r="T71" i="10"/>
  <c r="U71" i="10"/>
  <c r="V71" i="10"/>
  <c r="Y71" i="10"/>
  <c r="Z71" i="10"/>
  <c r="F72" i="10"/>
  <c r="I72" i="10"/>
  <c r="K72" i="10"/>
  <c r="N72" i="10"/>
  <c r="P72" i="10"/>
  <c r="Q72" i="10"/>
  <c r="R72" i="10"/>
  <c r="T72" i="10"/>
  <c r="U72" i="10"/>
  <c r="V72" i="10"/>
  <c r="Y72" i="10"/>
  <c r="Z72" i="10"/>
  <c r="F73" i="10"/>
  <c r="I73" i="10"/>
  <c r="K73" i="10"/>
  <c r="N73" i="10"/>
  <c r="P73" i="10"/>
  <c r="Q73" i="10"/>
  <c r="R73" i="10"/>
  <c r="T73" i="10"/>
  <c r="U73" i="10"/>
  <c r="V73" i="10"/>
  <c r="Y73" i="10"/>
  <c r="Z73" i="10"/>
  <c r="F74" i="10"/>
  <c r="I74" i="10"/>
  <c r="K74" i="10"/>
  <c r="N74" i="10"/>
  <c r="P74" i="10"/>
  <c r="Q74" i="10"/>
  <c r="R74" i="10"/>
  <c r="T74" i="10"/>
  <c r="U74" i="10"/>
  <c r="V74" i="10"/>
  <c r="Y74" i="10"/>
  <c r="Z74" i="10"/>
  <c r="F75" i="10"/>
  <c r="I75" i="10"/>
  <c r="K75" i="10"/>
  <c r="N75" i="10"/>
  <c r="P75" i="10"/>
  <c r="Q75" i="10"/>
  <c r="R75" i="10"/>
  <c r="T75" i="10"/>
  <c r="U75" i="10"/>
  <c r="V75" i="10"/>
  <c r="Y75" i="10"/>
  <c r="Z75" i="10"/>
  <c r="F76" i="10"/>
  <c r="I76" i="10"/>
  <c r="K76" i="10"/>
  <c r="N76" i="10"/>
  <c r="P76" i="10"/>
  <c r="Q76" i="10"/>
  <c r="R76" i="10"/>
  <c r="T76" i="10"/>
  <c r="U76" i="10"/>
  <c r="V76" i="10"/>
  <c r="Y76" i="10"/>
  <c r="Z76" i="10"/>
  <c r="F77" i="10"/>
  <c r="I77" i="10"/>
  <c r="K77" i="10"/>
  <c r="N77" i="10"/>
  <c r="P77" i="10"/>
  <c r="Q77" i="10"/>
  <c r="R77" i="10"/>
  <c r="T77" i="10"/>
  <c r="U77" i="10"/>
  <c r="V77" i="10"/>
  <c r="Y77" i="10"/>
  <c r="Z77" i="10"/>
  <c r="F78" i="10"/>
  <c r="I78" i="10"/>
  <c r="K78" i="10"/>
  <c r="N78" i="10"/>
  <c r="P78" i="10"/>
  <c r="Q78" i="10"/>
  <c r="R78" i="10"/>
  <c r="T78" i="10"/>
  <c r="U78" i="10"/>
  <c r="V78" i="10"/>
  <c r="Y78" i="10"/>
  <c r="Z78" i="10"/>
  <c r="F79" i="10"/>
  <c r="I79" i="10"/>
  <c r="K79" i="10"/>
  <c r="N79" i="10"/>
  <c r="P79" i="10"/>
  <c r="Q79" i="10"/>
  <c r="R79" i="10"/>
  <c r="T79" i="10"/>
  <c r="U79" i="10"/>
  <c r="V79" i="10"/>
  <c r="Y79" i="10"/>
  <c r="Z79" i="10"/>
  <c r="F80" i="10"/>
  <c r="I80" i="10"/>
  <c r="K80" i="10"/>
  <c r="N80" i="10"/>
  <c r="P80" i="10"/>
  <c r="Q80" i="10"/>
  <c r="R80" i="10"/>
  <c r="T80" i="10"/>
  <c r="U80" i="10"/>
  <c r="V80" i="10"/>
  <c r="Y80" i="10"/>
  <c r="Z80" i="10"/>
  <c r="F81" i="10"/>
  <c r="I81" i="10"/>
  <c r="K81" i="10"/>
  <c r="N81" i="10"/>
  <c r="P81" i="10"/>
  <c r="Q81" i="10"/>
  <c r="R81" i="10"/>
  <c r="T81" i="10"/>
  <c r="U81" i="10"/>
  <c r="V81" i="10"/>
  <c r="Y81" i="10"/>
  <c r="Z81" i="10"/>
  <c r="F82" i="10"/>
  <c r="I82" i="10"/>
  <c r="K82" i="10"/>
  <c r="N82" i="10"/>
  <c r="P82" i="10"/>
  <c r="Q82" i="10"/>
  <c r="R82" i="10"/>
  <c r="T82" i="10"/>
  <c r="U82" i="10"/>
  <c r="V82" i="10"/>
  <c r="Y82" i="10"/>
  <c r="Z82" i="10"/>
  <c r="F83" i="10"/>
  <c r="I83" i="10"/>
  <c r="K83" i="10"/>
  <c r="N83" i="10"/>
  <c r="P83" i="10"/>
  <c r="Q83" i="10"/>
  <c r="R83" i="10"/>
  <c r="T83" i="10"/>
  <c r="U83" i="10"/>
  <c r="V83" i="10"/>
  <c r="Y83" i="10"/>
  <c r="Z83" i="10"/>
  <c r="F84" i="10"/>
  <c r="I84" i="10"/>
  <c r="K84" i="10"/>
  <c r="N84" i="10"/>
  <c r="P84" i="10"/>
  <c r="Q84" i="10"/>
  <c r="R84" i="10"/>
  <c r="T84" i="10"/>
  <c r="U84" i="10"/>
  <c r="V84" i="10"/>
  <c r="Y84" i="10"/>
  <c r="Z84" i="10"/>
  <c r="F85" i="10"/>
  <c r="I85" i="10"/>
  <c r="K85" i="10"/>
  <c r="N85" i="10"/>
  <c r="P85" i="10"/>
  <c r="Q85" i="10"/>
  <c r="R85" i="10"/>
  <c r="T85" i="10"/>
  <c r="U85" i="10"/>
  <c r="V85" i="10"/>
  <c r="Y85" i="10"/>
  <c r="Z85" i="10"/>
  <c r="F86" i="10"/>
  <c r="I86" i="10"/>
  <c r="K86" i="10"/>
  <c r="N86" i="10"/>
  <c r="P86" i="10"/>
  <c r="Q86" i="10"/>
  <c r="R86" i="10"/>
  <c r="T86" i="10"/>
  <c r="U86" i="10"/>
  <c r="V86" i="10"/>
  <c r="Y86" i="10"/>
  <c r="Z86" i="10"/>
  <c r="F87" i="10"/>
  <c r="I87" i="10"/>
  <c r="K87" i="10"/>
  <c r="N87" i="10"/>
  <c r="P87" i="10"/>
  <c r="Q87" i="10"/>
  <c r="R87" i="10"/>
  <c r="T87" i="10"/>
  <c r="U87" i="10"/>
  <c r="V87" i="10"/>
  <c r="Y87" i="10"/>
  <c r="Z87" i="10"/>
  <c r="F88" i="10"/>
  <c r="I88" i="10"/>
  <c r="K88" i="10"/>
  <c r="N88" i="10"/>
  <c r="P88" i="10"/>
  <c r="Q88" i="10"/>
  <c r="R88" i="10"/>
  <c r="T88" i="10"/>
  <c r="U88" i="10"/>
  <c r="V88" i="10"/>
  <c r="Y88" i="10"/>
  <c r="Z88" i="10"/>
  <c r="F89" i="10"/>
  <c r="I89" i="10"/>
  <c r="K89" i="10"/>
  <c r="N89" i="10"/>
  <c r="P89" i="10"/>
  <c r="Q89" i="10"/>
  <c r="R89" i="10"/>
  <c r="T89" i="10"/>
  <c r="U89" i="10"/>
  <c r="V89" i="10"/>
  <c r="Y89" i="10"/>
  <c r="Z89" i="10"/>
  <c r="F90" i="10"/>
  <c r="I90" i="10"/>
  <c r="K90" i="10"/>
  <c r="N90" i="10"/>
  <c r="P90" i="10"/>
  <c r="Q90" i="10"/>
  <c r="R90" i="10"/>
  <c r="T90" i="10"/>
  <c r="U90" i="10"/>
  <c r="V90" i="10"/>
  <c r="Y90" i="10"/>
  <c r="Z90" i="10"/>
  <c r="F91" i="10"/>
  <c r="I91" i="10"/>
  <c r="K91" i="10"/>
  <c r="N91" i="10"/>
  <c r="P91" i="10"/>
  <c r="Q91" i="10"/>
  <c r="R91" i="10"/>
  <c r="T91" i="10"/>
  <c r="U91" i="10"/>
  <c r="V91" i="10"/>
  <c r="Y91" i="10"/>
  <c r="Z91" i="10"/>
  <c r="F92" i="10"/>
  <c r="I92" i="10"/>
  <c r="K92" i="10"/>
  <c r="N92" i="10"/>
  <c r="P92" i="10"/>
  <c r="Q92" i="10"/>
  <c r="R92" i="10"/>
  <c r="T92" i="10"/>
  <c r="U92" i="10"/>
  <c r="V92" i="10"/>
  <c r="Y92" i="10"/>
  <c r="Z92" i="10"/>
  <c r="F93" i="10"/>
  <c r="I93" i="10"/>
  <c r="K93" i="10"/>
  <c r="N93" i="10"/>
  <c r="P93" i="10"/>
  <c r="Q93" i="10"/>
  <c r="R93" i="10"/>
  <c r="T93" i="10"/>
  <c r="U93" i="10"/>
  <c r="V93" i="10"/>
  <c r="Y93" i="10"/>
  <c r="Z93" i="10"/>
  <c r="F94" i="10"/>
  <c r="I94" i="10"/>
  <c r="K94" i="10"/>
  <c r="N94" i="10"/>
  <c r="P94" i="10"/>
  <c r="Q94" i="10"/>
  <c r="R94" i="10"/>
  <c r="T94" i="10"/>
  <c r="U94" i="10"/>
  <c r="V94" i="10"/>
  <c r="Y94" i="10"/>
  <c r="Z94" i="10"/>
  <c r="F95" i="10"/>
  <c r="I95" i="10"/>
  <c r="K95" i="10"/>
  <c r="N95" i="10"/>
  <c r="P95" i="10"/>
  <c r="Q95" i="10"/>
  <c r="R95" i="10"/>
  <c r="T95" i="10"/>
  <c r="U95" i="10"/>
  <c r="V95" i="10"/>
  <c r="Y95" i="10"/>
  <c r="Z95" i="10"/>
  <c r="F96" i="10"/>
  <c r="I96" i="10"/>
  <c r="K96" i="10"/>
  <c r="N96" i="10"/>
  <c r="P96" i="10"/>
  <c r="Q96" i="10"/>
  <c r="R96" i="10"/>
  <c r="T96" i="10"/>
  <c r="U96" i="10"/>
  <c r="V96" i="10"/>
  <c r="Y96" i="10"/>
  <c r="Z96" i="10"/>
  <c r="F97" i="10"/>
  <c r="I97" i="10"/>
  <c r="K97" i="10"/>
  <c r="N97" i="10"/>
  <c r="P97" i="10"/>
  <c r="Q97" i="10"/>
  <c r="R97" i="10"/>
  <c r="T97" i="10"/>
  <c r="U97" i="10"/>
  <c r="V97" i="10"/>
  <c r="Y97" i="10"/>
  <c r="Z97" i="10"/>
  <c r="F98" i="10"/>
  <c r="I98" i="10"/>
  <c r="K98" i="10"/>
  <c r="N98" i="10"/>
  <c r="P98" i="10"/>
  <c r="Q98" i="10"/>
  <c r="R98" i="10"/>
  <c r="T98" i="10"/>
  <c r="U98" i="10"/>
  <c r="V98" i="10"/>
  <c r="Y98" i="10"/>
  <c r="Z98" i="10"/>
  <c r="F99" i="10"/>
  <c r="I99" i="10"/>
  <c r="K99" i="10"/>
  <c r="N99" i="10"/>
  <c r="P99" i="10"/>
  <c r="Q99" i="10"/>
  <c r="R99" i="10"/>
  <c r="T99" i="10"/>
  <c r="U99" i="10"/>
  <c r="V99" i="10"/>
  <c r="Y99" i="10"/>
  <c r="Z99" i="10"/>
  <c r="F100" i="10"/>
  <c r="I100" i="10"/>
  <c r="K100" i="10"/>
  <c r="N100" i="10"/>
  <c r="P100" i="10"/>
  <c r="Q100" i="10"/>
  <c r="R100" i="10"/>
  <c r="T100" i="10"/>
  <c r="U100" i="10"/>
  <c r="V100" i="10"/>
  <c r="Y100" i="10"/>
  <c r="Z100" i="10"/>
  <c r="F101" i="10"/>
  <c r="I101" i="10"/>
  <c r="K101" i="10"/>
  <c r="N101" i="10"/>
  <c r="P101" i="10"/>
  <c r="Q101" i="10"/>
  <c r="R101" i="10"/>
  <c r="T101" i="10"/>
  <c r="U101" i="10"/>
  <c r="V101" i="10"/>
  <c r="Y101" i="10"/>
  <c r="Z101" i="10"/>
  <c r="F102" i="10"/>
  <c r="I102" i="10"/>
  <c r="K102" i="10"/>
  <c r="N102" i="10"/>
  <c r="P102" i="10"/>
  <c r="Q102" i="10"/>
  <c r="R102" i="10"/>
  <c r="T102" i="10"/>
  <c r="U102" i="10"/>
  <c r="V102" i="10"/>
  <c r="Y102" i="10"/>
  <c r="Z102" i="10"/>
  <c r="F103" i="10"/>
  <c r="I103" i="10"/>
  <c r="K103" i="10"/>
  <c r="N103" i="10"/>
  <c r="P103" i="10"/>
  <c r="Q103" i="10"/>
  <c r="R103" i="10"/>
  <c r="T103" i="10"/>
  <c r="U103" i="10"/>
  <c r="V103" i="10"/>
  <c r="Y103" i="10"/>
  <c r="Z103" i="10"/>
  <c r="F104" i="10"/>
  <c r="I104" i="10"/>
  <c r="K104" i="10"/>
  <c r="N104" i="10"/>
  <c r="P104" i="10"/>
  <c r="Q104" i="10"/>
  <c r="R104" i="10"/>
  <c r="T104" i="10"/>
  <c r="U104" i="10"/>
  <c r="V104" i="10"/>
  <c r="Y104" i="10"/>
  <c r="Z104" i="10"/>
  <c r="F105" i="10"/>
  <c r="I105" i="10"/>
  <c r="K105" i="10"/>
  <c r="N105" i="10"/>
  <c r="P105" i="10"/>
  <c r="Q105" i="10"/>
  <c r="R105" i="10"/>
  <c r="T105" i="10"/>
  <c r="U105" i="10"/>
  <c r="V105" i="10"/>
  <c r="Y105" i="10"/>
  <c r="Z105" i="10"/>
  <c r="F106" i="10"/>
  <c r="I106" i="10"/>
  <c r="K106" i="10"/>
  <c r="N106" i="10"/>
  <c r="P106" i="10"/>
  <c r="Q106" i="10"/>
  <c r="R106" i="10"/>
  <c r="T106" i="10"/>
  <c r="U106" i="10"/>
  <c r="V106" i="10"/>
  <c r="Y106" i="10"/>
  <c r="Z106" i="10"/>
  <c r="F107" i="10"/>
  <c r="I107" i="10"/>
  <c r="K107" i="10"/>
  <c r="N107" i="10"/>
  <c r="P107" i="10"/>
  <c r="Q107" i="10"/>
  <c r="R107" i="10"/>
  <c r="T107" i="10"/>
  <c r="U107" i="10"/>
  <c r="V107" i="10"/>
  <c r="Y107" i="10"/>
  <c r="Z107" i="10"/>
  <c r="F108" i="10"/>
  <c r="I108" i="10"/>
  <c r="K108" i="10"/>
  <c r="N108" i="10"/>
  <c r="P108" i="10"/>
  <c r="Q108" i="10"/>
  <c r="R108" i="10"/>
  <c r="T108" i="10"/>
  <c r="U108" i="10"/>
  <c r="V108" i="10"/>
  <c r="Y108" i="10"/>
  <c r="Z108" i="10"/>
  <c r="F109" i="10"/>
  <c r="I109" i="10"/>
  <c r="K109" i="10"/>
  <c r="N109" i="10"/>
  <c r="P109" i="10"/>
  <c r="Q109" i="10"/>
  <c r="R109" i="10"/>
  <c r="T109" i="10"/>
  <c r="U109" i="10"/>
  <c r="V109" i="10"/>
  <c r="Y109" i="10"/>
  <c r="Z109" i="10"/>
  <c r="F110" i="10"/>
  <c r="I110" i="10"/>
  <c r="K110" i="10"/>
  <c r="N110" i="10"/>
  <c r="P110" i="10"/>
  <c r="Q110" i="10"/>
  <c r="R110" i="10"/>
  <c r="T110" i="10"/>
  <c r="U110" i="10"/>
  <c r="V110" i="10"/>
  <c r="Y110" i="10"/>
  <c r="Z110" i="10"/>
  <c r="F111" i="10"/>
  <c r="I111" i="10"/>
  <c r="K111" i="10"/>
  <c r="N111" i="10"/>
  <c r="P111" i="10"/>
  <c r="Q111" i="10"/>
  <c r="R111" i="10"/>
  <c r="T111" i="10"/>
  <c r="U111" i="10"/>
  <c r="V111" i="10"/>
  <c r="Y111" i="10"/>
  <c r="Z111" i="10"/>
  <c r="F112" i="10"/>
  <c r="I112" i="10"/>
  <c r="K112" i="10"/>
  <c r="N112" i="10"/>
  <c r="P112" i="10"/>
  <c r="Q112" i="10"/>
  <c r="R112" i="10"/>
  <c r="T112" i="10"/>
  <c r="U112" i="10"/>
  <c r="V112" i="10"/>
  <c r="Y112" i="10"/>
  <c r="Z112" i="10"/>
  <c r="F113" i="10"/>
  <c r="I113" i="10"/>
  <c r="K113" i="10"/>
  <c r="N113" i="10"/>
  <c r="P113" i="10"/>
  <c r="Q113" i="10"/>
  <c r="R113" i="10"/>
  <c r="T113" i="10"/>
  <c r="U113" i="10"/>
  <c r="V113" i="10"/>
  <c r="Y113" i="10"/>
  <c r="Z113" i="10"/>
  <c r="F114" i="10"/>
  <c r="I114" i="10"/>
  <c r="K114" i="10"/>
  <c r="N114" i="10"/>
  <c r="P114" i="10"/>
  <c r="Q114" i="10"/>
  <c r="R114" i="10"/>
  <c r="T114" i="10"/>
  <c r="U114" i="10"/>
  <c r="V114" i="10"/>
  <c r="Y114" i="10"/>
  <c r="Z114" i="10"/>
  <c r="F115" i="10"/>
  <c r="I115" i="10"/>
  <c r="K115" i="10"/>
  <c r="N115" i="10"/>
  <c r="P115" i="10"/>
  <c r="Q115" i="10"/>
  <c r="R115" i="10"/>
  <c r="T115" i="10"/>
  <c r="U115" i="10"/>
  <c r="V115" i="10"/>
  <c r="Y115" i="10"/>
  <c r="Z115" i="10"/>
  <c r="F116" i="10"/>
  <c r="I116" i="10"/>
  <c r="K116" i="10"/>
  <c r="N116" i="10"/>
  <c r="P116" i="10"/>
  <c r="Q116" i="10"/>
  <c r="R116" i="10"/>
  <c r="T116" i="10"/>
  <c r="U116" i="10"/>
  <c r="V116" i="10"/>
  <c r="Y116" i="10"/>
  <c r="Z116" i="10"/>
  <c r="F117" i="10"/>
  <c r="I117" i="10"/>
  <c r="K117" i="10"/>
  <c r="N117" i="10"/>
  <c r="P117" i="10"/>
  <c r="Q117" i="10"/>
  <c r="R117" i="10"/>
  <c r="T117" i="10"/>
  <c r="U117" i="10"/>
  <c r="V117" i="10"/>
  <c r="Y117" i="10"/>
  <c r="Z117" i="10"/>
  <c r="F118" i="10"/>
  <c r="I118" i="10"/>
  <c r="K118" i="10"/>
  <c r="N118" i="10"/>
  <c r="P118" i="10"/>
  <c r="Q118" i="10"/>
  <c r="R118" i="10"/>
  <c r="T118" i="10"/>
  <c r="U118" i="10"/>
  <c r="V118" i="10"/>
  <c r="Y118" i="10"/>
  <c r="Z118" i="10"/>
  <c r="F119" i="10"/>
  <c r="I119" i="10"/>
  <c r="K119" i="10"/>
  <c r="N119" i="10"/>
  <c r="P119" i="10"/>
  <c r="Q119" i="10"/>
  <c r="R119" i="10"/>
  <c r="T119" i="10"/>
  <c r="U119" i="10"/>
  <c r="V119" i="10"/>
  <c r="Y119" i="10"/>
  <c r="Z119" i="10"/>
  <c r="F120" i="10"/>
  <c r="I120" i="10"/>
  <c r="K120" i="10"/>
  <c r="N120" i="10"/>
  <c r="P120" i="10"/>
  <c r="Q120" i="10"/>
  <c r="R120" i="10"/>
  <c r="T120" i="10"/>
  <c r="U120" i="10"/>
  <c r="V120" i="10"/>
  <c r="Y120" i="10"/>
  <c r="Z120" i="10"/>
  <c r="F121" i="10"/>
  <c r="I121" i="10"/>
  <c r="K121" i="10"/>
  <c r="N121" i="10"/>
  <c r="P121" i="10"/>
  <c r="Q121" i="10"/>
  <c r="R121" i="10"/>
  <c r="T121" i="10"/>
  <c r="U121" i="10"/>
  <c r="V121" i="10"/>
  <c r="Y121" i="10"/>
  <c r="Z121" i="10"/>
  <c r="F122" i="10"/>
  <c r="I122" i="10"/>
  <c r="K122" i="10"/>
  <c r="N122" i="10"/>
  <c r="P122" i="10"/>
  <c r="Q122" i="10"/>
  <c r="R122" i="10"/>
  <c r="T122" i="10"/>
  <c r="U122" i="10"/>
  <c r="V122" i="10"/>
  <c r="Y122" i="10"/>
  <c r="Z122" i="10"/>
  <c r="F123" i="10"/>
  <c r="I123" i="10"/>
  <c r="K123" i="10"/>
  <c r="N123" i="10"/>
  <c r="P123" i="10"/>
  <c r="Q123" i="10"/>
  <c r="R123" i="10"/>
  <c r="T123" i="10"/>
  <c r="U123" i="10"/>
  <c r="V123" i="10"/>
  <c r="Y123" i="10"/>
  <c r="Z123" i="10"/>
  <c r="F124" i="10"/>
  <c r="I124" i="10"/>
  <c r="K124" i="10"/>
  <c r="N124" i="10"/>
  <c r="P124" i="10"/>
  <c r="Q124" i="10"/>
  <c r="R124" i="10"/>
  <c r="T124" i="10"/>
  <c r="U124" i="10"/>
  <c r="V124" i="10"/>
  <c r="Y124" i="10"/>
  <c r="Z124" i="10"/>
  <c r="F125" i="10"/>
  <c r="I125" i="10"/>
  <c r="K125" i="10"/>
  <c r="N125" i="10"/>
  <c r="P125" i="10"/>
  <c r="Q125" i="10"/>
  <c r="R125" i="10"/>
  <c r="T125" i="10"/>
  <c r="U125" i="10"/>
  <c r="V125" i="10"/>
  <c r="Y125" i="10"/>
  <c r="Z125" i="10"/>
  <c r="F126" i="10"/>
  <c r="I126" i="10"/>
  <c r="K126" i="10"/>
  <c r="N126" i="10"/>
  <c r="P126" i="10"/>
  <c r="Q126" i="10"/>
  <c r="R126" i="10"/>
  <c r="T126" i="10"/>
  <c r="U126" i="10"/>
  <c r="V126" i="10"/>
  <c r="Y126" i="10"/>
  <c r="Z126" i="10"/>
  <c r="F127" i="10"/>
  <c r="I127" i="10"/>
  <c r="K127" i="10"/>
  <c r="N127" i="10"/>
  <c r="P127" i="10"/>
  <c r="Q127" i="10"/>
  <c r="R127" i="10"/>
  <c r="T127" i="10"/>
  <c r="U127" i="10"/>
  <c r="V127" i="10"/>
  <c r="Y127" i="10"/>
  <c r="Z127" i="10"/>
  <c r="F128" i="10"/>
  <c r="I128" i="10"/>
  <c r="K128" i="10"/>
  <c r="N128" i="10"/>
  <c r="P128" i="10"/>
  <c r="Q128" i="10"/>
  <c r="R128" i="10"/>
  <c r="T128" i="10"/>
  <c r="U128" i="10"/>
  <c r="V128" i="10"/>
  <c r="Y128" i="10"/>
  <c r="Z128" i="10"/>
  <c r="F129" i="10"/>
  <c r="I129" i="10"/>
  <c r="K129" i="10"/>
  <c r="N129" i="10"/>
  <c r="P129" i="10"/>
  <c r="Q129" i="10"/>
  <c r="R129" i="10"/>
  <c r="T129" i="10"/>
  <c r="U129" i="10"/>
  <c r="V129" i="10"/>
  <c r="Y129" i="10"/>
  <c r="Z129" i="10"/>
  <c r="F130" i="10"/>
  <c r="I130" i="10"/>
  <c r="K130" i="10"/>
  <c r="N130" i="10"/>
  <c r="P130" i="10"/>
  <c r="Q130" i="10"/>
  <c r="R130" i="10"/>
  <c r="T130" i="10"/>
  <c r="U130" i="10"/>
  <c r="V130" i="10"/>
  <c r="Y130" i="10"/>
  <c r="Z130" i="10"/>
  <c r="F131" i="10"/>
  <c r="I131" i="10"/>
  <c r="K131" i="10"/>
  <c r="N131" i="10"/>
  <c r="P131" i="10"/>
  <c r="Q131" i="10"/>
  <c r="R131" i="10"/>
  <c r="T131" i="10"/>
  <c r="U131" i="10"/>
  <c r="V131" i="10"/>
  <c r="Y131" i="10"/>
  <c r="Z131" i="10"/>
  <c r="F132" i="10"/>
  <c r="I132" i="10"/>
  <c r="K132" i="10"/>
  <c r="N132" i="10"/>
  <c r="P132" i="10"/>
  <c r="Q132" i="10"/>
  <c r="R132" i="10"/>
  <c r="T132" i="10"/>
  <c r="U132" i="10"/>
  <c r="V132" i="10"/>
  <c r="Y132" i="10"/>
  <c r="Z132" i="10"/>
  <c r="F133" i="10"/>
  <c r="I133" i="10"/>
  <c r="K133" i="10"/>
  <c r="N133" i="10"/>
  <c r="P133" i="10"/>
  <c r="Q133" i="10"/>
  <c r="R133" i="10"/>
  <c r="T133" i="10"/>
  <c r="U133" i="10"/>
  <c r="V133" i="10"/>
  <c r="Y133" i="10"/>
  <c r="Z133" i="10"/>
  <c r="F134" i="10"/>
  <c r="I134" i="10"/>
  <c r="K134" i="10"/>
  <c r="N134" i="10"/>
  <c r="P134" i="10"/>
  <c r="Q134" i="10"/>
  <c r="R134" i="10"/>
  <c r="T134" i="10"/>
  <c r="U134" i="10"/>
  <c r="V134" i="10"/>
  <c r="Y134" i="10"/>
  <c r="Z134" i="10"/>
  <c r="F135" i="10"/>
  <c r="I135" i="10"/>
  <c r="K135" i="10"/>
  <c r="N135" i="10"/>
  <c r="P135" i="10"/>
  <c r="Q135" i="10"/>
  <c r="R135" i="10"/>
  <c r="T135" i="10"/>
  <c r="U135" i="10"/>
  <c r="V135" i="10"/>
  <c r="Y135" i="10"/>
  <c r="Z135" i="10"/>
  <c r="F136" i="10"/>
  <c r="I136" i="10"/>
  <c r="K136" i="10"/>
  <c r="N136" i="10"/>
  <c r="P136" i="10"/>
  <c r="Q136" i="10"/>
  <c r="R136" i="10"/>
  <c r="T136" i="10"/>
  <c r="U136" i="10"/>
  <c r="V136" i="10"/>
  <c r="Y136" i="10"/>
  <c r="Z136" i="10"/>
  <c r="F137" i="10"/>
  <c r="I137" i="10"/>
  <c r="K137" i="10"/>
  <c r="N137" i="10"/>
  <c r="P137" i="10"/>
  <c r="Q137" i="10"/>
  <c r="R137" i="10"/>
  <c r="T137" i="10"/>
  <c r="U137" i="10"/>
  <c r="V137" i="10"/>
  <c r="Y137" i="10"/>
  <c r="Z137" i="10"/>
  <c r="F138" i="10"/>
  <c r="I138" i="10"/>
  <c r="K138" i="10"/>
  <c r="N138" i="10"/>
  <c r="P138" i="10"/>
  <c r="Q138" i="10"/>
  <c r="R138" i="10"/>
  <c r="T138" i="10"/>
  <c r="U138" i="10"/>
  <c r="V138" i="10"/>
  <c r="Y138" i="10"/>
  <c r="Z138" i="10"/>
  <c r="F139" i="10"/>
  <c r="I139" i="10"/>
  <c r="K139" i="10"/>
  <c r="N139" i="10"/>
  <c r="P139" i="10"/>
  <c r="Q139" i="10"/>
  <c r="R139" i="10"/>
  <c r="T139" i="10"/>
  <c r="U139" i="10"/>
  <c r="V139" i="10"/>
  <c r="Y139" i="10"/>
  <c r="Z139" i="10"/>
  <c r="F140" i="10"/>
  <c r="I140" i="10"/>
  <c r="K140" i="10"/>
  <c r="N140" i="10"/>
  <c r="P140" i="10"/>
  <c r="Q140" i="10"/>
  <c r="R140" i="10"/>
  <c r="T140" i="10"/>
  <c r="U140" i="10"/>
  <c r="V140" i="10"/>
  <c r="Y140" i="10"/>
  <c r="Z140" i="10"/>
  <c r="F141" i="10"/>
  <c r="I141" i="10"/>
  <c r="K141" i="10"/>
  <c r="N141" i="10"/>
  <c r="P141" i="10"/>
  <c r="Q141" i="10"/>
  <c r="R141" i="10"/>
  <c r="T141" i="10"/>
  <c r="U141" i="10"/>
  <c r="V141" i="10"/>
  <c r="Y141" i="10"/>
  <c r="Z141" i="10"/>
  <c r="F142" i="10"/>
  <c r="I142" i="10"/>
  <c r="K142" i="10"/>
  <c r="N142" i="10"/>
  <c r="P142" i="10"/>
  <c r="Q142" i="10"/>
  <c r="R142" i="10"/>
  <c r="T142" i="10"/>
  <c r="U142" i="10"/>
  <c r="V142" i="10"/>
  <c r="Y142" i="10"/>
  <c r="Z142" i="10"/>
  <c r="F143" i="10"/>
  <c r="I143" i="10"/>
  <c r="K143" i="10"/>
  <c r="N143" i="10"/>
  <c r="P143" i="10"/>
  <c r="Q143" i="10"/>
  <c r="R143" i="10"/>
  <c r="T143" i="10"/>
  <c r="U143" i="10"/>
  <c r="V143" i="10"/>
  <c r="Y143" i="10"/>
  <c r="Z143" i="10"/>
  <c r="F144" i="10"/>
  <c r="I144" i="10"/>
  <c r="K144" i="10"/>
  <c r="N144" i="10"/>
  <c r="P144" i="10"/>
  <c r="Q144" i="10"/>
  <c r="R144" i="10"/>
  <c r="T144" i="10"/>
  <c r="U144" i="10"/>
  <c r="V144" i="10"/>
  <c r="Y144" i="10"/>
  <c r="Z144" i="10"/>
  <c r="F145" i="10"/>
  <c r="I145" i="10"/>
  <c r="K145" i="10"/>
  <c r="N145" i="10"/>
  <c r="P145" i="10"/>
  <c r="Q145" i="10"/>
  <c r="R145" i="10"/>
  <c r="T145" i="10"/>
  <c r="U145" i="10"/>
  <c r="V145" i="10"/>
  <c r="Y145" i="10"/>
  <c r="Z145" i="10"/>
  <c r="F146" i="10"/>
  <c r="I146" i="10"/>
  <c r="K146" i="10"/>
  <c r="N146" i="10"/>
  <c r="P146" i="10"/>
  <c r="Q146" i="10"/>
  <c r="R146" i="10"/>
  <c r="T146" i="10"/>
  <c r="U146" i="10"/>
  <c r="V146" i="10"/>
  <c r="Y146" i="10"/>
  <c r="Z146" i="10"/>
  <c r="F147" i="10"/>
  <c r="I147" i="10"/>
  <c r="K147" i="10"/>
  <c r="N147" i="10"/>
  <c r="P147" i="10"/>
  <c r="Q147" i="10"/>
  <c r="R147" i="10"/>
  <c r="T147" i="10"/>
  <c r="U147" i="10"/>
  <c r="V147" i="10"/>
  <c r="Y147" i="10"/>
  <c r="Z147" i="10"/>
  <c r="F148" i="10"/>
  <c r="I148" i="10"/>
  <c r="K148" i="10"/>
  <c r="N148" i="10"/>
  <c r="P148" i="10"/>
  <c r="Q148" i="10"/>
  <c r="R148" i="10"/>
  <c r="T148" i="10"/>
  <c r="U148" i="10"/>
  <c r="V148" i="10"/>
  <c r="Y148" i="10"/>
  <c r="Z148" i="10"/>
  <c r="F149" i="10"/>
  <c r="I149" i="10"/>
  <c r="K149" i="10"/>
  <c r="N149" i="10"/>
  <c r="P149" i="10"/>
  <c r="Q149" i="10"/>
  <c r="R149" i="10"/>
  <c r="T149" i="10"/>
  <c r="U149" i="10"/>
  <c r="V149" i="10"/>
  <c r="Y149" i="10"/>
  <c r="Z149" i="10"/>
  <c r="F150" i="10"/>
  <c r="I150" i="10"/>
  <c r="K150" i="10"/>
  <c r="N150" i="10"/>
  <c r="P150" i="10"/>
  <c r="Q150" i="10"/>
  <c r="R150" i="10"/>
  <c r="T150" i="10"/>
  <c r="U150" i="10"/>
  <c r="V150" i="10"/>
  <c r="Y150" i="10"/>
  <c r="Z150" i="10"/>
  <c r="F151" i="10"/>
  <c r="I151" i="10"/>
  <c r="K151" i="10"/>
  <c r="N151" i="10"/>
  <c r="P151" i="10"/>
  <c r="Q151" i="10"/>
  <c r="R151" i="10"/>
  <c r="T151" i="10"/>
  <c r="U151" i="10"/>
  <c r="V151" i="10"/>
  <c r="Y151" i="10"/>
  <c r="Z151" i="10"/>
  <c r="G2" i="8"/>
  <c r="J2" i="8"/>
  <c r="L2" i="8"/>
  <c r="O2" i="8"/>
  <c r="Q2" i="8"/>
  <c r="R2" i="8"/>
  <c r="S2" i="8"/>
  <c r="U2" i="8"/>
  <c r="V2" i="8"/>
  <c r="W2" i="8"/>
  <c r="Z2" i="8"/>
  <c r="AA2" i="8"/>
  <c r="G3" i="8"/>
  <c r="J3" i="8"/>
  <c r="L3" i="8"/>
  <c r="O3" i="8"/>
  <c r="Q3" i="8"/>
  <c r="R3" i="8"/>
  <c r="S3" i="8"/>
  <c r="U3" i="8"/>
  <c r="V3" i="8"/>
  <c r="W3" i="8"/>
  <c r="Z3" i="8"/>
  <c r="AA3" i="8"/>
  <c r="G4" i="8"/>
  <c r="J4" i="8"/>
  <c r="L4" i="8"/>
  <c r="O4" i="8"/>
  <c r="Q4" i="8"/>
  <c r="R4" i="8"/>
  <c r="S4" i="8"/>
  <c r="U4" i="8"/>
  <c r="V4" i="8"/>
  <c r="W4" i="8"/>
  <c r="Z4" i="8"/>
  <c r="AA4" i="8"/>
  <c r="G5" i="8"/>
  <c r="J5" i="8"/>
  <c r="L5" i="8"/>
  <c r="O5" i="8"/>
  <c r="Q5" i="8"/>
  <c r="R5" i="8"/>
  <c r="S5" i="8"/>
  <c r="U5" i="8"/>
  <c r="V5" i="8"/>
  <c r="W5" i="8"/>
  <c r="Z5" i="8"/>
  <c r="AA5" i="8"/>
  <c r="G6" i="8"/>
  <c r="J6" i="8"/>
  <c r="L6" i="8"/>
  <c r="O6" i="8"/>
  <c r="Q6" i="8"/>
  <c r="R6" i="8"/>
  <c r="S6" i="8"/>
  <c r="U6" i="8"/>
  <c r="V6" i="8"/>
  <c r="W6" i="8"/>
  <c r="Z6" i="8"/>
  <c r="AA6" i="8"/>
  <c r="G7" i="8"/>
  <c r="J7" i="8"/>
  <c r="L7" i="8"/>
  <c r="O7" i="8"/>
  <c r="Q7" i="8"/>
  <c r="R7" i="8"/>
  <c r="S7" i="8"/>
  <c r="U7" i="8"/>
  <c r="V7" i="8"/>
  <c r="W7" i="8"/>
  <c r="Z7" i="8"/>
  <c r="AA7" i="8"/>
  <c r="G8" i="8"/>
  <c r="J8" i="8"/>
  <c r="L8" i="8"/>
  <c r="O8" i="8"/>
  <c r="Q8" i="8"/>
  <c r="R8" i="8"/>
  <c r="S8" i="8"/>
  <c r="U8" i="8"/>
  <c r="V8" i="8"/>
  <c r="W8" i="8"/>
  <c r="Z8" i="8"/>
  <c r="AA8" i="8"/>
  <c r="G9" i="8"/>
  <c r="J9" i="8"/>
  <c r="L9" i="8"/>
  <c r="O9" i="8"/>
  <c r="Q9" i="8"/>
  <c r="R9" i="8"/>
  <c r="S9" i="8"/>
  <c r="U9" i="8"/>
  <c r="V9" i="8"/>
  <c r="W9" i="8"/>
  <c r="Z9" i="8"/>
  <c r="AA9" i="8"/>
  <c r="G10" i="8"/>
  <c r="J10" i="8"/>
  <c r="L10" i="8"/>
  <c r="O10" i="8"/>
  <c r="Q10" i="8"/>
  <c r="R10" i="8"/>
  <c r="S10" i="8"/>
  <c r="U10" i="8"/>
  <c r="V10" i="8"/>
  <c r="W10" i="8"/>
  <c r="Z10" i="8"/>
  <c r="AA10" i="8"/>
  <c r="G11" i="8"/>
  <c r="J11" i="8"/>
  <c r="L11" i="8"/>
  <c r="O11" i="8"/>
  <c r="Q11" i="8"/>
  <c r="R11" i="8"/>
  <c r="S11" i="8"/>
  <c r="U11" i="8"/>
  <c r="V11" i="8"/>
  <c r="W11" i="8"/>
  <c r="Z11" i="8"/>
  <c r="AA11" i="8"/>
  <c r="G12" i="8"/>
  <c r="J12" i="8"/>
  <c r="L12" i="8"/>
  <c r="O12" i="8"/>
  <c r="Q12" i="8"/>
  <c r="R12" i="8"/>
  <c r="S12" i="8"/>
  <c r="U12" i="8"/>
  <c r="V12" i="8"/>
  <c r="W12" i="8"/>
  <c r="Z12" i="8"/>
  <c r="AA12" i="8"/>
  <c r="G13" i="8"/>
  <c r="J13" i="8"/>
  <c r="L13" i="8"/>
  <c r="O13" i="8"/>
  <c r="Q13" i="8"/>
  <c r="R13" i="8"/>
  <c r="S13" i="8"/>
  <c r="U13" i="8"/>
  <c r="V13" i="8"/>
  <c r="W13" i="8"/>
  <c r="Z13" i="8"/>
  <c r="AA13" i="8"/>
  <c r="G14" i="8"/>
  <c r="J14" i="8"/>
  <c r="L14" i="8"/>
  <c r="O14" i="8"/>
  <c r="Q14" i="8"/>
  <c r="R14" i="8"/>
  <c r="S14" i="8"/>
  <c r="U14" i="8"/>
  <c r="V14" i="8"/>
  <c r="W14" i="8"/>
  <c r="Z14" i="8"/>
  <c r="AA14" i="8"/>
  <c r="G15" i="8"/>
  <c r="J15" i="8"/>
  <c r="L15" i="8"/>
  <c r="O15" i="8"/>
  <c r="Q15" i="8"/>
  <c r="R15" i="8"/>
  <c r="S15" i="8"/>
  <c r="U15" i="8"/>
  <c r="V15" i="8"/>
  <c r="W15" i="8"/>
  <c r="Z15" i="8"/>
  <c r="AA15" i="8"/>
  <c r="G16" i="8"/>
  <c r="J16" i="8"/>
  <c r="L16" i="8"/>
  <c r="O16" i="8"/>
  <c r="Q16" i="8"/>
  <c r="R16" i="8"/>
  <c r="S16" i="8"/>
  <c r="U16" i="8"/>
  <c r="V16" i="8"/>
  <c r="W16" i="8"/>
  <c r="Z16" i="8"/>
  <c r="AA16" i="8"/>
  <c r="G17" i="8"/>
  <c r="J17" i="8"/>
  <c r="L17" i="8"/>
  <c r="O17" i="8"/>
  <c r="Q17" i="8"/>
  <c r="R17" i="8"/>
  <c r="S17" i="8"/>
  <c r="U17" i="8"/>
  <c r="V17" i="8"/>
  <c r="W17" i="8"/>
  <c r="Z17" i="8"/>
  <c r="AA17" i="8"/>
  <c r="G18" i="8"/>
  <c r="J18" i="8"/>
  <c r="L18" i="8"/>
  <c r="O18" i="8"/>
  <c r="Q18" i="8"/>
  <c r="R18" i="8"/>
  <c r="S18" i="8"/>
  <c r="U18" i="8"/>
  <c r="V18" i="8"/>
  <c r="W18" i="8"/>
  <c r="Z18" i="8"/>
  <c r="AA18" i="8"/>
  <c r="G19" i="8"/>
  <c r="J19" i="8"/>
  <c r="L19" i="8"/>
  <c r="O19" i="8"/>
  <c r="Q19" i="8"/>
  <c r="R19" i="8"/>
  <c r="S19" i="8"/>
  <c r="U19" i="8"/>
  <c r="V19" i="8"/>
  <c r="W19" i="8"/>
  <c r="Z19" i="8"/>
  <c r="AA19" i="8"/>
  <c r="G20" i="8"/>
  <c r="J20" i="8"/>
  <c r="L20" i="8"/>
  <c r="O20" i="8"/>
  <c r="Q20" i="8"/>
  <c r="R20" i="8"/>
  <c r="S20" i="8"/>
  <c r="U20" i="8"/>
  <c r="V20" i="8"/>
  <c r="W20" i="8"/>
  <c r="Z20" i="8"/>
  <c r="AA20" i="8"/>
  <c r="G21" i="8"/>
  <c r="J21" i="8"/>
  <c r="L21" i="8"/>
  <c r="O21" i="8"/>
  <c r="Q21" i="8"/>
  <c r="R21" i="8"/>
  <c r="S21" i="8"/>
  <c r="U21" i="8"/>
  <c r="V21" i="8"/>
  <c r="W21" i="8"/>
  <c r="Z21" i="8"/>
  <c r="AA21" i="8"/>
  <c r="G22" i="8"/>
  <c r="J22" i="8"/>
  <c r="L22" i="8"/>
  <c r="O22" i="8"/>
  <c r="Q22" i="8"/>
  <c r="R22" i="8"/>
  <c r="S22" i="8"/>
  <c r="U22" i="8"/>
  <c r="V22" i="8"/>
  <c r="W22" i="8"/>
  <c r="Z22" i="8"/>
  <c r="AA22" i="8"/>
  <c r="G23" i="8"/>
  <c r="J23" i="8"/>
  <c r="L23" i="8"/>
  <c r="O23" i="8"/>
  <c r="Q23" i="8"/>
  <c r="R23" i="8"/>
  <c r="S23" i="8"/>
  <c r="U23" i="8"/>
  <c r="V23" i="8"/>
  <c r="W23" i="8"/>
  <c r="Z23" i="8"/>
  <c r="AA23" i="8"/>
  <c r="G24" i="8"/>
  <c r="J24" i="8"/>
  <c r="L24" i="8"/>
  <c r="O24" i="8"/>
  <c r="Q24" i="8"/>
  <c r="R24" i="8"/>
  <c r="S24" i="8"/>
  <c r="U24" i="8"/>
  <c r="V24" i="8"/>
  <c r="W24" i="8"/>
  <c r="Z24" i="8"/>
  <c r="AA24" i="8"/>
  <c r="G25" i="8"/>
  <c r="J25" i="8"/>
  <c r="L25" i="8"/>
  <c r="O25" i="8"/>
  <c r="Q25" i="8"/>
  <c r="R25" i="8"/>
  <c r="S25" i="8"/>
  <c r="U25" i="8"/>
  <c r="V25" i="8"/>
  <c r="W25" i="8"/>
  <c r="Z25" i="8"/>
  <c r="AA25" i="8"/>
  <c r="G26" i="8"/>
  <c r="J26" i="8"/>
  <c r="L26" i="8"/>
  <c r="O26" i="8"/>
  <c r="Q26" i="8"/>
  <c r="R26" i="8"/>
  <c r="S26" i="8"/>
  <c r="U26" i="8"/>
  <c r="V26" i="8"/>
  <c r="W26" i="8"/>
  <c r="Z26" i="8"/>
  <c r="AA26" i="8"/>
  <c r="G27" i="8"/>
  <c r="J27" i="8"/>
  <c r="L27" i="8"/>
  <c r="O27" i="8"/>
  <c r="Q27" i="8"/>
  <c r="R27" i="8"/>
  <c r="S27" i="8"/>
  <c r="U27" i="8"/>
  <c r="V27" i="8"/>
  <c r="W27" i="8"/>
  <c r="Z27" i="8"/>
  <c r="AA27" i="8"/>
  <c r="G28" i="8"/>
  <c r="J28" i="8"/>
  <c r="L28" i="8"/>
  <c r="O28" i="8"/>
  <c r="Q28" i="8"/>
  <c r="R28" i="8"/>
  <c r="S28" i="8"/>
  <c r="U28" i="8"/>
  <c r="V28" i="8"/>
  <c r="W28" i="8"/>
  <c r="Z28" i="8"/>
  <c r="AA28" i="8"/>
  <c r="G29" i="8"/>
  <c r="J29" i="8"/>
  <c r="L29" i="8"/>
  <c r="O29" i="8"/>
  <c r="Q29" i="8"/>
  <c r="R29" i="8"/>
  <c r="S29" i="8"/>
  <c r="U29" i="8"/>
  <c r="V29" i="8"/>
  <c r="W29" i="8"/>
  <c r="Z29" i="8"/>
  <c r="AA29" i="8"/>
  <c r="G30" i="8"/>
  <c r="J30" i="8"/>
  <c r="L30" i="8"/>
  <c r="O30" i="8"/>
  <c r="Q30" i="8"/>
  <c r="R30" i="8"/>
  <c r="S30" i="8"/>
  <c r="U30" i="8"/>
  <c r="V30" i="8"/>
  <c r="W30" i="8"/>
  <c r="Z30" i="8"/>
  <c r="AA30" i="8"/>
  <c r="G31" i="8"/>
  <c r="J31" i="8"/>
  <c r="L31" i="8"/>
  <c r="O31" i="8"/>
  <c r="Q31" i="8"/>
  <c r="R31" i="8"/>
  <c r="S31" i="8"/>
  <c r="U31" i="8"/>
  <c r="V31" i="8"/>
  <c r="W31" i="8"/>
  <c r="Z31" i="8"/>
  <c r="AA31" i="8"/>
  <c r="G32" i="8"/>
  <c r="J32" i="8"/>
  <c r="L32" i="8"/>
  <c r="O32" i="8"/>
  <c r="Q32" i="8"/>
  <c r="R32" i="8"/>
  <c r="S32" i="8"/>
  <c r="U32" i="8"/>
  <c r="V32" i="8"/>
  <c r="W32" i="8"/>
  <c r="Z32" i="8"/>
  <c r="AA32" i="8"/>
  <c r="G33" i="8"/>
  <c r="J33" i="8"/>
  <c r="L33" i="8"/>
  <c r="O33" i="8"/>
  <c r="Q33" i="8"/>
  <c r="R33" i="8"/>
  <c r="S33" i="8"/>
  <c r="U33" i="8"/>
  <c r="V33" i="8"/>
  <c r="W33" i="8"/>
  <c r="Z33" i="8"/>
  <c r="AA33" i="8"/>
  <c r="G34" i="8"/>
  <c r="J34" i="8"/>
  <c r="L34" i="8"/>
  <c r="O34" i="8"/>
  <c r="Q34" i="8"/>
  <c r="R34" i="8"/>
  <c r="S34" i="8"/>
  <c r="U34" i="8"/>
  <c r="V34" i="8"/>
  <c r="W34" i="8"/>
  <c r="Z34" i="8"/>
  <c r="AA34" i="8"/>
  <c r="G35" i="8"/>
  <c r="J35" i="8"/>
  <c r="L35" i="8"/>
  <c r="O35" i="8"/>
  <c r="Q35" i="8"/>
  <c r="R35" i="8"/>
  <c r="S35" i="8"/>
  <c r="U35" i="8"/>
  <c r="V35" i="8"/>
  <c r="W35" i="8"/>
  <c r="Z35" i="8"/>
  <c r="AA35" i="8"/>
  <c r="G36" i="8"/>
  <c r="J36" i="8"/>
  <c r="L36" i="8"/>
  <c r="O36" i="8"/>
  <c r="Q36" i="8"/>
  <c r="R36" i="8"/>
  <c r="S36" i="8"/>
  <c r="U36" i="8"/>
  <c r="V36" i="8"/>
  <c r="W36" i="8"/>
  <c r="Z36" i="8"/>
  <c r="AA36" i="8"/>
  <c r="G37" i="8"/>
  <c r="J37" i="8"/>
  <c r="L37" i="8"/>
  <c r="O37" i="8"/>
  <c r="Q37" i="8"/>
  <c r="R37" i="8"/>
  <c r="S37" i="8"/>
  <c r="U37" i="8"/>
  <c r="V37" i="8"/>
  <c r="W37" i="8"/>
  <c r="Z37" i="8"/>
  <c r="AA37" i="8"/>
  <c r="G38" i="8"/>
  <c r="J38" i="8"/>
  <c r="L38" i="8"/>
  <c r="O38" i="8"/>
  <c r="Q38" i="8"/>
  <c r="R38" i="8"/>
  <c r="S38" i="8"/>
  <c r="U38" i="8"/>
  <c r="V38" i="8"/>
  <c r="W38" i="8"/>
  <c r="Z38" i="8"/>
  <c r="AA38" i="8"/>
  <c r="G39" i="8"/>
  <c r="J39" i="8"/>
  <c r="L39" i="8"/>
  <c r="O39" i="8"/>
  <c r="Q39" i="8"/>
  <c r="R39" i="8"/>
  <c r="S39" i="8"/>
  <c r="U39" i="8"/>
  <c r="V39" i="8"/>
  <c r="W39" i="8"/>
  <c r="Z39" i="8"/>
  <c r="AA39" i="8"/>
  <c r="G40" i="8"/>
  <c r="J40" i="8"/>
  <c r="L40" i="8"/>
  <c r="O40" i="8"/>
  <c r="Q40" i="8"/>
  <c r="R40" i="8"/>
  <c r="S40" i="8"/>
  <c r="U40" i="8"/>
  <c r="V40" i="8"/>
  <c r="W40" i="8"/>
  <c r="Z40" i="8"/>
  <c r="AA40" i="8"/>
  <c r="G41" i="8"/>
  <c r="J41" i="8"/>
  <c r="L41" i="8"/>
  <c r="O41" i="8"/>
  <c r="Q41" i="8"/>
  <c r="R41" i="8"/>
  <c r="S41" i="8"/>
  <c r="U41" i="8"/>
  <c r="V41" i="8"/>
  <c r="W41" i="8"/>
  <c r="Z41" i="8"/>
  <c r="AA41" i="8"/>
  <c r="G42" i="8"/>
  <c r="J42" i="8"/>
  <c r="L42" i="8"/>
  <c r="O42" i="8"/>
  <c r="Q42" i="8"/>
  <c r="R42" i="8"/>
  <c r="S42" i="8"/>
  <c r="U42" i="8"/>
  <c r="V42" i="8"/>
  <c r="W42" i="8"/>
  <c r="Z42" i="8"/>
  <c r="AA42" i="8"/>
  <c r="G43" i="8"/>
  <c r="J43" i="8"/>
  <c r="L43" i="8"/>
  <c r="O43" i="8"/>
  <c r="Q43" i="8"/>
  <c r="R43" i="8"/>
  <c r="S43" i="8"/>
  <c r="U43" i="8"/>
  <c r="V43" i="8"/>
  <c r="W43" i="8"/>
  <c r="Z43" i="8"/>
  <c r="AA43" i="8"/>
  <c r="G44" i="8"/>
  <c r="J44" i="8"/>
  <c r="L44" i="8"/>
  <c r="O44" i="8"/>
  <c r="Q44" i="8"/>
  <c r="R44" i="8"/>
  <c r="S44" i="8"/>
  <c r="U44" i="8"/>
  <c r="V44" i="8"/>
  <c r="W44" i="8"/>
  <c r="Z44" i="8"/>
  <c r="AA44" i="8"/>
  <c r="G45" i="8"/>
  <c r="J45" i="8"/>
  <c r="L45" i="8"/>
  <c r="O45" i="8"/>
  <c r="Q45" i="8"/>
  <c r="R45" i="8"/>
  <c r="S45" i="8"/>
  <c r="U45" i="8"/>
  <c r="V45" i="8"/>
  <c r="W45" i="8"/>
  <c r="Z45" i="8"/>
  <c r="AA45" i="8"/>
  <c r="G46" i="8"/>
  <c r="J46" i="8"/>
  <c r="L46" i="8"/>
  <c r="O46" i="8"/>
  <c r="Q46" i="8"/>
  <c r="R46" i="8"/>
  <c r="S46" i="8"/>
  <c r="U46" i="8"/>
  <c r="V46" i="8"/>
  <c r="W46" i="8"/>
  <c r="Z46" i="8"/>
  <c r="AA46" i="8"/>
  <c r="G47" i="8"/>
  <c r="J47" i="8"/>
  <c r="L47" i="8"/>
  <c r="O47" i="8"/>
  <c r="Q47" i="8"/>
  <c r="R47" i="8"/>
  <c r="S47" i="8"/>
  <c r="U47" i="8"/>
  <c r="V47" i="8"/>
  <c r="W47" i="8"/>
  <c r="Z47" i="8"/>
  <c r="AA47" i="8"/>
  <c r="G48" i="8"/>
  <c r="J48" i="8"/>
  <c r="L48" i="8"/>
  <c r="O48" i="8"/>
  <c r="Q48" i="8"/>
  <c r="R48" i="8"/>
  <c r="S48" i="8"/>
  <c r="U48" i="8"/>
  <c r="V48" i="8"/>
  <c r="W48" i="8"/>
  <c r="Z48" i="8"/>
  <c r="AA48" i="8"/>
  <c r="G49" i="8"/>
  <c r="J49" i="8"/>
  <c r="L49" i="8"/>
  <c r="O49" i="8"/>
  <c r="Q49" i="8"/>
  <c r="R49" i="8"/>
  <c r="S49" i="8"/>
  <c r="U49" i="8"/>
  <c r="V49" i="8"/>
  <c r="W49" i="8"/>
  <c r="Z49" i="8"/>
  <c r="AA49" i="8"/>
  <c r="G50" i="8"/>
  <c r="J50" i="8"/>
  <c r="L50" i="8"/>
  <c r="O50" i="8"/>
  <c r="Q50" i="8"/>
  <c r="R50" i="8"/>
  <c r="S50" i="8"/>
  <c r="U50" i="8"/>
  <c r="V50" i="8"/>
  <c r="W50" i="8"/>
  <c r="Z50" i="8"/>
  <c r="AA50" i="8"/>
  <c r="G51" i="8"/>
  <c r="J51" i="8"/>
  <c r="L51" i="8"/>
  <c r="O51" i="8"/>
  <c r="Q51" i="8"/>
  <c r="R51" i="8"/>
  <c r="S51" i="8"/>
  <c r="U51" i="8"/>
  <c r="V51" i="8"/>
  <c r="W51" i="8"/>
  <c r="Z51" i="8"/>
  <c r="AA51" i="8"/>
  <c r="G52" i="8"/>
  <c r="J52" i="8"/>
  <c r="L52" i="8"/>
  <c r="O52" i="8"/>
  <c r="Q52" i="8"/>
  <c r="R52" i="8"/>
  <c r="S52" i="8"/>
  <c r="U52" i="8"/>
  <c r="V52" i="8"/>
  <c r="W52" i="8"/>
  <c r="Z52" i="8"/>
  <c r="AA52" i="8"/>
  <c r="G53" i="8"/>
  <c r="J53" i="8"/>
  <c r="L53" i="8"/>
  <c r="O53" i="8"/>
  <c r="Q53" i="8"/>
  <c r="R53" i="8"/>
  <c r="S53" i="8"/>
  <c r="U53" i="8"/>
  <c r="V53" i="8"/>
  <c r="W53" i="8"/>
  <c r="Z53" i="8"/>
  <c r="AA53" i="8"/>
  <c r="G54" i="8"/>
  <c r="J54" i="8"/>
  <c r="L54" i="8"/>
  <c r="O54" i="8"/>
  <c r="Q54" i="8"/>
  <c r="R54" i="8"/>
  <c r="S54" i="8"/>
  <c r="U54" i="8"/>
  <c r="V54" i="8"/>
  <c r="W54" i="8"/>
  <c r="Z54" i="8"/>
  <c r="AA54" i="8"/>
  <c r="G55" i="8"/>
  <c r="J55" i="8"/>
  <c r="L55" i="8"/>
  <c r="O55" i="8"/>
  <c r="Q55" i="8"/>
  <c r="R55" i="8"/>
  <c r="S55" i="8"/>
  <c r="U55" i="8"/>
  <c r="V55" i="8"/>
  <c r="W55" i="8"/>
  <c r="Z55" i="8"/>
  <c r="AA55" i="8"/>
  <c r="G56" i="8"/>
  <c r="J56" i="8"/>
  <c r="L56" i="8"/>
  <c r="O56" i="8"/>
  <c r="Q56" i="8"/>
  <c r="R56" i="8"/>
  <c r="S56" i="8"/>
  <c r="U56" i="8"/>
  <c r="V56" i="8"/>
  <c r="W56" i="8"/>
  <c r="Z56" i="8"/>
  <c r="AA56" i="8"/>
  <c r="G57" i="8"/>
  <c r="J57" i="8"/>
  <c r="L57" i="8"/>
  <c r="O57" i="8"/>
  <c r="Q57" i="8"/>
  <c r="R57" i="8"/>
  <c r="S57" i="8"/>
  <c r="U57" i="8"/>
  <c r="V57" i="8"/>
  <c r="W57" i="8"/>
  <c r="Z57" i="8"/>
  <c r="AA57" i="8"/>
  <c r="G58" i="8"/>
  <c r="J58" i="8"/>
  <c r="L58" i="8"/>
  <c r="O58" i="8"/>
  <c r="Q58" i="8"/>
  <c r="R58" i="8"/>
  <c r="S58" i="8"/>
  <c r="U58" i="8"/>
  <c r="V58" i="8"/>
  <c r="W58" i="8"/>
  <c r="Z58" i="8"/>
  <c r="AA58" i="8"/>
  <c r="G59" i="8"/>
  <c r="J59" i="8"/>
  <c r="L59" i="8"/>
  <c r="O59" i="8"/>
  <c r="Q59" i="8"/>
  <c r="R59" i="8"/>
  <c r="S59" i="8"/>
  <c r="U59" i="8"/>
  <c r="V59" i="8"/>
  <c r="W59" i="8"/>
  <c r="Z59" i="8"/>
  <c r="AA59" i="8"/>
  <c r="G60" i="8"/>
  <c r="J60" i="8"/>
  <c r="L60" i="8"/>
  <c r="O60" i="8"/>
  <c r="Q60" i="8"/>
  <c r="R60" i="8"/>
  <c r="S60" i="8"/>
  <c r="U60" i="8"/>
  <c r="V60" i="8"/>
  <c r="W60" i="8"/>
  <c r="Z60" i="8"/>
  <c r="AA60" i="8"/>
  <c r="G61" i="8"/>
  <c r="J61" i="8"/>
  <c r="L61" i="8"/>
  <c r="O61" i="8"/>
  <c r="Q61" i="8"/>
  <c r="R61" i="8"/>
  <c r="S61" i="8"/>
  <c r="U61" i="8"/>
  <c r="V61" i="8"/>
  <c r="W61" i="8"/>
  <c r="Z61" i="8"/>
  <c r="AA61" i="8"/>
  <c r="G62" i="8"/>
  <c r="J62" i="8"/>
  <c r="L62" i="8"/>
  <c r="O62" i="8"/>
  <c r="Q62" i="8"/>
  <c r="R62" i="8"/>
  <c r="S62" i="8"/>
  <c r="U62" i="8"/>
  <c r="V62" i="8"/>
  <c r="W62" i="8"/>
  <c r="Z62" i="8"/>
  <c r="AA62" i="8"/>
  <c r="G63" i="8"/>
  <c r="J63" i="8"/>
  <c r="L63" i="8"/>
  <c r="O63" i="8"/>
  <c r="Q63" i="8"/>
  <c r="R63" i="8"/>
  <c r="S63" i="8"/>
  <c r="U63" i="8"/>
  <c r="V63" i="8"/>
  <c r="W63" i="8"/>
  <c r="Z63" i="8"/>
  <c r="AA63" i="8"/>
  <c r="G64" i="8"/>
  <c r="J64" i="8"/>
  <c r="L64" i="8"/>
  <c r="O64" i="8"/>
  <c r="Q64" i="8"/>
  <c r="R64" i="8"/>
  <c r="S64" i="8"/>
  <c r="U64" i="8"/>
  <c r="V64" i="8"/>
  <c r="W64" i="8"/>
  <c r="Z64" i="8"/>
  <c r="AA64" i="8"/>
  <c r="G65" i="8"/>
  <c r="J65" i="8"/>
  <c r="L65" i="8"/>
  <c r="O65" i="8"/>
  <c r="Q65" i="8"/>
  <c r="R65" i="8"/>
  <c r="S65" i="8"/>
  <c r="U65" i="8"/>
  <c r="V65" i="8"/>
  <c r="W65" i="8"/>
  <c r="Z65" i="8"/>
  <c r="AA65" i="8"/>
  <c r="G66" i="8"/>
  <c r="J66" i="8"/>
  <c r="L66" i="8"/>
  <c r="O66" i="8"/>
  <c r="Q66" i="8"/>
  <c r="R66" i="8"/>
  <c r="S66" i="8"/>
  <c r="U66" i="8"/>
  <c r="V66" i="8"/>
  <c r="W66" i="8"/>
  <c r="Z66" i="8"/>
  <c r="AA66" i="8"/>
  <c r="G67" i="8"/>
  <c r="J67" i="8"/>
  <c r="L67" i="8"/>
  <c r="O67" i="8"/>
  <c r="Q67" i="8"/>
  <c r="R67" i="8"/>
  <c r="S67" i="8"/>
  <c r="U67" i="8"/>
  <c r="V67" i="8"/>
  <c r="W67" i="8"/>
  <c r="Z67" i="8"/>
  <c r="AA67" i="8"/>
  <c r="G68" i="8"/>
  <c r="J68" i="8"/>
  <c r="L68" i="8"/>
  <c r="O68" i="8"/>
  <c r="Q68" i="8"/>
  <c r="R68" i="8"/>
  <c r="S68" i="8"/>
  <c r="U68" i="8"/>
  <c r="V68" i="8"/>
  <c r="W68" i="8"/>
  <c r="Z68" i="8"/>
  <c r="AA68" i="8"/>
  <c r="G69" i="8"/>
  <c r="J69" i="8"/>
  <c r="L69" i="8"/>
  <c r="O69" i="8"/>
  <c r="Q69" i="8"/>
  <c r="R69" i="8"/>
  <c r="S69" i="8"/>
  <c r="U69" i="8"/>
  <c r="V69" i="8"/>
  <c r="W69" i="8"/>
  <c r="Z69" i="8"/>
  <c r="AA69" i="8"/>
  <c r="G70" i="8"/>
  <c r="J70" i="8"/>
  <c r="L70" i="8"/>
  <c r="O70" i="8"/>
  <c r="Q70" i="8"/>
  <c r="R70" i="8"/>
  <c r="S70" i="8"/>
  <c r="U70" i="8"/>
  <c r="V70" i="8"/>
  <c r="W70" i="8"/>
  <c r="Z70" i="8"/>
  <c r="AA70" i="8"/>
  <c r="F2" i="7"/>
  <c r="I2" i="7"/>
  <c r="K2" i="7"/>
  <c r="N2" i="7"/>
  <c r="P2" i="7"/>
  <c r="Q2" i="7"/>
  <c r="R2" i="7"/>
  <c r="T2" i="7"/>
  <c r="U2" i="7"/>
  <c r="V2" i="7"/>
  <c r="Y2" i="7"/>
  <c r="Z2" i="7"/>
  <c r="F3" i="7"/>
  <c r="I3" i="7"/>
  <c r="K3" i="7"/>
  <c r="N3" i="7"/>
  <c r="P3" i="7"/>
  <c r="Q3" i="7"/>
  <c r="R3" i="7"/>
  <c r="T3" i="7"/>
  <c r="U3" i="7"/>
  <c r="V3" i="7"/>
  <c r="Y3" i="7"/>
  <c r="Z3" i="7"/>
  <c r="F4" i="7"/>
  <c r="I4" i="7"/>
  <c r="K4" i="7"/>
  <c r="N4" i="7"/>
  <c r="P4" i="7"/>
  <c r="Q4" i="7"/>
  <c r="R4" i="7"/>
  <c r="T4" i="7"/>
  <c r="U4" i="7"/>
  <c r="V4" i="7"/>
  <c r="Y4" i="7"/>
  <c r="Z4" i="7"/>
  <c r="F5" i="7"/>
  <c r="I5" i="7"/>
  <c r="K5" i="7"/>
  <c r="N5" i="7"/>
  <c r="P5" i="7"/>
  <c r="Q5" i="7"/>
  <c r="R5" i="7"/>
  <c r="T5" i="7"/>
  <c r="U5" i="7"/>
  <c r="V5" i="7"/>
  <c r="Y5" i="7"/>
  <c r="Z5" i="7"/>
  <c r="F6" i="7"/>
  <c r="I6" i="7"/>
  <c r="K6" i="7"/>
  <c r="N6" i="7"/>
  <c r="P6" i="7"/>
  <c r="Q6" i="7"/>
  <c r="R6" i="7"/>
  <c r="T6" i="7"/>
  <c r="U6" i="7"/>
  <c r="V6" i="7"/>
  <c r="Y6" i="7"/>
  <c r="Z6" i="7"/>
  <c r="F7" i="7"/>
  <c r="I7" i="7"/>
  <c r="K7" i="7"/>
  <c r="N7" i="7"/>
  <c r="P7" i="7"/>
  <c r="Q7" i="7"/>
  <c r="R7" i="7"/>
  <c r="T7" i="7"/>
  <c r="U7" i="7"/>
  <c r="V7" i="7"/>
  <c r="Y7" i="7"/>
  <c r="Z7" i="7"/>
  <c r="F8" i="7"/>
  <c r="I8" i="7"/>
  <c r="K8" i="7"/>
  <c r="N8" i="7"/>
  <c r="P8" i="7"/>
  <c r="Q8" i="7"/>
  <c r="R8" i="7"/>
  <c r="T8" i="7"/>
  <c r="U8" i="7"/>
  <c r="V8" i="7"/>
  <c r="Y8" i="7"/>
  <c r="Z8" i="7"/>
  <c r="F9" i="7"/>
  <c r="I9" i="7"/>
  <c r="K9" i="7"/>
  <c r="N9" i="7"/>
  <c r="P9" i="7"/>
  <c r="Q9" i="7"/>
  <c r="R9" i="7"/>
  <c r="T9" i="7"/>
  <c r="U9" i="7"/>
  <c r="V9" i="7"/>
  <c r="Y9" i="7"/>
  <c r="Z9" i="7"/>
  <c r="F10" i="7"/>
  <c r="I10" i="7"/>
  <c r="K10" i="7"/>
  <c r="N10" i="7"/>
  <c r="P10" i="7"/>
  <c r="Q10" i="7"/>
  <c r="R10" i="7"/>
  <c r="T10" i="7"/>
  <c r="U10" i="7"/>
  <c r="V10" i="7"/>
  <c r="Y10" i="7"/>
  <c r="Z10" i="7"/>
  <c r="F11" i="7"/>
  <c r="I11" i="7"/>
  <c r="K11" i="7"/>
  <c r="N11" i="7"/>
  <c r="P11" i="7"/>
  <c r="Q11" i="7"/>
  <c r="R11" i="7"/>
  <c r="T11" i="7"/>
  <c r="U11" i="7"/>
  <c r="V11" i="7"/>
  <c r="Y11" i="7"/>
  <c r="Z11" i="7"/>
  <c r="F12" i="7"/>
  <c r="I12" i="7"/>
  <c r="K12" i="7"/>
  <c r="N12" i="7"/>
  <c r="P12" i="7"/>
  <c r="Q12" i="7"/>
  <c r="R12" i="7"/>
  <c r="T12" i="7"/>
  <c r="U12" i="7"/>
  <c r="V12" i="7"/>
  <c r="Y12" i="7"/>
  <c r="Z12" i="7"/>
  <c r="F13" i="7"/>
  <c r="I13" i="7"/>
  <c r="K13" i="7"/>
  <c r="N13" i="7"/>
  <c r="P13" i="7"/>
  <c r="Q13" i="7"/>
  <c r="R13" i="7"/>
  <c r="T13" i="7"/>
  <c r="U13" i="7"/>
  <c r="V13" i="7"/>
  <c r="Y13" i="7"/>
  <c r="Z13" i="7"/>
  <c r="F14" i="7"/>
  <c r="I14" i="7"/>
  <c r="K14" i="7"/>
  <c r="N14" i="7"/>
  <c r="P14" i="7"/>
  <c r="Q14" i="7"/>
  <c r="R14" i="7"/>
  <c r="T14" i="7"/>
  <c r="U14" i="7"/>
  <c r="V14" i="7"/>
  <c r="Y14" i="7"/>
  <c r="Z14" i="7"/>
  <c r="F15" i="7"/>
  <c r="I15" i="7"/>
  <c r="K15" i="7"/>
  <c r="N15" i="7"/>
  <c r="P15" i="7"/>
  <c r="Q15" i="7"/>
  <c r="R15" i="7"/>
  <c r="T15" i="7"/>
  <c r="U15" i="7"/>
  <c r="V15" i="7"/>
  <c r="Y15" i="7"/>
  <c r="Z15" i="7"/>
  <c r="F16" i="7"/>
  <c r="I16" i="7"/>
  <c r="K16" i="7"/>
  <c r="N16" i="7"/>
  <c r="P16" i="7"/>
  <c r="Q16" i="7"/>
  <c r="R16" i="7"/>
  <c r="T16" i="7"/>
  <c r="U16" i="7"/>
  <c r="V16" i="7"/>
  <c r="Y16" i="7"/>
  <c r="Z16" i="7"/>
  <c r="F17" i="7"/>
  <c r="I17" i="7"/>
  <c r="K17" i="7"/>
  <c r="N17" i="7"/>
  <c r="P17" i="7"/>
  <c r="Q17" i="7"/>
  <c r="R17" i="7"/>
  <c r="T17" i="7"/>
  <c r="U17" i="7"/>
  <c r="V17" i="7"/>
  <c r="Y17" i="7"/>
  <c r="Z17" i="7"/>
  <c r="F18" i="7"/>
  <c r="I18" i="7"/>
  <c r="K18" i="7"/>
  <c r="N18" i="7"/>
  <c r="P18" i="7"/>
  <c r="Q18" i="7"/>
  <c r="R18" i="7"/>
  <c r="T18" i="7"/>
  <c r="U18" i="7"/>
  <c r="V18" i="7"/>
  <c r="Y18" i="7"/>
  <c r="Z18" i="7"/>
  <c r="F19" i="7"/>
  <c r="I19" i="7"/>
  <c r="K19" i="7"/>
  <c r="N19" i="7"/>
  <c r="P19" i="7"/>
  <c r="Q19" i="7"/>
  <c r="R19" i="7"/>
  <c r="T19" i="7"/>
  <c r="U19" i="7"/>
  <c r="V19" i="7"/>
  <c r="Y19" i="7"/>
  <c r="Z19" i="7"/>
  <c r="F20" i="7"/>
  <c r="I20" i="7"/>
  <c r="K20" i="7"/>
  <c r="N20" i="7"/>
  <c r="P20" i="7"/>
  <c r="Q20" i="7"/>
  <c r="R20" i="7"/>
  <c r="T20" i="7"/>
  <c r="U20" i="7"/>
  <c r="V20" i="7"/>
  <c r="Y20" i="7"/>
  <c r="Z20" i="7"/>
  <c r="F21" i="7"/>
  <c r="I21" i="7"/>
  <c r="K21" i="7"/>
  <c r="N21" i="7"/>
  <c r="P21" i="7"/>
  <c r="Q21" i="7"/>
  <c r="R21" i="7"/>
  <c r="T21" i="7"/>
  <c r="U21" i="7"/>
  <c r="V21" i="7"/>
  <c r="Y21" i="7"/>
  <c r="Z21" i="7"/>
  <c r="F22" i="7"/>
  <c r="I22" i="7"/>
  <c r="K22" i="7"/>
  <c r="N22" i="7"/>
  <c r="P22" i="7"/>
  <c r="Q22" i="7"/>
  <c r="R22" i="7"/>
  <c r="T22" i="7"/>
  <c r="U22" i="7"/>
  <c r="V22" i="7"/>
  <c r="Y22" i="7"/>
  <c r="Z22" i="7"/>
  <c r="F23" i="7"/>
  <c r="I23" i="7"/>
  <c r="K23" i="7"/>
  <c r="N23" i="7"/>
  <c r="P23" i="7"/>
  <c r="Q23" i="7"/>
  <c r="R23" i="7"/>
  <c r="T23" i="7"/>
  <c r="U23" i="7"/>
  <c r="V23" i="7"/>
  <c r="Y23" i="7"/>
  <c r="Z23" i="7"/>
  <c r="F24" i="7"/>
  <c r="I24" i="7"/>
  <c r="K24" i="7"/>
  <c r="N24" i="7"/>
  <c r="P24" i="7"/>
  <c r="Q24" i="7"/>
  <c r="R24" i="7"/>
  <c r="T24" i="7"/>
  <c r="U24" i="7"/>
  <c r="V24" i="7"/>
  <c r="Y24" i="7"/>
  <c r="Z24" i="7"/>
  <c r="F25" i="7"/>
  <c r="I25" i="7"/>
  <c r="K25" i="7"/>
  <c r="N25" i="7"/>
  <c r="P25" i="7"/>
  <c r="Q25" i="7"/>
  <c r="R25" i="7"/>
  <c r="T25" i="7"/>
  <c r="U25" i="7"/>
  <c r="V25" i="7"/>
  <c r="Y25" i="7"/>
  <c r="Z25" i="7"/>
  <c r="F26" i="7"/>
  <c r="I26" i="7"/>
  <c r="K26" i="7"/>
  <c r="N26" i="7"/>
  <c r="P26" i="7"/>
  <c r="Q26" i="7"/>
  <c r="R26" i="7"/>
  <c r="T26" i="7"/>
  <c r="U26" i="7"/>
  <c r="V26" i="7"/>
  <c r="Y26" i="7"/>
  <c r="Z26" i="7"/>
  <c r="F27" i="7"/>
  <c r="I27" i="7"/>
  <c r="K27" i="7"/>
  <c r="N27" i="7"/>
  <c r="P27" i="7"/>
  <c r="Q27" i="7"/>
  <c r="R27" i="7"/>
  <c r="T27" i="7"/>
  <c r="U27" i="7"/>
  <c r="V27" i="7"/>
  <c r="Y27" i="7"/>
  <c r="Z27" i="7"/>
  <c r="F28" i="7"/>
  <c r="I28" i="7"/>
  <c r="K28" i="7"/>
  <c r="N28" i="7"/>
  <c r="P28" i="7"/>
  <c r="Q28" i="7"/>
  <c r="R28" i="7"/>
  <c r="T28" i="7"/>
  <c r="U28" i="7"/>
  <c r="V28" i="7"/>
  <c r="Y28" i="7"/>
  <c r="Z28" i="7"/>
  <c r="F29" i="7"/>
  <c r="I29" i="7"/>
  <c r="K29" i="7"/>
  <c r="N29" i="7"/>
  <c r="P29" i="7"/>
  <c r="Q29" i="7"/>
  <c r="R29" i="7"/>
  <c r="T29" i="7"/>
  <c r="U29" i="7"/>
  <c r="V29" i="7"/>
  <c r="Y29" i="7"/>
  <c r="Z29" i="7"/>
  <c r="F30" i="7"/>
  <c r="I30" i="7"/>
  <c r="K30" i="7"/>
  <c r="N30" i="7"/>
  <c r="P30" i="7"/>
  <c r="Q30" i="7"/>
  <c r="R30" i="7"/>
  <c r="T30" i="7"/>
  <c r="U30" i="7"/>
  <c r="V30" i="7"/>
  <c r="Y30" i="7"/>
  <c r="Z30" i="7"/>
  <c r="F31" i="7"/>
  <c r="I31" i="7"/>
  <c r="K31" i="7"/>
  <c r="N31" i="7"/>
  <c r="P31" i="7"/>
  <c r="Q31" i="7"/>
  <c r="R31" i="7"/>
  <c r="T31" i="7"/>
  <c r="U31" i="7"/>
  <c r="V31" i="7"/>
  <c r="Y31" i="7"/>
  <c r="Z31" i="7"/>
  <c r="F32" i="7"/>
  <c r="I32" i="7"/>
  <c r="K32" i="7"/>
  <c r="N32" i="7"/>
  <c r="P32" i="7"/>
  <c r="Q32" i="7"/>
  <c r="R32" i="7"/>
  <c r="T32" i="7"/>
  <c r="U32" i="7"/>
  <c r="V32" i="7"/>
  <c r="Y32" i="7"/>
  <c r="Z32" i="7"/>
  <c r="F33" i="7"/>
  <c r="I33" i="7"/>
  <c r="K33" i="7"/>
  <c r="N33" i="7"/>
  <c r="P33" i="7"/>
  <c r="Q33" i="7"/>
  <c r="R33" i="7"/>
  <c r="T33" i="7"/>
  <c r="U33" i="7"/>
  <c r="V33" i="7"/>
  <c r="Y33" i="7"/>
  <c r="Z33" i="7"/>
  <c r="F34" i="7"/>
  <c r="I34" i="7"/>
  <c r="K34" i="7"/>
  <c r="N34" i="7"/>
  <c r="P34" i="7"/>
  <c r="Q34" i="7"/>
  <c r="R34" i="7"/>
  <c r="T34" i="7"/>
  <c r="U34" i="7"/>
  <c r="V34" i="7"/>
  <c r="Y34" i="7"/>
  <c r="Z34" i="7"/>
  <c r="F35" i="7"/>
  <c r="I35" i="7"/>
  <c r="K35" i="7"/>
  <c r="N35" i="7"/>
  <c r="P35" i="7"/>
  <c r="Q35" i="7"/>
  <c r="R35" i="7"/>
  <c r="T35" i="7"/>
  <c r="U35" i="7"/>
  <c r="V35" i="7"/>
  <c r="Y35" i="7"/>
  <c r="Z35" i="7"/>
  <c r="F36" i="7"/>
  <c r="I36" i="7"/>
  <c r="K36" i="7"/>
  <c r="N36" i="7"/>
  <c r="P36" i="7"/>
  <c r="Q36" i="7"/>
  <c r="R36" i="7"/>
  <c r="T36" i="7"/>
  <c r="U36" i="7"/>
  <c r="V36" i="7"/>
  <c r="Y36" i="7"/>
  <c r="Z36" i="7"/>
  <c r="F37" i="7"/>
  <c r="I37" i="7"/>
  <c r="K37" i="7"/>
  <c r="N37" i="7"/>
  <c r="P37" i="7"/>
  <c r="Q37" i="7"/>
  <c r="R37" i="7"/>
  <c r="T37" i="7"/>
  <c r="U37" i="7"/>
  <c r="V37" i="7"/>
  <c r="Y37" i="7"/>
  <c r="Z37" i="7"/>
  <c r="F38" i="7"/>
  <c r="I38" i="7"/>
  <c r="K38" i="7"/>
  <c r="N38" i="7"/>
  <c r="P38" i="7"/>
  <c r="Q38" i="7"/>
  <c r="R38" i="7"/>
  <c r="T38" i="7"/>
  <c r="U38" i="7"/>
  <c r="V38" i="7"/>
  <c r="Y38" i="7"/>
  <c r="Z38" i="7"/>
  <c r="F39" i="7"/>
  <c r="I39" i="7"/>
  <c r="K39" i="7"/>
  <c r="N39" i="7"/>
  <c r="P39" i="7"/>
  <c r="Q39" i="7"/>
  <c r="R39" i="7"/>
  <c r="T39" i="7"/>
  <c r="U39" i="7"/>
  <c r="V39" i="7"/>
  <c r="Y39" i="7"/>
  <c r="Z39" i="7"/>
  <c r="F40" i="7"/>
  <c r="I40" i="7"/>
  <c r="K40" i="7"/>
  <c r="N40" i="7"/>
  <c r="P40" i="7"/>
  <c r="Q40" i="7"/>
  <c r="R40" i="7"/>
  <c r="T40" i="7"/>
  <c r="U40" i="7"/>
  <c r="V40" i="7"/>
  <c r="Y40" i="7"/>
  <c r="Z40" i="7"/>
  <c r="F41" i="7"/>
  <c r="I41" i="7"/>
  <c r="K41" i="7"/>
  <c r="N41" i="7"/>
  <c r="P41" i="7"/>
  <c r="Q41" i="7"/>
  <c r="R41" i="7"/>
  <c r="T41" i="7"/>
  <c r="U41" i="7"/>
  <c r="V41" i="7"/>
  <c r="Y41" i="7"/>
  <c r="Z41" i="7"/>
  <c r="F42" i="7"/>
  <c r="I42" i="7"/>
  <c r="K42" i="7"/>
  <c r="N42" i="7"/>
  <c r="P42" i="7"/>
  <c r="Q42" i="7"/>
  <c r="R42" i="7"/>
  <c r="T42" i="7"/>
  <c r="U42" i="7"/>
  <c r="V42" i="7"/>
  <c r="Y42" i="7"/>
  <c r="Z42" i="7"/>
  <c r="F43" i="7"/>
  <c r="I43" i="7"/>
  <c r="K43" i="7"/>
  <c r="N43" i="7"/>
  <c r="P43" i="7"/>
  <c r="Q43" i="7"/>
  <c r="R43" i="7"/>
  <c r="T43" i="7"/>
  <c r="U43" i="7"/>
  <c r="V43" i="7"/>
  <c r="Y43" i="7"/>
  <c r="Z43" i="7"/>
  <c r="F44" i="7"/>
  <c r="I44" i="7"/>
  <c r="K44" i="7"/>
  <c r="N44" i="7"/>
  <c r="P44" i="7"/>
  <c r="Q44" i="7"/>
  <c r="R44" i="7"/>
  <c r="T44" i="7"/>
  <c r="U44" i="7"/>
  <c r="V44" i="7"/>
  <c r="Y44" i="7"/>
  <c r="Z44" i="7"/>
  <c r="F45" i="7"/>
  <c r="I45" i="7"/>
  <c r="K45" i="7"/>
  <c r="N45" i="7"/>
  <c r="P45" i="7"/>
  <c r="Q45" i="7"/>
  <c r="R45" i="7"/>
  <c r="T45" i="7"/>
  <c r="U45" i="7"/>
  <c r="V45" i="7"/>
  <c r="Y45" i="7"/>
  <c r="Z45" i="7"/>
  <c r="F46" i="7"/>
  <c r="I46" i="7"/>
  <c r="K46" i="7"/>
  <c r="N46" i="7"/>
  <c r="P46" i="7"/>
  <c r="Q46" i="7"/>
  <c r="R46" i="7"/>
  <c r="T46" i="7"/>
  <c r="U46" i="7"/>
  <c r="V46" i="7"/>
  <c r="Y46" i="7"/>
  <c r="Z46" i="7"/>
  <c r="F47" i="7"/>
  <c r="I47" i="7"/>
  <c r="K47" i="7"/>
  <c r="N47" i="7"/>
  <c r="P47" i="7"/>
  <c r="Q47" i="7"/>
  <c r="R47" i="7"/>
  <c r="T47" i="7"/>
  <c r="U47" i="7"/>
  <c r="V47" i="7"/>
  <c r="Y47" i="7"/>
  <c r="Z47" i="7"/>
  <c r="F48" i="7"/>
  <c r="I48" i="7"/>
  <c r="K48" i="7"/>
  <c r="N48" i="7"/>
  <c r="P48" i="7"/>
  <c r="Q48" i="7"/>
  <c r="R48" i="7"/>
  <c r="T48" i="7"/>
  <c r="U48" i="7"/>
  <c r="V48" i="7"/>
  <c r="Y48" i="7"/>
  <c r="Z48" i="7"/>
  <c r="F49" i="7"/>
  <c r="I49" i="7"/>
  <c r="K49" i="7"/>
  <c r="N49" i="7"/>
  <c r="P49" i="7"/>
  <c r="Q49" i="7"/>
  <c r="R49" i="7"/>
  <c r="T49" i="7"/>
  <c r="U49" i="7"/>
  <c r="V49" i="7"/>
  <c r="Y49" i="7"/>
  <c r="Z49" i="7"/>
  <c r="F50" i="7"/>
  <c r="I50" i="7"/>
  <c r="K50" i="7"/>
  <c r="N50" i="7"/>
  <c r="P50" i="7"/>
  <c r="Q50" i="7"/>
  <c r="R50" i="7"/>
  <c r="T50" i="7"/>
  <c r="U50" i="7"/>
  <c r="V50" i="7"/>
  <c r="Y50" i="7"/>
  <c r="Z50" i="7"/>
  <c r="F51" i="7"/>
  <c r="I51" i="7"/>
  <c r="K51" i="7"/>
  <c r="N51" i="7"/>
  <c r="P51" i="7"/>
  <c r="Q51" i="7"/>
  <c r="R51" i="7"/>
  <c r="T51" i="7"/>
  <c r="U51" i="7"/>
  <c r="V51" i="7"/>
  <c r="Y51" i="7"/>
  <c r="Z51" i="7"/>
  <c r="F52" i="7"/>
  <c r="I52" i="7"/>
  <c r="K52" i="7"/>
  <c r="N52" i="7"/>
  <c r="P52" i="7"/>
  <c r="Q52" i="7"/>
  <c r="R52" i="7"/>
  <c r="T52" i="7"/>
  <c r="U52" i="7"/>
  <c r="V52" i="7"/>
  <c r="Y52" i="7"/>
  <c r="Z52" i="7"/>
  <c r="F53" i="7"/>
  <c r="I53" i="7"/>
  <c r="K53" i="7"/>
  <c r="N53" i="7"/>
  <c r="P53" i="7"/>
  <c r="Q53" i="7"/>
  <c r="R53" i="7"/>
  <c r="T53" i="7"/>
  <c r="U53" i="7"/>
  <c r="V53" i="7"/>
  <c r="Y53" i="7"/>
  <c r="Z53" i="7"/>
  <c r="F54" i="7"/>
  <c r="I54" i="7"/>
  <c r="K54" i="7"/>
  <c r="N54" i="7"/>
  <c r="P54" i="7"/>
  <c r="Q54" i="7"/>
  <c r="R54" i="7"/>
  <c r="T54" i="7"/>
  <c r="U54" i="7"/>
  <c r="V54" i="7"/>
  <c r="Y54" i="7"/>
  <c r="Z54" i="7"/>
  <c r="F55" i="7"/>
  <c r="I55" i="7"/>
  <c r="K55" i="7"/>
  <c r="N55" i="7"/>
  <c r="P55" i="7"/>
  <c r="Q55" i="7"/>
  <c r="R55" i="7"/>
  <c r="T55" i="7"/>
  <c r="U55" i="7"/>
  <c r="V55" i="7"/>
  <c r="Y55" i="7"/>
  <c r="Z55" i="7"/>
  <c r="F56" i="7"/>
  <c r="I56" i="7"/>
  <c r="K56" i="7"/>
  <c r="N56" i="7"/>
  <c r="P56" i="7"/>
  <c r="Q56" i="7"/>
  <c r="R56" i="7"/>
  <c r="T56" i="7"/>
  <c r="U56" i="7"/>
  <c r="V56" i="7"/>
  <c r="Y56" i="7"/>
  <c r="Z56" i="7"/>
  <c r="F57" i="7"/>
  <c r="I57" i="7"/>
  <c r="K57" i="7"/>
  <c r="N57" i="7"/>
  <c r="P57" i="7"/>
  <c r="Q57" i="7"/>
  <c r="R57" i="7"/>
  <c r="T57" i="7"/>
  <c r="U57" i="7"/>
  <c r="V57" i="7"/>
  <c r="Y57" i="7"/>
  <c r="Z57" i="7"/>
  <c r="F58" i="7"/>
  <c r="I58" i="7"/>
  <c r="K58" i="7"/>
  <c r="N58" i="7"/>
  <c r="P58" i="7"/>
  <c r="Q58" i="7"/>
  <c r="R58" i="7"/>
  <c r="T58" i="7"/>
  <c r="U58" i="7"/>
  <c r="V58" i="7"/>
  <c r="Y58" i="7"/>
  <c r="Z58" i="7"/>
  <c r="F59" i="7"/>
  <c r="I59" i="7"/>
  <c r="K59" i="7"/>
  <c r="N59" i="7"/>
  <c r="P59" i="7"/>
  <c r="Q59" i="7"/>
  <c r="R59" i="7"/>
  <c r="T59" i="7"/>
  <c r="U59" i="7"/>
  <c r="V59" i="7"/>
  <c r="Y59" i="7"/>
  <c r="Z59" i="7"/>
  <c r="F60" i="7"/>
  <c r="I60" i="7"/>
  <c r="K60" i="7"/>
  <c r="N60" i="7"/>
  <c r="P60" i="7"/>
  <c r="Q60" i="7"/>
  <c r="R60" i="7"/>
  <c r="T60" i="7"/>
  <c r="U60" i="7"/>
  <c r="V60" i="7"/>
  <c r="Y60" i="7"/>
  <c r="Z60" i="7"/>
  <c r="F61" i="7"/>
  <c r="I61" i="7"/>
  <c r="K61" i="7"/>
  <c r="N61" i="7"/>
  <c r="P61" i="7"/>
  <c r="Q61" i="7"/>
  <c r="R61" i="7"/>
  <c r="T61" i="7"/>
  <c r="U61" i="7"/>
  <c r="V61" i="7"/>
  <c r="Y61" i="7"/>
  <c r="Z61" i="7"/>
  <c r="F62" i="7"/>
  <c r="I62" i="7"/>
  <c r="K62" i="7"/>
  <c r="N62" i="7"/>
  <c r="P62" i="7"/>
  <c r="Q62" i="7"/>
  <c r="R62" i="7"/>
  <c r="T62" i="7"/>
  <c r="U62" i="7"/>
  <c r="V62" i="7"/>
  <c r="Y62" i="7"/>
  <c r="Z62" i="7"/>
  <c r="F63" i="7"/>
  <c r="I63" i="7"/>
  <c r="K63" i="7"/>
  <c r="N63" i="7"/>
  <c r="P63" i="7"/>
  <c r="Q63" i="7"/>
  <c r="R63" i="7"/>
  <c r="T63" i="7"/>
  <c r="U63" i="7"/>
  <c r="V63" i="7"/>
  <c r="Y63" i="7"/>
  <c r="Z63" i="7"/>
  <c r="F64" i="7"/>
  <c r="I64" i="7"/>
  <c r="K64" i="7"/>
  <c r="N64" i="7"/>
  <c r="P64" i="7"/>
  <c r="Q64" i="7"/>
  <c r="R64" i="7"/>
  <c r="T64" i="7"/>
  <c r="U64" i="7"/>
  <c r="V64" i="7"/>
  <c r="Y64" i="7"/>
  <c r="Z64" i="7"/>
  <c r="F65" i="7"/>
  <c r="I65" i="7"/>
  <c r="K65" i="7"/>
  <c r="N65" i="7"/>
  <c r="P65" i="7"/>
  <c r="Q65" i="7"/>
  <c r="R65" i="7"/>
  <c r="T65" i="7"/>
  <c r="U65" i="7"/>
  <c r="V65" i="7"/>
  <c r="Y65" i="7"/>
  <c r="Z65" i="7"/>
  <c r="F66" i="7"/>
  <c r="I66" i="7"/>
  <c r="K66" i="7"/>
  <c r="N66" i="7"/>
  <c r="P66" i="7"/>
  <c r="Q66" i="7"/>
  <c r="R66" i="7"/>
  <c r="T66" i="7"/>
  <c r="U66" i="7"/>
  <c r="V66" i="7"/>
  <c r="Y66" i="7"/>
  <c r="Z66" i="7"/>
  <c r="F67" i="7"/>
  <c r="I67" i="7"/>
  <c r="K67" i="7"/>
  <c r="N67" i="7"/>
  <c r="P67" i="7"/>
  <c r="Q67" i="7"/>
  <c r="R67" i="7"/>
  <c r="T67" i="7"/>
  <c r="U67" i="7"/>
  <c r="V67" i="7"/>
  <c r="Y67" i="7"/>
  <c r="Z67" i="7"/>
  <c r="D2" i="5"/>
  <c r="E2" i="5"/>
  <c r="D7" i="5"/>
  <c r="E7" i="5"/>
  <c r="D11" i="5"/>
  <c r="E11" i="5"/>
</calcChain>
</file>

<file path=xl/sharedStrings.xml><?xml version="1.0" encoding="utf-8"?>
<sst xmlns="http://schemas.openxmlformats.org/spreadsheetml/2006/main" count="996" uniqueCount="456">
  <si>
    <t>TCTATGCTCCCTCTGTGTTAGA</t>
  </si>
  <si>
    <t>AGCAAGGTGCCCTGAGAAGACAAT</t>
  </si>
  <si>
    <t>TCCAGGAATTCACCCGAAAC</t>
  </si>
  <si>
    <t>CAGACAAGATGAGGAGGTACAAA</t>
  </si>
  <si>
    <t>ATTGAGCCTGTGCCTGGCTAGAAA</t>
  </si>
  <si>
    <t>AGCTGTGAGTAGAGGAGTCTT</t>
  </si>
  <si>
    <t>AAAGAGGTCTTGCCAGGTATTC</t>
  </si>
  <si>
    <t>ATAGGGCTTCAGGCCAAACATGGT</t>
  </si>
  <si>
    <t>AGCTCACTGCAGCCTTAATC</t>
  </si>
  <si>
    <t>CTTGTACCTGGTGTTCGGTTAT</t>
  </si>
  <si>
    <t>AGCCTCTCTCCTCTGCAACCTGATA</t>
  </si>
  <si>
    <t>GTAGGCTGGGTAGCCAAATC</t>
  </si>
  <si>
    <t>TTTGGGACTGGCCTTTGAAGCTCT</t>
  </si>
  <si>
    <t>TGCATGTGAGCACCAAGT</t>
  </si>
  <si>
    <t>GTCTCCAGGATAGCTGCTTATG</t>
  </si>
  <si>
    <t>CCAGCCCAAGATGGATGAAT</t>
  </si>
  <si>
    <t>TGCAGTTGTTCCGAGGTGACACA</t>
  </si>
  <si>
    <t>CTCTTCTTTCCTTTCAGCAACAC</t>
  </si>
  <si>
    <t>GCGGTGGAAGTCATTCTGATA</t>
  </si>
  <si>
    <t>TGGAGTTGGCATTGGAAGCTTATTCT</t>
  </si>
  <si>
    <t>TCTCTCTCTCTCCAGTGAACAA</t>
  </si>
  <si>
    <t>GAGGGCCACAGATTGGTATT</t>
  </si>
  <si>
    <t>AATGAGATACGAGGGTTGTTGCTGGG</t>
  </si>
  <si>
    <t>GATCACTTAGCTCAGGAAACAAAC</t>
  </si>
  <si>
    <t>ACTGAAAGGTCAGATTCAGGAG</t>
  </si>
  <si>
    <t xml:space="preserve">ATCGCCTTGATCAACAGCCTCCA </t>
  </si>
  <si>
    <t xml:space="preserve">TACCGGTTTGTGTCCAAGAG </t>
  </si>
  <si>
    <t>Assay Set</t>
  </si>
  <si>
    <t>Dye</t>
  </si>
  <si>
    <t>Short</t>
  </si>
  <si>
    <t>Long</t>
  </si>
  <si>
    <t>TET</t>
  </si>
  <si>
    <t>FAM</t>
  </si>
  <si>
    <t>Forward Primer (5'-3')</t>
  </si>
  <si>
    <t>Reverse Primer (5'-3')</t>
  </si>
  <si>
    <t>Probe (5'-3')</t>
  </si>
  <si>
    <t>chr5:112256865-112256934</t>
  </si>
  <si>
    <t>chr9:35067999-35068064</t>
  </si>
  <si>
    <t>chr8:124026945-124027015</t>
  </si>
  <si>
    <t>chr5:112212184-112212627</t>
  </si>
  <si>
    <t>chr11:71808481-71808960</t>
  </si>
  <si>
    <t>Probe Placement</t>
  </si>
  <si>
    <t>chr3:128532562-128532632</t>
  </si>
  <si>
    <t>chr20:61574442-61574516</t>
  </si>
  <si>
    <t>chr19:34891121-34891559</t>
  </si>
  <si>
    <t>chr22:24969276-24969797</t>
  </si>
  <si>
    <t>Genomic Region</t>
  </si>
  <si>
    <t>3 bp downstream of F primer</t>
  </si>
  <si>
    <t>immediately downstream of F primer</t>
  </si>
  <si>
    <t>225 bp downstream of F primer</t>
  </si>
  <si>
    <t>222 bp downstream of F primer</t>
  </si>
  <si>
    <t>252 bp downstream of F primer</t>
  </si>
  <si>
    <t>249 bp downstream of F primer</t>
  </si>
  <si>
    <t>Amplicon Size (bp)</t>
  </si>
  <si>
    <t>Assay ID</t>
  </si>
  <si>
    <t>Short 1</t>
  </si>
  <si>
    <t>Short 2</t>
  </si>
  <si>
    <t>Short 3</t>
  </si>
  <si>
    <t>Short 4</t>
  </si>
  <si>
    <t>Short 5</t>
  </si>
  <si>
    <t>Long 1</t>
  </si>
  <si>
    <t>Long 2</t>
  </si>
  <si>
    <t>Long 3</t>
  </si>
  <si>
    <t>Long 4</t>
  </si>
  <si>
    <t>Mean Genome Equivalents Recovered</t>
  </si>
  <si>
    <t>Mean Diversity (millions)</t>
  </si>
  <si>
    <t>Genome Equivalents</t>
  </si>
  <si>
    <t>Diversity (fragments)</t>
  </si>
  <si>
    <t>Input (ng)</t>
  </si>
  <si>
    <t>Not Available</t>
  </si>
  <si>
    <t>NeoGeneStarTM 1ml-25</t>
  </si>
  <si>
    <t xml:space="preserve">Magnetic beads </t>
  </si>
  <si>
    <t xml:space="preserve">NeoGeneStar </t>
  </si>
  <si>
    <t>Circulating Cell Free DNA Kit</t>
  </si>
  <si>
    <t>G</t>
  </si>
  <si>
    <t>AS1480</t>
  </si>
  <si>
    <t>Magnetic beads and automated</t>
  </si>
  <si>
    <t xml:space="preserve">Promega </t>
  </si>
  <si>
    <t>Maxwell RSC ccfDNA Plasma Kit</t>
  </si>
  <si>
    <t>F</t>
  </si>
  <si>
    <t>A29319</t>
  </si>
  <si>
    <t xml:space="preserve">Life Technologies </t>
  </si>
  <si>
    <t>MagMAX Cell-free DNA Isolation kit</t>
  </si>
  <si>
    <t>E</t>
  </si>
  <si>
    <t>M32910004101521RQ032515R13391</t>
  </si>
  <si>
    <t>10023-566</t>
  </si>
  <si>
    <t>Omega Bio-Tek</t>
  </si>
  <si>
    <t>Mag-Bind Circulating DNA</t>
  </si>
  <si>
    <t>D</t>
  </si>
  <si>
    <t>010-14</t>
  </si>
  <si>
    <t>M3291-00</t>
  </si>
  <si>
    <t>Spin column</t>
  </si>
  <si>
    <t xml:space="preserve">Analytik Jena </t>
  </si>
  <si>
    <t>PME free-circulating DNA Extraction Kit</t>
  </si>
  <si>
    <t>C</t>
  </si>
  <si>
    <t xml:space="preserve">Norgen Biotek Corp. </t>
  </si>
  <si>
    <t>Plasma/Serum Cell-Free Circulating DNA Purification Midi Kit</t>
  </si>
  <si>
    <t>B</t>
  </si>
  <si>
    <t>151052107,151011144,154012111</t>
  </si>
  <si>
    <t>QIAGEN</t>
  </si>
  <si>
    <t>QIAamp Circulating Nucleic Acids kit</t>
  </si>
  <si>
    <t>A</t>
  </si>
  <si>
    <t>Lot #</t>
  </si>
  <si>
    <t>Catalog Number</t>
  </si>
  <si>
    <t>Type</t>
  </si>
  <si>
    <t>Manufacturer</t>
  </si>
  <si>
    <t>Product</t>
  </si>
  <si>
    <t>Kit</t>
  </si>
  <si>
    <t>1507291432-4049-C</t>
  </si>
  <si>
    <t>Magnetic Beads</t>
  </si>
  <si>
    <t>1507291432-4049-F</t>
  </si>
  <si>
    <t>1507291432-4049-B</t>
  </si>
  <si>
    <t>1507291432-4049-G</t>
  </si>
  <si>
    <t>1507291432-4049-A</t>
  </si>
  <si>
    <t>1507291432-4049-E</t>
  </si>
  <si>
    <t>1507291432-4049-D</t>
  </si>
  <si>
    <t>1506301722-4049-C</t>
  </si>
  <si>
    <t>1506301722-4049-H</t>
  </si>
  <si>
    <t>1506301722-4049-D</t>
  </si>
  <si>
    <t>1506301722-4049-F</t>
  </si>
  <si>
    <t>1506301722-4049-E</t>
  </si>
  <si>
    <t>1507011435-4049-C</t>
  </si>
  <si>
    <t>1506301722-4049-G</t>
  </si>
  <si>
    <t>1507011435-4049-A</t>
  </si>
  <si>
    <t>1507011435-4049-B</t>
  </si>
  <si>
    <t>1507011435-4049-D</t>
  </si>
  <si>
    <t>1506241356-4049-H</t>
  </si>
  <si>
    <t>1506241356-4049-F</t>
  </si>
  <si>
    <t>1506250845-4049-E</t>
  </si>
  <si>
    <t>1506241356-4049-G</t>
  </si>
  <si>
    <t>1506250845-4049-F</t>
  </si>
  <si>
    <t>1506241356-4049-E</t>
  </si>
  <si>
    <t>1506250845-4049-B</t>
  </si>
  <si>
    <t>1506250845-4049-C</t>
  </si>
  <si>
    <t>1506250845-4049-A</t>
  </si>
  <si>
    <t>1506250845-4049-D</t>
  </si>
  <si>
    <t>1506241356-4049-B</t>
  </si>
  <si>
    <t>1506231636-4049-H</t>
  </si>
  <si>
    <t>1506241356-4049-A</t>
  </si>
  <si>
    <t>1506231636-4049-C</t>
  </si>
  <si>
    <t>1506231636-4049-D</t>
  </si>
  <si>
    <t>1506241356-4049-C</t>
  </si>
  <si>
    <t>1506231636-4049-E</t>
  </si>
  <si>
    <t>1506241356-4049-D</t>
  </si>
  <si>
    <t>1506231636-4049-G</t>
  </si>
  <si>
    <t>1506231636-4049-F</t>
  </si>
  <si>
    <t>1506251646-4049-H</t>
  </si>
  <si>
    <t>Spin Column</t>
  </si>
  <si>
    <t>1506251646-4049-C</t>
  </si>
  <si>
    <t>1506251646-4049-G</t>
  </si>
  <si>
    <t>1506250845-4049-G</t>
  </si>
  <si>
    <t>1506250845-4049-H</t>
  </si>
  <si>
    <t>1506251646-4049-F</t>
  </si>
  <si>
    <t>1506251646-4049-A</t>
  </si>
  <si>
    <t>1506251646-4049-E</t>
  </si>
  <si>
    <t>1506251646-4049-D</t>
  </si>
  <si>
    <t>1506251646-4049-B</t>
  </si>
  <si>
    <t>1506301722-4049-B</t>
  </si>
  <si>
    <t>1506301722-4049-A</t>
  </si>
  <si>
    <t>1506300901-4049-C</t>
  </si>
  <si>
    <t>1506300901-4049-E</t>
  </si>
  <si>
    <t>1506300901-4049-G</t>
  </si>
  <si>
    <t>1506300901-4049-A</t>
  </si>
  <si>
    <t>1506300901-4049-B</t>
  </si>
  <si>
    <t>1506300901-4049-D</t>
  </si>
  <si>
    <t>1506300901-4049-H</t>
  </si>
  <si>
    <t>1506230828-4049-H</t>
  </si>
  <si>
    <t>1506230828-4049-F</t>
  </si>
  <si>
    <t>1506230828-4049-A</t>
  </si>
  <si>
    <t>1506230828-4049-D</t>
  </si>
  <si>
    <t>1506231636-4049-A</t>
  </si>
  <si>
    <t>1506230828-4049-C</t>
  </si>
  <si>
    <t>1506230828-4049-G</t>
  </si>
  <si>
    <t>1506231636-4049-B</t>
  </si>
  <si>
    <t>1506230828-4049-B</t>
  </si>
  <si>
    <t>1506230828-4049-E</t>
  </si>
  <si>
    <t>LMW concentration (ng/mL plasma)</t>
  </si>
  <si>
    <t>LMW concentration (GEs/mL plasma)</t>
  </si>
  <si>
    <t>Elution Volume (μL)</t>
  </si>
  <si>
    <t>Plasma Volume (mL)</t>
  </si>
  <si>
    <t>LMW copies/μL</t>
  </si>
  <si>
    <t>Long count/μL</t>
  </si>
  <si>
    <t>Short count/μL</t>
  </si>
  <si>
    <t>Template Volume (μL)</t>
  </si>
  <si>
    <t>HMW Fraction</t>
  </si>
  <si>
    <t>LMW Fraction</t>
  </si>
  <si>
    <t>Long GEs</t>
  </si>
  <si>
    <t>Long Assays</t>
  </si>
  <si>
    <t>Long Normalized Count</t>
  </si>
  <si>
    <t>Long Poisson Corrected Count</t>
  </si>
  <si>
    <t>Long Droplets</t>
  </si>
  <si>
    <t>Short GEs</t>
  </si>
  <si>
    <t>Short Assays</t>
  </si>
  <si>
    <t>Short Normalized Count</t>
  </si>
  <si>
    <t>Short Poisson Corrected Count</t>
  </si>
  <si>
    <t>Short Droplets</t>
  </si>
  <si>
    <t>Dead Volume</t>
  </si>
  <si>
    <t>Intact Droplets</t>
  </si>
  <si>
    <t>Expected Droplets</t>
  </si>
  <si>
    <t>ddPCR run number</t>
  </si>
  <si>
    <t>Yes</t>
  </si>
  <si>
    <t>EDTA</t>
  </si>
  <si>
    <t>M</t>
  </si>
  <si>
    <t>1506261405-4049-G</t>
  </si>
  <si>
    <t>BCT 72hr</t>
  </si>
  <si>
    <t>1506291736-4049-E</t>
  </si>
  <si>
    <t>No</t>
  </si>
  <si>
    <t>BCT 24hr</t>
  </si>
  <si>
    <t>1506271130-4049-F</t>
  </si>
  <si>
    <t>1506261405-4049-F</t>
  </si>
  <si>
    <t>1506291736-4049-D</t>
  </si>
  <si>
    <t>1506271130-4049-E</t>
  </si>
  <si>
    <t>1506261405-4049-E</t>
  </si>
  <si>
    <t>1506291736-4049-C</t>
  </si>
  <si>
    <t>1506271130-4049-D</t>
  </si>
  <si>
    <t>1506261405-4049-D</t>
  </si>
  <si>
    <t>1507011435-4049-G</t>
  </si>
  <si>
    <t>1506271130-4049-C</t>
  </si>
  <si>
    <t>1506261405-4049-C</t>
  </si>
  <si>
    <t>1506291244-4049-A</t>
  </si>
  <si>
    <t>1506271130-4049-B</t>
  </si>
  <si>
    <t>1506261405-4049-B</t>
  </si>
  <si>
    <t>1506271130-4049-H</t>
  </si>
  <si>
    <t>1506271130-4049-A</t>
  </si>
  <si>
    <t>1510021336-4049-D</t>
  </si>
  <si>
    <t>1510070841-4049-D</t>
  </si>
  <si>
    <t>1510061404-4049-D</t>
  </si>
  <si>
    <t>1510021336-4049-G</t>
  </si>
  <si>
    <t>1510070841-4049-G</t>
  </si>
  <si>
    <t>1510061404-4049-G</t>
  </si>
  <si>
    <t>1510021336-4049-E</t>
  </si>
  <si>
    <t>1510070841-4049-E</t>
  </si>
  <si>
    <t>1510061404-4049-E</t>
  </si>
  <si>
    <t>1510021336-4049-A</t>
  </si>
  <si>
    <t>1510070841-4049-A</t>
  </si>
  <si>
    <t>1510061404-4049-A</t>
  </si>
  <si>
    <t>1510021336-4049-B</t>
  </si>
  <si>
    <t>1510070841-4049-B</t>
  </si>
  <si>
    <t>1510061404-4049-B</t>
  </si>
  <si>
    <t>1506261405-4049-A</t>
  </si>
  <si>
    <t>1506271130-4049-G</t>
  </si>
  <si>
    <t>1506261405-4049-H</t>
  </si>
  <si>
    <t>1506161526-4049-H</t>
  </si>
  <si>
    <t>1506181542-4049-H</t>
  </si>
  <si>
    <t>1506180848-4049-H</t>
  </si>
  <si>
    <t>1506161526-4049-G</t>
  </si>
  <si>
    <t>1506181542-4049-G</t>
  </si>
  <si>
    <t>1506180848-4049-G</t>
  </si>
  <si>
    <t>1506161526-4049-F</t>
  </si>
  <si>
    <t>1506181542-4049-F</t>
  </si>
  <si>
    <t>1506180848-4049-F</t>
  </si>
  <si>
    <t>1510021336-4049-F</t>
  </si>
  <si>
    <t>1510070841-4049-F</t>
  </si>
  <si>
    <t>1510061404-4049-F</t>
  </si>
  <si>
    <t>1506161526-4049-E</t>
  </si>
  <si>
    <t>1506181542-4049-E</t>
  </si>
  <si>
    <t>1506180848-4049-E</t>
  </si>
  <si>
    <t>1510021336-4049-C</t>
  </si>
  <si>
    <t>1510070841-4049-C</t>
  </si>
  <si>
    <t>1510061404-4049-C</t>
  </si>
  <si>
    <t>1506161526-4049-D</t>
  </si>
  <si>
    <t>1506181542-4049-D</t>
  </si>
  <si>
    <t>1506180848-4049-D</t>
  </si>
  <si>
    <t>1506161526-4049-C</t>
  </si>
  <si>
    <t>1506181542-4049-C</t>
  </si>
  <si>
    <t>1506180848-4049-C</t>
  </si>
  <si>
    <t>1510021336-4049-H</t>
  </si>
  <si>
    <t>1510070841-4049-H</t>
  </si>
  <si>
    <t>1510061404-4049-H</t>
  </si>
  <si>
    <t>1506161526-4049-B</t>
  </si>
  <si>
    <t>1507011435-4049-F</t>
  </si>
  <si>
    <t>1506180848-4049-B</t>
  </si>
  <si>
    <t>1506161526-4049-A</t>
  </si>
  <si>
    <t>1506181542-4049-A</t>
  </si>
  <si>
    <t>1506180848-4049-A</t>
  </si>
  <si>
    <t>Unique Depth (Read Families with ≥ 3 members)</t>
  </si>
  <si>
    <t>Unique Depth (Read Families)</t>
  </si>
  <si>
    <t>Library Size</t>
  </si>
  <si>
    <t>Global Mutation Rate</t>
  </si>
  <si>
    <t>Sequenced for GMR</t>
  </si>
  <si>
    <t>Blood Collection Tube / Condition</t>
  </si>
  <si>
    <t>Gender</t>
  </si>
  <si>
    <t>caseID</t>
  </si>
  <si>
    <t>As described in Methods, EDTA and Streck tubes</t>
  </si>
  <si>
    <t>Prospective</t>
  </si>
  <si>
    <t>Healthy volunteers</t>
  </si>
  <si>
    <t>Melanoma</t>
  </si>
  <si>
    <t>Cholangiocarcinoma</t>
  </si>
  <si>
    <t>Glioblastoma</t>
  </si>
  <si>
    <t>EDTA tubes, spun for 10 mins at 820g, aliquoted to 1 mL, spun again for 10 mins at maximum speed (16,000-20,000g), stored at -80 °C, within 1-3 hours</t>
  </si>
  <si>
    <t>EDTA tubes, spun for 10 mins at 3000g, stored in 1.5-2mL aliquots at -80 °C, processed within 24 hours</t>
  </si>
  <si>
    <t>Archived</t>
  </si>
  <si>
    <t>Rectal cancer</t>
  </si>
  <si>
    <t>EDTA tubes, spun for 5 mins at 500g at RT, stored in 1mL aliquots at -80 °C within 24 hours</t>
  </si>
  <si>
    <t>Sample Processing</t>
  </si>
  <si>
    <t>Archived / Prospective</t>
  </si>
  <si>
    <t>Number of Samples</t>
  </si>
  <si>
    <t>Cancer Type</t>
  </si>
  <si>
    <t>Cohort</t>
  </si>
  <si>
    <t>1701281122-4049-D</t>
  </si>
  <si>
    <t>GSP</t>
  </si>
  <si>
    <t>1701281122-4049-G</t>
  </si>
  <si>
    <t>1701281122-4049-F</t>
  </si>
  <si>
    <t>1701281122-4049-E</t>
  </si>
  <si>
    <t>1602191903-4049-H</t>
  </si>
  <si>
    <t>1602191903-4049-G</t>
  </si>
  <si>
    <t>1602191903-4049-F</t>
  </si>
  <si>
    <t>1602191903-4049-E</t>
  </si>
  <si>
    <t>1602191903-4049-D</t>
  </si>
  <si>
    <t>1602191903-4049-C</t>
  </si>
  <si>
    <t>1602191903-4049-B</t>
  </si>
  <si>
    <t>1602191903-4049-A</t>
  </si>
  <si>
    <t>1602191320-4049-H</t>
  </si>
  <si>
    <t>1602191320-4049-G</t>
  </si>
  <si>
    <t>1602191320-4049-F</t>
  </si>
  <si>
    <t>1602191320-4049-E</t>
  </si>
  <si>
    <t>1602191320-4049-D</t>
  </si>
  <si>
    <t>1602191320-4049-C</t>
  </si>
  <si>
    <t>1602191320-4049-B</t>
  </si>
  <si>
    <t>1602191320-4049-A</t>
  </si>
  <si>
    <t>1602182055-4049-H</t>
  </si>
  <si>
    <t>1602182055-4049-G</t>
  </si>
  <si>
    <t>1602182055-4049-F</t>
  </si>
  <si>
    <t>1602182055-4049-E</t>
  </si>
  <si>
    <t>1602182055-4049-D</t>
  </si>
  <si>
    <t>1602182055-4049-C</t>
  </si>
  <si>
    <t>1602182055-4049-B</t>
  </si>
  <si>
    <t>1602182055-4049-A</t>
  </si>
  <si>
    <t>1602181529-4049-E</t>
  </si>
  <si>
    <t>1602181529-4049-D</t>
  </si>
  <si>
    <t>1602181529-4049-C</t>
  </si>
  <si>
    <t>1602181529-4049-B</t>
  </si>
  <si>
    <t>1602181529-4049-A</t>
  </si>
  <si>
    <t>1602171639-4049-H</t>
  </si>
  <si>
    <t>1602171639-4049-G</t>
  </si>
  <si>
    <t>1602171639-4049-F</t>
  </si>
  <si>
    <t>1603031550-4049-C</t>
  </si>
  <si>
    <t>1603031550-4049-B</t>
  </si>
  <si>
    <t>1603031550-4049-A</t>
  </si>
  <si>
    <t>1508180923-4049-H-NA</t>
  </si>
  <si>
    <t>1508180923-4049-G</t>
  </si>
  <si>
    <t>1508180923-4049-F</t>
  </si>
  <si>
    <t>1508180923-4049-E</t>
  </si>
  <si>
    <t>1508180923-4049-D</t>
  </si>
  <si>
    <t>1508180923-4049-C</t>
  </si>
  <si>
    <t>1508180923-4049-B</t>
  </si>
  <si>
    <t>1508180923-4049-A</t>
  </si>
  <si>
    <t>1509211324-4049-F</t>
  </si>
  <si>
    <t>1509211324-4049-E</t>
  </si>
  <si>
    <t>1509211324-4049-D</t>
  </si>
  <si>
    <t>1509211324-4049-C</t>
  </si>
  <si>
    <t>1509211324-4049-B</t>
  </si>
  <si>
    <t>1509211324-4049-A</t>
  </si>
  <si>
    <t>1701271326-4049-D</t>
  </si>
  <si>
    <t>1701281122-4049-C</t>
  </si>
  <si>
    <t>1701281122-4049-B</t>
  </si>
  <si>
    <t>1701281122-4049-A</t>
  </si>
  <si>
    <t>1701271326-4049-H</t>
  </si>
  <si>
    <t>1701271326-4049-G</t>
  </si>
  <si>
    <t>1701271326-4049-F</t>
  </si>
  <si>
    <t>1701271326-4049-E</t>
  </si>
  <si>
    <t>1701221723-4049-G</t>
  </si>
  <si>
    <t>1701221723-4049-F</t>
  </si>
  <si>
    <t>1701221723-4049-E</t>
  </si>
  <si>
    <t>1701221723-4049-D</t>
  </si>
  <si>
    <t>1701221723-4049-C</t>
  </si>
  <si>
    <t>1701221723-4049-B</t>
  </si>
  <si>
    <t>1701281122-4049-H</t>
  </si>
  <si>
    <t>1701210357-4049-C</t>
  </si>
  <si>
    <t>1701210357-4049-H</t>
  </si>
  <si>
    <t>1701210357-4049-G</t>
  </si>
  <si>
    <t>1701210357-4049-F</t>
  </si>
  <si>
    <t>1701210357-4049-E</t>
  </si>
  <si>
    <t>1701201519-4049-D</t>
  </si>
  <si>
    <t>1701201519-4049-H</t>
  </si>
  <si>
    <t>1701201519-4049-G</t>
  </si>
  <si>
    <t>1701201519-4049-F</t>
  </si>
  <si>
    <t>1701210357-4049-B</t>
  </si>
  <si>
    <t>1701201519-4049-E</t>
  </si>
  <si>
    <t>1701210357-4049-A</t>
  </si>
  <si>
    <t>1607081408-4049-G</t>
  </si>
  <si>
    <t>CAS</t>
  </si>
  <si>
    <t>1607081408-4049-F</t>
  </si>
  <si>
    <t>1607081408-4049-E</t>
  </si>
  <si>
    <t>1607081408-4049-D</t>
  </si>
  <si>
    <t>1607081408-4049-C</t>
  </si>
  <si>
    <t>1607081408-4049-B</t>
  </si>
  <si>
    <t>1607081408-4049-A</t>
  </si>
  <si>
    <t>1607071347-4049-A</t>
  </si>
  <si>
    <t>1607071347-4049-B</t>
  </si>
  <si>
    <t>1606082010-4049-G</t>
  </si>
  <si>
    <t>1606082010-4049-F</t>
  </si>
  <si>
    <t>1606082010-4049-E</t>
  </si>
  <si>
    <t>1605191421-4049-G</t>
  </si>
  <si>
    <t>1605191421-4049-F</t>
  </si>
  <si>
    <t>1605191421-4049-E</t>
  </si>
  <si>
    <t>1605191421-4049-D</t>
  </si>
  <si>
    <t>1605191421-4049-C</t>
  </si>
  <si>
    <t>1605191421-4049-B</t>
  </si>
  <si>
    <t>1605191421-4049-A</t>
  </si>
  <si>
    <t>1605190901-4049-H</t>
  </si>
  <si>
    <t>1605190901-4049-G</t>
  </si>
  <si>
    <t>1605190901-4049-F</t>
  </si>
  <si>
    <t>1605190901-4049-E</t>
  </si>
  <si>
    <t>1605190901-4049-D</t>
  </si>
  <si>
    <t>1605190901-4049-C</t>
  </si>
  <si>
    <t>1605190901-4049-B</t>
  </si>
  <si>
    <t>1605190901-4049-A</t>
  </si>
  <si>
    <t>1701251332-4049-D</t>
  </si>
  <si>
    <t>1701240922-4049-H</t>
  </si>
  <si>
    <t>1701251332-4049-C</t>
  </si>
  <si>
    <t>1701251332-4049-B</t>
  </si>
  <si>
    <t>1701251332-4049-A</t>
  </si>
  <si>
    <t>1701240922-4049-G</t>
  </si>
  <si>
    <t>1701241447-4049-H</t>
  </si>
  <si>
    <t>1701241447-4049-G</t>
  </si>
  <si>
    <t>1701241447-4049-F</t>
  </si>
  <si>
    <t>1701241447-4049-E</t>
  </si>
  <si>
    <t>1701241447-4049-D</t>
  </si>
  <si>
    <t>1701240922-4049-F</t>
  </si>
  <si>
    <t>1701241447-4049-C</t>
  </si>
  <si>
    <t>1701241447-4049-B</t>
  </si>
  <si>
    <t>1701241447-4049-A</t>
  </si>
  <si>
    <t>1701251332-4049-G</t>
  </si>
  <si>
    <t>1701271326-4049-C</t>
  </si>
  <si>
    <t>1701271326-4049-B</t>
  </si>
  <si>
    <t>1701271326-4049-A</t>
  </si>
  <si>
    <t>1701260844-4049-H</t>
  </si>
  <si>
    <t>1701260844-4049-G</t>
  </si>
  <si>
    <t>1701260844-4049-F</t>
  </si>
  <si>
    <t>1701260844-4049-E</t>
  </si>
  <si>
    <t>1701260844-4049-D</t>
  </si>
  <si>
    <t>1701260844-4049-C</t>
  </si>
  <si>
    <t>1701251332-4049-F</t>
  </si>
  <si>
    <t>1701260844-4049-B</t>
  </si>
  <si>
    <t>1701260844-4049-A</t>
  </si>
  <si>
    <t>1701251332-4049-H</t>
  </si>
  <si>
    <t>1701251332-4049-E</t>
  </si>
  <si>
    <t>1701231338-4049-C</t>
  </si>
  <si>
    <t>1701240922-4049-E</t>
  </si>
  <si>
    <t>1701240922-4049-D</t>
  </si>
  <si>
    <t>1701240922-4049-C</t>
  </si>
  <si>
    <t>1701240922-4049-B</t>
  </si>
  <si>
    <t>1701240922-4049-A</t>
  </si>
  <si>
    <t>1701231338-4049-H</t>
  </si>
  <si>
    <t>1701231338-4049-G</t>
  </si>
  <si>
    <t>1701231338-4049-B</t>
  </si>
  <si>
    <t>1701231338-4049-F</t>
  </si>
  <si>
    <t>1701231338-4049-E</t>
  </si>
  <si>
    <t>1701231338-4049-D</t>
  </si>
  <si>
    <t>1701231338-4049-A</t>
  </si>
  <si>
    <t>Long  Droplets</t>
  </si>
  <si>
    <t>Short  Droplets</t>
  </si>
  <si>
    <t>Intact  Droplets</t>
  </si>
  <si>
    <t>Protocol Type</t>
  </si>
  <si>
    <t xml:space="preserve">Cohort Number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</si>
</sst>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</font>
    <font>
      <b/>
      <sz val="12"/>
      <color theme="1"/>
      <name val="Arial"/>
    </font>
    <font>
      <sz val="12"/>
      <name val="Arial"/>
    </font>
    <font>
      <sz val="12"/>
      <color rgb="FF000000"/>
      <name val="Arial"/>
    </font>
    <font>
      <b/>
      <sz val="12"/>
      <color rgb="FF000000"/>
      <name val="Arial"/>
    </font>
    <font>
      <b/>
      <sz val="12"/>
      <color theme="1"/>
      <name val="Calibri"/>
      <family val="2"/>
      <scheme val="minor"/>
    </font>
    <font>
      <sz val="12"/>
      <color rgb="FF333333"/>
      <name val="Arial"/>
    </font>
    <font>
      <b/>
      <sz val="12"/>
      <color theme="1"/>
      <name val="Calibri (Body)"/>
    </font>
    <font>
      <b/>
      <sz val="12"/>
      <color rgb="FF22222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164" fontId="4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165" fontId="0" fillId="0" borderId="0" xfId="163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5" fontId="4" fillId="0" borderId="0" xfId="163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11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5" fontId="5" fillId="0" borderId="0" xfId="163" applyNumberFormat="1" applyFont="1" applyAlignment="1">
      <alignment horizontal="center" wrapText="1"/>
    </xf>
    <xf numFmtId="11" fontId="4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</cellXfs>
  <cellStyles count="16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Normal" xfId="0" builtinId="0"/>
    <cellStyle name="Percent" xfId="163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B9" sqref="B9"/>
    </sheetView>
  </sheetViews>
  <sheetFormatPr baseColWidth="10" defaultRowHeight="15" x14ac:dyDescent="0"/>
  <cols>
    <col min="1" max="2" width="10.83203125" style="1"/>
    <col min="3" max="3" width="33.33203125" style="1" bestFit="1" customWidth="1"/>
    <col min="4" max="4" width="34" style="1" bestFit="1" customWidth="1"/>
    <col min="5" max="5" width="37.33203125" style="1" bestFit="1" customWidth="1"/>
    <col min="6" max="6" width="10.83203125" style="1"/>
    <col min="7" max="7" width="16.1640625" style="1" customWidth="1"/>
    <col min="8" max="8" width="27.1640625" style="1" bestFit="1" customWidth="1"/>
    <col min="9" max="9" width="33.6640625" style="1" bestFit="1" customWidth="1"/>
    <col min="10" max="16384" width="10.83203125" style="1"/>
  </cols>
  <sheetData>
    <row r="1" spans="1:9" s="10" customFormat="1" ht="42" customHeight="1">
      <c r="A1" s="7" t="s">
        <v>27</v>
      </c>
      <c r="B1" s="7" t="s">
        <v>54</v>
      </c>
      <c r="C1" s="8" t="s">
        <v>33</v>
      </c>
      <c r="D1" s="8" t="s">
        <v>34</v>
      </c>
      <c r="E1" s="8" t="s">
        <v>35</v>
      </c>
      <c r="F1" s="8" t="s">
        <v>28</v>
      </c>
      <c r="G1" s="8" t="s">
        <v>53</v>
      </c>
      <c r="H1" s="8" t="s">
        <v>46</v>
      </c>
      <c r="I1" s="9" t="s">
        <v>41</v>
      </c>
    </row>
    <row r="2" spans="1:9" ht="22" customHeight="1">
      <c r="A2" s="12" t="s">
        <v>29</v>
      </c>
      <c r="B2" s="11" t="s">
        <v>55</v>
      </c>
      <c r="C2" s="2" t="s">
        <v>9</v>
      </c>
      <c r="D2" s="2" t="s">
        <v>11</v>
      </c>
      <c r="E2" s="2" t="s">
        <v>10</v>
      </c>
      <c r="F2" s="13" t="s">
        <v>32</v>
      </c>
      <c r="G2" s="5">
        <v>70</v>
      </c>
      <c r="H2" s="3" t="s">
        <v>36</v>
      </c>
      <c r="I2" s="6" t="s">
        <v>47</v>
      </c>
    </row>
    <row r="3" spans="1:9" ht="22" customHeight="1">
      <c r="A3" s="12"/>
      <c r="B3" s="11" t="s">
        <v>56</v>
      </c>
      <c r="C3" s="2" t="s">
        <v>15</v>
      </c>
      <c r="D3" s="2" t="s">
        <v>17</v>
      </c>
      <c r="E3" s="2" t="s">
        <v>16</v>
      </c>
      <c r="F3" s="13"/>
      <c r="G3" s="5">
        <v>66</v>
      </c>
      <c r="H3" s="3" t="s">
        <v>37</v>
      </c>
      <c r="I3" s="6" t="s">
        <v>48</v>
      </c>
    </row>
    <row r="4" spans="1:9" ht="22" customHeight="1">
      <c r="A4" s="12"/>
      <c r="B4" s="11" t="s">
        <v>57</v>
      </c>
      <c r="C4" s="3" t="s">
        <v>18</v>
      </c>
      <c r="D4" s="3" t="s">
        <v>20</v>
      </c>
      <c r="E4" s="3" t="s">
        <v>19</v>
      </c>
      <c r="F4" s="13"/>
      <c r="G4" s="4">
        <v>71</v>
      </c>
      <c r="H4" s="3" t="s">
        <v>42</v>
      </c>
      <c r="I4" s="6" t="s">
        <v>48</v>
      </c>
    </row>
    <row r="5" spans="1:9" ht="22" customHeight="1">
      <c r="A5" s="12"/>
      <c r="B5" s="11" t="s">
        <v>58</v>
      </c>
      <c r="C5" s="3" t="s">
        <v>21</v>
      </c>
      <c r="D5" s="3" t="s">
        <v>23</v>
      </c>
      <c r="E5" s="3" t="s">
        <v>22</v>
      </c>
      <c r="F5" s="13"/>
      <c r="G5" s="4">
        <v>71</v>
      </c>
      <c r="H5" s="3" t="s">
        <v>38</v>
      </c>
      <c r="I5" s="6" t="s">
        <v>48</v>
      </c>
    </row>
    <row r="6" spans="1:9" ht="22" customHeight="1">
      <c r="A6" s="12"/>
      <c r="B6" s="11" t="s">
        <v>59</v>
      </c>
      <c r="C6" s="3" t="s">
        <v>24</v>
      </c>
      <c r="D6" s="3" t="s">
        <v>26</v>
      </c>
      <c r="E6" s="3" t="s">
        <v>25</v>
      </c>
      <c r="F6" s="13"/>
      <c r="G6" s="4">
        <v>75</v>
      </c>
      <c r="H6" s="3" t="s">
        <v>43</v>
      </c>
      <c r="I6" s="6" t="s">
        <v>47</v>
      </c>
    </row>
    <row r="7" spans="1:9" ht="22" customHeight="1">
      <c r="A7" s="12" t="s">
        <v>30</v>
      </c>
      <c r="B7" s="11" t="s">
        <v>60</v>
      </c>
      <c r="C7" s="2" t="s">
        <v>0</v>
      </c>
      <c r="D7" s="2" t="s">
        <v>2</v>
      </c>
      <c r="E7" s="2" t="s">
        <v>1</v>
      </c>
      <c r="F7" s="13" t="s">
        <v>31</v>
      </c>
      <c r="G7" s="4">
        <v>439</v>
      </c>
      <c r="H7" s="3" t="s">
        <v>44</v>
      </c>
      <c r="I7" s="6" t="s">
        <v>49</v>
      </c>
    </row>
    <row r="8" spans="1:9" ht="22" customHeight="1">
      <c r="A8" s="12"/>
      <c r="B8" s="11" t="s">
        <v>61</v>
      </c>
      <c r="C8" s="2" t="s">
        <v>3</v>
      </c>
      <c r="D8" s="2" t="s">
        <v>5</v>
      </c>
      <c r="E8" s="2" t="s">
        <v>4</v>
      </c>
      <c r="F8" s="13"/>
      <c r="G8" s="5">
        <v>444</v>
      </c>
      <c r="H8" s="3" t="s">
        <v>39</v>
      </c>
      <c r="I8" s="6" t="s">
        <v>50</v>
      </c>
    </row>
    <row r="9" spans="1:9" ht="22" customHeight="1">
      <c r="A9" s="12"/>
      <c r="B9" s="11" t="s">
        <v>62</v>
      </c>
      <c r="C9" s="2" t="s">
        <v>6</v>
      </c>
      <c r="D9" s="2" t="s">
        <v>8</v>
      </c>
      <c r="E9" s="2" t="s">
        <v>7</v>
      </c>
      <c r="F9" s="13"/>
      <c r="G9" s="5">
        <v>522</v>
      </c>
      <c r="H9" s="3" t="s">
        <v>45</v>
      </c>
      <c r="I9" s="6" t="s">
        <v>51</v>
      </c>
    </row>
    <row r="10" spans="1:9" ht="22" customHeight="1">
      <c r="A10" s="12"/>
      <c r="B10" s="11" t="s">
        <v>63</v>
      </c>
      <c r="C10" s="3" t="s">
        <v>14</v>
      </c>
      <c r="D10" s="3" t="s">
        <v>13</v>
      </c>
      <c r="E10" s="3" t="s">
        <v>12</v>
      </c>
      <c r="F10" s="13"/>
      <c r="G10" s="4">
        <v>480</v>
      </c>
      <c r="H10" s="3" t="s">
        <v>40</v>
      </c>
      <c r="I10" s="6" t="s">
        <v>52</v>
      </c>
    </row>
  </sheetData>
  <mergeCells count="4">
    <mergeCell ref="A2:A6"/>
    <mergeCell ref="A7:A10"/>
    <mergeCell ref="F2:F6"/>
    <mergeCell ref="F7:F10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C11" sqref="C11:C13"/>
    </sheetView>
  </sheetViews>
  <sheetFormatPr baseColWidth="10" defaultRowHeight="15" x14ac:dyDescent="0"/>
  <cols>
    <col min="1" max="1" width="10.83203125" style="14"/>
    <col min="2" max="2" width="21.1640625" style="14" customWidth="1"/>
    <col min="3" max="3" width="17.6640625" style="14" bestFit="1" customWidth="1"/>
    <col min="4" max="4" width="17.1640625" style="14" bestFit="1" customWidth="1"/>
    <col min="5" max="5" width="21.6640625" style="14" customWidth="1"/>
    <col min="6" max="16384" width="10.83203125" style="14"/>
  </cols>
  <sheetData>
    <row r="1" spans="1:5" s="19" customFormat="1" ht="45">
      <c r="A1" s="20" t="s">
        <v>68</v>
      </c>
      <c r="B1" s="20" t="s">
        <v>67</v>
      </c>
      <c r="C1" s="20" t="s">
        <v>66</v>
      </c>
      <c r="D1" s="20" t="s">
        <v>65</v>
      </c>
      <c r="E1" s="20" t="s">
        <v>64</v>
      </c>
    </row>
    <row r="2" spans="1:5" ht="18" customHeight="1">
      <c r="A2" s="18">
        <v>1</v>
      </c>
      <c r="B2" s="18">
        <v>22340817</v>
      </c>
      <c r="C2" s="17">
        <v>86.12106</v>
      </c>
      <c r="D2" s="16">
        <f>AVERAGE(B2:B6)/10^6</f>
        <v>25.1972506</v>
      </c>
      <c r="E2" s="16">
        <f>AVERAGE(C2:C6)</f>
        <v>97.132260000000002</v>
      </c>
    </row>
    <row r="3" spans="1:5" ht="18" customHeight="1">
      <c r="A3" s="18">
        <v>1</v>
      </c>
      <c r="B3" s="18">
        <v>22143538</v>
      </c>
      <c r="C3" s="17">
        <v>85.360579999999999</v>
      </c>
      <c r="D3" s="16"/>
      <c r="E3" s="16"/>
    </row>
    <row r="4" spans="1:5" ht="18" customHeight="1">
      <c r="A4" s="18">
        <v>1</v>
      </c>
      <c r="B4" s="18">
        <v>28277848</v>
      </c>
      <c r="C4" s="17">
        <v>109.00758</v>
      </c>
      <c r="D4" s="16"/>
      <c r="E4" s="16"/>
    </row>
    <row r="5" spans="1:5" ht="18" customHeight="1">
      <c r="A5" s="18">
        <v>1</v>
      </c>
      <c r="B5" s="18">
        <v>27565428</v>
      </c>
      <c r="C5" s="17">
        <v>106.26129</v>
      </c>
      <c r="D5" s="16"/>
      <c r="E5" s="16"/>
    </row>
    <row r="6" spans="1:5" ht="18" customHeight="1">
      <c r="A6" s="18">
        <v>1</v>
      </c>
      <c r="B6" s="18">
        <v>25658622</v>
      </c>
      <c r="C6" s="17">
        <v>98.910790000000006</v>
      </c>
      <c r="D6" s="16"/>
      <c r="E6" s="16"/>
    </row>
    <row r="7" spans="1:5" ht="18" customHeight="1">
      <c r="A7" s="18">
        <v>2</v>
      </c>
      <c r="B7" s="18">
        <v>43505744</v>
      </c>
      <c r="C7" s="17">
        <v>167.70921999999999</v>
      </c>
      <c r="D7" s="16">
        <f>AVERAGE(B7:B10)/10^6</f>
        <v>44.813782250000003</v>
      </c>
      <c r="E7" s="16">
        <f>AVERAGE(C7:C10)</f>
        <v>172.7515425</v>
      </c>
    </row>
    <row r="8" spans="1:5" ht="18" customHeight="1">
      <c r="A8" s="18">
        <v>2</v>
      </c>
      <c r="B8" s="18">
        <v>51109289</v>
      </c>
      <c r="C8" s="17">
        <v>197.01992999999999</v>
      </c>
      <c r="D8" s="16"/>
      <c r="E8" s="16"/>
    </row>
    <row r="9" spans="1:5" ht="18" customHeight="1">
      <c r="A9" s="18">
        <v>2</v>
      </c>
      <c r="B9" s="18">
        <v>43406560</v>
      </c>
      <c r="C9" s="17">
        <v>167.32687999999999</v>
      </c>
      <c r="D9" s="16"/>
      <c r="E9" s="16"/>
    </row>
    <row r="10" spans="1:5" ht="18" customHeight="1">
      <c r="A10" s="18">
        <v>2</v>
      </c>
      <c r="B10" s="18">
        <v>41233536</v>
      </c>
      <c r="C10" s="17">
        <v>158.95014</v>
      </c>
      <c r="D10" s="16"/>
      <c r="E10" s="16"/>
    </row>
    <row r="11" spans="1:5" ht="18" customHeight="1">
      <c r="A11" s="18">
        <v>5</v>
      </c>
      <c r="B11" s="18">
        <v>62344676</v>
      </c>
      <c r="C11" s="17">
        <v>240.33095</v>
      </c>
      <c r="D11" s="16">
        <f>AVERAGE(B11:B13)/10^6</f>
        <v>63.037757999999997</v>
      </c>
      <c r="E11" s="16">
        <f>AVERAGE(C11:C13)</f>
        <v>243.00269333333335</v>
      </c>
    </row>
    <row r="12" spans="1:5" ht="18" customHeight="1">
      <c r="A12" s="18">
        <v>5</v>
      </c>
      <c r="B12" s="18">
        <v>64237436</v>
      </c>
      <c r="C12" s="17">
        <v>247.62729999999999</v>
      </c>
      <c r="D12" s="16"/>
      <c r="E12" s="16"/>
    </row>
    <row r="13" spans="1:5" ht="18" customHeight="1">
      <c r="A13" s="18">
        <v>5</v>
      </c>
      <c r="B13" s="18">
        <v>62531162</v>
      </c>
      <c r="C13" s="17">
        <v>241.04982999999999</v>
      </c>
      <c r="D13" s="16"/>
      <c r="E13" s="16"/>
    </row>
    <row r="14" spans="1:5">
      <c r="A14" s="15"/>
      <c r="B14" s="15"/>
      <c r="C14" s="15"/>
      <c r="D14" s="15"/>
      <c r="E14" s="15"/>
    </row>
  </sheetData>
  <mergeCells count="6">
    <mergeCell ref="D2:D6"/>
    <mergeCell ref="E2:E6"/>
    <mergeCell ref="D7:D10"/>
    <mergeCell ref="E7:E10"/>
    <mergeCell ref="D11:D13"/>
    <mergeCell ref="E11:E1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8"/>
  <sheetViews>
    <sheetView zoomScale="150" zoomScaleNormal="150" zoomScalePageLayoutView="150" workbookViewId="0">
      <selection activeCell="B10" sqref="B10"/>
    </sheetView>
  </sheetViews>
  <sheetFormatPr baseColWidth="10" defaultRowHeight="15" x14ac:dyDescent="0"/>
  <cols>
    <col min="1" max="1" width="5.33203125" customWidth="1"/>
    <col min="2" max="2" width="55.33203125" bestFit="1" customWidth="1"/>
    <col min="3" max="3" width="20" bestFit="1" customWidth="1"/>
    <col min="4" max="4" width="29.33203125" bestFit="1" customWidth="1"/>
    <col min="5" max="5" width="23" style="21" bestFit="1" customWidth="1"/>
    <col min="6" max="6" width="35.1640625" bestFit="1" customWidth="1"/>
  </cols>
  <sheetData>
    <row r="1" spans="1:6">
      <c r="A1" s="27" t="s">
        <v>107</v>
      </c>
      <c r="B1" s="27" t="s">
        <v>106</v>
      </c>
      <c r="C1" s="27" t="s">
        <v>105</v>
      </c>
      <c r="D1" s="27" t="s">
        <v>104</v>
      </c>
      <c r="E1" s="28" t="s">
        <v>103</v>
      </c>
      <c r="F1" s="27" t="s">
        <v>102</v>
      </c>
    </row>
    <row r="2" spans="1:6" s="22" customFormat="1" ht="16" customHeight="1">
      <c r="A2" s="23" t="s">
        <v>101</v>
      </c>
      <c r="B2" s="23" t="s">
        <v>100</v>
      </c>
      <c r="C2" s="23" t="s">
        <v>99</v>
      </c>
      <c r="D2" s="23" t="s">
        <v>91</v>
      </c>
      <c r="E2" s="24">
        <v>55114</v>
      </c>
      <c r="F2" s="26" t="s">
        <v>98</v>
      </c>
    </row>
    <row r="3" spans="1:6" s="22" customFormat="1" ht="16" customHeight="1">
      <c r="A3" s="23" t="s">
        <v>97</v>
      </c>
      <c r="B3" s="23" t="s">
        <v>96</v>
      </c>
      <c r="C3" s="23" t="s">
        <v>95</v>
      </c>
      <c r="D3" s="23" t="s">
        <v>91</v>
      </c>
      <c r="E3" s="24">
        <v>55600</v>
      </c>
      <c r="F3" s="24">
        <v>584563</v>
      </c>
    </row>
    <row r="4" spans="1:6" s="22" customFormat="1" ht="16" customHeight="1">
      <c r="A4" s="23" t="s">
        <v>94</v>
      </c>
      <c r="B4" s="23" t="s">
        <v>93</v>
      </c>
      <c r="C4" s="23" t="s">
        <v>92</v>
      </c>
      <c r="D4" s="23" t="s">
        <v>91</v>
      </c>
      <c r="E4" s="24" t="s">
        <v>90</v>
      </c>
      <c r="F4" s="25" t="s">
        <v>89</v>
      </c>
    </row>
    <row r="5" spans="1:6" s="22" customFormat="1" ht="16" customHeight="1">
      <c r="A5" s="23" t="s">
        <v>88</v>
      </c>
      <c r="B5" s="23" t="s">
        <v>87</v>
      </c>
      <c r="C5" s="23" t="s">
        <v>86</v>
      </c>
      <c r="D5" s="23" t="s">
        <v>71</v>
      </c>
      <c r="E5" s="24" t="s">
        <v>85</v>
      </c>
      <c r="F5" s="24" t="s">
        <v>84</v>
      </c>
    </row>
    <row r="6" spans="1:6" s="22" customFormat="1" ht="16" customHeight="1">
      <c r="A6" s="23" t="s">
        <v>83</v>
      </c>
      <c r="B6" s="23" t="s">
        <v>82</v>
      </c>
      <c r="C6" s="23" t="s">
        <v>81</v>
      </c>
      <c r="D6" s="23" t="s">
        <v>71</v>
      </c>
      <c r="E6" s="24" t="s">
        <v>80</v>
      </c>
      <c r="F6" s="24">
        <v>1701020</v>
      </c>
    </row>
    <row r="7" spans="1:6" s="22" customFormat="1" ht="16" customHeight="1">
      <c r="A7" s="23" t="s">
        <v>79</v>
      </c>
      <c r="B7" s="23" t="s">
        <v>78</v>
      </c>
      <c r="C7" s="23" t="s">
        <v>77</v>
      </c>
      <c r="D7" s="23" t="s">
        <v>76</v>
      </c>
      <c r="E7" s="24" t="s">
        <v>75</v>
      </c>
      <c r="F7" s="24">
        <v>84726</v>
      </c>
    </row>
    <row r="8" spans="1:6" s="22" customFormat="1" ht="16" customHeight="1">
      <c r="A8" s="23" t="s">
        <v>74</v>
      </c>
      <c r="B8" s="23" t="s">
        <v>73</v>
      </c>
      <c r="C8" s="23" t="s">
        <v>72</v>
      </c>
      <c r="D8" s="23" t="s">
        <v>71</v>
      </c>
      <c r="E8" s="24" t="s">
        <v>70</v>
      </c>
      <c r="F8" s="23" t="s">
        <v>69</v>
      </c>
    </row>
  </sheetData>
  <pageMargins left="0.75" right="0.75" top="1" bottom="1" header="0.5" footer="0.5"/>
  <pageSetup paperSize="9" scale="72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baseColWidth="10" defaultRowHeight="15" x14ac:dyDescent="0"/>
  <cols>
    <col min="1" max="1" width="10.83203125" style="29"/>
    <col min="2" max="2" width="15.83203125" style="29" customWidth="1"/>
    <col min="3" max="3" width="19.6640625" style="29" bestFit="1" customWidth="1"/>
    <col min="4" max="5" width="10.5" style="29" bestFit="1" customWidth="1"/>
    <col min="6" max="6" width="10.83203125" style="30"/>
    <col min="7" max="7" width="9.33203125" style="29" bestFit="1" customWidth="1"/>
    <col min="8" max="8" width="18.83203125" style="29" bestFit="1" customWidth="1"/>
    <col min="9" max="9" width="17.83203125" style="29" bestFit="1" customWidth="1"/>
    <col min="10" max="10" width="8.1640625" style="29" bestFit="1" customWidth="1"/>
    <col min="11" max="11" width="9.33203125" style="29" customWidth="1"/>
    <col min="12" max="12" width="9.33203125" style="29" bestFit="1" customWidth="1"/>
    <col min="13" max="13" width="19" style="29" bestFit="1" customWidth="1"/>
    <col min="14" max="14" width="17.5" style="29" bestFit="1" customWidth="1"/>
    <col min="15" max="15" width="8.83203125" style="29" customWidth="1"/>
    <col min="16" max="16" width="8.33203125" style="29" customWidth="1"/>
    <col min="17" max="17" width="10.83203125" style="30"/>
    <col min="18" max="18" width="12.5" style="30" bestFit="1" customWidth="1"/>
    <col min="19" max="19" width="13.5" style="29" customWidth="1"/>
    <col min="20" max="21" width="9.6640625" style="29" bestFit="1" customWidth="1"/>
    <col min="22" max="22" width="10.6640625" style="29" bestFit="1" customWidth="1"/>
    <col min="23" max="23" width="13.5" style="29" customWidth="1"/>
    <col min="24" max="24" width="14.33203125" style="29" customWidth="1"/>
    <col min="25" max="25" width="21.1640625" style="29" customWidth="1"/>
    <col min="26" max="26" width="22.1640625" style="29" customWidth="1"/>
    <col min="27" max="16384" width="10.83203125" style="29"/>
  </cols>
  <sheetData>
    <row r="1" spans="1:26" s="35" customFormat="1" ht="30">
      <c r="A1" s="36" t="s">
        <v>107</v>
      </c>
      <c r="B1" s="36" t="s">
        <v>104</v>
      </c>
      <c r="C1" s="36" t="s">
        <v>199</v>
      </c>
      <c r="D1" s="36" t="s">
        <v>198</v>
      </c>
      <c r="E1" s="36" t="s">
        <v>197</v>
      </c>
      <c r="F1" s="37" t="s">
        <v>196</v>
      </c>
      <c r="G1" s="36" t="s">
        <v>195</v>
      </c>
      <c r="H1" s="36" t="s">
        <v>194</v>
      </c>
      <c r="I1" s="36" t="s">
        <v>193</v>
      </c>
      <c r="J1" s="36" t="s">
        <v>192</v>
      </c>
      <c r="K1" s="36" t="s">
        <v>191</v>
      </c>
      <c r="L1" s="36" t="s">
        <v>190</v>
      </c>
      <c r="M1" s="36" t="s">
        <v>189</v>
      </c>
      <c r="N1" s="36" t="s">
        <v>188</v>
      </c>
      <c r="O1" s="36" t="s">
        <v>187</v>
      </c>
      <c r="P1" s="36" t="s">
        <v>186</v>
      </c>
      <c r="Q1" s="37" t="s">
        <v>185</v>
      </c>
      <c r="R1" s="37" t="s">
        <v>184</v>
      </c>
      <c r="S1" s="36" t="s">
        <v>183</v>
      </c>
      <c r="T1" s="36" t="s">
        <v>182</v>
      </c>
      <c r="U1" s="36" t="s">
        <v>181</v>
      </c>
      <c r="V1" s="36" t="s">
        <v>180</v>
      </c>
      <c r="W1" s="36" t="s">
        <v>179</v>
      </c>
      <c r="X1" s="36" t="s">
        <v>178</v>
      </c>
      <c r="Y1" s="36" t="s">
        <v>177</v>
      </c>
      <c r="Z1" s="36" t="s">
        <v>176</v>
      </c>
    </row>
    <row r="2" spans="1:26">
      <c r="A2" s="32" t="s">
        <v>101</v>
      </c>
      <c r="B2" s="32" t="s">
        <v>147</v>
      </c>
      <c r="C2" s="32" t="s">
        <v>175</v>
      </c>
      <c r="D2" s="32">
        <v>10000000</v>
      </c>
      <c r="E2" s="32">
        <v>6377175</v>
      </c>
      <c r="F2" s="33">
        <f>1-E2/D2</f>
        <v>0.36228249999999995</v>
      </c>
      <c r="G2" s="32">
        <v>717</v>
      </c>
      <c r="H2" s="32">
        <v>717</v>
      </c>
      <c r="I2" s="31">
        <f>(H2/E2)*D2</f>
        <v>1124.3222900422209</v>
      </c>
      <c r="J2" s="34">
        <v>5</v>
      </c>
      <c r="K2" s="31">
        <f>I2/J2</f>
        <v>224.86445800844416</v>
      </c>
      <c r="L2" s="32">
        <v>90</v>
      </c>
      <c r="M2" s="32">
        <v>90</v>
      </c>
      <c r="N2" s="31">
        <f>(M2/E2)*D2</f>
        <v>141.12832092580177</v>
      </c>
      <c r="O2" s="34">
        <v>4</v>
      </c>
      <c r="P2" s="31">
        <f>N2/O2</f>
        <v>35.282080231450443</v>
      </c>
      <c r="Q2" s="33">
        <f>(K2-P2)/K2</f>
        <v>0.84309623430962344</v>
      </c>
      <c r="R2" s="33">
        <f>P2/K2</f>
        <v>0.15690376569037656</v>
      </c>
      <c r="S2" s="32">
        <v>10</v>
      </c>
      <c r="T2" s="31">
        <f>K2/S2</f>
        <v>22.486445800844415</v>
      </c>
      <c r="U2" s="31">
        <f>P2/S2</f>
        <v>3.5282080231450443</v>
      </c>
      <c r="V2" s="31">
        <f>T2-U2</f>
        <v>18.95823777769937</v>
      </c>
      <c r="W2" s="31">
        <v>1</v>
      </c>
      <c r="X2" s="32">
        <v>100</v>
      </c>
      <c r="Y2" s="31">
        <f>V2*X2/W2</f>
        <v>1895.8237777699371</v>
      </c>
      <c r="Z2" s="31">
        <f>Y2*3.3/1000</f>
        <v>6.2562184666407923</v>
      </c>
    </row>
    <row r="3" spans="1:26">
      <c r="A3" s="32" t="s">
        <v>101</v>
      </c>
      <c r="B3" s="32" t="s">
        <v>147</v>
      </c>
      <c r="C3" s="32" t="s">
        <v>174</v>
      </c>
      <c r="D3" s="32">
        <v>10000000</v>
      </c>
      <c r="E3" s="32">
        <v>8492544</v>
      </c>
      <c r="F3" s="33">
        <f>1-E3/D3</f>
        <v>0.15074560000000004</v>
      </c>
      <c r="G3" s="32">
        <v>798</v>
      </c>
      <c r="H3" s="32">
        <v>798</v>
      </c>
      <c r="I3" s="31">
        <f>(H3/E3)*D3</f>
        <v>939.64776632302414</v>
      </c>
      <c r="J3" s="34">
        <v>5</v>
      </c>
      <c r="K3" s="31">
        <f>I3/J3</f>
        <v>187.92955326460483</v>
      </c>
      <c r="L3" s="32">
        <v>73</v>
      </c>
      <c r="M3" s="32">
        <v>73</v>
      </c>
      <c r="N3" s="31">
        <f>(M3/E3)*D3</f>
        <v>85.957753059625006</v>
      </c>
      <c r="O3" s="34">
        <v>4</v>
      </c>
      <c r="P3" s="31">
        <f>N3/O3</f>
        <v>21.489438264906251</v>
      </c>
      <c r="Q3" s="33">
        <f>(K3-P3)/K3</f>
        <v>0.88565162907268169</v>
      </c>
      <c r="R3" s="33">
        <f>P3/K3</f>
        <v>0.11434837092731828</v>
      </c>
      <c r="S3" s="32">
        <v>10</v>
      </c>
      <c r="T3" s="31">
        <f>K3/S3</f>
        <v>18.792955326460483</v>
      </c>
      <c r="U3" s="31">
        <f>P3/S3</f>
        <v>2.1489438264906253</v>
      </c>
      <c r="V3" s="31">
        <f>T3-U3</f>
        <v>16.644011499969857</v>
      </c>
      <c r="W3" s="31">
        <v>1</v>
      </c>
      <c r="X3" s="32">
        <v>100</v>
      </c>
      <c r="Y3" s="31">
        <f>V3*X3/W3</f>
        <v>1664.4011499969856</v>
      </c>
      <c r="Z3" s="31">
        <f>Y3*3.3/1000</f>
        <v>5.4925237949900518</v>
      </c>
    </row>
    <row r="4" spans="1:26">
      <c r="A4" s="32" t="s">
        <v>101</v>
      </c>
      <c r="B4" s="32" t="s">
        <v>147</v>
      </c>
      <c r="C4" s="32" t="s">
        <v>173</v>
      </c>
      <c r="D4" s="32">
        <v>10000000</v>
      </c>
      <c r="E4" s="32">
        <v>8814907</v>
      </c>
      <c r="F4" s="33">
        <f>1-E4/D4</f>
        <v>0.11850930000000004</v>
      </c>
      <c r="G4" s="32">
        <v>943</v>
      </c>
      <c r="H4" s="32">
        <v>943</v>
      </c>
      <c r="I4" s="31">
        <f>(H4/E4)*D4</f>
        <v>1069.7787282384261</v>
      </c>
      <c r="J4" s="34">
        <v>5</v>
      </c>
      <c r="K4" s="31">
        <f>I4/J4</f>
        <v>213.95574564768521</v>
      </c>
      <c r="L4" s="32">
        <v>71</v>
      </c>
      <c r="M4" s="32">
        <v>71</v>
      </c>
      <c r="N4" s="31">
        <f>(M4/E4)*D4</f>
        <v>80.545376145204941</v>
      </c>
      <c r="O4" s="34">
        <v>4</v>
      </c>
      <c r="P4" s="31">
        <f>N4/O4</f>
        <v>20.136344036301235</v>
      </c>
      <c r="Q4" s="33">
        <f>(K4-P4)/K4</f>
        <v>0.90588547189819724</v>
      </c>
      <c r="R4" s="33">
        <f>P4/K4</f>
        <v>9.4114528101802777E-2</v>
      </c>
      <c r="S4" s="32">
        <v>10</v>
      </c>
      <c r="T4" s="31">
        <f>K4/S4</f>
        <v>21.39557456476852</v>
      </c>
      <c r="U4" s="31">
        <f>P4/S4</f>
        <v>2.0136344036301237</v>
      </c>
      <c r="V4" s="31">
        <f>T4-U4</f>
        <v>19.381940161138395</v>
      </c>
      <c r="W4" s="31">
        <v>1</v>
      </c>
      <c r="X4" s="32">
        <v>100</v>
      </c>
      <c r="Y4" s="31">
        <f>V4*X4/W4</f>
        <v>1938.1940161138396</v>
      </c>
      <c r="Z4" s="31">
        <f>Y4*3.3/1000</f>
        <v>6.3960402531756699</v>
      </c>
    </row>
    <row r="5" spans="1:26">
      <c r="A5" s="32" t="s">
        <v>101</v>
      </c>
      <c r="B5" s="32" t="s">
        <v>147</v>
      </c>
      <c r="C5" s="32" t="s">
        <v>172</v>
      </c>
      <c r="D5" s="32">
        <v>10000000</v>
      </c>
      <c r="E5" s="32">
        <v>8876665</v>
      </c>
      <c r="F5" s="33">
        <f>1-E5/D5</f>
        <v>0.11233349999999998</v>
      </c>
      <c r="G5" s="32">
        <v>998</v>
      </c>
      <c r="H5" s="32">
        <v>998</v>
      </c>
      <c r="I5" s="31">
        <f>(H5/E5)*D5</f>
        <v>1124.2961179677277</v>
      </c>
      <c r="J5" s="34">
        <v>5</v>
      </c>
      <c r="K5" s="31">
        <f>I5/J5</f>
        <v>224.85922359354555</v>
      </c>
      <c r="L5" s="32">
        <v>104</v>
      </c>
      <c r="M5" s="32">
        <v>104</v>
      </c>
      <c r="N5" s="31">
        <f>(M5/E5)*D5</f>
        <v>117.161118505655</v>
      </c>
      <c r="O5" s="34">
        <v>4</v>
      </c>
      <c r="P5" s="31">
        <f>N5/O5</f>
        <v>29.290279626413749</v>
      </c>
      <c r="Q5" s="33">
        <f>(K5-P5)/K5</f>
        <v>0.86973947895791592</v>
      </c>
      <c r="R5" s="33">
        <f>P5/K5</f>
        <v>0.13026052104208416</v>
      </c>
      <c r="S5" s="32">
        <v>10</v>
      </c>
      <c r="T5" s="31">
        <f>K5/S5</f>
        <v>22.485922359354554</v>
      </c>
      <c r="U5" s="31">
        <f>P5/S5</f>
        <v>2.9290279626413751</v>
      </c>
      <c r="V5" s="31">
        <f>T5-U5</f>
        <v>19.556894396713179</v>
      </c>
      <c r="W5" s="31">
        <v>1</v>
      </c>
      <c r="X5" s="32">
        <v>100</v>
      </c>
      <c r="Y5" s="31">
        <f>V5*X5/W5</f>
        <v>1955.689439671318</v>
      </c>
      <c r="Z5" s="31">
        <f>Y5*3.3/1000</f>
        <v>6.4537751509153498</v>
      </c>
    </row>
    <row r="6" spans="1:26">
      <c r="A6" s="32" t="s">
        <v>101</v>
      </c>
      <c r="B6" s="32" t="s">
        <v>147</v>
      </c>
      <c r="C6" s="32" t="s">
        <v>171</v>
      </c>
      <c r="D6" s="32">
        <v>10000000</v>
      </c>
      <c r="E6" s="32">
        <v>8989881</v>
      </c>
      <c r="F6" s="33">
        <f>1-E6/D6</f>
        <v>0.10101190000000004</v>
      </c>
      <c r="G6" s="32">
        <v>1184</v>
      </c>
      <c r="H6" s="32">
        <v>1184</v>
      </c>
      <c r="I6" s="31">
        <f>(H6/E6)*D6</f>
        <v>1317.0363434176716</v>
      </c>
      <c r="J6" s="34">
        <v>5</v>
      </c>
      <c r="K6" s="31">
        <f>I6/J6</f>
        <v>263.40726868353431</v>
      </c>
      <c r="L6" s="32">
        <v>138</v>
      </c>
      <c r="M6" s="32">
        <v>138</v>
      </c>
      <c r="N6" s="31">
        <f>(M6/E6)*D6</f>
        <v>153.50592516185699</v>
      </c>
      <c r="O6" s="34">
        <v>4</v>
      </c>
      <c r="P6" s="31">
        <f>N6/O6</f>
        <v>38.376481290464248</v>
      </c>
      <c r="Q6" s="33">
        <f>(K6-P6)/K6</f>
        <v>0.85430743243243246</v>
      </c>
      <c r="R6" s="33">
        <f>P6/K6</f>
        <v>0.14569256756756757</v>
      </c>
      <c r="S6" s="32">
        <v>10</v>
      </c>
      <c r="T6" s="31">
        <f>K6/S6</f>
        <v>26.340726868353432</v>
      </c>
      <c r="U6" s="31">
        <f>P6/S6</f>
        <v>3.8376481290464248</v>
      </c>
      <c r="V6" s="31">
        <f>T6-U6</f>
        <v>22.503078739307007</v>
      </c>
      <c r="W6" s="31">
        <v>1</v>
      </c>
      <c r="X6" s="32">
        <v>100</v>
      </c>
      <c r="Y6" s="31">
        <f>V6*X6/W6</f>
        <v>2250.3078739307007</v>
      </c>
      <c r="Z6" s="31">
        <f>Y6*3.3/1000</f>
        <v>7.4260159839713111</v>
      </c>
    </row>
    <row r="7" spans="1:26">
      <c r="A7" s="32" t="s">
        <v>101</v>
      </c>
      <c r="B7" s="32" t="s">
        <v>147</v>
      </c>
      <c r="C7" s="32" t="s">
        <v>170</v>
      </c>
      <c r="D7" s="32">
        <v>10000000</v>
      </c>
      <c r="E7" s="32">
        <v>9279500</v>
      </c>
      <c r="F7" s="33">
        <f>1-E7/D7</f>
        <v>7.2049999999999947E-2</v>
      </c>
      <c r="G7" s="32">
        <v>1044</v>
      </c>
      <c r="H7" s="32">
        <v>1044</v>
      </c>
      <c r="I7" s="31">
        <f>(H7/E7)*D7</f>
        <v>1125.0606174901666</v>
      </c>
      <c r="J7" s="34">
        <v>5</v>
      </c>
      <c r="K7" s="31">
        <f>I7/J7</f>
        <v>225.0121234980333</v>
      </c>
      <c r="L7" s="32">
        <v>44</v>
      </c>
      <c r="M7" s="32">
        <v>44</v>
      </c>
      <c r="N7" s="31">
        <f>(M7/E7)*D7</f>
        <v>47.416347863570238</v>
      </c>
      <c r="O7" s="34">
        <v>4</v>
      </c>
      <c r="P7" s="31">
        <f>N7/O7</f>
        <v>11.854086965892559</v>
      </c>
      <c r="Q7" s="33">
        <f>(K7-P7)/K7</f>
        <v>0.94731800766283525</v>
      </c>
      <c r="R7" s="33">
        <f>P7/K7</f>
        <v>5.2681992337164751E-2</v>
      </c>
      <c r="S7" s="32">
        <v>10</v>
      </c>
      <c r="T7" s="31">
        <f>K7/S7</f>
        <v>22.501212349803332</v>
      </c>
      <c r="U7" s="31">
        <f>P7/S7</f>
        <v>1.1854086965892559</v>
      </c>
      <c r="V7" s="31">
        <f>T7-U7</f>
        <v>21.315803653214076</v>
      </c>
      <c r="W7" s="31">
        <v>1</v>
      </c>
      <c r="X7" s="32">
        <v>100</v>
      </c>
      <c r="Y7" s="31">
        <f>V7*X7/W7</f>
        <v>2131.5803653214075</v>
      </c>
      <c r="Z7" s="31">
        <f>Y7*3.3/1000</f>
        <v>7.0342152055606446</v>
      </c>
    </row>
    <row r="8" spans="1:26">
      <c r="A8" s="32" t="s">
        <v>101</v>
      </c>
      <c r="B8" s="32" t="s">
        <v>147</v>
      </c>
      <c r="C8" s="32" t="s">
        <v>169</v>
      </c>
      <c r="D8" s="32">
        <v>10000000</v>
      </c>
      <c r="E8" s="32">
        <v>9706386</v>
      </c>
      <c r="F8" s="33">
        <f>1-E8/D8</f>
        <v>2.9361399999999982E-2</v>
      </c>
      <c r="G8" s="32">
        <v>973</v>
      </c>
      <c r="H8" s="32">
        <v>973</v>
      </c>
      <c r="I8" s="31">
        <f>(H8/E8)*D8</f>
        <v>1002.432831333928</v>
      </c>
      <c r="J8" s="34">
        <v>5</v>
      </c>
      <c r="K8" s="31">
        <f>I8/J8</f>
        <v>200.48656626678559</v>
      </c>
      <c r="L8" s="32">
        <v>63</v>
      </c>
      <c r="M8" s="32">
        <v>63</v>
      </c>
      <c r="N8" s="31">
        <f>(M8/E8)*D8</f>
        <v>64.905722892124828</v>
      </c>
      <c r="O8" s="34">
        <v>4</v>
      </c>
      <c r="P8" s="31">
        <f>N8/O8</f>
        <v>16.226430723031207</v>
      </c>
      <c r="Q8" s="33">
        <f>(K8-P8)/K8</f>
        <v>0.91906474820143891</v>
      </c>
      <c r="R8" s="33">
        <f>P8/K8</f>
        <v>8.0935251798561147E-2</v>
      </c>
      <c r="S8" s="32">
        <v>10</v>
      </c>
      <c r="T8" s="31">
        <f>K8/S8</f>
        <v>20.048656626678557</v>
      </c>
      <c r="U8" s="31">
        <f>P8/S8</f>
        <v>1.6226430723031207</v>
      </c>
      <c r="V8" s="31">
        <f>T8-U8</f>
        <v>18.426013554375437</v>
      </c>
      <c r="W8" s="31">
        <v>1</v>
      </c>
      <c r="X8" s="32">
        <v>100</v>
      </c>
      <c r="Y8" s="31">
        <f>V8*X8/W8</f>
        <v>1842.6013554375438</v>
      </c>
      <c r="Z8" s="31">
        <f>Y8*3.3/1000</f>
        <v>6.0805844729438938</v>
      </c>
    </row>
    <row r="9" spans="1:26">
      <c r="A9" s="32" t="s">
        <v>101</v>
      </c>
      <c r="B9" s="32" t="s">
        <v>147</v>
      </c>
      <c r="C9" s="32" t="s">
        <v>168</v>
      </c>
      <c r="D9" s="32">
        <v>10000000</v>
      </c>
      <c r="E9" s="32">
        <v>9745161</v>
      </c>
      <c r="F9" s="33">
        <f>1-E9/D9</f>
        <v>2.5483900000000004E-2</v>
      </c>
      <c r="G9" s="32">
        <v>1049</v>
      </c>
      <c r="H9" s="32">
        <v>1049</v>
      </c>
      <c r="I9" s="31">
        <f>(H9/E9)*D9</f>
        <v>1076.4316772190834</v>
      </c>
      <c r="J9" s="34">
        <v>5</v>
      </c>
      <c r="K9" s="31">
        <f>I9/J9</f>
        <v>215.28633544381668</v>
      </c>
      <c r="L9" s="32">
        <v>84</v>
      </c>
      <c r="M9" s="32">
        <v>84</v>
      </c>
      <c r="N9" s="31">
        <f>(M9/E9)*D9</f>
        <v>86.196626202481426</v>
      </c>
      <c r="O9" s="34">
        <v>4</v>
      </c>
      <c r="P9" s="31">
        <f>N9/O9</f>
        <v>21.549156550620356</v>
      </c>
      <c r="Q9" s="33">
        <f>(K9-P9)/K9</f>
        <v>0.899904671115348</v>
      </c>
      <c r="R9" s="33">
        <f>P9/K9</f>
        <v>0.10009532888465206</v>
      </c>
      <c r="S9" s="32">
        <v>10</v>
      </c>
      <c r="T9" s="31">
        <f>K9/S9</f>
        <v>21.52863354438167</v>
      </c>
      <c r="U9" s="31">
        <f>P9/S9</f>
        <v>2.1549156550620356</v>
      </c>
      <c r="V9" s="31">
        <f>T9-U9</f>
        <v>19.373717889319636</v>
      </c>
      <c r="W9" s="31">
        <v>1</v>
      </c>
      <c r="X9" s="32">
        <v>100</v>
      </c>
      <c r="Y9" s="31">
        <f>V9*X9/W9</f>
        <v>1937.3717889319637</v>
      </c>
      <c r="Z9" s="31">
        <f>Y9*3.3/1000</f>
        <v>6.3933269034754794</v>
      </c>
    </row>
    <row r="10" spans="1:26">
      <c r="A10" s="32" t="s">
        <v>101</v>
      </c>
      <c r="B10" s="32" t="s">
        <v>147</v>
      </c>
      <c r="C10" s="32" t="s">
        <v>167</v>
      </c>
      <c r="D10" s="32">
        <v>10000000</v>
      </c>
      <c r="E10" s="32">
        <v>9802573</v>
      </c>
      <c r="F10" s="33">
        <f>1-E10/D10</f>
        <v>1.9742700000000002E-2</v>
      </c>
      <c r="G10" s="32">
        <v>1008</v>
      </c>
      <c r="H10" s="32">
        <v>1008</v>
      </c>
      <c r="I10" s="31">
        <f>(H10/E10)*D10</f>
        <v>1028.3014469772374</v>
      </c>
      <c r="J10" s="34">
        <v>5</v>
      </c>
      <c r="K10" s="31">
        <f>I10/J10</f>
        <v>205.66028939544748</v>
      </c>
      <c r="L10" s="32">
        <v>101</v>
      </c>
      <c r="M10" s="32">
        <v>101</v>
      </c>
      <c r="N10" s="31">
        <f>(M10/E10)*D10</f>
        <v>103.03417276260019</v>
      </c>
      <c r="O10" s="34">
        <v>4</v>
      </c>
      <c r="P10" s="31">
        <f>N10/O10</f>
        <v>25.758543190650048</v>
      </c>
      <c r="Q10" s="33">
        <f>(K10-P10)/K10</f>
        <v>0.87475198412698407</v>
      </c>
      <c r="R10" s="33">
        <f>P10/K10</f>
        <v>0.1252480158730159</v>
      </c>
      <c r="S10" s="32">
        <v>10</v>
      </c>
      <c r="T10" s="31">
        <f>K10/S10</f>
        <v>20.566028939544747</v>
      </c>
      <c r="U10" s="31">
        <f>P10/S10</f>
        <v>2.5758543190650047</v>
      </c>
      <c r="V10" s="31">
        <f>T10-U10</f>
        <v>17.990174620479742</v>
      </c>
      <c r="W10" s="31">
        <v>1</v>
      </c>
      <c r="X10" s="32">
        <v>100</v>
      </c>
      <c r="Y10" s="31">
        <f>V10*X10/W10</f>
        <v>1799.0174620479743</v>
      </c>
      <c r="Z10" s="31">
        <f>Y10*3.3/1000</f>
        <v>5.9367576247583145</v>
      </c>
    </row>
    <row r="11" spans="1:26">
      <c r="A11" s="32" t="s">
        <v>101</v>
      </c>
      <c r="B11" s="32" t="s">
        <v>147</v>
      </c>
      <c r="C11" s="32" t="s">
        <v>166</v>
      </c>
      <c r="D11" s="32">
        <v>10000000</v>
      </c>
      <c r="E11" s="32">
        <v>10069088</v>
      </c>
      <c r="F11" s="33">
        <f>1-E11/D11</f>
        <v>-6.9087999999999372E-3</v>
      </c>
      <c r="G11" s="32">
        <v>1071</v>
      </c>
      <c r="H11" s="32">
        <v>1071</v>
      </c>
      <c r="I11" s="31">
        <f>(H11/E11)*D11</f>
        <v>1063.6514448974922</v>
      </c>
      <c r="J11" s="34">
        <v>5</v>
      </c>
      <c r="K11" s="31">
        <f>I11/J11</f>
        <v>212.73028897949843</v>
      </c>
      <c r="L11" s="32">
        <v>78</v>
      </c>
      <c r="M11" s="32">
        <v>78</v>
      </c>
      <c r="N11" s="31">
        <f>(M11/E11)*D11</f>
        <v>77.46481111298263</v>
      </c>
      <c r="O11" s="34">
        <v>4</v>
      </c>
      <c r="P11" s="31">
        <f>N11/O11</f>
        <v>19.366202778245658</v>
      </c>
      <c r="Q11" s="33">
        <f>(K11-P11)/K11</f>
        <v>0.90896358543417366</v>
      </c>
      <c r="R11" s="33">
        <f>P11/K11</f>
        <v>9.103641456582634E-2</v>
      </c>
      <c r="S11" s="32">
        <v>10</v>
      </c>
      <c r="T11" s="31">
        <f>K11/S11</f>
        <v>21.273028897949843</v>
      </c>
      <c r="U11" s="31">
        <f>P11/S11</f>
        <v>1.9366202778245658</v>
      </c>
      <c r="V11" s="31">
        <f>T11-U11</f>
        <v>19.336408620125276</v>
      </c>
      <c r="W11" s="31">
        <v>1</v>
      </c>
      <c r="X11" s="32">
        <v>100</v>
      </c>
      <c r="Y11" s="31">
        <f>V11*X11/W11</f>
        <v>1933.6408620125276</v>
      </c>
      <c r="Z11" s="31">
        <f>Y11*3.3/1000</f>
        <v>6.3810148446413404</v>
      </c>
    </row>
    <row r="12" spans="1:26">
      <c r="A12" s="32" t="s">
        <v>97</v>
      </c>
      <c r="B12" s="32" t="s">
        <v>147</v>
      </c>
      <c r="C12" s="32" t="s">
        <v>165</v>
      </c>
      <c r="D12" s="32">
        <v>10000000</v>
      </c>
      <c r="E12" s="32">
        <v>5076782</v>
      </c>
      <c r="F12" s="33">
        <f>1-E12/D12</f>
        <v>0.49232180000000003</v>
      </c>
      <c r="G12" s="32">
        <v>2860</v>
      </c>
      <c r="H12" s="32">
        <v>2860</v>
      </c>
      <c r="I12" s="31">
        <f>(H12/E12)*D12</f>
        <v>5633.4898760671622</v>
      </c>
      <c r="J12" s="34">
        <v>5</v>
      </c>
      <c r="K12" s="31">
        <f>I12/J12</f>
        <v>1126.6979752134325</v>
      </c>
      <c r="L12" s="32">
        <v>133</v>
      </c>
      <c r="M12" s="32">
        <v>133</v>
      </c>
      <c r="N12" s="31">
        <f>(M12/E12)*D12</f>
        <v>261.9769767541722</v>
      </c>
      <c r="O12" s="34">
        <v>4</v>
      </c>
      <c r="P12" s="31">
        <f>N12/O12</f>
        <v>65.49424418854305</v>
      </c>
      <c r="Q12" s="33">
        <f>(K12-P12)/K12</f>
        <v>0.94187062937062938</v>
      </c>
      <c r="R12" s="33">
        <f>P12/K12</f>
        <v>5.8129370629370618E-2</v>
      </c>
      <c r="S12" s="32">
        <v>10</v>
      </c>
      <c r="T12" s="31">
        <f>K12/S12</f>
        <v>112.66979752134326</v>
      </c>
      <c r="U12" s="31">
        <f>P12/S12</f>
        <v>6.5494244188543052</v>
      </c>
      <c r="V12" s="31">
        <f>T12-U12</f>
        <v>106.12037310248895</v>
      </c>
      <c r="W12" s="31">
        <v>1</v>
      </c>
      <c r="X12" s="32">
        <v>50</v>
      </c>
      <c r="Y12" s="31">
        <f>V12*X12/W12</f>
        <v>5306.0186551244478</v>
      </c>
      <c r="Z12" s="31">
        <f>Y12*3.3/1000</f>
        <v>17.509861561910679</v>
      </c>
    </row>
    <row r="13" spans="1:26">
      <c r="A13" s="32" t="s">
        <v>97</v>
      </c>
      <c r="B13" s="32" t="s">
        <v>147</v>
      </c>
      <c r="C13" s="32" t="s">
        <v>164</v>
      </c>
      <c r="D13" s="32">
        <v>10000000</v>
      </c>
      <c r="E13" s="32">
        <v>6889876</v>
      </c>
      <c r="F13" s="33">
        <f>1-E13/D13</f>
        <v>0.31101239999999997</v>
      </c>
      <c r="G13" s="32">
        <v>1251</v>
      </c>
      <c r="H13" s="32">
        <v>1251</v>
      </c>
      <c r="I13" s="31">
        <f>(H13/E13)*D13</f>
        <v>1815.7075686122653</v>
      </c>
      <c r="J13" s="34">
        <v>5</v>
      </c>
      <c r="K13" s="31">
        <f>I13/J13</f>
        <v>363.14151372245306</v>
      </c>
      <c r="L13" s="32">
        <v>76</v>
      </c>
      <c r="M13" s="32">
        <v>76</v>
      </c>
      <c r="N13" s="31">
        <f>(M13/E13)*D13</f>
        <v>110.30677475182426</v>
      </c>
      <c r="O13" s="34">
        <v>4</v>
      </c>
      <c r="P13" s="31">
        <f>N13/O13</f>
        <v>27.576693687956066</v>
      </c>
      <c r="Q13" s="33">
        <f>(K13-P13)/K13</f>
        <v>0.92406075139888078</v>
      </c>
      <c r="R13" s="33">
        <f>P13/K13</f>
        <v>7.59392486011191E-2</v>
      </c>
      <c r="S13" s="32">
        <v>10</v>
      </c>
      <c r="T13" s="31">
        <f>K13/S13</f>
        <v>36.314151372245306</v>
      </c>
      <c r="U13" s="31">
        <f>P13/S13</f>
        <v>2.7576693687956064</v>
      </c>
      <c r="V13" s="31">
        <f>T13-U13</f>
        <v>33.556482003449702</v>
      </c>
      <c r="W13" s="31">
        <v>1</v>
      </c>
      <c r="X13" s="32">
        <v>50</v>
      </c>
      <c r="Y13" s="31">
        <f>V13*X13/W13</f>
        <v>1677.824100172485</v>
      </c>
      <c r="Z13" s="31">
        <f>Y13*3.3/1000</f>
        <v>5.5368195305692005</v>
      </c>
    </row>
    <row r="14" spans="1:26">
      <c r="A14" s="32" t="s">
        <v>97</v>
      </c>
      <c r="B14" s="32" t="s">
        <v>147</v>
      </c>
      <c r="C14" s="32" t="s">
        <v>163</v>
      </c>
      <c r="D14" s="32">
        <v>10000000</v>
      </c>
      <c r="E14" s="32">
        <v>8006560</v>
      </c>
      <c r="F14" s="33">
        <f>1-E14/D14</f>
        <v>0.19934399999999997</v>
      </c>
      <c r="G14" s="32">
        <v>2017</v>
      </c>
      <c r="H14" s="32">
        <v>2017</v>
      </c>
      <c r="I14" s="31">
        <f>(H14/E14)*D14</f>
        <v>2519.1842688995025</v>
      </c>
      <c r="J14" s="34">
        <v>5</v>
      </c>
      <c r="K14" s="31">
        <f>I14/J14</f>
        <v>503.83685377990048</v>
      </c>
      <c r="L14" s="32">
        <v>131</v>
      </c>
      <c r="M14" s="32">
        <v>131</v>
      </c>
      <c r="N14" s="31">
        <f>(M14/E14)*D14</f>
        <v>163.61583501528747</v>
      </c>
      <c r="O14" s="34">
        <v>4</v>
      </c>
      <c r="P14" s="31">
        <f>N14/O14</f>
        <v>40.903958753821868</v>
      </c>
      <c r="Q14" s="33">
        <f>(K14-P14)/K14</f>
        <v>0.91881507188894396</v>
      </c>
      <c r="R14" s="33">
        <f>P14/K14</f>
        <v>8.1184928111056029E-2</v>
      </c>
      <c r="S14" s="32">
        <v>10</v>
      </c>
      <c r="T14" s="31">
        <f>K14/S14</f>
        <v>50.383685377990048</v>
      </c>
      <c r="U14" s="31">
        <f>P14/S14</f>
        <v>4.0903958753821872</v>
      </c>
      <c r="V14" s="31">
        <f>T14-U14</f>
        <v>46.293289502607863</v>
      </c>
      <c r="W14" s="31">
        <v>1</v>
      </c>
      <c r="X14" s="32">
        <v>50</v>
      </c>
      <c r="Y14" s="31">
        <f>V14*X14/W14</f>
        <v>2314.6644751303929</v>
      </c>
      <c r="Z14" s="31">
        <f>Y14*3.3/1000</f>
        <v>7.6383927679302959</v>
      </c>
    </row>
    <row r="15" spans="1:26">
      <c r="A15" s="32" t="s">
        <v>97</v>
      </c>
      <c r="B15" s="32" t="s">
        <v>147</v>
      </c>
      <c r="C15" s="32" t="s">
        <v>162</v>
      </c>
      <c r="D15" s="32">
        <v>10000000</v>
      </c>
      <c r="E15" s="32">
        <v>8061484</v>
      </c>
      <c r="F15" s="33">
        <f>1-E15/D15</f>
        <v>0.19385160000000001</v>
      </c>
      <c r="G15" s="32">
        <v>1435</v>
      </c>
      <c r="H15" s="32">
        <v>1435</v>
      </c>
      <c r="I15" s="31">
        <f>(H15/E15)*D15</f>
        <v>1780.0692775672569</v>
      </c>
      <c r="J15" s="34">
        <v>5</v>
      </c>
      <c r="K15" s="31">
        <f>I15/J15</f>
        <v>356.0138555134514</v>
      </c>
      <c r="L15" s="32">
        <v>89</v>
      </c>
      <c r="M15" s="32">
        <v>89</v>
      </c>
      <c r="N15" s="31">
        <f>(M15/E15)*D15</f>
        <v>110.40150920103544</v>
      </c>
      <c r="O15" s="34">
        <v>4</v>
      </c>
      <c r="P15" s="31">
        <f>N15/O15</f>
        <v>27.600377300258859</v>
      </c>
      <c r="Q15" s="33">
        <f>(K15-P15)/K15</f>
        <v>0.92247386759581884</v>
      </c>
      <c r="R15" s="33">
        <f>P15/K15</f>
        <v>7.7526132404181172E-2</v>
      </c>
      <c r="S15" s="32">
        <v>10</v>
      </c>
      <c r="T15" s="31">
        <f>K15/S15</f>
        <v>35.601385551345139</v>
      </c>
      <c r="U15" s="31">
        <f>P15/S15</f>
        <v>2.760037730025886</v>
      </c>
      <c r="V15" s="31">
        <f>T15-U15</f>
        <v>32.841347821319253</v>
      </c>
      <c r="W15" s="31">
        <v>1</v>
      </c>
      <c r="X15" s="32">
        <v>50</v>
      </c>
      <c r="Y15" s="31">
        <f>V15*X15/W15</f>
        <v>1642.0673910659627</v>
      </c>
      <c r="Z15" s="31">
        <f>Y15*3.3/1000</f>
        <v>5.4188223905176764</v>
      </c>
    </row>
    <row r="16" spans="1:26">
      <c r="A16" s="32" t="s">
        <v>97</v>
      </c>
      <c r="B16" s="32" t="s">
        <v>147</v>
      </c>
      <c r="C16" s="32" t="s">
        <v>161</v>
      </c>
      <c r="D16" s="32">
        <v>10000000</v>
      </c>
      <c r="E16" s="32">
        <v>8579731</v>
      </c>
      <c r="F16" s="33">
        <f>1-E16/D16</f>
        <v>0.14202689999999996</v>
      </c>
      <c r="G16" s="32">
        <v>2500</v>
      </c>
      <c r="H16" s="32">
        <v>2500</v>
      </c>
      <c r="I16" s="31">
        <f>(H16/E16)*D16</f>
        <v>2913.8442685440837</v>
      </c>
      <c r="J16" s="34">
        <v>5</v>
      </c>
      <c r="K16" s="31">
        <f>I16/J16</f>
        <v>582.76885370881678</v>
      </c>
      <c r="L16" s="32">
        <v>93</v>
      </c>
      <c r="M16" s="32">
        <v>93</v>
      </c>
      <c r="N16" s="31">
        <f>(M16/E16)*D16</f>
        <v>108.39500678983991</v>
      </c>
      <c r="O16" s="34">
        <v>4</v>
      </c>
      <c r="P16" s="31">
        <f>N16/O16</f>
        <v>27.098751697459978</v>
      </c>
      <c r="Q16" s="33">
        <f>(K16-P16)/K16</f>
        <v>0.95350000000000001</v>
      </c>
      <c r="R16" s="33">
        <f>P16/K16</f>
        <v>4.6499999999999993E-2</v>
      </c>
      <c r="S16" s="32">
        <v>10</v>
      </c>
      <c r="T16" s="31">
        <f>K16/S16</f>
        <v>58.276885370881679</v>
      </c>
      <c r="U16" s="31">
        <f>P16/S16</f>
        <v>2.709875169745998</v>
      </c>
      <c r="V16" s="31">
        <f>T16-U16</f>
        <v>55.56701020113568</v>
      </c>
      <c r="W16" s="31">
        <v>1</v>
      </c>
      <c r="X16" s="32">
        <v>50</v>
      </c>
      <c r="Y16" s="31">
        <f>V16*X16/W16</f>
        <v>2778.3505100567841</v>
      </c>
      <c r="Z16" s="31">
        <f>Y16*3.3/1000</f>
        <v>9.1685566831873881</v>
      </c>
    </row>
    <row r="17" spans="1:26">
      <c r="A17" s="32" t="s">
        <v>97</v>
      </c>
      <c r="B17" s="32" t="s">
        <v>147</v>
      </c>
      <c r="C17" s="32" t="s">
        <v>160</v>
      </c>
      <c r="D17" s="32">
        <v>10000000</v>
      </c>
      <c r="E17" s="32">
        <v>8618151</v>
      </c>
      <c r="F17" s="33">
        <f>1-E17/D17</f>
        <v>0.13818490000000005</v>
      </c>
      <c r="G17" s="32">
        <v>1473</v>
      </c>
      <c r="H17" s="32">
        <v>1473</v>
      </c>
      <c r="I17" s="31">
        <f>(H17/E17)*D17</f>
        <v>1709.1833271429102</v>
      </c>
      <c r="J17" s="34">
        <v>5</v>
      </c>
      <c r="K17" s="31">
        <f>I17/J17</f>
        <v>341.83666542858202</v>
      </c>
      <c r="L17" s="32">
        <v>82</v>
      </c>
      <c r="M17" s="32">
        <v>82</v>
      </c>
      <c r="N17" s="31">
        <f>(M17/E17)*D17</f>
        <v>95.148019569394876</v>
      </c>
      <c r="O17" s="34">
        <v>4</v>
      </c>
      <c r="P17" s="31">
        <f>N17/O17</f>
        <v>23.787004892348719</v>
      </c>
      <c r="Q17" s="33">
        <f>(K17-P17)/K17</f>
        <v>0.9304141208418194</v>
      </c>
      <c r="R17" s="33">
        <f>P17/K17</f>
        <v>6.9585879158180597E-2</v>
      </c>
      <c r="S17" s="32">
        <v>10</v>
      </c>
      <c r="T17" s="31">
        <f>K17/S17</f>
        <v>34.183666542858205</v>
      </c>
      <c r="U17" s="31">
        <f>P17/S17</f>
        <v>2.378700489234872</v>
      </c>
      <c r="V17" s="31">
        <f>T17-U17</f>
        <v>31.804966053623332</v>
      </c>
      <c r="W17" s="31">
        <v>1</v>
      </c>
      <c r="X17" s="32">
        <v>50</v>
      </c>
      <c r="Y17" s="31">
        <f>V17*X17/W17</f>
        <v>1590.2483026811665</v>
      </c>
      <c r="Z17" s="31">
        <f>Y17*3.3/1000</f>
        <v>5.2478193988478488</v>
      </c>
    </row>
    <row r="18" spans="1:26">
      <c r="A18" s="32" t="s">
        <v>97</v>
      </c>
      <c r="B18" s="32" t="s">
        <v>147</v>
      </c>
      <c r="C18" s="32" t="s">
        <v>159</v>
      </c>
      <c r="D18" s="32">
        <v>10000000</v>
      </c>
      <c r="E18" s="32">
        <v>8928992</v>
      </c>
      <c r="F18" s="33">
        <f>1-E18/D18</f>
        <v>0.1071008</v>
      </c>
      <c r="G18" s="32">
        <v>1704</v>
      </c>
      <c r="H18" s="32">
        <v>1704</v>
      </c>
      <c r="I18" s="31">
        <f>(H18/E18)*D18</f>
        <v>1908.3901071923908</v>
      </c>
      <c r="J18" s="34">
        <v>5</v>
      </c>
      <c r="K18" s="31">
        <f>I18/J18</f>
        <v>381.67802143847814</v>
      </c>
      <c r="L18" s="32">
        <v>106</v>
      </c>
      <c r="M18" s="32">
        <v>106</v>
      </c>
      <c r="N18" s="31">
        <f>(M18/E18)*D18</f>
        <v>118.71440807652196</v>
      </c>
      <c r="O18" s="34">
        <v>4</v>
      </c>
      <c r="P18" s="31">
        <f>N18/O18</f>
        <v>29.678602019130491</v>
      </c>
      <c r="Q18" s="33">
        <f>(K18-P18)/K18</f>
        <v>0.92224178403755863</v>
      </c>
      <c r="R18" s="33">
        <f>P18/K18</f>
        <v>7.7758215962441313E-2</v>
      </c>
      <c r="S18" s="32">
        <v>10</v>
      </c>
      <c r="T18" s="31">
        <f>K18/S18</f>
        <v>38.167802143847815</v>
      </c>
      <c r="U18" s="31">
        <f>P18/S18</f>
        <v>2.9678602019130489</v>
      </c>
      <c r="V18" s="31">
        <f>T18-U18</f>
        <v>35.199941941934767</v>
      </c>
      <c r="W18" s="31">
        <v>1</v>
      </c>
      <c r="X18" s="32">
        <v>50</v>
      </c>
      <c r="Y18" s="31">
        <f>V18*X18/W18</f>
        <v>1759.9970970967383</v>
      </c>
      <c r="Z18" s="31">
        <f>Y18*3.3/1000</f>
        <v>5.8079904204192365</v>
      </c>
    </row>
    <row r="19" spans="1:26">
      <c r="A19" s="32" t="s">
        <v>97</v>
      </c>
      <c r="B19" s="32" t="s">
        <v>147</v>
      </c>
      <c r="C19" s="32" t="s">
        <v>158</v>
      </c>
      <c r="D19" s="32">
        <v>10000000</v>
      </c>
      <c r="E19" s="32">
        <v>9503333</v>
      </c>
      <c r="F19" s="33">
        <f>1-E19/D19</f>
        <v>4.9666699999999953E-2</v>
      </c>
      <c r="G19" s="32">
        <v>1859</v>
      </c>
      <c r="H19" s="32">
        <v>1859</v>
      </c>
      <c r="I19" s="31">
        <f>(H19/E19)*D19</f>
        <v>1956.1558034428551</v>
      </c>
      <c r="J19" s="34">
        <v>5</v>
      </c>
      <c r="K19" s="31">
        <f>I19/J19</f>
        <v>391.23116068857104</v>
      </c>
      <c r="L19" s="32">
        <v>94</v>
      </c>
      <c r="M19" s="32">
        <v>94</v>
      </c>
      <c r="N19" s="31">
        <f>(M19/E19)*D19</f>
        <v>98.912665693183641</v>
      </c>
      <c r="O19" s="34">
        <v>4</v>
      </c>
      <c r="P19" s="31">
        <f>N19/O19</f>
        <v>24.72816642329591</v>
      </c>
      <c r="Q19" s="33">
        <f>(K19-P19)/K19</f>
        <v>0.93679397525551367</v>
      </c>
      <c r="R19" s="33">
        <f>P19/K19</f>
        <v>6.3206024744486278E-2</v>
      </c>
      <c r="S19" s="32">
        <v>10</v>
      </c>
      <c r="T19" s="31">
        <f>K19/S19</f>
        <v>39.123116068857101</v>
      </c>
      <c r="U19" s="31">
        <f>P19/S19</f>
        <v>2.4728166423295912</v>
      </c>
      <c r="V19" s="31">
        <f>T19-U19</f>
        <v>36.650299426527511</v>
      </c>
      <c r="W19" s="31">
        <v>1</v>
      </c>
      <c r="X19" s="32">
        <v>50</v>
      </c>
      <c r="Y19" s="31">
        <f>V19*X19/W19</f>
        <v>1832.5149713263754</v>
      </c>
      <c r="Z19" s="31">
        <f>Y19*3.3/1000</f>
        <v>6.0472994053770392</v>
      </c>
    </row>
    <row r="20" spans="1:26">
      <c r="A20" s="32" t="s">
        <v>97</v>
      </c>
      <c r="B20" s="32" t="s">
        <v>147</v>
      </c>
      <c r="C20" s="32" t="s">
        <v>157</v>
      </c>
      <c r="D20" s="32">
        <v>10000000</v>
      </c>
      <c r="E20" s="32">
        <v>9513805</v>
      </c>
      <c r="F20" s="33">
        <f>1-E20/D20</f>
        <v>4.8619500000000038E-2</v>
      </c>
      <c r="G20" s="32">
        <v>1620</v>
      </c>
      <c r="H20" s="32">
        <v>1620</v>
      </c>
      <c r="I20" s="31">
        <f>(H20/E20)*D20</f>
        <v>1702.7887369984985</v>
      </c>
      <c r="J20" s="34">
        <v>5</v>
      </c>
      <c r="K20" s="31">
        <f>I20/J20</f>
        <v>340.55774739969968</v>
      </c>
      <c r="L20" s="32">
        <v>110</v>
      </c>
      <c r="M20" s="32">
        <v>110</v>
      </c>
      <c r="N20" s="31">
        <f>(M20/E20)*D20</f>
        <v>115.62145745051532</v>
      </c>
      <c r="O20" s="34">
        <v>4</v>
      </c>
      <c r="P20" s="31">
        <f>N20/O20</f>
        <v>28.905364362628831</v>
      </c>
      <c r="Q20" s="33">
        <f>(K20-P20)/K20</f>
        <v>0.91512345679012352</v>
      </c>
      <c r="R20" s="33">
        <f>P20/K20</f>
        <v>8.4876543209876545E-2</v>
      </c>
      <c r="S20" s="32">
        <v>10</v>
      </c>
      <c r="T20" s="31">
        <f>K20/S20</f>
        <v>34.055774739969969</v>
      </c>
      <c r="U20" s="31">
        <f>P20/S20</f>
        <v>2.8905364362628831</v>
      </c>
      <c r="V20" s="31">
        <f>T20-U20</f>
        <v>31.165238303707085</v>
      </c>
      <c r="W20" s="31">
        <v>1</v>
      </c>
      <c r="X20" s="32">
        <v>50</v>
      </c>
      <c r="Y20" s="31">
        <f>V20*X20/W20</f>
        <v>1558.2619151853542</v>
      </c>
      <c r="Z20" s="31">
        <f>Y20*3.3/1000</f>
        <v>5.1422643201116678</v>
      </c>
    </row>
    <row r="21" spans="1:26">
      <c r="A21" s="32" t="s">
        <v>94</v>
      </c>
      <c r="B21" s="32" t="s">
        <v>147</v>
      </c>
      <c r="C21" s="32" t="s">
        <v>156</v>
      </c>
      <c r="D21" s="32">
        <v>10000000</v>
      </c>
      <c r="E21" s="32">
        <v>8662225</v>
      </c>
      <c r="F21" s="33">
        <f>1-E21/D21</f>
        <v>0.13377749999999999</v>
      </c>
      <c r="G21" s="32">
        <v>1053</v>
      </c>
      <c r="H21" s="32">
        <v>1053</v>
      </c>
      <c r="I21" s="31">
        <f>(H21/E21)*D21</f>
        <v>1215.6230067909803</v>
      </c>
      <c r="J21" s="34">
        <v>5</v>
      </c>
      <c r="K21" s="31">
        <f>I21/J21</f>
        <v>243.12460135819606</v>
      </c>
      <c r="L21" s="32">
        <v>168</v>
      </c>
      <c r="M21" s="32">
        <v>168</v>
      </c>
      <c r="N21" s="31">
        <f>(M21/E21)*D21</f>
        <v>193.94555094101111</v>
      </c>
      <c r="O21" s="34">
        <v>4</v>
      </c>
      <c r="P21" s="31">
        <f>N21/O21</f>
        <v>48.486387735252777</v>
      </c>
      <c r="Q21" s="33">
        <f>(K21-P21)/K21</f>
        <v>0.80056980056980054</v>
      </c>
      <c r="R21" s="33">
        <f>P21/K21</f>
        <v>0.19943019943019943</v>
      </c>
      <c r="S21" s="32">
        <v>10</v>
      </c>
      <c r="T21" s="31">
        <f>K21/S21</f>
        <v>24.312460135819606</v>
      </c>
      <c r="U21" s="31">
        <f>P21/S21</f>
        <v>4.8486387735252778</v>
      </c>
      <c r="V21" s="31">
        <f>T21-U21</f>
        <v>19.463821362294329</v>
      </c>
      <c r="W21" s="31">
        <v>1</v>
      </c>
      <c r="X21" s="32">
        <v>50</v>
      </c>
      <c r="Y21" s="31">
        <f>V21*X21/W21</f>
        <v>973.19106811471647</v>
      </c>
      <c r="Z21" s="31">
        <f>Y21*3.3/1000</f>
        <v>3.2115305247785639</v>
      </c>
    </row>
    <row r="22" spans="1:26">
      <c r="A22" s="32" t="s">
        <v>94</v>
      </c>
      <c r="B22" s="32" t="s">
        <v>147</v>
      </c>
      <c r="C22" s="32" t="s">
        <v>155</v>
      </c>
      <c r="D22" s="32">
        <v>10000000</v>
      </c>
      <c r="E22" s="32">
        <v>8919878</v>
      </c>
      <c r="F22" s="33">
        <f>1-E22/D22</f>
        <v>0.1080122</v>
      </c>
      <c r="G22" s="32">
        <v>782</v>
      </c>
      <c r="H22" s="32">
        <v>782</v>
      </c>
      <c r="I22" s="31">
        <f>(H22/E22)*D22</f>
        <v>876.69360500222081</v>
      </c>
      <c r="J22" s="34">
        <v>5</v>
      </c>
      <c r="K22" s="31">
        <f>I22/J22</f>
        <v>175.33872100044417</v>
      </c>
      <c r="L22" s="32">
        <v>110</v>
      </c>
      <c r="M22" s="32">
        <v>110</v>
      </c>
      <c r="N22" s="31">
        <f>(M22/E22)*D22</f>
        <v>123.3200723148904</v>
      </c>
      <c r="O22" s="34">
        <v>4</v>
      </c>
      <c r="P22" s="31">
        <f>N22/O22</f>
        <v>30.830018078722599</v>
      </c>
      <c r="Q22" s="33">
        <f>(K22-P22)/K22</f>
        <v>0.82416879795396425</v>
      </c>
      <c r="R22" s="33">
        <f>P22/K22</f>
        <v>0.17583120204603581</v>
      </c>
      <c r="S22" s="32">
        <v>10</v>
      </c>
      <c r="T22" s="31">
        <f>K22/S22</f>
        <v>17.533872100044416</v>
      </c>
      <c r="U22" s="31">
        <f>P22/S22</f>
        <v>3.0830018078722601</v>
      </c>
      <c r="V22" s="31">
        <f>T22-U22</f>
        <v>14.450870292172155</v>
      </c>
      <c r="W22" s="31">
        <v>1</v>
      </c>
      <c r="X22" s="32">
        <v>50</v>
      </c>
      <c r="Y22" s="31">
        <f>V22*X22/W22</f>
        <v>722.54351460860778</v>
      </c>
      <c r="Z22" s="31">
        <f>Y22*3.3/1000</f>
        <v>2.3843935982084052</v>
      </c>
    </row>
    <row r="23" spans="1:26">
      <c r="A23" s="32" t="s">
        <v>94</v>
      </c>
      <c r="B23" s="32" t="s">
        <v>147</v>
      </c>
      <c r="C23" s="32" t="s">
        <v>154</v>
      </c>
      <c r="D23" s="32">
        <v>10000000</v>
      </c>
      <c r="E23" s="32">
        <v>9241346</v>
      </c>
      <c r="F23" s="33">
        <f>1-E23/D23</f>
        <v>7.5865399999999972E-2</v>
      </c>
      <c r="G23" s="32">
        <v>1289</v>
      </c>
      <c r="H23" s="32">
        <v>1289</v>
      </c>
      <c r="I23" s="31">
        <f>(H23/E23)*D23</f>
        <v>1394.8184604277342</v>
      </c>
      <c r="J23" s="34">
        <v>5</v>
      </c>
      <c r="K23" s="31">
        <f>I23/J23</f>
        <v>278.96369208554682</v>
      </c>
      <c r="L23" s="32">
        <v>114</v>
      </c>
      <c r="M23" s="32">
        <v>114</v>
      </c>
      <c r="N23" s="31">
        <f>(M23/E23)*D23</f>
        <v>123.35865359872902</v>
      </c>
      <c r="O23" s="34">
        <v>4</v>
      </c>
      <c r="P23" s="31">
        <f>N23/O23</f>
        <v>30.839663399682255</v>
      </c>
      <c r="Q23" s="33">
        <f>(K23-P23)/K23</f>
        <v>0.88944918541505047</v>
      </c>
      <c r="R23" s="33">
        <f>P23/K23</f>
        <v>0.11055081458494959</v>
      </c>
      <c r="S23" s="32">
        <v>10</v>
      </c>
      <c r="T23" s="31">
        <f>K23/S23</f>
        <v>27.896369208554681</v>
      </c>
      <c r="U23" s="31">
        <f>P23/S23</f>
        <v>3.0839663399682253</v>
      </c>
      <c r="V23" s="31">
        <f>T23-U23</f>
        <v>24.812402868586457</v>
      </c>
      <c r="W23" s="31">
        <v>1</v>
      </c>
      <c r="X23" s="32">
        <v>50</v>
      </c>
      <c r="Y23" s="31">
        <f>V23*X23/W23</f>
        <v>1240.6201434293228</v>
      </c>
      <c r="Z23" s="31">
        <f>Y23*3.3/1000</f>
        <v>4.094046473316765</v>
      </c>
    </row>
    <row r="24" spans="1:26">
      <c r="A24" s="32" t="s">
        <v>94</v>
      </c>
      <c r="B24" s="32" t="s">
        <v>147</v>
      </c>
      <c r="C24" s="32" t="s">
        <v>153</v>
      </c>
      <c r="D24" s="32">
        <v>10000000</v>
      </c>
      <c r="E24" s="32">
        <v>9252219</v>
      </c>
      <c r="F24" s="33">
        <f>1-E24/D24</f>
        <v>7.4778099999999958E-2</v>
      </c>
      <c r="G24" s="32">
        <v>1398</v>
      </c>
      <c r="H24" s="32">
        <v>1398</v>
      </c>
      <c r="I24" s="31">
        <f>(H24/E24)*D24</f>
        <v>1510.9888773709313</v>
      </c>
      <c r="J24" s="34">
        <v>5</v>
      </c>
      <c r="K24" s="31">
        <f>I24/J24</f>
        <v>302.19777547418624</v>
      </c>
      <c r="L24" s="32">
        <v>113</v>
      </c>
      <c r="M24" s="32">
        <v>113</v>
      </c>
      <c r="N24" s="31">
        <f>(M24/E24)*D24</f>
        <v>122.13286347848015</v>
      </c>
      <c r="O24" s="34">
        <v>4</v>
      </c>
      <c r="P24" s="31">
        <f>N24/O24</f>
        <v>30.533215869620037</v>
      </c>
      <c r="Q24" s="33">
        <f>(K24-P24)/K24</f>
        <v>0.89896280400572237</v>
      </c>
      <c r="R24" s="33">
        <f>P24/K24</f>
        <v>0.10103719599427755</v>
      </c>
      <c r="S24" s="32">
        <v>10</v>
      </c>
      <c r="T24" s="31">
        <f>K24/S24</f>
        <v>30.219777547418623</v>
      </c>
      <c r="U24" s="31">
        <f>P24/S24</f>
        <v>3.0533215869620038</v>
      </c>
      <c r="V24" s="31">
        <f>T24-U24</f>
        <v>27.16645596045662</v>
      </c>
      <c r="W24" s="31">
        <v>1</v>
      </c>
      <c r="X24" s="32">
        <v>50</v>
      </c>
      <c r="Y24" s="31">
        <f>V24*X24/W24</f>
        <v>1358.322798022831</v>
      </c>
      <c r="Z24" s="31">
        <f>Y24*3.3/1000</f>
        <v>4.4824652334753416</v>
      </c>
    </row>
    <row r="25" spans="1:26">
      <c r="A25" s="32" t="s">
        <v>94</v>
      </c>
      <c r="B25" s="32" t="s">
        <v>147</v>
      </c>
      <c r="C25" s="32" t="s">
        <v>152</v>
      </c>
      <c r="D25" s="32">
        <v>10000000</v>
      </c>
      <c r="E25" s="32">
        <v>9313542</v>
      </c>
      <c r="F25" s="33">
        <f>1-E25/D25</f>
        <v>6.8645799999999979E-2</v>
      </c>
      <c r="G25" s="32">
        <v>1328</v>
      </c>
      <c r="H25" s="32">
        <v>1328</v>
      </c>
      <c r="I25" s="31">
        <f>(H25/E25)*D25</f>
        <v>1425.880722930116</v>
      </c>
      <c r="J25" s="34">
        <v>5</v>
      </c>
      <c r="K25" s="31">
        <f>I25/J25</f>
        <v>285.17614458602321</v>
      </c>
      <c r="L25" s="32">
        <v>141</v>
      </c>
      <c r="M25" s="32">
        <v>141</v>
      </c>
      <c r="N25" s="31">
        <f>(M25/E25)*D25</f>
        <v>151.39245627495961</v>
      </c>
      <c r="O25" s="34">
        <v>4</v>
      </c>
      <c r="P25" s="31">
        <f>N25/O25</f>
        <v>37.848114068739903</v>
      </c>
      <c r="Q25" s="33">
        <f>(K25-P25)/K25</f>
        <v>0.86728162650602414</v>
      </c>
      <c r="R25" s="33">
        <f>P25/K25</f>
        <v>0.13271837349397592</v>
      </c>
      <c r="S25" s="32">
        <v>10</v>
      </c>
      <c r="T25" s="31">
        <f>K25/S25</f>
        <v>28.517614458602321</v>
      </c>
      <c r="U25" s="31">
        <f>P25/S25</f>
        <v>3.7848114068739904</v>
      </c>
      <c r="V25" s="31">
        <f>T25-U25</f>
        <v>24.732803051728329</v>
      </c>
      <c r="W25" s="31">
        <v>1</v>
      </c>
      <c r="X25" s="32">
        <v>50</v>
      </c>
      <c r="Y25" s="31">
        <f>V25*X25/W25</f>
        <v>1236.6401525864164</v>
      </c>
      <c r="Z25" s="31">
        <f>Y25*3.3/1000</f>
        <v>4.0809125035351741</v>
      </c>
    </row>
    <row r="26" spans="1:26">
      <c r="A26" s="32" t="s">
        <v>94</v>
      </c>
      <c r="B26" s="32" t="s">
        <v>147</v>
      </c>
      <c r="C26" s="32" t="s">
        <v>151</v>
      </c>
      <c r="D26" s="32">
        <v>10000000</v>
      </c>
      <c r="E26" s="32">
        <v>9398596</v>
      </c>
      <c r="F26" s="33">
        <f>1-E26/D26</f>
        <v>6.0140399999999983E-2</v>
      </c>
      <c r="G26" s="32">
        <v>1030</v>
      </c>
      <c r="H26" s="32">
        <v>1030</v>
      </c>
      <c r="I26" s="31">
        <f>(H26/E26)*D26</f>
        <v>1095.908367590223</v>
      </c>
      <c r="J26" s="34">
        <v>5</v>
      </c>
      <c r="K26" s="31">
        <f>I26/J26</f>
        <v>219.18167351804459</v>
      </c>
      <c r="L26" s="32">
        <v>108</v>
      </c>
      <c r="M26" s="32">
        <v>108</v>
      </c>
      <c r="N26" s="31">
        <f>(M26/E26)*D26</f>
        <v>114.91078029101368</v>
      </c>
      <c r="O26" s="34">
        <v>4</v>
      </c>
      <c r="P26" s="31">
        <f>N26/O26</f>
        <v>28.72769507275342</v>
      </c>
      <c r="Q26" s="33">
        <f>(K26-P26)/K26</f>
        <v>0.8689320388349514</v>
      </c>
      <c r="R26" s="33">
        <f>P26/K26</f>
        <v>0.13106796116504857</v>
      </c>
      <c r="S26" s="32">
        <v>10</v>
      </c>
      <c r="T26" s="31">
        <f>K26/S26</f>
        <v>21.91816735180446</v>
      </c>
      <c r="U26" s="31">
        <f>P26/S26</f>
        <v>2.8727695072753421</v>
      </c>
      <c r="V26" s="31">
        <f>T26-U26</f>
        <v>19.045397844529116</v>
      </c>
      <c r="W26" s="31">
        <v>1</v>
      </c>
      <c r="X26" s="32">
        <v>50</v>
      </c>
      <c r="Y26" s="31">
        <f>V26*X26/W26</f>
        <v>952.2698922264558</v>
      </c>
      <c r="Z26" s="31">
        <f>Y26*3.3/1000</f>
        <v>3.142490644347304</v>
      </c>
    </row>
    <row r="27" spans="1:26">
      <c r="A27" s="32" t="s">
        <v>94</v>
      </c>
      <c r="B27" s="32" t="s">
        <v>147</v>
      </c>
      <c r="C27" s="32" t="s">
        <v>150</v>
      </c>
      <c r="D27" s="32">
        <v>10000000</v>
      </c>
      <c r="E27" s="32">
        <v>9443370</v>
      </c>
      <c r="F27" s="33">
        <f>1-E27/D27</f>
        <v>5.5663000000000018E-2</v>
      </c>
      <c r="G27" s="32">
        <v>839</v>
      </c>
      <c r="H27" s="32">
        <v>839</v>
      </c>
      <c r="I27" s="31">
        <f>(H27/E27)*D27</f>
        <v>888.45401588627783</v>
      </c>
      <c r="J27" s="34">
        <v>5</v>
      </c>
      <c r="K27" s="31">
        <f>I27/J27</f>
        <v>177.69080317725556</v>
      </c>
      <c r="L27" s="32">
        <v>121</v>
      </c>
      <c r="M27" s="32">
        <v>121</v>
      </c>
      <c r="N27" s="31">
        <f>(M27/E27)*D27</f>
        <v>128.13222398359909</v>
      </c>
      <c r="O27" s="34">
        <v>4</v>
      </c>
      <c r="P27" s="31">
        <f>N27/O27</f>
        <v>32.033055995899772</v>
      </c>
      <c r="Q27" s="33">
        <f>(K27-P27)/K27</f>
        <v>0.81972586412395698</v>
      </c>
      <c r="R27" s="33">
        <f>P27/K27</f>
        <v>0.18027413587604293</v>
      </c>
      <c r="S27" s="32">
        <v>10</v>
      </c>
      <c r="T27" s="31">
        <f>K27/S27</f>
        <v>17.769080317725557</v>
      </c>
      <c r="U27" s="31">
        <f>P27/S27</f>
        <v>3.2033055995899771</v>
      </c>
      <c r="V27" s="31">
        <f>T27-U27</f>
        <v>14.565774718135579</v>
      </c>
      <c r="W27" s="31">
        <v>1</v>
      </c>
      <c r="X27" s="32">
        <v>50</v>
      </c>
      <c r="Y27" s="31">
        <f>V27*X27/W27</f>
        <v>728.28873590677892</v>
      </c>
      <c r="Z27" s="31">
        <f>Y27*3.3/1000</f>
        <v>2.4033528284923706</v>
      </c>
    </row>
    <row r="28" spans="1:26">
      <c r="A28" s="32" t="s">
        <v>94</v>
      </c>
      <c r="B28" s="32" t="s">
        <v>147</v>
      </c>
      <c r="C28" s="32" t="s">
        <v>149</v>
      </c>
      <c r="D28" s="32">
        <v>10000000</v>
      </c>
      <c r="E28" s="32">
        <v>9575912</v>
      </c>
      <c r="F28" s="33">
        <f>1-E28/D28</f>
        <v>4.2408800000000024E-2</v>
      </c>
      <c r="G28" s="32">
        <v>939</v>
      </c>
      <c r="H28" s="32">
        <v>939</v>
      </c>
      <c r="I28" s="31">
        <f>(H28/E28)*D28</f>
        <v>980.58545233080679</v>
      </c>
      <c r="J28" s="34">
        <v>5</v>
      </c>
      <c r="K28" s="31">
        <f>I28/J28</f>
        <v>196.11709046616136</v>
      </c>
      <c r="L28" s="32">
        <v>101</v>
      </c>
      <c r="M28" s="32">
        <v>101</v>
      </c>
      <c r="N28" s="31">
        <f>(M28/E28)*D28</f>
        <v>105.47298262557133</v>
      </c>
      <c r="O28" s="34">
        <v>4</v>
      </c>
      <c r="P28" s="31">
        <f>N28/O28</f>
        <v>26.368245656392833</v>
      </c>
      <c r="Q28" s="33">
        <f>(K28-P28)/K28</f>
        <v>0.86554845580404682</v>
      </c>
      <c r="R28" s="33">
        <f>P28/K28</f>
        <v>0.13445154419595315</v>
      </c>
      <c r="S28" s="32">
        <v>10</v>
      </c>
      <c r="T28" s="31">
        <f>K28/S28</f>
        <v>19.611709046616134</v>
      </c>
      <c r="U28" s="31">
        <f>P28/S28</f>
        <v>2.6368245656392832</v>
      </c>
      <c r="V28" s="31">
        <f>T28-U28</f>
        <v>16.974884480976851</v>
      </c>
      <c r="W28" s="31">
        <v>1</v>
      </c>
      <c r="X28" s="32">
        <v>50</v>
      </c>
      <c r="Y28" s="31">
        <f>V28*X28/W28</f>
        <v>848.74422404884251</v>
      </c>
      <c r="Z28" s="31">
        <f>Y28*3.3/1000</f>
        <v>2.8008559393611798</v>
      </c>
    </row>
    <row r="29" spans="1:26">
      <c r="A29" s="32" t="s">
        <v>94</v>
      </c>
      <c r="B29" s="32" t="s">
        <v>147</v>
      </c>
      <c r="C29" s="32" t="s">
        <v>148</v>
      </c>
      <c r="D29" s="32">
        <v>10000000</v>
      </c>
      <c r="E29" s="32">
        <v>9712983</v>
      </c>
      <c r="F29" s="33">
        <f>1-E29/D29</f>
        <v>2.8701700000000052E-2</v>
      </c>
      <c r="G29" s="32">
        <v>911</v>
      </c>
      <c r="H29" s="32">
        <v>911</v>
      </c>
      <c r="I29" s="31">
        <f>(H29/E29)*D29</f>
        <v>937.91989546362845</v>
      </c>
      <c r="J29" s="34">
        <v>5</v>
      </c>
      <c r="K29" s="31">
        <f>I29/J29</f>
        <v>187.58397909272568</v>
      </c>
      <c r="L29" s="32">
        <v>138</v>
      </c>
      <c r="M29" s="32">
        <v>138</v>
      </c>
      <c r="N29" s="31">
        <f>(M29/E29)*D29</f>
        <v>142.07787659053866</v>
      </c>
      <c r="O29" s="34">
        <v>4</v>
      </c>
      <c r="P29" s="31">
        <f>N29/O29</f>
        <v>35.519469147634666</v>
      </c>
      <c r="Q29" s="33">
        <f>(K29-P29)/K29</f>
        <v>0.81064763995609213</v>
      </c>
      <c r="R29" s="33">
        <f>P29/K29</f>
        <v>0.18935236004390779</v>
      </c>
      <c r="S29" s="32">
        <v>10</v>
      </c>
      <c r="T29" s="31">
        <f>K29/S29</f>
        <v>18.758397909272567</v>
      </c>
      <c r="U29" s="31">
        <f>P29/S29</f>
        <v>3.5519469147634668</v>
      </c>
      <c r="V29" s="31">
        <f>T29-U29</f>
        <v>15.206450994509101</v>
      </c>
      <c r="W29" s="31">
        <v>1</v>
      </c>
      <c r="X29" s="32">
        <v>50</v>
      </c>
      <c r="Y29" s="31">
        <f>V29*X29/W29</f>
        <v>760.32254972545502</v>
      </c>
      <c r="Z29" s="31">
        <f>Y29*3.3/1000</f>
        <v>2.5090644140940013</v>
      </c>
    </row>
    <row r="30" spans="1:26">
      <c r="A30" s="32" t="s">
        <v>94</v>
      </c>
      <c r="B30" s="32" t="s">
        <v>147</v>
      </c>
      <c r="C30" s="32" t="s">
        <v>146</v>
      </c>
      <c r="D30" s="32">
        <v>10000000</v>
      </c>
      <c r="E30" s="32">
        <v>9828104</v>
      </c>
      <c r="F30" s="33">
        <f>1-E30/D30</f>
        <v>1.7189600000000027E-2</v>
      </c>
      <c r="G30" s="32">
        <v>982</v>
      </c>
      <c r="H30" s="32">
        <v>982</v>
      </c>
      <c r="I30" s="31">
        <f>(H30/E30)*D30</f>
        <v>999.17542590106905</v>
      </c>
      <c r="J30" s="34">
        <v>5</v>
      </c>
      <c r="K30" s="31">
        <f>I30/J30</f>
        <v>199.83508518021381</v>
      </c>
      <c r="L30" s="32">
        <v>103</v>
      </c>
      <c r="M30" s="32">
        <v>103</v>
      </c>
      <c r="N30" s="31">
        <f>(M30/E30)*D30</f>
        <v>104.80149579206733</v>
      </c>
      <c r="O30" s="34">
        <v>4</v>
      </c>
      <c r="P30" s="31">
        <f>N30/O30</f>
        <v>26.200373948016832</v>
      </c>
      <c r="Q30" s="33">
        <f>(K30-P30)/K30</f>
        <v>0.86889002036659879</v>
      </c>
      <c r="R30" s="33">
        <f>P30/K30</f>
        <v>0.13110997963340124</v>
      </c>
      <c r="S30" s="32">
        <v>10</v>
      </c>
      <c r="T30" s="31">
        <f>K30/S30</f>
        <v>19.983508518021381</v>
      </c>
      <c r="U30" s="31">
        <f>P30/S30</f>
        <v>2.6200373948016833</v>
      </c>
      <c r="V30" s="31">
        <f>T30-U30</f>
        <v>17.363471123219696</v>
      </c>
      <c r="W30" s="31">
        <v>1</v>
      </c>
      <c r="X30" s="32">
        <v>50</v>
      </c>
      <c r="Y30" s="31">
        <f>V30*X30/W30</f>
        <v>868.17355616098484</v>
      </c>
      <c r="Z30" s="31">
        <f>Y30*3.3/1000</f>
        <v>2.8649727353312495</v>
      </c>
    </row>
    <row r="31" spans="1:26">
      <c r="A31" s="32" t="s">
        <v>88</v>
      </c>
      <c r="B31" s="32" t="s">
        <v>109</v>
      </c>
      <c r="C31" s="32" t="s">
        <v>145</v>
      </c>
      <c r="D31" s="32">
        <v>10000000</v>
      </c>
      <c r="E31" s="32">
        <v>8649464</v>
      </c>
      <c r="F31" s="33">
        <f>1-E31/D31</f>
        <v>0.1350536</v>
      </c>
      <c r="G31" s="32">
        <v>148</v>
      </c>
      <c r="H31" s="32">
        <v>148</v>
      </c>
      <c r="I31" s="31">
        <f>(H31/E31)*D31</f>
        <v>171.10886871140224</v>
      </c>
      <c r="J31" s="34">
        <v>5</v>
      </c>
      <c r="K31" s="31">
        <f>I31/J31</f>
        <v>34.221773742280448</v>
      </c>
      <c r="L31" s="32">
        <v>38</v>
      </c>
      <c r="M31" s="32">
        <v>38</v>
      </c>
      <c r="N31" s="31">
        <f>(M31/E31)*D31</f>
        <v>43.933358182657329</v>
      </c>
      <c r="O31" s="34">
        <v>4</v>
      </c>
      <c r="P31" s="31">
        <f>N31/O31</f>
        <v>10.983339545664332</v>
      </c>
      <c r="Q31" s="33">
        <f>(K31-P31)/K31</f>
        <v>0.67905405405405406</v>
      </c>
      <c r="R31" s="33">
        <f>P31/K31</f>
        <v>0.32094594594594594</v>
      </c>
      <c r="S31" s="32">
        <v>10</v>
      </c>
      <c r="T31" s="31">
        <f>K31/S31</f>
        <v>3.4221773742280446</v>
      </c>
      <c r="U31" s="31">
        <f>P31/S31</f>
        <v>1.0983339545664332</v>
      </c>
      <c r="V31" s="31">
        <f>T31-U31</f>
        <v>2.3238434196616113</v>
      </c>
      <c r="W31" s="31">
        <v>1</v>
      </c>
      <c r="X31" s="32">
        <v>100</v>
      </c>
      <c r="Y31" s="31">
        <f>V31*X31/W31</f>
        <v>232.38434196616114</v>
      </c>
      <c r="Z31" s="31">
        <f>Y31*3.3/1000</f>
        <v>0.76686832848833175</v>
      </c>
    </row>
    <row r="32" spans="1:26">
      <c r="A32" s="32" t="s">
        <v>88</v>
      </c>
      <c r="B32" s="32" t="s">
        <v>109</v>
      </c>
      <c r="C32" s="32" t="s">
        <v>144</v>
      </c>
      <c r="D32" s="32">
        <v>10000000</v>
      </c>
      <c r="E32" s="32">
        <v>8810856</v>
      </c>
      <c r="F32" s="33">
        <f>1-E32/D32</f>
        <v>0.11891439999999998</v>
      </c>
      <c r="G32" s="32">
        <v>314</v>
      </c>
      <c r="H32" s="32">
        <v>314</v>
      </c>
      <c r="I32" s="31">
        <f>(H32/E32)*D32</f>
        <v>356.3785402916584</v>
      </c>
      <c r="J32" s="34">
        <v>5</v>
      </c>
      <c r="K32" s="31">
        <f>I32/J32</f>
        <v>71.275708058331674</v>
      </c>
      <c r="L32" s="32">
        <v>43</v>
      </c>
      <c r="M32" s="32">
        <v>43</v>
      </c>
      <c r="N32" s="31">
        <f>(M32/E32)*D32</f>
        <v>48.803430676883153</v>
      </c>
      <c r="O32" s="34">
        <v>4</v>
      </c>
      <c r="P32" s="31">
        <f>N32/O32</f>
        <v>12.200857669220788</v>
      </c>
      <c r="Q32" s="33">
        <f>(K32-P32)/K32</f>
        <v>0.82882165605095537</v>
      </c>
      <c r="R32" s="33">
        <f>P32/K32</f>
        <v>0.17117834394904458</v>
      </c>
      <c r="S32" s="32">
        <v>10</v>
      </c>
      <c r="T32" s="31">
        <f>K32/S32</f>
        <v>7.1275708058331677</v>
      </c>
      <c r="U32" s="31">
        <f>P32/S32</f>
        <v>1.2200857669220788</v>
      </c>
      <c r="V32" s="31">
        <f>T32-U32</f>
        <v>5.9074850389110889</v>
      </c>
      <c r="W32" s="31">
        <v>1</v>
      </c>
      <c r="X32" s="32">
        <v>100</v>
      </c>
      <c r="Y32" s="31">
        <f>V32*X32/W32</f>
        <v>590.74850389110884</v>
      </c>
      <c r="Z32" s="31">
        <f>Y32*3.3/1000</f>
        <v>1.9494700628406589</v>
      </c>
    </row>
    <row r="33" spans="1:26">
      <c r="A33" s="32" t="s">
        <v>88</v>
      </c>
      <c r="B33" s="32" t="s">
        <v>109</v>
      </c>
      <c r="C33" s="32" t="s">
        <v>143</v>
      </c>
      <c r="D33" s="32">
        <v>10000000</v>
      </c>
      <c r="E33" s="32">
        <v>8945529</v>
      </c>
      <c r="F33" s="33">
        <f>1-E33/D33</f>
        <v>0.10544710000000002</v>
      </c>
      <c r="G33" s="32">
        <v>190</v>
      </c>
      <c r="H33" s="32">
        <v>190</v>
      </c>
      <c r="I33" s="31">
        <f>(H33/E33)*D33</f>
        <v>212.39660617052385</v>
      </c>
      <c r="J33" s="34">
        <v>5</v>
      </c>
      <c r="K33" s="31">
        <f>I33/J33</f>
        <v>42.479321234104773</v>
      </c>
      <c r="L33" s="32">
        <v>24</v>
      </c>
      <c r="M33" s="32">
        <v>24</v>
      </c>
      <c r="N33" s="31">
        <f>(M33/E33)*D33</f>
        <v>26.829044989960906</v>
      </c>
      <c r="O33" s="34">
        <v>4</v>
      </c>
      <c r="P33" s="31">
        <f>N33/O33</f>
        <v>6.7072612474902265</v>
      </c>
      <c r="Q33" s="33">
        <f>(K33-P33)/K33</f>
        <v>0.8421052631578948</v>
      </c>
      <c r="R33" s="33">
        <f>P33/K33</f>
        <v>0.15789473684210525</v>
      </c>
      <c r="S33" s="32">
        <v>10</v>
      </c>
      <c r="T33" s="31">
        <f>K33/S33</f>
        <v>4.247932123410477</v>
      </c>
      <c r="U33" s="31">
        <f>P33/S33</f>
        <v>0.6707261247490226</v>
      </c>
      <c r="V33" s="31">
        <f>T33-U33</f>
        <v>3.5772059986614542</v>
      </c>
      <c r="W33" s="31">
        <v>1</v>
      </c>
      <c r="X33" s="32">
        <v>100</v>
      </c>
      <c r="Y33" s="31">
        <f>V33*X33/W33</f>
        <v>357.72059986614539</v>
      </c>
      <c r="Z33" s="31">
        <f>Y33*3.3/1000</f>
        <v>1.1804779795582796</v>
      </c>
    </row>
    <row r="34" spans="1:26">
      <c r="A34" s="32" t="s">
        <v>88</v>
      </c>
      <c r="B34" s="32" t="s">
        <v>109</v>
      </c>
      <c r="C34" s="32" t="s">
        <v>142</v>
      </c>
      <c r="D34" s="32">
        <v>10000000</v>
      </c>
      <c r="E34" s="32">
        <v>8949035</v>
      </c>
      <c r="F34" s="33">
        <f>1-E34/D34</f>
        <v>0.10509650000000004</v>
      </c>
      <c r="G34" s="32">
        <v>155</v>
      </c>
      <c r="H34" s="32">
        <v>155</v>
      </c>
      <c r="I34" s="31">
        <f>(H34/E34)*D34</f>
        <v>173.20303250573943</v>
      </c>
      <c r="J34" s="34">
        <v>5</v>
      </c>
      <c r="K34" s="31">
        <f>I34/J34</f>
        <v>34.640606501147886</v>
      </c>
      <c r="L34" s="32">
        <v>29</v>
      </c>
      <c r="M34" s="32">
        <v>29</v>
      </c>
      <c r="N34" s="31">
        <f>(M34/E34)*D34</f>
        <v>32.405728662364155</v>
      </c>
      <c r="O34" s="34">
        <v>4</v>
      </c>
      <c r="P34" s="31">
        <f>N34/O34</f>
        <v>8.1014321655910386</v>
      </c>
      <c r="Q34" s="33">
        <f>(K34-P34)/K34</f>
        <v>0.7661290322580645</v>
      </c>
      <c r="R34" s="33">
        <f>P34/K34</f>
        <v>0.2338709677419355</v>
      </c>
      <c r="S34" s="32">
        <v>10</v>
      </c>
      <c r="T34" s="31">
        <f>K34/S34</f>
        <v>3.4640606501147886</v>
      </c>
      <c r="U34" s="31">
        <f>P34/S34</f>
        <v>0.81014321655910382</v>
      </c>
      <c r="V34" s="31">
        <f>T34-U34</f>
        <v>2.6539174335556845</v>
      </c>
      <c r="W34" s="31">
        <v>1</v>
      </c>
      <c r="X34" s="32">
        <v>100</v>
      </c>
      <c r="Y34" s="31">
        <f>V34*X34/W34</f>
        <v>265.39174335556845</v>
      </c>
      <c r="Z34" s="31">
        <f>Y34*3.3/1000</f>
        <v>0.87579275307337578</v>
      </c>
    </row>
    <row r="35" spans="1:26">
      <c r="A35" s="32" t="s">
        <v>88</v>
      </c>
      <c r="B35" s="32" t="s">
        <v>109</v>
      </c>
      <c r="C35" s="32" t="s">
        <v>141</v>
      </c>
      <c r="D35" s="32">
        <v>10000000</v>
      </c>
      <c r="E35" s="32">
        <v>9065141</v>
      </c>
      <c r="F35" s="33">
        <f>1-E35/D35</f>
        <v>9.3485900000000011E-2</v>
      </c>
      <c r="G35" s="32">
        <v>302</v>
      </c>
      <c r="H35" s="32">
        <v>302</v>
      </c>
      <c r="I35" s="31">
        <f>(H35/E35)*D35</f>
        <v>333.14429417038298</v>
      </c>
      <c r="J35" s="34">
        <v>5</v>
      </c>
      <c r="K35" s="31">
        <f>I35/J35</f>
        <v>66.628858834076595</v>
      </c>
      <c r="L35" s="32">
        <v>55</v>
      </c>
      <c r="M35" s="32">
        <v>55</v>
      </c>
      <c r="N35" s="31">
        <f>(M35/E35)*D35</f>
        <v>60.671974103877702</v>
      </c>
      <c r="O35" s="34">
        <v>4</v>
      </c>
      <c r="P35" s="31">
        <f>N35/O35</f>
        <v>15.167993525969425</v>
      </c>
      <c r="Q35" s="33">
        <f>(K35-P35)/K35</f>
        <v>0.77235099337748347</v>
      </c>
      <c r="R35" s="33">
        <f>P35/K35</f>
        <v>0.22764900662251658</v>
      </c>
      <c r="S35" s="32">
        <v>10</v>
      </c>
      <c r="T35" s="31">
        <f>K35/S35</f>
        <v>6.6628858834076592</v>
      </c>
      <c r="U35" s="31">
        <f>P35/S35</f>
        <v>1.5167993525969425</v>
      </c>
      <c r="V35" s="31">
        <f>T35-U35</f>
        <v>5.1460865308107167</v>
      </c>
      <c r="W35" s="31">
        <v>1</v>
      </c>
      <c r="X35" s="32">
        <v>100</v>
      </c>
      <c r="Y35" s="31">
        <f>V35*X35/W35</f>
        <v>514.60865308107168</v>
      </c>
      <c r="Z35" s="31">
        <f>Y35*3.3/1000</f>
        <v>1.6982085551675363</v>
      </c>
    </row>
    <row r="36" spans="1:26">
      <c r="A36" s="32" t="s">
        <v>88</v>
      </c>
      <c r="B36" s="32" t="s">
        <v>109</v>
      </c>
      <c r="C36" s="32" t="s">
        <v>140</v>
      </c>
      <c r="D36" s="32">
        <v>10000000</v>
      </c>
      <c r="E36" s="32">
        <v>9143908</v>
      </c>
      <c r="F36" s="33">
        <f>1-E36/D36</f>
        <v>8.5609200000000052E-2</v>
      </c>
      <c r="G36" s="32">
        <v>261</v>
      </c>
      <c r="H36" s="32">
        <v>261</v>
      </c>
      <c r="I36" s="31">
        <f>(H36/E36)*D36</f>
        <v>285.4359427063352</v>
      </c>
      <c r="J36" s="34">
        <v>5</v>
      </c>
      <c r="K36" s="31">
        <f>I36/J36</f>
        <v>57.087188541267039</v>
      </c>
      <c r="L36" s="32">
        <v>36</v>
      </c>
      <c r="M36" s="32">
        <v>36</v>
      </c>
      <c r="N36" s="31">
        <f>(M36/E36)*D36</f>
        <v>39.370474856046229</v>
      </c>
      <c r="O36" s="34">
        <v>4</v>
      </c>
      <c r="P36" s="31">
        <f>N36/O36</f>
        <v>9.8426187140115573</v>
      </c>
      <c r="Q36" s="33">
        <f>(K36-P36)/K36</f>
        <v>0.82758620689655171</v>
      </c>
      <c r="R36" s="33">
        <f>P36/K36</f>
        <v>0.17241379310344826</v>
      </c>
      <c r="S36" s="32">
        <v>10</v>
      </c>
      <c r="T36" s="31">
        <f>K36/S36</f>
        <v>5.7087188541267038</v>
      </c>
      <c r="U36" s="31">
        <f>P36/S36</f>
        <v>0.98426187140115573</v>
      </c>
      <c r="V36" s="31">
        <f>T36-U36</f>
        <v>4.724456982725548</v>
      </c>
      <c r="W36" s="31">
        <v>1</v>
      </c>
      <c r="X36" s="32">
        <v>100</v>
      </c>
      <c r="Y36" s="31">
        <f>V36*X36/W36</f>
        <v>472.44569827255481</v>
      </c>
      <c r="Z36" s="31">
        <f>Y36*3.3/1000</f>
        <v>1.5590708042994308</v>
      </c>
    </row>
    <row r="37" spans="1:26">
      <c r="A37" s="32" t="s">
        <v>88</v>
      </c>
      <c r="B37" s="32" t="s">
        <v>109</v>
      </c>
      <c r="C37" s="32" t="s">
        <v>139</v>
      </c>
      <c r="D37" s="32">
        <v>10000000</v>
      </c>
      <c r="E37" s="32">
        <v>9191191</v>
      </c>
      <c r="F37" s="33">
        <f>1-E37/D37</f>
        <v>8.0880900000000033E-2</v>
      </c>
      <c r="G37" s="32">
        <v>438</v>
      </c>
      <c r="H37" s="32">
        <v>438</v>
      </c>
      <c r="I37" s="31">
        <f>(H37/E37)*D37</f>
        <v>476.54324668043563</v>
      </c>
      <c r="J37" s="34">
        <v>5</v>
      </c>
      <c r="K37" s="31">
        <f>I37/J37</f>
        <v>95.308649336087129</v>
      </c>
      <c r="L37" s="32">
        <v>56</v>
      </c>
      <c r="M37" s="32">
        <v>56</v>
      </c>
      <c r="N37" s="31">
        <f>(M37/E37)*D37</f>
        <v>60.927903685169859</v>
      </c>
      <c r="O37" s="34">
        <v>4</v>
      </c>
      <c r="P37" s="31">
        <f>N37/O37</f>
        <v>15.231975921292465</v>
      </c>
      <c r="Q37" s="33">
        <f>(K37-P37)/K37</f>
        <v>0.84018264840182655</v>
      </c>
      <c r="R37" s="33">
        <f>P37/K37</f>
        <v>0.15981735159817353</v>
      </c>
      <c r="S37" s="32">
        <v>10</v>
      </c>
      <c r="T37" s="31">
        <f>K37/S37</f>
        <v>9.5308649336087132</v>
      </c>
      <c r="U37" s="31">
        <f>P37/S37</f>
        <v>1.5231975921292464</v>
      </c>
      <c r="V37" s="31">
        <f>T37-U37</f>
        <v>8.0076673414794666</v>
      </c>
      <c r="W37" s="31">
        <v>1</v>
      </c>
      <c r="X37" s="32">
        <v>100</v>
      </c>
      <c r="Y37" s="31">
        <f>V37*X37/W37</f>
        <v>800.76673414794664</v>
      </c>
      <c r="Z37" s="31">
        <f>Y37*3.3/1000</f>
        <v>2.6425302226882237</v>
      </c>
    </row>
    <row r="38" spans="1:26">
      <c r="A38" s="32" t="s">
        <v>88</v>
      </c>
      <c r="B38" s="32" t="s">
        <v>109</v>
      </c>
      <c r="C38" s="32" t="s">
        <v>138</v>
      </c>
      <c r="D38" s="32">
        <v>10000000</v>
      </c>
      <c r="E38" s="32">
        <v>9279097</v>
      </c>
      <c r="F38" s="33">
        <f>1-E38/D38</f>
        <v>7.2090300000000052E-2</v>
      </c>
      <c r="G38" s="32">
        <v>258</v>
      </c>
      <c r="H38" s="32">
        <v>258</v>
      </c>
      <c r="I38" s="31">
        <f>(H38/E38)*D38</f>
        <v>278.0442967672393</v>
      </c>
      <c r="J38" s="34">
        <v>5</v>
      </c>
      <c r="K38" s="31">
        <f>I38/J38</f>
        <v>55.608859353447862</v>
      </c>
      <c r="L38" s="32">
        <v>52</v>
      </c>
      <c r="M38" s="32">
        <v>52</v>
      </c>
      <c r="N38" s="31">
        <f>(M38/E38)*D38</f>
        <v>56.039935782544354</v>
      </c>
      <c r="O38" s="34">
        <v>4</v>
      </c>
      <c r="P38" s="31">
        <f>N38/O38</f>
        <v>14.009983945636089</v>
      </c>
      <c r="Q38" s="33">
        <f>(K38-P38)/K38</f>
        <v>0.74806201550387597</v>
      </c>
      <c r="R38" s="33">
        <f>P38/K38</f>
        <v>0.25193798449612403</v>
      </c>
      <c r="S38" s="32">
        <v>10</v>
      </c>
      <c r="T38" s="31">
        <f>K38/S38</f>
        <v>5.5608859353447864</v>
      </c>
      <c r="U38" s="31">
        <f>P38/S38</f>
        <v>1.4009983945636089</v>
      </c>
      <c r="V38" s="31">
        <f>T38-U38</f>
        <v>4.1598875407811775</v>
      </c>
      <c r="W38" s="31">
        <v>1</v>
      </c>
      <c r="X38" s="32">
        <v>100</v>
      </c>
      <c r="Y38" s="31">
        <f>V38*X38/W38</f>
        <v>415.98875407811772</v>
      </c>
      <c r="Z38" s="31">
        <f>Y38*3.3/1000</f>
        <v>1.3727628884577885</v>
      </c>
    </row>
    <row r="39" spans="1:26">
      <c r="A39" s="32" t="s">
        <v>88</v>
      </c>
      <c r="B39" s="32" t="s">
        <v>109</v>
      </c>
      <c r="C39" s="32" t="s">
        <v>137</v>
      </c>
      <c r="D39" s="32">
        <v>10000000</v>
      </c>
      <c r="E39" s="32">
        <v>9499553</v>
      </c>
      <c r="F39" s="33">
        <f>1-E39/D39</f>
        <v>5.0044700000000053E-2</v>
      </c>
      <c r="G39" s="32">
        <v>213</v>
      </c>
      <c r="H39" s="32">
        <v>213</v>
      </c>
      <c r="I39" s="31">
        <f>(H39/E39)*D39</f>
        <v>224.22107650749462</v>
      </c>
      <c r="J39" s="34">
        <v>5</v>
      </c>
      <c r="K39" s="31">
        <f>I39/J39</f>
        <v>44.84421530149892</v>
      </c>
      <c r="L39" s="32">
        <v>33</v>
      </c>
      <c r="M39" s="32">
        <v>33</v>
      </c>
      <c r="N39" s="31">
        <f>(M39/E39)*D39</f>
        <v>34.738476642006205</v>
      </c>
      <c r="O39" s="34">
        <v>4</v>
      </c>
      <c r="P39" s="31">
        <f>N39/O39</f>
        <v>8.6846191605015512</v>
      </c>
      <c r="Q39" s="33">
        <f>(K39-P39)/K39</f>
        <v>0.80633802816901401</v>
      </c>
      <c r="R39" s="33">
        <f>P39/K39</f>
        <v>0.19366197183098591</v>
      </c>
      <c r="S39" s="32">
        <v>10</v>
      </c>
      <c r="T39" s="31">
        <f>K39/S39</f>
        <v>4.4844215301498922</v>
      </c>
      <c r="U39" s="31">
        <f>P39/S39</f>
        <v>0.8684619160501551</v>
      </c>
      <c r="V39" s="31">
        <f>T39-U39</f>
        <v>3.615959614099737</v>
      </c>
      <c r="W39" s="31">
        <v>1</v>
      </c>
      <c r="X39" s="32">
        <v>100</v>
      </c>
      <c r="Y39" s="31">
        <f>V39*X39/W39</f>
        <v>361.59596140997371</v>
      </c>
      <c r="Z39" s="31">
        <f>Y39*3.3/1000</f>
        <v>1.1932666726529133</v>
      </c>
    </row>
    <row r="40" spans="1:26">
      <c r="A40" s="32" t="s">
        <v>88</v>
      </c>
      <c r="B40" s="32" t="s">
        <v>109</v>
      </c>
      <c r="C40" s="32" t="s">
        <v>136</v>
      </c>
      <c r="D40" s="32">
        <v>10000000</v>
      </c>
      <c r="E40" s="32">
        <v>9690321</v>
      </c>
      <c r="F40" s="33">
        <f>1-E40/D40</f>
        <v>3.0967900000000048E-2</v>
      </c>
      <c r="G40" s="32">
        <v>370</v>
      </c>
      <c r="H40" s="32">
        <v>370</v>
      </c>
      <c r="I40" s="31">
        <f>(H40/E40)*D40</f>
        <v>381.82429663578739</v>
      </c>
      <c r="J40" s="34">
        <v>5</v>
      </c>
      <c r="K40" s="31">
        <f>I40/J40</f>
        <v>76.364859327157475</v>
      </c>
      <c r="L40" s="32">
        <v>37</v>
      </c>
      <c r="M40" s="32">
        <v>37</v>
      </c>
      <c r="N40" s="31">
        <f>(M40/E40)*D40</f>
        <v>38.182429663578745</v>
      </c>
      <c r="O40" s="34">
        <v>4</v>
      </c>
      <c r="P40" s="31">
        <f>N40/O40</f>
        <v>9.5456074158946862</v>
      </c>
      <c r="Q40" s="33">
        <f>(K40-P40)/K40</f>
        <v>0.87500000000000011</v>
      </c>
      <c r="R40" s="33">
        <f>P40/K40</f>
        <v>0.12500000000000003</v>
      </c>
      <c r="S40" s="32">
        <v>10</v>
      </c>
      <c r="T40" s="31">
        <f>K40/S40</f>
        <v>7.6364859327157477</v>
      </c>
      <c r="U40" s="31">
        <f>P40/S40</f>
        <v>0.95456074158946858</v>
      </c>
      <c r="V40" s="31">
        <f>T40-U40</f>
        <v>6.6819251911262789</v>
      </c>
      <c r="W40" s="31">
        <v>1</v>
      </c>
      <c r="X40" s="32">
        <v>100</v>
      </c>
      <c r="Y40" s="31">
        <f>V40*X40/W40</f>
        <v>668.19251911262791</v>
      </c>
      <c r="Z40" s="31">
        <f>Y40*3.3/1000</f>
        <v>2.2050353130716722</v>
      </c>
    </row>
    <row r="41" spans="1:26">
      <c r="A41" s="32" t="s">
        <v>83</v>
      </c>
      <c r="B41" s="32" t="s">
        <v>109</v>
      </c>
      <c r="C41" s="32" t="s">
        <v>135</v>
      </c>
      <c r="D41" s="32">
        <v>10000000</v>
      </c>
      <c r="E41" s="32">
        <v>8931507</v>
      </c>
      <c r="F41" s="33">
        <f>1-E41/D41</f>
        <v>0.10684930000000004</v>
      </c>
      <c r="G41" s="32">
        <v>1678</v>
      </c>
      <c r="H41" s="32">
        <v>1678</v>
      </c>
      <c r="I41" s="31">
        <f>(H41/E41)*D41</f>
        <v>1878.7422995917709</v>
      </c>
      <c r="J41" s="34">
        <v>5</v>
      </c>
      <c r="K41" s="31">
        <f>I41/J41</f>
        <v>375.74845991835417</v>
      </c>
      <c r="L41" s="32">
        <v>259</v>
      </c>
      <c r="M41" s="32">
        <v>259</v>
      </c>
      <c r="N41" s="31">
        <f>(M41/E41)*D41</f>
        <v>289.98465768430793</v>
      </c>
      <c r="O41" s="34">
        <v>4</v>
      </c>
      <c r="P41" s="31">
        <f>N41/O41</f>
        <v>72.496164421076983</v>
      </c>
      <c r="Q41" s="33">
        <f>(K41-P41)/K41</f>
        <v>0.80706197854588801</v>
      </c>
      <c r="R41" s="33">
        <f>P41/K41</f>
        <v>0.19293802145411207</v>
      </c>
      <c r="S41" s="32">
        <v>10</v>
      </c>
      <c r="T41" s="31">
        <f>K41/S41</f>
        <v>37.574845991835417</v>
      </c>
      <c r="U41" s="31">
        <f>P41/S41</f>
        <v>7.2496164421076985</v>
      </c>
      <c r="V41" s="31">
        <f>T41-U41</f>
        <v>30.32522954972772</v>
      </c>
      <c r="W41" s="31">
        <v>1</v>
      </c>
      <c r="X41" s="32">
        <v>50</v>
      </c>
      <c r="Y41" s="31">
        <f>V41*X41/W41</f>
        <v>1516.261477486386</v>
      </c>
      <c r="Z41" s="31">
        <f>Y41*3.3/1000</f>
        <v>5.0036628757050732</v>
      </c>
    </row>
    <row r="42" spans="1:26">
      <c r="A42" s="32" t="s">
        <v>83</v>
      </c>
      <c r="B42" s="32" t="s">
        <v>109</v>
      </c>
      <c r="C42" s="32" t="s">
        <v>134</v>
      </c>
      <c r="D42" s="32">
        <v>10000000</v>
      </c>
      <c r="E42" s="32">
        <v>9088276</v>
      </c>
      <c r="F42" s="33">
        <f>1-E42/D42</f>
        <v>9.1172400000000042E-2</v>
      </c>
      <c r="G42" s="32">
        <v>1689</v>
      </c>
      <c r="H42" s="32">
        <v>1689</v>
      </c>
      <c r="I42" s="31">
        <f>(H42/E42)*D42</f>
        <v>1858.438278062858</v>
      </c>
      <c r="J42" s="34">
        <v>5</v>
      </c>
      <c r="K42" s="31">
        <f>I42/J42</f>
        <v>371.68765561257158</v>
      </c>
      <c r="L42" s="32">
        <v>140</v>
      </c>
      <c r="M42" s="32">
        <v>140</v>
      </c>
      <c r="N42" s="31">
        <f>(M42/E42)*D42</f>
        <v>154.04461748300778</v>
      </c>
      <c r="O42" s="34">
        <v>4</v>
      </c>
      <c r="P42" s="31">
        <f>N42/O42</f>
        <v>38.511154370751946</v>
      </c>
      <c r="Q42" s="33">
        <f>(K42-P42)/K42</f>
        <v>0.89638839550029592</v>
      </c>
      <c r="R42" s="33">
        <f>P42/K42</f>
        <v>0.10361160449970398</v>
      </c>
      <c r="S42" s="32">
        <v>10</v>
      </c>
      <c r="T42" s="31">
        <f>K42/S42</f>
        <v>37.16876556125716</v>
      </c>
      <c r="U42" s="31">
        <f>P42/S42</f>
        <v>3.8511154370751948</v>
      </c>
      <c r="V42" s="31">
        <f>T42-U42</f>
        <v>33.317650124181966</v>
      </c>
      <c r="W42" s="31">
        <v>1</v>
      </c>
      <c r="X42" s="32">
        <v>50</v>
      </c>
      <c r="Y42" s="31">
        <f>V42*X42/W42</f>
        <v>1665.8825062090982</v>
      </c>
      <c r="Z42" s="31">
        <f>Y42*3.3/1000</f>
        <v>5.4974122704900239</v>
      </c>
    </row>
    <row r="43" spans="1:26">
      <c r="A43" s="32" t="s">
        <v>83</v>
      </c>
      <c r="B43" s="32" t="s">
        <v>109</v>
      </c>
      <c r="C43" s="32" t="s">
        <v>133</v>
      </c>
      <c r="D43" s="32">
        <v>10000000</v>
      </c>
      <c r="E43" s="32">
        <v>9185263</v>
      </c>
      <c r="F43" s="33">
        <f>1-E43/D43</f>
        <v>8.1473699999999982E-2</v>
      </c>
      <c r="G43" s="32">
        <v>1715</v>
      </c>
      <c r="H43" s="32">
        <v>1715</v>
      </c>
      <c r="I43" s="31">
        <f>(H43/E43)*D43</f>
        <v>1867.1212789443264</v>
      </c>
      <c r="J43" s="34">
        <v>5</v>
      </c>
      <c r="K43" s="31">
        <f>I43/J43</f>
        <v>373.42425578886525</v>
      </c>
      <c r="L43" s="32">
        <v>158</v>
      </c>
      <c r="M43" s="32">
        <v>158</v>
      </c>
      <c r="N43" s="31">
        <f>(M43/E43)*D43</f>
        <v>172.0146717628009</v>
      </c>
      <c r="O43" s="34">
        <v>4</v>
      </c>
      <c r="P43" s="31">
        <f>N43/O43</f>
        <v>43.003667940700225</v>
      </c>
      <c r="Q43" s="33">
        <f>(K43-P43)/K43</f>
        <v>0.88483965014577259</v>
      </c>
      <c r="R43" s="33">
        <f>P43/K43</f>
        <v>0.11516034985422741</v>
      </c>
      <c r="S43" s="32">
        <v>10</v>
      </c>
      <c r="T43" s="31">
        <f>K43/S43</f>
        <v>37.342425578886527</v>
      </c>
      <c r="U43" s="31">
        <f>P43/S43</f>
        <v>4.3003667940700225</v>
      </c>
      <c r="V43" s="31">
        <f>T43-U43</f>
        <v>33.042058784816504</v>
      </c>
      <c r="W43" s="31">
        <v>1</v>
      </c>
      <c r="X43" s="32">
        <v>50</v>
      </c>
      <c r="Y43" s="31">
        <f>V43*X43/W43</f>
        <v>1652.1029392408252</v>
      </c>
      <c r="Z43" s="31">
        <f>Y43*3.3/1000</f>
        <v>5.4519396994947229</v>
      </c>
    </row>
    <row r="44" spans="1:26">
      <c r="A44" s="32" t="s">
        <v>83</v>
      </c>
      <c r="B44" s="32" t="s">
        <v>109</v>
      </c>
      <c r="C44" s="32" t="s">
        <v>132</v>
      </c>
      <c r="D44" s="32">
        <v>10000000</v>
      </c>
      <c r="E44" s="32">
        <v>9226810</v>
      </c>
      <c r="F44" s="33">
        <f>1-E44/D44</f>
        <v>7.7319000000000027E-2</v>
      </c>
      <c r="G44" s="32">
        <v>1626</v>
      </c>
      <c r="H44" s="32">
        <v>1626</v>
      </c>
      <c r="I44" s="31">
        <f>(H44/E44)*D44</f>
        <v>1762.2558609096752</v>
      </c>
      <c r="J44" s="34">
        <v>5</v>
      </c>
      <c r="K44" s="31">
        <f>I44/J44</f>
        <v>352.45117218193502</v>
      </c>
      <c r="L44" s="32">
        <v>183</v>
      </c>
      <c r="M44" s="32">
        <v>183</v>
      </c>
      <c r="N44" s="31">
        <f>(M44/E44)*D44</f>
        <v>198.33506921677156</v>
      </c>
      <c r="O44" s="34">
        <v>4</v>
      </c>
      <c r="P44" s="31">
        <f>N44/O44</f>
        <v>49.583767304192889</v>
      </c>
      <c r="Q44" s="33">
        <f>(K44-P44)/K44</f>
        <v>0.85931734317343178</v>
      </c>
      <c r="R44" s="33">
        <f>P44/K44</f>
        <v>0.14068265682656828</v>
      </c>
      <c r="S44" s="32">
        <v>10</v>
      </c>
      <c r="T44" s="31">
        <f>K44/S44</f>
        <v>35.245117218193499</v>
      </c>
      <c r="U44" s="31">
        <f>P44/S44</f>
        <v>4.9583767304192889</v>
      </c>
      <c r="V44" s="31">
        <f>T44-U44</f>
        <v>30.28674048777421</v>
      </c>
      <c r="W44" s="31">
        <v>1</v>
      </c>
      <c r="X44" s="32">
        <v>50</v>
      </c>
      <c r="Y44" s="31">
        <f>V44*X44/W44</f>
        <v>1514.3370243887105</v>
      </c>
      <c r="Z44" s="31">
        <f>Y44*3.3/1000</f>
        <v>4.9973121804827443</v>
      </c>
    </row>
    <row r="45" spans="1:26">
      <c r="A45" s="32" t="s">
        <v>83</v>
      </c>
      <c r="B45" s="32" t="s">
        <v>109</v>
      </c>
      <c r="C45" s="32" t="s">
        <v>131</v>
      </c>
      <c r="D45" s="32">
        <v>10000000</v>
      </c>
      <c r="E45" s="32">
        <v>9309498</v>
      </c>
      <c r="F45" s="33">
        <f>1-E45/D45</f>
        <v>6.9050199999999951E-2</v>
      </c>
      <c r="G45" s="32">
        <v>1735</v>
      </c>
      <c r="H45" s="32">
        <v>1735</v>
      </c>
      <c r="I45" s="31">
        <f>(H45/E45)*D45</f>
        <v>1863.6880312987876</v>
      </c>
      <c r="J45" s="34">
        <v>5</v>
      </c>
      <c r="K45" s="31">
        <f>I45/J45</f>
        <v>372.73760625975751</v>
      </c>
      <c r="L45" s="32">
        <v>143</v>
      </c>
      <c r="M45" s="32">
        <v>143</v>
      </c>
      <c r="N45" s="31">
        <f>(M45/E45)*D45</f>
        <v>153.60656396295479</v>
      </c>
      <c r="O45" s="34">
        <v>4</v>
      </c>
      <c r="P45" s="31">
        <f>N45/O45</f>
        <v>38.401640990738699</v>
      </c>
      <c r="Q45" s="33">
        <f>(K45-P45)/K45</f>
        <v>0.89697406340057639</v>
      </c>
      <c r="R45" s="33">
        <f>P45/K45</f>
        <v>0.10302593659942361</v>
      </c>
      <c r="S45" s="32">
        <v>10</v>
      </c>
      <c r="T45" s="31">
        <f>K45/S45</f>
        <v>37.273760625975754</v>
      </c>
      <c r="U45" s="31">
        <f>P45/S45</f>
        <v>3.8401640990738697</v>
      </c>
      <c r="V45" s="31">
        <f>T45-U45</f>
        <v>33.433596526901887</v>
      </c>
      <c r="W45" s="31">
        <v>1</v>
      </c>
      <c r="X45" s="32">
        <v>50</v>
      </c>
      <c r="Y45" s="31">
        <f>V45*X45/W45</f>
        <v>1671.6798263450944</v>
      </c>
      <c r="Z45" s="31">
        <f>Y45*3.3/1000</f>
        <v>5.5165434269388118</v>
      </c>
    </row>
    <row r="46" spans="1:26">
      <c r="A46" s="32" t="s">
        <v>83</v>
      </c>
      <c r="B46" s="32" t="s">
        <v>109</v>
      </c>
      <c r="C46" s="32" t="s">
        <v>130</v>
      </c>
      <c r="D46" s="32">
        <v>10000000</v>
      </c>
      <c r="E46" s="32">
        <v>9483340</v>
      </c>
      <c r="F46" s="33">
        <f>1-E46/D46</f>
        <v>5.166599999999999E-2</v>
      </c>
      <c r="G46" s="32">
        <v>1446</v>
      </c>
      <c r="H46" s="32">
        <v>1446</v>
      </c>
      <c r="I46" s="31">
        <f>(H46/E46)*D46</f>
        <v>1524.7792444434135</v>
      </c>
      <c r="J46" s="34">
        <v>5</v>
      </c>
      <c r="K46" s="31">
        <f>I46/J46</f>
        <v>304.95584888868268</v>
      </c>
      <c r="L46" s="32">
        <v>114</v>
      </c>
      <c r="M46" s="32">
        <v>114</v>
      </c>
      <c r="N46" s="31">
        <f>(M46/E46)*D46</f>
        <v>120.21081180259276</v>
      </c>
      <c r="O46" s="34">
        <v>4</v>
      </c>
      <c r="P46" s="31">
        <f>N46/O46</f>
        <v>30.05270295064819</v>
      </c>
      <c r="Q46" s="33">
        <f>(K46-P46)/K46</f>
        <v>0.90145228215767625</v>
      </c>
      <c r="R46" s="33">
        <f>P46/K46</f>
        <v>9.8547717842323648E-2</v>
      </c>
      <c r="S46" s="32">
        <v>10</v>
      </c>
      <c r="T46" s="31">
        <f>K46/S46</f>
        <v>30.495584888868269</v>
      </c>
      <c r="U46" s="31">
        <f>P46/S46</f>
        <v>3.0052702950648191</v>
      </c>
      <c r="V46" s="31">
        <f>T46-U46</f>
        <v>27.490314593803451</v>
      </c>
      <c r="W46" s="31">
        <v>1</v>
      </c>
      <c r="X46" s="32">
        <v>50</v>
      </c>
      <c r="Y46" s="31">
        <f>V46*X46/W46</f>
        <v>1374.5157296901725</v>
      </c>
      <c r="Z46" s="31">
        <f>Y46*3.3/1000</f>
        <v>4.5359019079775686</v>
      </c>
    </row>
    <row r="47" spans="1:26">
      <c r="A47" s="32" t="s">
        <v>83</v>
      </c>
      <c r="B47" s="32" t="s">
        <v>109</v>
      </c>
      <c r="C47" s="32" t="s">
        <v>129</v>
      </c>
      <c r="D47" s="32">
        <v>10000000</v>
      </c>
      <c r="E47" s="32">
        <v>9485489</v>
      </c>
      <c r="F47" s="33">
        <f>1-E47/D47</f>
        <v>5.1451099999999972E-2</v>
      </c>
      <c r="G47" s="32">
        <v>1589</v>
      </c>
      <c r="H47" s="32">
        <v>1589</v>
      </c>
      <c r="I47" s="31">
        <f>(H47/E47)*D47</f>
        <v>1675.1903881813578</v>
      </c>
      <c r="J47" s="34">
        <v>5</v>
      </c>
      <c r="K47" s="31">
        <f>I47/J47</f>
        <v>335.03807763627157</v>
      </c>
      <c r="L47" s="32">
        <v>127</v>
      </c>
      <c r="M47" s="32">
        <v>127</v>
      </c>
      <c r="N47" s="31">
        <f>(M47/E47)*D47</f>
        <v>133.8887220258228</v>
      </c>
      <c r="O47" s="34">
        <v>4</v>
      </c>
      <c r="P47" s="31">
        <f>N47/O47</f>
        <v>33.4721805064557</v>
      </c>
      <c r="Q47" s="33">
        <f>(K47-P47)/K47</f>
        <v>0.90009439899307742</v>
      </c>
      <c r="R47" s="33">
        <f>P47/K47</f>
        <v>9.9905601006922584E-2</v>
      </c>
      <c r="S47" s="32">
        <v>10</v>
      </c>
      <c r="T47" s="31">
        <f>K47/S47</f>
        <v>33.503807763627158</v>
      </c>
      <c r="U47" s="31">
        <f>P47/S47</f>
        <v>3.3472180506455702</v>
      </c>
      <c r="V47" s="31">
        <f>T47-U47</f>
        <v>30.156589712981589</v>
      </c>
      <c r="W47" s="31">
        <v>1</v>
      </c>
      <c r="X47" s="32">
        <v>50</v>
      </c>
      <c r="Y47" s="31">
        <f>V47*X47/W47</f>
        <v>1507.8294856490795</v>
      </c>
      <c r="Z47" s="31">
        <f>Y47*3.3/1000</f>
        <v>4.9758373026419624</v>
      </c>
    </row>
    <row r="48" spans="1:26">
      <c r="A48" s="32" t="s">
        <v>83</v>
      </c>
      <c r="B48" s="32" t="s">
        <v>109</v>
      </c>
      <c r="C48" s="32" t="s">
        <v>128</v>
      </c>
      <c r="D48" s="32">
        <v>10000000</v>
      </c>
      <c r="E48" s="32">
        <v>9619212</v>
      </c>
      <c r="F48" s="33">
        <f>1-E48/D48</f>
        <v>3.8078799999999968E-2</v>
      </c>
      <c r="G48" s="32">
        <v>1729</v>
      </c>
      <c r="H48" s="32">
        <v>1729</v>
      </c>
      <c r="I48" s="31">
        <f>(H48/E48)*D48</f>
        <v>1797.4445307994044</v>
      </c>
      <c r="J48" s="34">
        <v>5</v>
      </c>
      <c r="K48" s="31">
        <f>I48/J48</f>
        <v>359.48890615988091</v>
      </c>
      <c r="L48" s="32">
        <v>135</v>
      </c>
      <c r="M48" s="32">
        <v>135</v>
      </c>
      <c r="N48" s="31">
        <f>(M48/E48)*D48</f>
        <v>140.34413629723514</v>
      </c>
      <c r="O48" s="34">
        <v>4</v>
      </c>
      <c r="P48" s="31">
        <f>N48/O48</f>
        <v>35.086034074308785</v>
      </c>
      <c r="Q48" s="33">
        <f>(K48-P48)/K48</f>
        <v>0.90240023134759983</v>
      </c>
      <c r="R48" s="33">
        <f>P48/K48</f>
        <v>9.7599768652400207E-2</v>
      </c>
      <c r="S48" s="32">
        <v>10</v>
      </c>
      <c r="T48" s="31">
        <f>K48/S48</f>
        <v>35.948890615988091</v>
      </c>
      <c r="U48" s="31">
        <f>P48/S48</f>
        <v>3.5086034074308783</v>
      </c>
      <c r="V48" s="31">
        <f>T48-U48</f>
        <v>32.440287208557216</v>
      </c>
      <c r="W48" s="31">
        <v>1</v>
      </c>
      <c r="X48" s="32">
        <v>50</v>
      </c>
      <c r="Y48" s="31">
        <f>V48*X48/W48</f>
        <v>1622.0143604278608</v>
      </c>
      <c r="Z48" s="31">
        <f>Y48*3.3/1000</f>
        <v>5.3526473894119402</v>
      </c>
    </row>
    <row r="49" spans="1:26">
      <c r="A49" s="32" t="s">
        <v>83</v>
      </c>
      <c r="B49" s="32" t="s">
        <v>109</v>
      </c>
      <c r="C49" s="32" t="s">
        <v>127</v>
      </c>
      <c r="D49" s="32">
        <v>10000000</v>
      </c>
      <c r="E49" s="32">
        <v>9735362</v>
      </c>
      <c r="F49" s="33">
        <f>1-E49/D49</f>
        <v>2.6463800000000037E-2</v>
      </c>
      <c r="G49" s="32">
        <v>1442</v>
      </c>
      <c r="H49" s="32">
        <v>1442</v>
      </c>
      <c r="I49" s="31">
        <f>(H49/E49)*D49</f>
        <v>1481.1981311018533</v>
      </c>
      <c r="J49" s="34">
        <v>5</v>
      </c>
      <c r="K49" s="31">
        <f>I49/J49</f>
        <v>296.23962622037067</v>
      </c>
      <c r="L49" s="32">
        <v>109</v>
      </c>
      <c r="M49" s="32">
        <v>109</v>
      </c>
      <c r="N49" s="31">
        <f>(M49/E49)*D49</f>
        <v>111.96296552711649</v>
      </c>
      <c r="O49" s="34">
        <v>4</v>
      </c>
      <c r="P49" s="31">
        <f>N49/O49</f>
        <v>27.990741381779124</v>
      </c>
      <c r="Q49" s="33">
        <f>(K49-P49)/K49</f>
        <v>0.90551317614424409</v>
      </c>
      <c r="R49" s="33">
        <f>P49/K49</f>
        <v>9.448682385575588E-2</v>
      </c>
      <c r="S49" s="32">
        <v>10</v>
      </c>
      <c r="T49" s="31">
        <f>K49/S49</f>
        <v>29.623962622037066</v>
      </c>
      <c r="U49" s="31">
        <f>P49/S49</f>
        <v>2.7990741381779123</v>
      </c>
      <c r="V49" s="31">
        <f>T49-U49</f>
        <v>26.824888483859155</v>
      </c>
      <c r="W49" s="31">
        <v>1</v>
      </c>
      <c r="X49" s="32">
        <v>50</v>
      </c>
      <c r="Y49" s="31">
        <f>V49*X49/W49</f>
        <v>1341.2444241929577</v>
      </c>
      <c r="Z49" s="31">
        <f>Y49*3.3/1000</f>
        <v>4.4261065998367606</v>
      </c>
    </row>
    <row r="50" spans="1:26">
      <c r="A50" s="32" t="s">
        <v>83</v>
      </c>
      <c r="B50" s="32" t="s">
        <v>109</v>
      </c>
      <c r="C50" s="32" t="s">
        <v>126</v>
      </c>
      <c r="D50" s="32">
        <v>10000000</v>
      </c>
      <c r="E50" s="32">
        <v>10166518</v>
      </c>
      <c r="F50" s="33">
        <f>1-E50/D50</f>
        <v>-1.6651799999999994E-2</v>
      </c>
      <c r="G50" s="32">
        <v>955</v>
      </c>
      <c r="H50" s="32">
        <v>955</v>
      </c>
      <c r="I50" s="31">
        <f>(H50/E50)*D50</f>
        <v>939.35799848089573</v>
      </c>
      <c r="J50" s="34">
        <v>5</v>
      </c>
      <c r="K50" s="31">
        <f>I50/J50</f>
        <v>187.87159969617915</v>
      </c>
      <c r="L50" s="32">
        <v>92</v>
      </c>
      <c r="M50" s="32">
        <v>92</v>
      </c>
      <c r="N50" s="31">
        <f>(M50/E50)*D50</f>
        <v>90.493126555227661</v>
      </c>
      <c r="O50" s="34">
        <v>4</v>
      </c>
      <c r="P50" s="31">
        <f>N50/O50</f>
        <v>22.623281638806915</v>
      </c>
      <c r="Q50" s="33">
        <f>(K50-P50)/K50</f>
        <v>0.87958115183246066</v>
      </c>
      <c r="R50" s="33">
        <f>P50/K50</f>
        <v>0.12041884816753928</v>
      </c>
      <c r="S50" s="32">
        <v>10</v>
      </c>
      <c r="T50" s="31">
        <f>K50/S50</f>
        <v>18.787159969617914</v>
      </c>
      <c r="U50" s="31">
        <f>P50/S50</f>
        <v>2.2623281638806914</v>
      </c>
      <c r="V50" s="31">
        <f>T50-U50</f>
        <v>16.524831805737222</v>
      </c>
      <c r="W50" s="31">
        <v>1</v>
      </c>
      <c r="X50" s="32">
        <v>50</v>
      </c>
      <c r="Y50" s="31">
        <f>V50*X50/W50</f>
        <v>826.24159028686108</v>
      </c>
      <c r="Z50" s="31">
        <f>Y50*3.3/1000</f>
        <v>2.7265972479466414</v>
      </c>
    </row>
    <row r="51" spans="1:26">
      <c r="A51" s="32" t="s">
        <v>79</v>
      </c>
      <c r="B51" s="32" t="s">
        <v>109</v>
      </c>
      <c r="C51" s="32" t="s">
        <v>125</v>
      </c>
      <c r="D51" s="32">
        <v>10000000</v>
      </c>
      <c r="E51" s="32">
        <v>8742942</v>
      </c>
      <c r="F51" s="33">
        <f>1-E51/D51</f>
        <v>0.12570579999999998</v>
      </c>
      <c r="G51" s="32">
        <v>792</v>
      </c>
      <c r="H51" s="32">
        <v>792</v>
      </c>
      <c r="I51" s="31">
        <f>(H51/E51)*D51</f>
        <v>905.87356063897028</v>
      </c>
      <c r="J51" s="34">
        <v>5</v>
      </c>
      <c r="K51" s="31">
        <f>I51/J51</f>
        <v>181.17471212779407</v>
      </c>
      <c r="L51" s="32">
        <v>48</v>
      </c>
      <c r="M51" s="32">
        <v>48</v>
      </c>
      <c r="N51" s="31">
        <f>(M51/E51)*D51</f>
        <v>54.901427917513352</v>
      </c>
      <c r="O51" s="34">
        <v>4</v>
      </c>
      <c r="P51" s="31">
        <f>N51/O51</f>
        <v>13.725356979378338</v>
      </c>
      <c r="Q51" s="33">
        <f>(K51-P51)/K51</f>
        <v>0.9242424242424242</v>
      </c>
      <c r="R51" s="33">
        <f>P51/K51</f>
        <v>7.575757575757576E-2</v>
      </c>
      <c r="S51" s="32">
        <v>10</v>
      </c>
      <c r="T51" s="31">
        <f>K51/S51</f>
        <v>18.117471212779407</v>
      </c>
      <c r="U51" s="31">
        <f>P51/S51</f>
        <v>1.3725356979378338</v>
      </c>
      <c r="V51" s="31">
        <f>T51-U51</f>
        <v>16.744935514841572</v>
      </c>
      <c r="W51" s="31">
        <v>1</v>
      </c>
      <c r="X51" s="32">
        <v>50</v>
      </c>
      <c r="Y51" s="31">
        <f>V51*X51/W51</f>
        <v>837.24677574207863</v>
      </c>
      <c r="Z51" s="31">
        <f>Y51*3.3/1000</f>
        <v>2.7629143599488595</v>
      </c>
    </row>
    <row r="52" spans="1:26">
      <c r="A52" s="32" t="s">
        <v>79</v>
      </c>
      <c r="B52" s="32" t="s">
        <v>109</v>
      </c>
      <c r="C52" s="32" t="s">
        <v>124</v>
      </c>
      <c r="D52" s="32">
        <v>10000000</v>
      </c>
      <c r="E52" s="32">
        <v>8887650</v>
      </c>
      <c r="F52" s="33">
        <f>1-E52/D52</f>
        <v>0.11123499999999997</v>
      </c>
      <c r="G52" s="32">
        <v>929</v>
      </c>
      <c r="H52" s="32">
        <v>929</v>
      </c>
      <c r="I52" s="31">
        <f>(H52/E52)*D52</f>
        <v>1045.2706846016663</v>
      </c>
      <c r="J52" s="34">
        <v>5</v>
      </c>
      <c r="K52" s="31">
        <f>I52/J52</f>
        <v>209.05413692033326</v>
      </c>
      <c r="L52" s="32">
        <v>61</v>
      </c>
      <c r="M52" s="32">
        <v>61</v>
      </c>
      <c r="N52" s="31">
        <f>(M52/E52)*D52</f>
        <v>68.634565942628257</v>
      </c>
      <c r="O52" s="34">
        <v>4</v>
      </c>
      <c r="P52" s="31">
        <f>N52/O52</f>
        <v>17.158641485657064</v>
      </c>
      <c r="Q52" s="33">
        <f>(K52-P52)/K52</f>
        <v>0.91792249730893438</v>
      </c>
      <c r="R52" s="33">
        <f>P52/K52</f>
        <v>8.2077502691065674E-2</v>
      </c>
      <c r="S52" s="32">
        <v>10</v>
      </c>
      <c r="T52" s="31">
        <f>K52/S52</f>
        <v>20.905413692033328</v>
      </c>
      <c r="U52" s="31">
        <f>P52/S52</f>
        <v>1.7158641485657065</v>
      </c>
      <c r="V52" s="31">
        <f>T52-U52</f>
        <v>19.189549543467621</v>
      </c>
      <c r="W52" s="31">
        <v>1</v>
      </c>
      <c r="X52" s="32">
        <v>50</v>
      </c>
      <c r="Y52" s="31">
        <f>V52*X52/W52</f>
        <v>959.47747717338098</v>
      </c>
      <c r="Z52" s="31">
        <f>Y52*3.3/1000</f>
        <v>3.166275674672157</v>
      </c>
    </row>
    <row r="53" spans="1:26">
      <c r="A53" s="32" t="s">
        <v>79</v>
      </c>
      <c r="B53" s="32" t="s">
        <v>109</v>
      </c>
      <c r="C53" s="32" t="s">
        <v>123</v>
      </c>
      <c r="D53" s="32">
        <v>10000000</v>
      </c>
      <c r="E53" s="32">
        <v>9110230</v>
      </c>
      <c r="F53" s="33">
        <f>1-E53/D53</f>
        <v>8.8976999999999973E-2</v>
      </c>
      <c r="G53" s="32">
        <v>846</v>
      </c>
      <c r="H53" s="32">
        <v>846</v>
      </c>
      <c r="I53" s="31">
        <f>(H53/E53)*D53</f>
        <v>928.6263903326261</v>
      </c>
      <c r="J53" s="34">
        <v>5</v>
      </c>
      <c r="K53" s="31">
        <f>I53/J53</f>
        <v>185.72527806652522</v>
      </c>
      <c r="L53" s="32">
        <v>7</v>
      </c>
      <c r="M53" s="32">
        <v>7</v>
      </c>
      <c r="N53" s="31">
        <f>(M53/E53)*D53</f>
        <v>7.6836698963692465</v>
      </c>
      <c r="O53" s="34">
        <v>4</v>
      </c>
      <c r="P53" s="31">
        <f>N53/O53</f>
        <v>1.9209174740923116</v>
      </c>
      <c r="Q53" s="33">
        <f>(K53-P53)/K53</f>
        <v>0.98965721040189125</v>
      </c>
      <c r="R53" s="33">
        <f>P53/K53</f>
        <v>1.0342789598108746E-2</v>
      </c>
      <c r="S53" s="32">
        <v>10</v>
      </c>
      <c r="T53" s="31">
        <f>K53/S53</f>
        <v>18.572527806652523</v>
      </c>
      <c r="U53" s="31">
        <f>P53/S53</f>
        <v>0.19209174740923116</v>
      </c>
      <c r="V53" s="31">
        <f>T53-U53</f>
        <v>18.380436059243291</v>
      </c>
      <c r="W53" s="31">
        <v>1</v>
      </c>
      <c r="X53" s="32">
        <v>50</v>
      </c>
      <c r="Y53" s="31">
        <f>V53*X53/W53</f>
        <v>919.02180296216454</v>
      </c>
      <c r="Z53" s="31">
        <f>Y53*3.3/1000</f>
        <v>3.0327719497751429</v>
      </c>
    </row>
    <row r="54" spans="1:26">
      <c r="A54" s="32" t="s">
        <v>79</v>
      </c>
      <c r="B54" s="32" t="s">
        <v>109</v>
      </c>
      <c r="C54" s="32" t="s">
        <v>122</v>
      </c>
      <c r="D54" s="32">
        <v>10000000</v>
      </c>
      <c r="E54" s="32">
        <v>9114150</v>
      </c>
      <c r="F54" s="33">
        <f>1-E54/D54</f>
        <v>8.8585000000000025E-2</v>
      </c>
      <c r="G54" s="32">
        <v>816</v>
      </c>
      <c r="H54" s="32">
        <v>816</v>
      </c>
      <c r="I54" s="31">
        <f>(H54/E54)*D54</f>
        <v>895.31113707805991</v>
      </c>
      <c r="J54" s="34">
        <v>5</v>
      </c>
      <c r="K54" s="31">
        <f>I54/J54</f>
        <v>179.06222741561197</v>
      </c>
      <c r="L54" s="32">
        <v>74</v>
      </c>
      <c r="M54" s="32">
        <v>74</v>
      </c>
      <c r="N54" s="31">
        <f>(M54/E54)*D54</f>
        <v>81.192431548745631</v>
      </c>
      <c r="O54" s="34">
        <v>4</v>
      </c>
      <c r="P54" s="31">
        <f>N54/O54</f>
        <v>20.298107887186408</v>
      </c>
      <c r="Q54" s="33">
        <f>(K54-P54)/K54</f>
        <v>0.88664215686274506</v>
      </c>
      <c r="R54" s="33">
        <f>P54/K54</f>
        <v>0.11335784313725492</v>
      </c>
      <c r="S54" s="32">
        <v>10</v>
      </c>
      <c r="T54" s="31">
        <f>K54/S54</f>
        <v>17.906222741561198</v>
      </c>
      <c r="U54" s="31">
        <f>P54/S54</f>
        <v>2.029810788718641</v>
      </c>
      <c r="V54" s="31">
        <f>T54-U54</f>
        <v>15.876411952842556</v>
      </c>
      <c r="W54" s="31">
        <v>1</v>
      </c>
      <c r="X54" s="32">
        <v>50</v>
      </c>
      <c r="Y54" s="31">
        <f>V54*X54/W54</f>
        <v>793.82059764212784</v>
      </c>
      <c r="Z54" s="31">
        <f>Y54*3.3/1000</f>
        <v>2.6196079722190215</v>
      </c>
    </row>
    <row r="55" spans="1:26">
      <c r="A55" s="32" t="s">
        <v>79</v>
      </c>
      <c r="B55" s="32" t="s">
        <v>109</v>
      </c>
      <c r="C55" s="32" t="s">
        <v>121</v>
      </c>
      <c r="D55" s="32">
        <v>10000000</v>
      </c>
      <c r="E55" s="32">
        <v>9166981</v>
      </c>
      <c r="F55" s="33">
        <f>1-E55/D55</f>
        <v>8.330190000000004E-2</v>
      </c>
      <c r="G55" s="32">
        <v>1006</v>
      </c>
      <c r="H55" s="32">
        <v>1006</v>
      </c>
      <c r="I55" s="31">
        <f>(H55/E55)*D55</f>
        <v>1097.4169140309116</v>
      </c>
      <c r="J55" s="34">
        <v>5</v>
      </c>
      <c r="K55" s="31">
        <f>I55/J55</f>
        <v>219.48338280618231</v>
      </c>
      <c r="L55" s="32">
        <v>50</v>
      </c>
      <c r="M55" s="32">
        <v>50</v>
      </c>
      <c r="N55" s="31">
        <f>(M55/E55)*D55</f>
        <v>54.543584196367377</v>
      </c>
      <c r="O55" s="34">
        <v>4</v>
      </c>
      <c r="P55" s="31">
        <f>N55/O55</f>
        <v>13.635896049091844</v>
      </c>
      <c r="Q55" s="33">
        <f>(K55-P55)/K55</f>
        <v>0.937872763419483</v>
      </c>
      <c r="R55" s="33">
        <f>P55/K55</f>
        <v>6.2127236580516901E-2</v>
      </c>
      <c r="S55" s="32">
        <v>10</v>
      </c>
      <c r="T55" s="31">
        <f>K55/S55</f>
        <v>21.948338280618231</v>
      </c>
      <c r="U55" s="31">
        <f>P55/S55</f>
        <v>1.3635896049091845</v>
      </c>
      <c r="V55" s="31">
        <f>T55-U55</f>
        <v>20.584748675709047</v>
      </c>
      <c r="W55" s="31">
        <v>1</v>
      </c>
      <c r="X55" s="32">
        <v>50</v>
      </c>
      <c r="Y55" s="31">
        <f>V55*X55/W55</f>
        <v>1029.2374337854524</v>
      </c>
      <c r="Z55" s="31">
        <f>Y55*3.3/1000</f>
        <v>3.396483531491993</v>
      </c>
    </row>
    <row r="56" spans="1:26">
      <c r="A56" s="32" t="s">
        <v>79</v>
      </c>
      <c r="B56" s="32" t="s">
        <v>109</v>
      </c>
      <c r="C56" s="32" t="s">
        <v>120</v>
      </c>
      <c r="D56" s="32">
        <v>10000000</v>
      </c>
      <c r="E56" s="32">
        <v>9171182</v>
      </c>
      <c r="F56" s="33">
        <f>1-E56/D56</f>
        <v>8.2881800000000005E-2</v>
      </c>
      <c r="G56" s="32">
        <v>140</v>
      </c>
      <c r="H56" s="32">
        <v>140</v>
      </c>
      <c r="I56" s="31">
        <f>(H56/E56)*D56</f>
        <v>152.65207908860603</v>
      </c>
      <c r="J56" s="34">
        <v>5</v>
      </c>
      <c r="K56" s="31">
        <f>I56/J56</f>
        <v>30.530415817721206</v>
      </c>
      <c r="L56" s="32">
        <v>9</v>
      </c>
      <c r="M56" s="32">
        <v>9</v>
      </c>
      <c r="N56" s="31">
        <f>(M56/E56)*D56</f>
        <v>9.8133479414103864</v>
      </c>
      <c r="O56" s="34">
        <v>4</v>
      </c>
      <c r="P56" s="31">
        <f>N56/O56</f>
        <v>2.4533369853525966</v>
      </c>
      <c r="Q56" s="33">
        <f>(K56-P56)/K56</f>
        <v>0.91964285714285721</v>
      </c>
      <c r="R56" s="33">
        <f>P56/K56</f>
        <v>8.0357142857142849E-2</v>
      </c>
      <c r="S56" s="32">
        <v>10</v>
      </c>
      <c r="T56" s="31">
        <f>K56/S56</f>
        <v>3.0530415817721206</v>
      </c>
      <c r="U56" s="31">
        <f>P56/S56</f>
        <v>0.24533369853525966</v>
      </c>
      <c r="V56" s="31">
        <f>T56-U56</f>
        <v>2.8077078832368612</v>
      </c>
      <c r="W56" s="31">
        <v>1</v>
      </c>
      <c r="X56" s="32">
        <v>50</v>
      </c>
      <c r="Y56" s="31">
        <f>V56*X56/W56</f>
        <v>140.38539416184307</v>
      </c>
      <c r="Z56" s="31">
        <f>Y56*3.3/1000</f>
        <v>0.46327180073408208</v>
      </c>
    </row>
    <row r="57" spans="1:26">
      <c r="A57" s="32" t="s">
        <v>79</v>
      </c>
      <c r="B57" s="32" t="s">
        <v>109</v>
      </c>
      <c r="C57" s="32" t="s">
        <v>119</v>
      </c>
      <c r="D57" s="32">
        <v>10000000</v>
      </c>
      <c r="E57" s="32">
        <v>9344612</v>
      </c>
      <c r="F57" s="33">
        <f>1-E57/D57</f>
        <v>6.5538800000000008E-2</v>
      </c>
      <c r="G57" s="32">
        <v>905</v>
      </c>
      <c r="H57" s="32">
        <v>905</v>
      </c>
      <c r="I57" s="31">
        <f>(H57/E57)*D57</f>
        <v>968.47252727026012</v>
      </c>
      <c r="J57" s="34">
        <v>5</v>
      </c>
      <c r="K57" s="31">
        <f>I57/J57</f>
        <v>193.69450545405203</v>
      </c>
      <c r="L57" s="32">
        <v>12</v>
      </c>
      <c r="M57" s="32">
        <v>12</v>
      </c>
      <c r="N57" s="31">
        <f>(M57/E57)*D57</f>
        <v>12.841624670986874</v>
      </c>
      <c r="O57" s="34">
        <v>4</v>
      </c>
      <c r="P57" s="31">
        <f>N57/O57</f>
        <v>3.2104061677467186</v>
      </c>
      <c r="Q57" s="33">
        <f>(K57-P57)/K57</f>
        <v>0.98342541436464082</v>
      </c>
      <c r="R57" s="33">
        <f>P57/K57</f>
        <v>1.6574585635359115E-2</v>
      </c>
      <c r="S57" s="32">
        <v>10</v>
      </c>
      <c r="T57" s="31">
        <f>K57/S57</f>
        <v>19.369450545405204</v>
      </c>
      <c r="U57" s="31">
        <f>P57/S57</f>
        <v>0.32104061677467188</v>
      </c>
      <c r="V57" s="31">
        <f>T57-U57</f>
        <v>19.048409928630534</v>
      </c>
      <c r="W57" s="31">
        <v>1</v>
      </c>
      <c r="X57" s="32">
        <v>50</v>
      </c>
      <c r="Y57" s="31">
        <f>V57*X57/W57</f>
        <v>952.42049643152666</v>
      </c>
      <c r="Z57" s="31">
        <f>Y57*3.3/1000</f>
        <v>3.1429876382240378</v>
      </c>
    </row>
    <row r="58" spans="1:26">
      <c r="A58" s="32" t="s">
        <v>79</v>
      </c>
      <c r="B58" s="32" t="s">
        <v>109</v>
      </c>
      <c r="C58" s="32" t="s">
        <v>118</v>
      </c>
      <c r="D58" s="32">
        <v>10000000</v>
      </c>
      <c r="E58" s="32">
        <v>9390633</v>
      </c>
      <c r="F58" s="33">
        <f>1-E58/D58</f>
        <v>6.0936699999999955E-2</v>
      </c>
      <c r="G58" s="32">
        <v>867</v>
      </c>
      <c r="H58" s="32">
        <v>867</v>
      </c>
      <c r="I58" s="31">
        <f>(H58/E58)*D58</f>
        <v>923.26044474318189</v>
      </c>
      <c r="J58" s="34">
        <v>5</v>
      </c>
      <c r="K58" s="31">
        <f>I58/J58</f>
        <v>184.65208894863639</v>
      </c>
      <c r="L58" s="32">
        <v>7</v>
      </c>
      <c r="M58" s="32">
        <v>7</v>
      </c>
      <c r="N58" s="31">
        <f>(M58/E58)*D58</f>
        <v>7.4542365780879729</v>
      </c>
      <c r="O58" s="34">
        <v>4</v>
      </c>
      <c r="P58" s="31">
        <f>N58/O58</f>
        <v>1.8635591445219932</v>
      </c>
      <c r="Q58" s="33">
        <f>(K58-P58)/K58</f>
        <v>0.9899077277970012</v>
      </c>
      <c r="R58" s="33">
        <f>P58/K58</f>
        <v>1.0092272202998845E-2</v>
      </c>
      <c r="S58" s="32">
        <v>10</v>
      </c>
      <c r="T58" s="31">
        <f>K58/S58</f>
        <v>18.46520889486364</v>
      </c>
      <c r="U58" s="31">
        <f>P58/S58</f>
        <v>0.18635591445219932</v>
      </c>
      <c r="V58" s="31">
        <f>T58-U58</f>
        <v>18.27885298041144</v>
      </c>
      <c r="W58" s="31">
        <v>1</v>
      </c>
      <c r="X58" s="32">
        <v>50</v>
      </c>
      <c r="Y58" s="31">
        <f>V58*X58/W58</f>
        <v>913.94264902057193</v>
      </c>
      <c r="Z58" s="31">
        <f>Y58*3.3/1000</f>
        <v>3.0160107417678872</v>
      </c>
    </row>
    <row r="59" spans="1:26">
      <c r="A59" s="32" t="s">
        <v>79</v>
      </c>
      <c r="B59" s="32" t="s">
        <v>109</v>
      </c>
      <c r="C59" s="32" t="s">
        <v>117</v>
      </c>
      <c r="D59" s="32">
        <v>10000000</v>
      </c>
      <c r="E59" s="32">
        <v>9685552</v>
      </c>
      <c r="F59" s="33">
        <f>1-E59/D59</f>
        <v>3.144480000000005E-2</v>
      </c>
      <c r="G59" s="32">
        <v>924</v>
      </c>
      <c r="H59" s="32">
        <v>924</v>
      </c>
      <c r="I59" s="31">
        <f>(H59/E59)*D59</f>
        <v>953.9982852810042</v>
      </c>
      <c r="J59" s="34">
        <v>5</v>
      </c>
      <c r="K59" s="31">
        <f>I59/J59</f>
        <v>190.79965705620083</v>
      </c>
      <c r="L59" s="32">
        <v>64</v>
      </c>
      <c r="M59" s="32">
        <v>64</v>
      </c>
      <c r="N59" s="31">
        <f>(M59/E59)*D59</f>
        <v>66.077803309506777</v>
      </c>
      <c r="O59" s="34">
        <v>4</v>
      </c>
      <c r="P59" s="31">
        <f>N59/O59</f>
        <v>16.519450827376694</v>
      </c>
      <c r="Q59" s="33">
        <f>(K59-P59)/K59</f>
        <v>0.91341991341991347</v>
      </c>
      <c r="R59" s="33">
        <f>P59/K59</f>
        <v>8.6580086580086577E-2</v>
      </c>
      <c r="S59" s="32">
        <v>10</v>
      </c>
      <c r="T59" s="31">
        <f>K59/S59</f>
        <v>19.079965705620083</v>
      </c>
      <c r="U59" s="31">
        <f>P59/S59</f>
        <v>1.6519450827376694</v>
      </c>
      <c r="V59" s="31">
        <f>T59-U59</f>
        <v>17.428020622882414</v>
      </c>
      <c r="W59" s="31">
        <v>1</v>
      </c>
      <c r="X59" s="32">
        <v>50</v>
      </c>
      <c r="Y59" s="31">
        <f>V59*X59/W59</f>
        <v>871.40103114412068</v>
      </c>
      <c r="Z59" s="31">
        <f>Y59*3.3/1000</f>
        <v>2.8756234027755982</v>
      </c>
    </row>
    <row r="60" spans="1:26">
      <c r="A60" s="32" t="s">
        <v>79</v>
      </c>
      <c r="B60" s="32" t="s">
        <v>109</v>
      </c>
      <c r="C60" s="32" t="s">
        <v>116</v>
      </c>
      <c r="D60" s="32">
        <v>10000000</v>
      </c>
      <c r="E60" s="32">
        <v>9732850</v>
      </c>
      <c r="F60" s="33">
        <f>1-E60/D60</f>
        <v>2.6715000000000044E-2</v>
      </c>
      <c r="G60" s="32">
        <v>938</v>
      </c>
      <c r="H60" s="32">
        <v>938</v>
      </c>
      <c r="I60" s="31">
        <f>(H60/E60)*D60</f>
        <v>963.74648741118995</v>
      </c>
      <c r="J60" s="34">
        <v>5</v>
      </c>
      <c r="K60" s="31">
        <f>I60/J60</f>
        <v>192.74929748223798</v>
      </c>
      <c r="L60" s="32">
        <v>63</v>
      </c>
      <c r="M60" s="32">
        <v>63</v>
      </c>
      <c r="N60" s="31">
        <f>(M60/E60)*D60</f>
        <v>64.729241691796332</v>
      </c>
      <c r="O60" s="34">
        <v>4</v>
      </c>
      <c r="P60" s="31">
        <f>N60/O60</f>
        <v>16.182310422949083</v>
      </c>
      <c r="Q60" s="33">
        <f>(K60-P60)/K60</f>
        <v>0.91604477611940294</v>
      </c>
      <c r="R60" s="33">
        <f>P60/K60</f>
        <v>8.3955223880597007E-2</v>
      </c>
      <c r="S60" s="32">
        <v>10</v>
      </c>
      <c r="T60" s="31">
        <f>K60/S60</f>
        <v>19.274929748223798</v>
      </c>
      <c r="U60" s="31">
        <f>P60/S60</f>
        <v>1.6182310422949082</v>
      </c>
      <c r="V60" s="31">
        <f>T60-U60</f>
        <v>17.656698705928889</v>
      </c>
      <c r="W60" s="31">
        <v>1</v>
      </c>
      <c r="X60" s="32">
        <v>50</v>
      </c>
      <c r="Y60" s="31">
        <f>V60*X60/W60</f>
        <v>882.83493529644443</v>
      </c>
      <c r="Z60" s="31">
        <f>Y60*3.3/1000</f>
        <v>2.9133552864782666</v>
      </c>
    </row>
    <row r="61" spans="1:26">
      <c r="A61" s="32" t="s">
        <v>74</v>
      </c>
      <c r="B61" s="32" t="s">
        <v>109</v>
      </c>
      <c r="C61" s="32" t="s">
        <v>115</v>
      </c>
      <c r="D61" s="32">
        <v>10000000</v>
      </c>
      <c r="E61" s="32">
        <v>8725566</v>
      </c>
      <c r="F61" s="33">
        <f>1-E61/D61</f>
        <v>0.12744339999999998</v>
      </c>
      <c r="G61" s="32">
        <v>1180</v>
      </c>
      <c r="H61" s="32">
        <v>1180</v>
      </c>
      <c r="I61" s="31">
        <f>(H61/E61)*D61</f>
        <v>1352.3478018503329</v>
      </c>
      <c r="J61" s="34">
        <v>5</v>
      </c>
      <c r="K61" s="31">
        <f>I61/J61</f>
        <v>270.46956037006657</v>
      </c>
      <c r="L61" s="32">
        <v>110</v>
      </c>
      <c r="M61" s="32">
        <v>110</v>
      </c>
      <c r="N61" s="31">
        <f>(M61/E61)*D61</f>
        <v>126.0663205114717</v>
      </c>
      <c r="O61" s="34">
        <v>4</v>
      </c>
      <c r="P61" s="31">
        <f>N61/O61</f>
        <v>31.516580127867925</v>
      </c>
      <c r="Q61" s="33">
        <f>(K61-P61)/K61</f>
        <v>0.88347457627118642</v>
      </c>
      <c r="R61" s="33">
        <f>P61/K61</f>
        <v>0.11652542372881355</v>
      </c>
      <c r="S61" s="32">
        <v>10</v>
      </c>
      <c r="T61" s="31">
        <f>K61/S61</f>
        <v>27.046956037006659</v>
      </c>
      <c r="U61" s="31">
        <f>P61/S61</f>
        <v>3.1516580127867924</v>
      </c>
      <c r="V61" s="31">
        <f>T61-U61</f>
        <v>23.895298024219866</v>
      </c>
      <c r="W61" s="31">
        <v>1</v>
      </c>
      <c r="X61" s="32">
        <v>50</v>
      </c>
      <c r="Y61" s="31">
        <f>V61*X61/W61</f>
        <v>1194.7649012109932</v>
      </c>
      <c r="Z61" s="31">
        <f>Y61*3.3/1000</f>
        <v>3.9427241739962775</v>
      </c>
    </row>
    <row r="62" spans="1:26">
      <c r="A62" s="32" t="s">
        <v>74</v>
      </c>
      <c r="B62" s="32" t="s">
        <v>109</v>
      </c>
      <c r="C62" s="32" t="s">
        <v>114</v>
      </c>
      <c r="D62" s="32">
        <v>10000000</v>
      </c>
      <c r="E62" s="32">
        <v>8777519</v>
      </c>
      <c r="F62" s="33">
        <f>1-E62/D62</f>
        <v>0.12224809999999997</v>
      </c>
      <c r="G62" s="32">
        <v>1265</v>
      </c>
      <c r="H62" s="32">
        <v>1265</v>
      </c>
      <c r="I62" s="31">
        <f>(H62/E62)*D62</f>
        <v>1441.181728003095</v>
      </c>
      <c r="J62" s="34">
        <v>5</v>
      </c>
      <c r="K62" s="31">
        <f>I62/J62</f>
        <v>288.23634560061902</v>
      </c>
      <c r="L62" s="32">
        <v>113</v>
      </c>
      <c r="M62" s="32">
        <v>113</v>
      </c>
      <c r="N62" s="31">
        <f>(M62/E62)*D62</f>
        <v>128.73797254098795</v>
      </c>
      <c r="O62" s="34">
        <v>4</v>
      </c>
      <c r="P62" s="31">
        <f>N62/O62</f>
        <v>32.184493135246989</v>
      </c>
      <c r="Q62" s="33">
        <f>(K62-P62)/K62</f>
        <v>0.88833992094861647</v>
      </c>
      <c r="R62" s="33">
        <f>P62/K62</f>
        <v>0.11166007905138341</v>
      </c>
      <c r="S62" s="32">
        <v>10</v>
      </c>
      <c r="T62" s="31">
        <f>K62/S62</f>
        <v>28.823634560061901</v>
      </c>
      <c r="U62" s="31">
        <f>P62/S62</f>
        <v>3.2184493135246988</v>
      </c>
      <c r="V62" s="31">
        <f>T62-U62</f>
        <v>25.605185246537204</v>
      </c>
      <c r="W62" s="31">
        <v>1</v>
      </c>
      <c r="X62" s="32">
        <v>50</v>
      </c>
      <c r="Y62" s="31">
        <f>V62*X62/W62</f>
        <v>1280.2592623268602</v>
      </c>
      <c r="Z62" s="31">
        <f>Y62*3.3/1000</f>
        <v>4.2248555656786388</v>
      </c>
    </row>
    <row r="63" spans="1:26">
      <c r="A63" s="32" t="s">
        <v>74</v>
      </c>
      <c r="B63" s="32" t="s">
        <v>109</v>
      </c>
      <c r="C63" s="32" t="s">
        <v>113</v>
      </c>
      <c r="D63" s="32">
        <v>10000000</v>
      </c>
      <c r="E63" s="32">
        <v>8901474</v>
      </c>
      <c r="F63" s="33">
        <f>1-E63/D63</f>
        <v>0.10985259999999997</v>
      </c>
      <c r="G63" s="32">
        <v>1305</v>
      </c>
      <c r="H63" s="32">
        <v>1305</v>
      </c>
      <c r="I63" s="31">
        <f>(H63/E63)*D63</f>
        <v>1466.0493307063525</v>
      </c>
      <c r="J63" s="34">
        <v>5</v>
      </c>
      <c r="K63" s="31">
        <f>I63/J63</f>
        <v>293.20986614127048</v>
      </c>
      <c r="L63" s="32">
        <v>122</v>
      </c>
      <c r="M63" s="32">
        <v>122</v>
      </c>
      <c r="N63" s="31">
        <f>(M63/E63)*D63</f>
        <v>137.05595275568967</v>
      </c>
      <c r="O63" s="34">
        <v>4</v>
      </c>
      <c r="P63" s="31">
        <f>N63/O63</f>
        <v>34.263988188922418</v>
      </c>
      <c r="Q63" s="33">
        <f>(K63-P63)/K63</f>
        <v>0.88314176245210718</v>
      </c>
      <c r="R63" s="33">
        <f>P63/K63</f>
        <v>0.11685823754789273</v>
      </c>
      <c r="S63" s="32">
        <v>10</v>
      </c>
      <c r="T63" s="31">
        <f>K63/S63</f>
        <v>29.320986614127047</v>
      </c>
      <c r="U63" s="31">
        <f>P63/S63</f>
        <v>3.4263988188922418</v>
      </c>
      <c r="V63" s="31">
        <f>T63-U63</f>
        <v>25.894587795234806</v>
      </c>
      <c r="W63" s="31">
        <v>1</v>
      </c>
      <c r="X63" s="32">
        <v>50</v>
      </c>
      <c r="Y63" s="31">
        <f>V63*X63/W63</f>
        <v>1294.7293897617403</v>
      </c>
      <c r="Z63" s="31">
        <f>Y63*3.3/1000</f>
        <v>4.2726069862137432</v>
      </c>
    </row>
    <row r="64" spans="1:26">
      <c r="A64" s="32" t="s">
        <v>74</v>
      </c>
      <c r="B64" s="32" t="s">
        <v>109</v>
      </c>
      <c r="C64" s="32" t="s">
        <v>112</v>
      </c>
      <c r="D64" s="32">
        <v>10000000</v>
      </c>
      <c r="E64" s="32">
        <v>9035747</v>
      </c>
      <c r="F64" s="33">
        <f>1-E64/D64</f>
        <v>9.6425300000000047E-2</v>
      </c>
      <c r="G64" s="32">
        <v>1073</v>
      </c>
      <c r="H64" s="32">
        <v>1073</v>
      </c>
      <c r="I64" s="31">
        <f>(H64/E64)*D64</f>
        <v>1187.5055819956003</v>
      </c>
      <c r="J64" s="34">
        <v>5</v>
      </c>
      <c r="K64" s="31">
        <f>I64/J64</f>
        <v>237.50111639912006</v>
      </c>
      <c r="L64" s="32">
        <v>113</v>
      </c>
      <c r="M64" s="32">
        <v>113</v>
      </c>
      <c r="N64" s="31">
        <f>(M64/E64)*D64</f>
        <v>125.05883575536144</v>
      </c>
      <c r="O64" s="34">
        <v>4</v>
      </c>
      <c r="P64" s="31">
        <f>N64/O64</f>
        <v>31.264708938840361</v>
      </c>
      <c r="Q64" s="33">
        <f>(K64-P64)/K64</f>
        <v>0.86835973904939423</v>
      </c>
      <c r="R64" s="33">
        <f>P64/K64</f>
        <v>0.13164026095060577</v>
      </c>
      <c r="S64" s="32">
        <v>10</v>
      </c>
      <c r="T64" s="31">
        <f>K64/S64</f>
        <v>23.750111639912006</v>
      </c>
      <c r="U64" s="31">
        <f>P64/S64</f>
        <v>3.126470893884036</v>
      </c>
      <c r="V64" s="31">
        <f>T64-U64</f>
        <v>20.62364074602797</v>
      </c>
      <c r="W64" s="31">
        <v>1</v>
      </c>
      <c r="X64" s="32">
        <v>50</v>
      </c>
      <c r="Y64" s="31">
        <f>V64*X64/W64</f>
        <v>1031.1820373013984</v>
      </c>
      <c r="Z64" s="31">
        <f>Y64*3.3/1000</f>
        <v>3.4029007230946147</v>
      </c>
    </row>
    <row r="65" spans="1:26">
      <c r="A65" s="32" t="s">
        <v>74</v>
      </c>
      <c r="B65" s="32" t="s">
        <v>109</v>
      </c>
      <c r="C65" s="32" t="s">
        <v>111</v>
      </c>
      <c r="D65" s="32">
        <v>10000000</v>
      </c>
      <c r="E65" s="32">
        <v>9147104</v>
      </c>
      <c r="F65" s="33">
        <f>1-E65/D65</f>
        <v>8.5289599999999965E-2</v>
      </c>
      <c r="G65" s="32">
        <v>1190</v>
      </c>
      <c r="H65" s="32">
        <v>1190</v>
      </c>
      <c r="I65" s="31">
        <f>(H65/E65)*D65</f>
        <v>1300.9582049138176</v>
      </c>
      <c r="J65" s="34">
        <v>5</v>
      </c>
      <c r="K65" s="31">
        <f>I65/J65</f>
        <v>260.19164098276349</v>
      </c>
      <c r="L65" s="32">
        <v>136</v>
      </c>
      <c r="M65" s="32">
        <v>136</v>
      </c>
      <c r="N65" s="31">
        <f>(M65/E65)*D65</f>
        <v>148.68093770443627</v>
      </c>
      <c r="O65" s="34">
        <v>4</v>
      </c>
      <c r="P65" s="31">
        <f>N65/O65</f>
        <v>37.170234426109069</v>
      </c>
      <c r="Q65" s="33">
        <f>(K65-P65)/K65</f>
        <v>0.85714285714285721</v>
      </c>
      <c r="R65" s="33">
        <f>P65/K65</f>
        <v>0.14285714285714285</v>
      </c>
      <c r="S65" s="32">
        <v>10</v>
      </c>
      <c r="T65" s="31">
        <f>K65/S65</f>
        <v>26.019164098276349</v>
      </c>
      <c r="U65" s="31">
        <f>P65/S65</f>
        <v>3.7170234426109068</v>
      </c>
      <c r="V65" s="31">
        <f>T65-U65</f>
        <v>22.302140655665443</v>
      </c>
      <c r="W65" s="31">
        <v>1</v>
      </c>
      <c r="X65" s="32">
        <v>50</v>
      </c>
      <c r="Y65" s="31">
        <f>V65*X65/W65</f>
        <v>1115.1070327832722</v>
      </c>
      <c r="Z65" s="31">
        <f>Y65*3.3/1000</f>
        <v>3.6798532081847979</v>
      </c>
    </row>
    <row r="66" spans="1:26">
      <c r="A66" s="32" t="s">
        <v>74</v>
      </c>
      <c r="B66" s="32" t="s">
        <v>109</v>
      </c>
      <c r="C66" s="32" t="s">
        <v>110</v>
      </c>
      <c r="D66" s="32">
        <v>10000000</v>
      </c>
      <c r="E66" s="32">
        <v>9688513</v>
      </c>
      <c r="F66" s="33">
        <f>1-E66/D66</f>
        <v>3.1148700000000029E-2</v>
      </c>
      <c r="G66" s="32">
        <v>1221</v>
      </c>
      <c r="H66" s="32">
        <v>1221</v>
      </c>
      <c r="I66" s="31">
        <f>(H66/E66)*D66</f>
        <v>1260.2553147216711</v>
      </c>
      <c r="J66" s="34">
        <v>5</v>
      </c>
      <c r="K66" s="31">
        <f>I66/J66</f>
        <v>252.05106294433421</v>
      </c>
      <c r="L66" s="32">
        <v>126</v>
      </c>
      <c r="M66" s="32">
        <v>126</v>
      </c>
      <c r="N66" s="31">
        <f>(M66/E66)*D66</f>
        <v>130.0509169983051</v>
      </c>
      <c r="O66" s="34">
        <v>4</v>
      </c>
      <c r="P66" s="31">
        <f>N66/O66</f>
        <v>32.512729249576275</v>
      </c>
      <c r="Q66" s="33">
        <f>(K66-P66)/K66</f>
        <v>0.87100737100737102</v>
      </c>
      <c r="R66" s="33">
        <f>P66/K66</f>
        <v>0.12899262899262898</v>
      </c>
      <c r="S66" s="32">
        <v>10</v>
      </c>
      <c r="T66" s="31">
        <f>K66/S66</f>
        <v>25.205106294433421</v>
      </c>
      <c r="U66" s="31">
        <f>P66/S66</f>
        <v>3.2512729249576275</v>
      </c>
      <c r="V66" s="31">
        <f>T66-U66</f>
        <v>21.953833369475792</v>
      </c>
      <c r="W66" s="31">
        <v>1</v>
      </c>
      <c r="X66" s="32">
        <v>50</v>
      </c>
      <c r="Y66" s="31">
        <f>V66*X66/W66</f>
        <v>1097.6916684737896</v>
      </c>
      <c r="Z66" s="31">
        <f>Y66*3.3/1000</f>
        <v>3.6223825059635057</v>
      </c>
    </row>
    <row r="67" spans="1:26">
      <c r="A67" s="32" t="s">
        <v>74</v>
      </c>
      <c r="B67" s="32" t="s">
        <v>109</v>
      </c>
      <c r="C67" s="32" t="s">
        <v>108</v>
      </c>
      <c r="D67" s="32">
        <v>10000000</v>
      </c>
      <c r="E67" s="32">
        <v>9738630</v>
      </c>
      <c r="F67" s="33">
        <f>1-E67/D67</f>
        <v>2.6136999999999966E-2</v>
      </c>
      <c r="G67" s="32">
        <v>1388</v>
      </c>
      <c r="H67" s="32">
        <v>1388</v>
      </c>
      <c r="I67" s="31">
        <f>(H67/E67)*D67</f>
        <v>1425.251806465591</v>
      </c>
      <c r="J67" s="34">
        <v>5</v>
      </c>
      <c r="K67" s="31">
        <f>I67/J67</f>
        <v>285.05036129311821</v>
      </c>
      <c r="L67" s="32">
        <v>175</v>
      </c>
      <c r="M67" s="32">
        <v>175</v>
      </c>
      <c r="N67" s="31">
        <f>(M67/E67)*D67</f>
        <v>179.69673352411994</v>
      </c>
      <c r="O67" s="34">
        <v>4</v>
      </c>
      <c r="P67" s="31">
        <f>N67/O67</f>
        <v>44.924183381029984</v>
      </c>
      <c r="Q67" s="33">
        <f>(K67-P67)/K67</f>
        <v>0.84239913544668588</v>
      </c>
      <c r="R67" s="33">
        <f>P67/K67</f>
        <v>0.15760086455331415</v>
      </c>
      <c r="S67" s="32">
        <v>10</v>
      </c>
      <c r="T67" s="31">
        <f>K67/S67</f>
        <v>28.505036129311822</v>
      </c>
      <c r="U67" s="31">
        <f>P67/S67</f>
        <v>4.4924183381029987</v>
      </c>
      <c r="V67" s="31">
        <f>T67-U67</f>
        <v>24.012617791208825</v>
      </c>
      <c r="W67" s="31">
        <v>1</v>
      </c>
      <c r="X67" s="32">
        <v>50</v>
      </c>
      <c r="Y67" s="31">
        <f>V67*X67/W67</f>
        <v>1200.6308895604413</v>
      </c>
      <c r="Z67" s="31">
        <f>Y67*3.3/1000</f>
        <v>3.9620819355494565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0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2" sqref="E2"/>
    </sheetView>
  </sheetViews>
  <sheetFormatPr baseColWidth="10" defaultRowHeight="15" x14ac:dyDescent="0"/>
  <cols>
    <col min="1" max="1" width="10.83203125" style="32"/>
    <col min="2" max="2" width="19.6640625" style="32" bestFit="1" customWidth="1"/>
    <col min="3" max="3" width="10.83203125" style="32"/>
    <col min="4" max="4" width="19" style="32" customWidth="1"/>
    <col min="5" max="5" width="10.5" style="32" bestFit="1" customWidth="1"/>
    <col min="6" max="6" width="10.83203125" style="32"/>
    <col min="7" max="7" width="10.83203125" style="33"/>
    <col min="8" max="8" width="9.33203125" style="32" bestFit="1" customWidth="1"/>
    <col min="9" max="9" width="17" style="32" bestFit="1" customWidth="1"/>
    <col min="10" max="10" width="18" style="32" customWidth="1"/>
    <col min="11" max="11" width="11.6640625" style="32" bestFit="1" customWidth="1"/>
    <col min="12" max="12" width="9.83203125" style="32" customWidth="1"/>
    <col min="13" max="13" width="9.33203125" style="32" bestFit="1" customWidth="1"/>
    <col min="14" max="14" width="17" style="32" bestFit="1" customWidth="1"/>
    <col min="15" max="15" width="18.33203125" style="32" customWidth="1"/>
    <col min="16" max="16" width="11.1640625" style="32" bestFit="1" customWidth="1"/>
    <col min="17" max="17" width="9.33203125" style="32" customWidth="1"/>
    <col min="18" max="19" width="10.83203125" style="32"/>
    <col min="20" max="20" width="14" style="32" customWidth="1"/>
    <col min="21" max="21" width="13.5" style="32" bestFit="1" customWidth="1"/>
    <col min="22" max="22" width="13.6640625" style="32" bestFit="1" customWidth="1"/>
    <col min="23" max="23" width="13.1640625" style="32" bestFit="1" customWidth="1"/>
    <col min="24" max="24" width="14" style="32" customWidth="1"/>
    <col min="25" max="25" width="12.6640625" style="32" bestFit="1" customWidth="1"/>
    <col min="26" max="26" width="21.83203125" style="32" customWidth="1"/>
    <col min="27" max="27" width="22.5" style="32" customWidth="1"/>
    <col min="28" max="28" width="12.1640625" style="32" customWidth="1"/>
    <col min="29" max="29" width="15.1640625" style="32" customWidth="1"/>
    <col min="30" max="30" width="9.33203125" style="32" bestFit="1" customWidth="1"/>
    <col min="31" max="31" width="16.83203125" style="32" customWidth="1"/>
    <col min="32" max="32" width="20" style="32" customWidth="1"/>
    <col min="33" max="34" width="10.83203125" style="32"/>
    <col min="35" max="35" width="14.33203125" bestFit="1" customWidth="1"/>
    <col min="36" max="36" width="18" bestFit="1" customWidth="1"/>
    <col min="37" max="16384" width="10.83203125" style="32"/>
  </cols>
  <sheetData>
    <row r="1" spans="1:36" s="36" customFormat="1" ht="45">
      <c r="A1" s="36" t="s">
        <v>282</v>
      </c>
      <c r="B1" s="36" t="s">
        <v>199</v>
      </c>
      <c r="C1" s="36" t="s">
        <v>281</v>
      </c>
      <c r="D1" s="36" t="s">
        <v>280</v>
      </c>
      <c r="E1" s="36" t="s">
        <v>198</v>
      </c>
      <c r="F1" s="36" t="s">
        <v>197</v>
      </c>
      <c r="G1" s="37" t="s">
        <v>196</v>
      </c>
      <c r="H1" s="36" t="s">
        <v>195</v>
      </c>
      <c r="I1" s="36" t="s">
        <v>194</v>
      </c>
      <c r="J1" s="36" t="s">
        <v>193</v>
      </c>
      <c r="K1" s="36" t="s">
        <v>192</v>
      </c>
      <c r="L1" s="36" t="s">
        <v>191</v>
      </c>
      <c r="M1" s="36" t="s">
        <v>190</v>
      </c>
      <c r="N1" s="36" t="s">
        <v>189</v>
      </c>
      <c r="O1" s="36" t="s">
        <v>188</v>
      </c>
      <c r="P1" s="36" t="s">
        <v>187</v>
      </c>
      <c r="Q1" s="36" t="s">
        <v>186</v>
      </c>
      <c r="R1" s="36" t="s">
        <v>185</v>
      </c>
      <c r="S1" s="36" t="s">
        <v>184</v>
      </c>
      <c r="T1" s="36" t="s">
        <v>183</v>
      </c>
      <c r="U1" s="36" t="s">
        <v>182</v>
      </c>
      <c r="V1" s="36" t="s">
        <v>181</v>
      </c>
      <c r="W1" s="36" t="s">
        <v>180</v>
      </c>
      <c r="X1" s="36" t="s">
        <v>179</v>
      </c>
      <c r="Y1" s="36" t="s">
        <v>178</v>
      </c>
      <c r="Z1" s="36" t="s">
        <v>177</v>
      </c>
      <c r="AA1" s="36" t="s">
        <v>176</v>
      </c>
      <c r="AB1" s="36" t="s">
        <v>279</v>
      </c>
      <c r="AC1" s="36" t="s">
        <v>278</v>
      </c>
      <c r="AD1" s="36" t="s">
        <v>277</v>
      </c>
      <c r="AE1" s="36" t="s">
        <v>276</v>
      </c>
      <c r="AF1" s="36" t="s">
        <v>275</v>
      </c>
      <c r="AJ1"/>
    </row>
    <row r="2" spans="1:36">
      <c r="A2" s="32">
        <v>1220</v>
      </c>
      <c r="B2" s="32" t="s">
        <v>274</v>
      </c>
      <c r="C2" s="32" t="s">
        <v>79</v>
      </c>
      <c r="D2" s="32" t="s">
        <v>207</v>
      </c>
      <c r="E2" s="32">
        <v>10000000</v>
      </c>
      <c r="F2" s="32">
        <v>9331287</v>
      </c>
      <c r="G2" s="33">
        <f>1-(F2/E2)</f>
        <v>6.6871299999999967E-2</v>
      </c>
      <c r="H2" s="32">
        <v>258</v>
      </c>
      <c r="I2" s="32">
        <v>258</v>
      </c>
      <c r="J2" s="31">
        <f>I2/F2*E2</f>
        <v>276.48919168384811</v>
      </c>
      <c r="K2" s="32">
        <v>5</v>
      </c>
      <c r="L2" s="31">
        <f>J2/K2</f>
        <v>55.297838336769622</v>
      </c>
      <c r="M2" s="32">
        <v>28</v>
      </c>
      <c r="N2" s="32">
        <v>28</v>
      </c>
      <c r="O2" s="31">
        <f>N2/F2*E2</f>
        <v>30.00657894243313</v>
      </c>
      <c r="P2" s="32">
        <v>4</v>
      </c>
      <c r="Q2" s="31">
        <f>O2/P2</f>
        <v>7.5016447356082825</v>
      </c>
      <c r="R2" s="33">
        <f>(L2-Q2)/L2</f>
        <v>0.86434108527131781</v>
      </c>
      <c r="S2" s="33">
        <f>Q2/L2</f>
        <v>0.13565891472868219</v>
      </c>
      <c r="T2" s="32">
        <v>10</v>
      </c>
      <c r="U2" s="31">
        <f>L2/T2</f>
        <v>5.5297838336769622</v>
      </c>
      <c r="V2" s="31">
        <f>Q2/T2</f>
        <v>0.75016447356082827</v>
      </c>
      <c r="W2" s="31">
        <f>U2-V2</f>
        <v>4.7796193601161336</v>
      </c>
      <c r="X2" s="31">
        <v>1</v>
      </c>
      <c r="Y2" s="32">
        <v>100</v>
      </c>
      <c r="Z2" s="31">
        <f>W2*Y2/X2</f>
        <v>477.96193601161337</v>
      </c>
      <c r="AA2" s="31">
        <f>Z2*3.3/1000</f>
        <v>1.577274388838324</v>
      </c>
      <c r="AB2" s="32" t="s">
        <v>206</v>
      </c>
      <c r="AE2" s="1"/>
      <c r="AF2" s="31"/>
    </row>
    <row r="3" spans="1:36">
      <c r="A3" s="32">
        <v>1220</v>
      </c>
      <c r="B3" s="32" t="s">
        <v>273</v>
      </c>
      <c r="C3" s="32" t="s">
        <v>79</v>
      </c>
      <c r="D3" s="32" t="s">
        <v>204</v>
      </c>
      <c r="E3" s="32">
        <v>10000000</v>
      </c>
      <c r="F3" s="32">
        <v>9172764</v>
      </c>
      <c r="G3" s="33">
        <f>1-(F3/E3)</f>
        <v>8.2723600000000008E-2</v>
      </c>
      <c r="H3" s="32">
        <v>290</v>
      </c>
      <c r="I3" s="32">
        <v>290</v>
      </c>
      <c r="J3" s="31">
        <f>I3/F3*E3</f>
        <v>316.1533426565864</v>
      </c>
      <c r="K3" s="32">
        <v>5</v>
      </c>
      <c r="L3" s="31">
        <f>J3/K3</f>
        <v>63.230668531317278</v>
      </c>
      <c r="M3" s="32">
        <v>21</v>
      </c>
      <c r="N3" s="32">
        <v>21</v>
      </c>
      <c r="O3" s="31">
        <f>N3/F3*E3</f>
        <v>22.893862744097635</v>
      </c>
      <c r="P3" s="32">
        <v>4</v>
      </c>
      <c r="Q3" s="31">
        <f>O3/P3</f>
        <v>5.7234656860244089</v>
      </c>
      <c r="R3" s="33">
        <f>(L3-Q3)/L3</f>
        <v>0.90948275862068961</v>
      </c>
      <c r="S3" s="33">
        <f>Q3/L3</f>
        <v>9.0517241379310345E-2</v>
      </c>
      <c r="T3" s="32">
        <v>10</v>
      </c>
      <c r="U3" s="31">
        <f>L3/T3</f>
        <v>6.3230668531317278</v>
      </c>
      <c r="V3" s="31">
        <f>Q3/T3</f>
        <v>0.57234656860244093</v>
      </c>
      <c r="W3" s="31">
        <f>U3-V3</f>
        <v>5.7507202845292866</v>
      </c>
      <c r="X3" s="31">
        <v>1</v>
      </c>
      <c r="Y3" s="32">
        <v>100</v>
      </c>
      <c r="Z3" s="31">
        <f>W3*Y3/X3</f>
        <v>575.07202845292863</v>
      </c>
      <c r="AA3" s="31">
        <f>Z3*3.3/1000</f>
        <v>1.8977376938946642</v>
      </c>
      <c r="AB3" s="32" t="s">
        <v>206</v>
      </c>
      <c r="AE3" s="1"/>
      <c r="AF3" s="31"/>
    </row>
    <row r="4" spans="1:36">
      <c r="A4" s="32">
        <v>1220</v>
      </c>
      <c r="B4" s="32" t="s">
        <v>272</v>
      </c>
      <c r="C4" s="32" t="s">
        <v>79</v>
      </c>
      <c r="D4" s="32" t="s">
        <v>201</v>
      </c>
      <c r="E4" s="32">
        <v>10000000</v>
      </c>
      <c r="F4" s="32">
        <v>9028409</v>
      </c>
      <c r="G4" s="33">
        <f>1-(F4/E4)</f>
        <v>9.7159100000000054E-2</v>
      </c>
      <c r="H4" s="32">
        <v>335</v>
      </c>
      <c r="I4" s="32">
        <v>335</v>
      </c>
      <c r="J4" s="31">
        <f>I4/F4*E4</f>
        <v>371.05097919245799</v>
      </c>
      <c r="K4" s="32">
        <v>5</v>
      </c>
      <c r="L4" s="31">
        <f>J4/K4</f>
        <v>74.2101958384916</v>
      </c>
      <c r="M4" s="32">
        <v>30</v>
      </c>
      <c r="N4" s="32">
        <v>30</v>
      </c>
      <c r="O4" s="31">
        <f>N4/F4*E4</f>
        <v>33.228445897832053</v>
      </c>
      <c r="P4" s="32">
        <v>4</v>
      </c>
      <c r="Q4" s="31">
        <f>O4/P4</f>
        <v>8.3071114744580132</v>
      </c>
      <c r="R4" s="33">
        <f>(L4-Q4)/L4</f>
        <v>0.88805970149253732</v>
      </c>
      <c r="S4" s="33">
        <f>Q4/L4</f>
        <v>0.11194029850746266</v>
      </c>
      <c r="T4" s="32">
        <v>10</v>
      </c>
      <c r="U4" s="31">
        <f>L4/T4</f>
        <v>7.4210195838491604</v>
      </c>
      <c r="V4" s="31">
        <f>Q4/T4</f>
        <v>0.83071114744580132</v>
      </c>
      <c r="W4" s="31">
        <f>U4-V4</f>
        <v>6.5903084364033591</v>
      </c>
      <c r="X4" s="31">
        <v>1</v>
      </c>
      <c r="Y4" s="32">
        <v>100</v>
      </c>
      <c r="Z4" s="31">
        <f>W4*Y4/X4</f>
        <v>659.03084364033589</v>
      </c>
      <c r="AA4" s="31">
        <f>Z4*3.3/1000</f>
        <v>2.1748017840131082</v>
      </c>
      <c r="AB4" s="32" t="s">
        <v>206</v>
      </c>
      <c r="AE4" s="1"/>
      <c r="AF4" s="31"/>
    </row>
    <row r="5" spans="1:36">
      <c r="A5" s="32">
        <v>1221</v>
      </c>
      <c r="B5" s="32" t="s">
        <v>271</v>
      </c>
      <c r="C5" s="32" t="s">
        <v>79</v>
      </c>
      <c r="D5" s="32" t="s">
        <v>207</v>
      </c>
      <c r="E5" s="32">
        <v>10000000</v>
      </c>
      <c r="F5" s="32">
        <v>9298294</v>
      </c>
      <c r="G5" s="33">
        <f>1-(F5/E5)</f>
        <v>7.0170599999999972E-2</v>
      </c>
      <c r="H5" s="32">
        <v>690</v>
      </c>
      <c r="I5" s="32">
        <v>690</v>
      </c>
      <c r="J5" s="31">
        <f>I5/F5*E5</f>
        <v>742.07161012547033</v>
      </c>
      <c r="K5" s="32">
        <v>5</v>
      </c>
      <c r="L5" s="31">
        <f>J5/K5</f>
        <v>148.41432202509407</v>
      </c>
      <c r="M5" s="32">
        <v>81</v>
      </c>
      <c r="N5" s="32">
        <v>81</v>
      </c>
      <c r="O5" s="31">
        <f>N5/F5*E5</f>
        <v>87.112754232120423</v>
      </c>
      <c r="P5" s="32">
        <v>4</v>
      </c>
      <c r="Q5" s="31">
        <f>O5/P5</f>
        <v>21.778188558030106</v>
      </c>
      <c r="R5" s="33">
        <f>(L5-Q5)/L5</f>
        <v>0.85326086956521741</v>
      </c>
      <c r="S5" s="33">
        <f>Q5/L5</f>
        <v>0.14673913043478259</v>
      </c>
      <c r="T5" s="32">
        <v>10</v>
      </c>
      <c r="U5" s="31">
        <f>L5/T5</f>
        <v>14.841432202509406</v>
      </c>
      <c r="V5" s="31">
        <f>Q5/T5</f>
        <v>2.1778188558030105</v>
      </c>
      <c r="W5" s="31">
        <f>U5-V5</f>
        <v>12.663613346706395</v>
      </c>
      <c r="X5" s="31">
        <v>1</v>
      </c>
      <c r="Y5" s="32">
        <v>100</v>
      </c>
      <c r="Z5" s="31">
        <f>W5*Y5/X5</f>
        <v>1266.3613346706395</v>
      </c>
      <c r="AA5" s="31">
        <f>Z5*3.3/1000</f>
        <v>4.1789924044131102</v>
      </c>
      <c r="AB5" s="32" t="s">
        <v>200</v>
      </c>
      <c r="AC5" s="38">
        <v>2.84219E-5</v>
      </c>
      <c r="AD5" s="32">
        <v>2548897</v>
      </c>
      <c r="AE5" s="31">
        <v>41.707299999999996</v>
      </c>
      <c r="AF5" s="31">
        <v>19.133900000000001</v>
      </c>
    </row>
    <row r="6" spans="1:36">
      <c r="A6" s="32">
        <v>1221</v>
      </c>
      <c r="B6" s="32" t="s">
        <v>270</v>
      </c>
      <c r="C6" s="32" t="s">
        <v>79</v>
      </c>
      <c r="D6" s="32" t="s">
        <v>204</v>
      </c>
      <c r="E6" s="32">
        <v>10000000</v>
      </c>
      <c r="F6" s="32">
        <v>9119537</v>
      </c>
      <c r="G6" s="33">
        <f>1-(F6/E6)</f>
        <v>8.8046300000000022E-2</v>
      </c>
      <c r="H6" s="32">
        <v>677</v>
      </c>
      <c r="I6" s="32">
        <v>677</v>
      </c>
      <c r="J6" s="31">
        <f>I6/F6*E6</f>
        <v>742.36224931156039</v>
      </c>
      <c r="K6" s="32">
        <v>5</v>
      </c>
      <c r="L6" s="31">
        <f>J6/K6</f>
        <v>148.47244986231209</v>
      </c>
      <c r="M6" s="32">
        <v>62</v>
      </c>
      <c r="N6" s="32">
        <v>62</v>
      </c>
      <c r="O6" s="31">
        <f>N6/F6*E6</f>
        <v>67.985907617897709</v>
      </c>
      <c r="P6" s="32">
        <v>4</v>
      </c>
      <c r="Q6" s="31">
        <f>O6/P6</f>
        <v>16.996476904474427</v>
      </c>
      <c r="R6" s="33">
        <f>(L6-Q6)/L6</f>
        <v>0.88552437223042835</v>
      </c>
      <c r="S6" s="33">
        <f>Q6/L6</f>
        <v>0.11447562776957164</v>
      </c>
      <c r="T6" s="32">
        <v>10</v>
      </c>
      <c r="U6" s="31">
        <f>L6/T6</f>
        <v>14.847244986231209</v>
      </c>
      <c r="V6" s="31">
        <f>Q6/T6</f>
        <v>1.6996476904474427</v>
      </c>
      <c r="W6" s="31">
        <f>U6-V6</f>
        <v>13.147597295783767</v>
      </c>
      <c r="X6" s="31">
        <v>1</v>
      </c>
      <c r="Y6" s="32">
        <v>100</v>
      </c>
      <c r="Z6" s="31">
        <f>W6*Y6/X6</f>
        <v>1314.7597295783767</v>
      </c>
      <c r="AA6" s="31">
        <f>Z6*3.3/1000</f>
        <v>4.3387071076086432</v>
      </c>
      <c r="AB6" s="32" t="s">
        <v>200</v>
      </c>
      <c r="AC6" s="38">
        <v>2.7534100000000001E-5</v>
      </c>
      <c r="AD6" s="32">
        <v>2332511</v>
      </c>
      <c r="AE6" s="31">
        <v>38.744500000000002</v>
      </c>
      <c r="AF6" s="31">
        <v>17.891300000000001</v>
      </c>
    </row>
    <row r="7" spans="1:36">
      <c r="A7" s="32">
        <v>1221</v>
      </c>
      <c r="B7" s="32" t="s">
        <v>269</v>
      </c>
      <c r="C7" s="32" t="s">
        <v>79</v>
      </c>
      <c r="D7" s="32" t="s">
        <v>201</v>
      </c>
      <c r="E7" s="32">
        <v>10000000</v>
      </c>
      <c r="F7" s="32">
        <v>9249148</v>
      </c>
      <c r="G7" s="33">
        <f>1-(F7/E7)</f>
        <v>7.5085199999999963E-2</v>
      </c>
      <c r="H7" s="32">
        <v>1018</v>
      </c>
      <c r="I7" s="32">
        <v>1018</v>
      </c>
      <c r="J7" s="31">
        <f>I7/F7*E7</f>
        <v>1100.6419185853658</v>
      </c>
      <c r="K7" s="32">
        <v>5</v>
      </c>
      <c r="L7" s="31">
        <f>J7/K7</f>
        <v>220.12838371707318</v>
      </c>
      <c r="M7" s="32">
        <v>96</v>
      </c>
      <c r="N7" s="32">
        <v>96</v>
      </c>
      <c r="O7" s="31">
        <f>N7/F7*E7</f>
        <v>103.79334399233313</v>
      </c>
      <c r="P7" s="32">
        <v>4</v>
      </c>
      <c r="Q7" s="31">
        <f>O7/P7</f>
        <v>25.948335998083284</v>
      </c>
      <c r="R7" s="33">
        <f>(L7-Q7)/L7</f>
        <v>0.88212180746561886</v>
      </c>
      <c r="S7" s="33">
        <f>Q7/L7</f>
        <v>0.11787819253438114</v>
      </c>
      <c r="T7" s="32">
        <v>10</v>
      </c>
      <c r="U7" s="31">
        <f>L7/T7</f>
        <v>22.012838371707318</v>
      </c>
      <c r="V7" s="31">
        <f>Q7/T7</f>
        <v>2.5948335998083283</v>
      </c>
      <c r="W7" s="31">
        <f>U7-V7</f>
        <v>19.418004771898989</v>
      </c>
      <c r="X7" s="31">
        <v>1</v>
      </c>
      <c r="Y7" s="32">
        <v>100</v>
      </c>
      <c r="Z7" s="31">
        <f>W7*Y7/X7</f>
        <v>1941.8004771898989</v>
      </c>
      <c r="AA7" s="31">
        <f>Z7*3.3/1000</f>
        <v>6.4079415747266655</v>
      </c>
      <c r="AB7" s="32" t="s">
        <v>200</v>
      </c>
      <c r="AC7" s="38">
        <v>3.36787E-5</v>
      </c>
      <c r="AD7" s="32">
        <v>2344761</v>
      </c>
      <c r="AE7" s="31">
        <v>36.422800000000002</v>
      </c>
      <c r="AF7" s="31">
        <v>17.5334</v>
      </c>
    </row>
    <row r="8" spans="1:36">
      <c r="A8" s="32">
        <v>1223</v>
      </c>
      <c r="B8" s="32" t="s">
        <v>268</v>
      </c>
      <c r="C8" s="32" t="s">
        <v>79</v>
      </c>
      <c r="D8" s="32" t="s">
        <v>207</v>
      </c>
      <c r="E8" s="32">
        <v>10000000</v>
      </c>
      <c r="F8" s="32">
        <v>9199818</v>
      </c>
      <c r="G8" s="33">
        <f>1-(F8/E8)</f>
        <v>8.0018200000000039E-2</v>
      </c>
      <c r="H8" s="32">
        <v>832</v>
      </c>
      <c r="I8" s="32">
        <v>832</v>
      </c>
      <c r="J8" s="31">
        <f>I8/F8*E8</f>
        <v>904.36571680004965</v>
      </c>
      <c r="K8" s="32">
        <v>5</v>
      </c>
      <c r="L8" s="31">
        <f>J8/K8</f>
        <v>180.87314336000992</v>
      </c>
      <c r="M8" s="32">
        <v>55</v>
      </c>
      <c r="N8" s="32">
        <v>55</v>
      </c>
      <c r="O8" s="31">
        <f>N8/F8*E8</f>
        <v>59.78379137500329</v>
      </c>
      <c r="P8" s="32">
        <v>4</v>
      </c>
      <c r="Q8" s="31">
        <f>O8/P8</f>
        <v>14.945947843750822</v>
      </c>
      <c r="R8" s="33">
        <f>(L8-Q8)/L8</f>
        <v>0.91736778846153844</v>
      </c>
      <c r="S8" s="33">
        <f>Q8/L8</f>
        <v>8.263221153846155E-2</v>
      </c>
      <c r="T8" s="32">
        <v>10</v>
      </c>
      <c r="U8" s="31">
        <f>L8/T8</f>
        <v>18.087314336000993</v>
      </c>
      <c r="V8" s="31">
        <f>Q8/T8</f>
        <v>1.4945947843750822</v>
      </c>
      <c r="W8" s="31">
        <f>U8-V8</f>
        <v>16.592719551625912</v>
      </c>
      <c r="X8" s="31">
        <v>1</v>
      </c>
      <c r="Y8" s="32">
        <v>100</v>
      </c>
      <c r="Z8" s="31">
        <f>W8*Y8/X8</f>
        <v>1659.2719551625912</v>
      </c>
      <c r="AA8" s="31">
        <f>Z8*3.3/1000</f>
        <v>5.4755974520365509</v>
      </c>
      <c r="AB8" s="32" t="s">
        <v>200</v>
      </c>
      <c r="AC8" s="38">
        <v>3.9802999999999998E-5</v>
      </c>
      <c r="AD8" s="32">
        <v>2033154</v>
      </c>
      <c r="AE8" s="31">
        <v>33.155900000000003</v>
      </c>
      <c r="AF8" s="31">
        <v>14.6266</v>
      </c>
    </row>
    <row r="9" spans="1:36">
      <c r="A9" s="32">
        <v>1223</v>
      </c>
      <c r="B9" s="32" t="s">
        <v>267</v>
      </c>
      <c r="C9" s="32" t="s">
        <v>79</v>
      </c>
      <c r="D9" s="32" t="s">
        <v>204</v>
      </c>
      <c r="E9" s="32">
        <v>10000000</v>
      </c>
      <c r="F9" s="32">
        <v>9131209</v>
      </c>
      <c r="G9" s="33">
        <f>1-(F9/E9)</f>
        <v>8.6879099999999987E-2</v>
      </c>
      <c r="H9" s="32">
        <v>753</v>
      </c>
      <c r="I9" s="32">
        <v>753</v>
      </c>
      <c r="J9" s="31">
        <f>I9/F9*E9</f>
        <v>824.64435979945267</v>
      </c>
      <c r="K9" s="32">
        <v>5</v>
      </c>
      <c r="L9" s="31">
        <f>J9/K9</f>
        <v>164.92887195989053</v>
      </c>
      <c r="M9" s="32">
        <v>41</v>
      </c>
      <c r="N9" s="32">
        <v>41</v>
      </c>
      <c r="O9" s="31">
        <f>N9/F9*E9</f>
        <v>44.900954517632876</v>
      </c>
      <c r="P9" s="32">
        <v>4</v>
      </c>
      <c r="Q9" s="31">
        <f>O9/P9</f>
        <v>11.225238629408219</v>
      </c>
      <c r="R9" s="33">
        <f>(L9-Q9)/L9</f>
        <v>0.93193891102257642</v>
      </c>
      <c r="S9" s="33">
        <f>Q9/L9</f>
        <v>6.8061088977423634E-2</v>
      </c>
      <c r="T9" s="32">
        <v>10</v>
      </c>
      <c r="U9" s="31">
        <f>L9/T9</f>
        <v>16.492887195989052</v>
      </c>
      <c r="V9" s="31">
        <f>Q9/T9</f>
        <v>1.1225238629408218</v>
      </c>
      <c r="W9" s="31">
        <f>U9-V9</f>
        <v>15.37036333304823</v>
      </c>
      <c r="X9" s="31">
        <v>1</v>
      </c>
      <c r="Y9" s="32">
        <v>100</v>
      </c>
      <c r="Z9" s="31">
        <f>W9*Y9/X9</f>
        <v>1537.0363333048231</v>
      </c>
      <c r="AA9" s="31">
        <f>Z9*3.3/1000</f>
        <v>5.0722198999059156</v>
      </c>
      <c r="AB9" s="32" t="s">
        <v>200</v>
      </c>
      <c r="AC9" s="38">
        <v>3.62961E-5</v>
      </c>
      <c r="AD9" s="32">
        <v>2425403</v>
      </c>
      <c r="AE9" s="31">
        <v>36.000799999999998</v>
      </c>
      <c r="AF9" s="31">
        <v>13.2227</v>
      </c>
    </row>
    <row r="10" spans="1:36">
      <c r="A10" s="32">
        <v>1223</v>
      </c>
      <c r="B10" s="32" t="s">
        <v>266</v>
      </c>
      <c r="C10" s="32" t="s">
        <v>79</v>
      </c>
      <c r="D10" s="32" t="s">
        <v>201</v>
      </c>
      <c r="E10" s="32">
        <v>10000000</v>
      </c>
      <c r="F10" s="32">
        <v>8804133</v>
      </c>
      <c r="G10" s="33">
        <f>1-(F10/E10)</f>
        <v>0.11958670000000005</v>
      </c>
      <c r="H10" s="32">
        <v>835</v>
      </c>
      <c r="I10" s="32">
        <v>835</v>
      </c>
      <c r="J10" s="31">
        <f>I10/F10*E10</f>
        <v>948.41820313255141</v>
      </c>
      <c r="K10" s="32">
        <v>5</v>
      </c>
      <c r="L10" s="31">
        <f>J10/K10</f>
        <v>189.68364062651028</v>
      </c>
      <c r="M10" s="32">
        <v>55</v>
      </c>
      <c r="N10" s="32">
        <v>55</v>
      </c>
      <c r="O10" s="31">
        <f>N10/F10*E10</f>
        <v>62.470660086575251</v>
      </c>
      <c r="P10" s="32">
        <v>4</v>
      </c>
      <c r="Q10" s="31">
        <f>O10/P10</f>
        <v>15.617665021643813</v>
      </c>
      <c r="R10" s="33">
        <f>(L10-Q10)/L10</f>
        <v>0.91766467065868274</v>
      </c>
      <c r="S10" s="33">
        <f>Q10/L10</f>
        <v>8.2335329341317376E-2</v>
      </c>
      <c r="T10" s="32">
        <v>10</v>
      </c>
      <c r="U10" s="31">
        <f>L10/T10</f>
        <v>18.968364062651027</v>
      </c>
      <c r="V10" s="31">
        <f>Q10/T10</f>
        <v>1.5617665021643812</v>
      </c>
      <c r="W10" s="31">
        <f>U10-V10</f>
        <v>17.406597560486645</v>
      </c>
      <c r="X10" s="31">
        <v>1</v>
      </c>
      <c r="Y10" s="32">
        <v>100</v>
      </c>
      <c r="Z10" s="31">
        <f>W10*Y10/X10</f>
        <v>1740.6597560486646</v>
      </c>
      <c r="AA10" s="31">
        <f>Z10*3.3/1000</f>
        <v>5.7441771949605931</v>
      </c>
      <c r="AB10" s="32" t="s">
        <v>200</v>
      </c>
      <c r="AC10" s="38">
        <v>4.3903999999999998E-5</v>
      </c>
      <c r="AD10" s="32">
        <v>2471150</v>
      </c>
      <c r="AE10" s="31">
        <v>39.732900000000001</v>
      </c>
      <c r="AF10" s="31">
        <v>18.426200000000001</v>
      </c>
    </row>
    <row r="11" spans="1:36">
      <c r="A11" s="32">
        <v>1226</v>
      </c>
      <c r="B11" s="32" t="s">
        <v>265</v>
      </c>
      <c r="C11" s="32" t="s">
        <v>79</v>
      </c>
      <c r="D11" s="32" t="s">
        <v>207</v>
      </c>
      <c r="E11" s="32">
        <v>10000000</v>
      </c>
      <c r="F11" s="32">
        <v>9996659</v>
      </c>
      <c r="G11" s="33">
        <f>1-(F11/E11)</f>
        <v>3.3410000000000384E-4</v>
      </c>
      <c r="H11" s="32">
        <v>582</v>
      </c>
      <c r="I11" s="32">
        <v>582</v>
      </c>
      <c r="J11" s="31">
        <f>I11/F11*E11</f>
        <v>582.19451118618736</v>
      </c>
      <c r="K11" s="32">
        <v>5</v>
      </c>
      <c r="L11" s="31">
        <f>J11/K11</f>
        <v>116.43890223723747</v>
      </c>
      <c r="M11" s="32">
        <v>37</v>
      </c>
      <c r="N11" s="32">
        <v>37</v>
      </c>
      <c r="O11" s="31">
        <f>N11/F11*E11</f>
        <v>37.012365831424276</v>
      </c>
      <c r="P11" s="32">
        <v>4</v>
      </c>
      <c r="Q11" s="31">
        <f>O11/P11</f>
        <v>9.253091457856069</v>
      </c>
      <c r="R11" s="33">
        <f>(L11-Q11)/L11</f>
        <v>0.92053264604810991</v>
      </c>
      <c r="S11" s="33">
        <f>Q11/L11</f>
        <v>7.9467353951890016E-2</v>
      </c>
      <c r="T11" s="32">
        <v>10</v>
      </c>
      <c r="U11" s="31">
        <f>L11/T11</f>
        <v>11.643890223723748</v>
      </c>
      <c r="V11" s="31">
        <f>Q11/T11</f>
        <v>0.92530914578560686</v>
      </c>
      <c r="W11" s="31">
        <f>U11-V11</f>
        <v>10.718581077938142</v>
      </c>
      <c r="X11" s="31">
        <v>1</v>
      </c>
      <c r="Y11" s="32">
        <v>100</v>
      </c>
      <c r="Z11" s="31">
        <f>W11*Y11/X11</f>
        <v>1071.8581077938143</v>
      </c>
      <c r="AA11" s="31">
        <f>Z11*3.3/1000</f>
        <v>3.5371317557195869</v>
      </c>
      <c r="AB11" s="32" t="s">
        <v>200</v>
      </c>
      <c r="AC11" s="38">
        <v>2.6894799999999999E-5</v>
      </c>
      <c r="AD11" s="32">
        <v>2911779</v>
      </c>
      <c r="AE11" s="31">
        <v>43.068600000000004</v>
      </c>
      <c r="AF11" s="31">
        <v>16.259</v>
      </c>
    </row>
    <row r="12" spans="1:36">
      <c r="A12" s="32">
        <v>1226</v>
      </c>
      <c r="B12" s="32" t="s">
        <v>264</v>
      </c>
      <c r="C12" s="32" t="s">
        <v>79</v>
      </c>
      <c r="D12" s="32" t="s">
        <v>204</v>
      </c>
      <c r="E12" s="32">
        <v>10000000</v>
      </c>
      <c r="F12" s="32">
        <v>9759152</v>
      </c>
      <c r="G12" s="33">
        <f>1-(F12/E12)</f>
        <v>2.4084800000000017E-2</v>
      </c>
      <c r="H12" s="32">
        <v>703</v>
      </c>
      <c r="I12" s="32">
        <v>703</v>
      </c>
      <c r="J12" s="31">
        <f>I12/F12*E12</f>
        <v>720.34947298699728</v>
      </c>
      <c r="K12" s="32">
        <v>5</v>
      </c>
      <c r="L12" s="31">
        <f>J12/K12</f>
        <v>144.06989459739947</v>
      </c>
      <c r="M12" s="32">
        <v>44</v>
      </c>
      <c r="N12" s="32">
        <v>44</v>
      </c>
      <c r="O12" s="31">
        <f>N12/F12*E12</f>
        <v>45.085884511277207</v>
      </c>
      <c r="P12" s="32">
        <v>4</v>
      </c>
      <c r="Q12" s="31">
        <f>O12/P12</f>
        <v>11.271471127819302</v>
      </c>
      <c r="R12" s="33">
        <f>(L12-Q12)/L12</f>
        <v>0.92176386913229025</v>
      </c>
      <c r="S12" s="33">
        <f>Q12/L12</f>
        <v>7.8236130867709794E-2</v>
      </c>
      <c r="T12" s="32">
        <v>10</v>
      </c>
      <c r="U12" s="31">
        <f>L12/T12</f>
        <v>14.406989459739947</v>
      </c>
      <c r="V12" s="31">
        <f>Q12/T12</f>
        <v>1.1271471127819301</v>
      </c>
      <c r="W12" s="31">
        <f>U12-V12</f>
        <v>13.279842346958016</v>
      </c>
      <c r="X12" s="31">
        <v>1</v>
      </c>
      <c r="Y12" s="32">
        <v>100</v>
      </c>
      <c r="Z12" s="31">
        <f>W12*Y12/X12</f>
        <v>1327.9842346958017</v>
      </c>
      <c r="AA12" s="31">
        <f>Z12*3.3/1000</f>
        <v>4.3823479744961453</v>
      </c>
      <c r="AB12" s="32" t="s">
        <v>200</v>
      </c>
      <c r="AC12" s="38">
        <v>2.5331900000000001E-5</v>
      </c>
      <c r="AD12" s="32">
        <v>2604878</v>
      </c>
      <c r="AE12" s="31">
        <v>38.990299999999998</v>
      </c>
      <c r="AF12" s="31">
        <v>15.7155</v>
      </c>
    </row>
    <row r="13" spans="1:36">
      <c r="A13" s="32">
        <v>1226</v>
      </c>
      <c r="B13" s="32" t="s">
        <v>263</v>
      </c>
      <c r="C13" s="32" t="s">
        <v>79</v>
      </c>
      <c r="D13" s="32" t="s">
        <v>201</v>
      </c>
      <c r="E13" s="32">
        <v>10000000</v>
      </c>
      <c r="F13" s="32">
        <v>9280963</v>
      </c>
      <c r="G13" s="33">
        <f>1-(F13/E13)</f>
        <v>7.1903700000000015E-2</v>
      </c>
      <c r="H13" s="32">
        <v>864</v>
      </c>
      <c r="I13" s="32">
        <v>864</v>
      </c>
      <c r="J13" s="31">
        <f>I13/F13*E13</f>
        <v>930.93787789047315</v>
      </c>
      <c r="K13" s="32">
        <v>5</v>
      </c>
      <c r="L13" s="31">
        <f>J13/K13</f>
        <v>186.18757557809462</v>
      </c>
      <c r="M13" s="32">
        <v>59</v>
      </c>
      <c r="N13" s="32">
        <v>59</v>
      </c>
      <c r="O13" s="31">
        <f>N13/F13*E13</f>
        <v>63.570989346687405</v>
      </c>
      <c r="P13" s="32">
        <v>4</v>
      </c>
      <c r="Q13" s="31">
        <f>O13/P13</f>
        <v>15.892747336671851</v>
      </c>
      <c r="R13" s="33">
        <f>(L13-Q13)/L13</f>
        <v>0.91464120370370372</v>
      </c>
      <c r="S13" s="33">
        <f>Q13/L13</f>
        <v>8.5358796296296308E-2</v>
      </c>
      <c r="T13" s="32">
        <v>10</v>
      </c>
      <c r="U13" s="31">
        <f>L13/T13</f>
        <v>18.618757557809463</v>
      </c>
      <c r="V13" s="31">
        <f>Q13/T13</f>
        <v>1.5892747336671851</v>
      </c>
      <c r="W13" s="31">
        <f>U13-V13</f>
        <v>17.029482824142278</v>
      </c>
      <c r="X13" s="31">
        <v>1</v>
      </c>
      <c r="Y13" s="32">
        <v>100</v>
      </c>
      <c r="Z13" s="31">
        <f>W13*Y13/X13</f>
        <v>1702.9482824142278</v>
      </c>
      <c r="AA13" s="31">
        <f>Z13*3.3/1000</f>
        <v>5.6197293319669512</v>
      </c>
      <c r="AB13" s="32" t="s">
        <v>200</v>
      </c>
      <c r="AC13" s="38">
        <v>3.3392100000000002E-5</v>
      </c>
      <c r="AD13" s="32">
        <v>3122094</v>
      </c>
      <c r="AE13" s="31">
        <v>42.261800000000001</v>
      </c>
      <c r="AF13" s="31">
        <v>18.884599999999999</v>
      </c>
    </row>
    <row r="14" spans="1:36">
      <c r="A14" s="32">
        <v>1229</v>
      </c>
      <c r="B14" s="32" t="s">
        <v>262</v>
      </c>
      <c r="C14" s="32" t="s">
        <v>202</v>
      </c>
      <c r="D14" s="32" t="s">
        <v>207</v>
      </c>
      <c r="E14" s="32">
        <v>10000000</v>
      </c>
      <c r="F14" s="32">
        <v>8976886</v>
      </c>
      <c r="G14" s="33">
        <f>1-(F14/E14)</f>
        <v>0.10231140000000005</v>
      </c>
      <c r="H14" s="32">
        <v>1562</v>
      </c>
      <c r="I14" s="32">
        <v>1562</v>
      </c>
      <c r="J14" s="31">
        <f>I14/F14*E14</f>
        <v>1740.0243246934406</v>
      </c>
      <c r="K14" s="32">
        <v>5</v>
      </c>
      <c r="L14" s="31">
        <f>J14/K14</f>
        <v>348.00486493868812</v>
      </c>
      <c r="M14" s="32">
        <v>109</v>
      </c>
      <c r="N14" s="32">
        <v>109</v>
      </c>
      <c r="O14" s="31">
        <f>N14/F14*E14</f>
        <v>121.4229522353297</v>
      </c>
      <c r="P14" s="32">
        <v>4</v>
      </c>
      <c r="Q14" s="31">
        <f>O14/P14</f>
        <v>30.355738058832426</v>
      </c>
      <c r="R14" s="33">
        <f>(L14-Q14)/L14</f>
        <v>0.91277208706786184</v>
      </c>
      <c r="S14" s="33">
        <f>Q14/L14</f>
        <v>8.7227912932138274E-2</v>
      </c>
      <c r="T14" s="32">
        <v>10</v>
      </c>
      <c r="U14" s="31">
        <f>L14/T14</f>
        <v>34.80048649386881</v>
      </c>
      <c r="V14" s="31">
        <f>Q14/T14</f>
        <v>3.0355738058832427</v>
      </c>
      <c r="W14" s="31">
        <f>U14-V14</f>
        <v>31.764912687985568</v>
      </c>
      <c r="X14" s="31">
        <v>1</v>
      </c>
      <c r="Y14" s="32">
        <v>100</v>
      </c>
      <c r="Z14" s="31">
        <f>W14*Y14/X14</f>
        <v>3176.4912687985566</v>
      </c>
      <c r="AA14" s="31">
        <f>Z14*3.3/1000</f>
        <v>10.482421187035236</v>
      </c>
      <c r="AB14" s="32" t="s">
        <v>200</v>
      </c>
      <c r="AC14" s="38">
        <v>2.3618E-5</v>
      </c>
      <c r="AD14" s="32">
        <v>1859090</v>
      </c>
      <c r="AE14" s="31">
        <v>29.938700000000001</v>
      </c>
      <c r="AF14" s="31">
        <v>11.931900000000001</v>
      </c>
    </row>
    <row r="15" spans="1:36">
      <c r="A15" s="32">
        <v>1229</v>
      </c>
      <c r="B15" s="32" t="s">
        <v>261</v>
      </c>
      <c r="C15" s="32" t="s">
        <v>202</v>
      </c>
      <c r="D15" s="32" t="s">
        <v>204</v>
      </c>
      <c r="E15" s="32">
        <v>10000000</v>
      </c>
      <c r="F15" s="32">
        <v>8902212</v>
      </c>
      <c r="G15" s="33">
        <f>1-(F15/E15)</f>
        <v>0.10977879999999995</v>
      </c>
      <c r="H15" s="32">
        <v>1733</v>
      </c>
      <c r="I15" s="32">
        <v>1733</v>
      </c>
      <c r="J15" s="31">
        <f>I15/F15*E15</f>
        <v>1946.7071779463352</v>
      </c>
      <c r="K15" s="32">
        <v>5</v>
      </c>
      <c r="L15" s="31">
        <f>J15/K15</f>
        <v>389.34143558926701</v>
      </c>
      <c r="M15" s="32">
        <v>114</v>
      </c>
      <c r="N15" s="32">
        <v>114</v>
      </c>
      <c r="O15" s="31">
        <f>N15/F15*E15</f>
        <v>128.05806017650445</v>
      </c>
      <c r="P15" s="32">
        <v>4</v>
      </c>
      <c r="Q15" s="31">
        <f>O15/P15</f>
        <v>32.014515044126114</v>
      </c>
      <c r="R15" s="33">
        <f>(L15-Q15)/L15</f>
        <v>0.9177726485862665</v>
      </c>
      <c r="S15" s="33">
        <f>Q15/L15</f>
        <v>8.2227351413733427E-2</v>
      </c>
      <c r="T15" s="32">
        <v>10</v>
      </c>
      <c r="U15" s="31">
        <f>L15/T15</f>
        <v>38.934143558926699</v>
      </c>
      <c r="V15" s="31">
        <f>Q15/T15</f>
        <v>3.2014515044126113</v>
      </c>
      <c r="W15" s="31">
        <f>U15-V15</f>
        <v>35.732692054514089</v>
      </c>
      <c r="X15" s="31">
        <v>1</v>
      </c>
      <c r="Y15" s="32">
        <v>100</v>
      </c>
      <c r="Z15" s="31">
        <f>W15*Y15/X15</f>
        <v>3573.2692054514091</v>
      </c>
      <c r="AA15" s="31">
        <f>Z15*3.3/1000</f>
        <v>11.791788377989649</v>
      </c>
      <c r="AB15" s="32" t="s">
        <v>200</v>
      </c>
      <c r="AC15" s="38">
        <v>3.3478200000000001E-5</v>
      </c>
      <c r="AD15" s="32">
        <v>2519802</v>
      </c>
      <c r="AE15" s="31">
        <v>41.14</v>
      </c>
      <c r="AF15" s="31">
        <v>19.630700000000001</v>
      </c>
    </row>
    <row r="16" spans="1:36">
      <c r="A16" s="32">
        <v>1229</v>
      </c>
      <c r="B16" s="32" t="s">
        <v>260</v>
      </c>
      <c r="C16" s="32" t="s">
        <v>202</v>
      </c>
      <c r="D16" s="32" t="s">
        <v>201</v>
      </c>
      <c r="E16" s="32">
        <v>10000000</v>
      </c>
      <c r="F16" s="32">
        <v>9073529</v>
      </c>
      <c r="G16" s="33">
        <f>1-(F16/E16)</f>
        <v>9.2647099999999982E-2</v>
      </c>
      <c r="H16" s="32">
        <v>2227</v>
      </c>
      <c r="I16" s="32">
        <v>2227</v>
      </c>
      <c r="J16" s="31">
        <f>I16/F16*E16</f>
        <v>2454.392331803866</v>
      </c>
      <c r="K16" s="32">
        <v>5</v>
      </c>
      <c r="L16" s="31">
        <f>J16/K16</f>
        <v>490.87846636077319</v>
      </c>
      <c r="M16" s="32">
        <v>170</v>
      </c>
      <c r="N16" s="32">
        <v>170</v>
      </c>
      <c r="O16" s="31">
        <f>N16/F16*E16</f>
        <v>187.35819326747068</v>
      </c>
      <c r="P16" s="32">
        <v>4</v>
      </c>
      <c r="Q16" s="31">
        <f>O16/P16</f>
        <v>46.839548316867671</v>
      </c>
      <c r="R16" s="33">
        <f>(L16-Q16)/L16</f>
        <v>0.90458015267175573</v>
      </c>
      <c r="S16" s="33">
        <f>Q16/L16</f>
        <v>9.5419847328244281E-2</v>
      </c>
      <c r="T16" s="32">
        <v>10</v>
      </c>
      <c r="U16" s="31">
        <f>L16/T16</f>
        <v>49.087846636077316</v>
      </c>
      <c r="V16" s="31">
        <f>Q16/T16</f>
        <v>4.6839548316867674</v>
      </c>
      <c r="W16" s="31">
        <f>U16-V16</f>
        <v>44.403891804390547</v>
      </c>
      <c r="X16" s="31">
        <v>1</v>
      </c>
      <c r="Y16" s="32">
        <v>100</v>
      </c>
      <c r="Z16" s="31">
        <f>W16*Y16/X16</f>
        <v>4440.3891804390551</v>
      </c>
      <c r="AA16" s="31">
        <f>Z16*3.3/1000</f>
        <v>14.653284295448881</v>
      </c>
      <c r="AB16" s="32" t="s">
        <v>200</v>
      </c>
      <c r="AC16" s="38">
        <v>3.2142099999999998E-5</v>
      </c>
      <c r="AD16" s="32">
        <v>2825355</v>
      </c>
      <c r="AE16" s="31">
        <v>38.167999999999999</v>
      </c>
      <c r="AF16" s="31">
        <v>19.9619</v>
      </c>
    </row>
    <row r="17" spans="1:32">
      <c r="A17" s="32">
        <v>2101</v>
      </c>
      <c r="B17" s="32" t="s">
        <v>259</v>
      </c>
      <c r="C17" s="32" t="s">
        <v>202</v>
      </c>
      <c r="D17" s="32" t="s">
        <v>207</v>
      </c>
      <c r="E17" s="32">
        <v>10000000</v>
      </c>
      <c r="F17" s="32">
        <v>9585780</v>
      </c>
      <c r="G17" s="33">
        <f>1-(F17/E17)</f>
        <v>4.1421999999999959E-2</v>
      </c>
      <c r="H17" s="32">
        <v>1857</v>
      </c>
      <c r="I17" s="32">
        <v>1857</v>
      </c>
      <c r="J17" s="31">
        <f>I17/F17*E17</f>
        <v>1937.2445434800297</v>
      </c>
      <c r="K17" s="32">
        <v>5</v>
      </c>
      <c r="L17" s="31">
        <f>J17/K17</f>
        <v>387.44890869600596</v>
      </c>
      <c r="M17" s="32">
        <v>74</v>
      </c>
      <c r="N17" s="32">
        <v>74</v>
      </c>
      <c r="O17" s="31">
        <f>N17/F17*E17</f>
        <v>77.197682400388913</v>
      </c>
      <c r="P17" s="32">
        <v>4</v>
      </c>
      <c r="Q17" s="31">
        <f>O17/P17</f>
        <v>19.299420600097228</v>
      </c>
      <c r="R17" s="33">
        <f>(L17-Q17)/L17</f>
        <v>0.95018847603661827</v>
      </c>
      <c r="S17" s="33">
        <f>Q17/L17</f>
        <v>4.9811523963381801E-2</v>
      </c>
      <c r="T17" s="32">
        <v>10</v>
      </c>
      <c r="U17" s="31">
        <f>L17/T17</f>
        <v>38.744890869600596</v>
      </c>
      <c r="V17" s="31">
        <f>Q17/T17</f>
        <v>1.9299420600097228</v>
      </c>
      <c r="W17" s="31">
        <f>U17-V17</f>
        <v>36.814948809590874</v>
      </c>
      <c r="X17" s="31">
        <v>1</v>
      </c>
      <c r="Y17" s="32">
        <v>100</v>
      </c>
      <c r="Z17" s="31">
        <f>W17*Y17/X17</f>
        <v>3681.4948809590874</v>
      </c>
      <c r="AA17" s="31">
        <f>Z17*3.3/1000</f>
        <v>12.148933107164989</v>
      </c>
      <c r="AB17" s="32" t="s">
        <v>200</v>
      </c>
      <c r="AC17" s="38">
        <v>3.6700499999999999E-5</v>
      </c>
      <c r="AD17" s="32">
        <v>3484548</v>
      </c>
      <c r="AE17" s="31">
        <v>45.616500000000002</v>
      </c>
      <c r="AF17" s="31">
        <v>25.0244</v>
      </c>
    </row>
    <row r="18" spans="1:32">
      <c r="A18" s="32">
        <v>2101</v>
      </c>
      <c r="B18" s="32" t="s">
        <v>258</v>
      </c>
      <c r="C18" s="32" t="s">
        <v>202</v>
      </c>
      <c r="D18" s="32" t="s">
        <v>204</v>
      </c>
      <c r="E18" s="32">
        <v>10000000</v>
      </c>
      <c r="F18" s="32">
        <v>9718270</v>
      </c>
      <c r="G18" s="33">
        <f>1-(F18/E18)</f>
        <v>2.8173000000000004E-2</v>
      </c>
      <c r="H18" s="32">
        <v>1721</v>
      </c>
      <c r="I18" s="32">
        <v>1721</v>
      </c>
      <c r="J18" s="31">
        <f>I18/F18*E18</f>
        <v>1770.8913211919405</v>
      </c>
      <c r="K18" s="32">
        <v>5</v>
      </c>
      <c r="L18" s="31">
        <f>J18/K18</f>
        <v>354.17826423838812</v>
      </c>
      <c r="M18" s="32">
        <v>51</v>
      </c>
      <c r="N18" s="32">
        <v>51</v>
      </c>
      <c r="O18" s="31">
        <f>N18/F18*E18</f>
        <v>52.478476107373019</v>
      </c>
      <c r="P18" s="32">
        <v>4</v>
      </c>
      <c r="Q18" s="31">
        <f>O18/P18</f>
        <v>13.119619026843255</v>
      </c>
      <c r="R18" s="33">
        <f>(L18-Q18)/L18</f>
        <v>0.96295758280069721</v>
      </c>
      <c r="S18" s="33">
        <f>Q18/L18</f>
        <v>3.7042417199302728E-2</v>
      </c>
      <c r="T18" s="32">
        <v>10</v>
      </c>
      <c r="U18" s="31">
        <f>L18/T18</f>
        <v>35.417826423838811</v>
      </c>
      <c r="V18" s="31">
        <f>Q18/T18</f>
        <v>1.3119619026843254</v>
      </c>
      <c r="W18" s="31">
        <f>U18-V18</f>
        <v>34.105864521154487</v>
      </c>
      <c r="X18" s="31">
        <v>1</v>
      </c>
      <c r="Y18" s="32">
        <v>100</v>
      </c>
      <c r="Z18" s="31">
        <f>W18*Y18/X18</f>
        <v>3410.5864521154485</v>
      </c>
      <c r="AA18" s="31">
        <f>Z18*3.3/1000</f>
        <v>11.25493529198098</v>
      </c>
      <c r="AB18" s="32" t="s">
        <v>200</v>
      </c>
      <c r="AC18" s="38">
        <v>4.5867500000000001E-5</v>
      </c>
      <c r="AD18" s="32">
        <v>3234698</v>
      </c>
      <c r="AE18" s="31">
        <v>46.3855</v>
      </c>
      <c r="AF18" s="31">
        <v>24.363600000000002</v>
      </c>
    </row>
    <row r="19" spans="1:32">
      <c r="A19" s="32">
        <v>2101</v>
      </c>
      <c r="B19" s="32" t="s">
        <v>257</v>
      </c>
      <c r="C19" s="32" t="s">
        <v>202</v>
      </c>
      <c r="D19" s="32" t="s">
        <v>201</v>
      </c>
      <c r="E19" s="32">
        <v>10000000</v>
      </c>
      <c r="F19" s="32">
        <v>9500234</v>
      </c>
      <c r="G19" s="33">
        <f>1-(F19/E19)</f>
        <v>4.9976600000000038E-2</v>
      </c>
      <c r="H19" s="32">
        <v>2412</v>
      </c>
      <c r="I19" s="32">
        <v>2412</v>
      </c>
      <c r="J19" s="31">
        <f>I19/F19*E19</f>
        <v>2538.8848316788826</v>
      </c>
      <c r="K19" s="32">
        <v>5</v>
      </c>
      <c r="L19" s="31">
        <f>J19/K19</f>
        <v>507.77696633577654</v>
      </c>
      <c r="M19" s="32">
        <v>81</v>
      </c>
      <c r="N19" s="32">
        <v>81</v>
      </c>
      <c r="O19" s="31">
        <f>N19/F19*E19</f>
        <v>85.261057780260998</v>
      </c>
      <c r="P19" s="32">
        <v>4</v>
      </c>
      <c r="Q19" s="31">
        <f>O19/P19</f>
        <v>21.31526444506525</v>
      </c>
      <c r="R19" s="33">
        <f>(L19-Q19)/L19</f>
        <v>0.95802238805970152</v>
      </c>
      <c r="S19" s="33">
        <f>Q19/L19</f>
        <v>4.1977611940298511E-2</v>
      </c>
      <c r="T19" s="32">
        <v>10</v>
      </c>
      <c r="U19" s="31">
        <f>L19/T19</f>
        <v>50.777696633577655</v>
      </c>
      <c r="V19" s="31">
        <f>Q19/T19</f>
        <v>2.131526444506525</v>
      </c>
      <c r="W19" s="31">
        <f>U19-V19</f>
        <v>48.646170189071128</v>
      </c>
      <c r="X19" s="31">
        <v>1</v>
      </c>
      <c r="Y19" s="32">
        <v>100</v>
      </c>
      <c r="Z19" s="31">
        <f>W19*Y19/X19</f>
        <v>4864.6170189071127</v>
      </c>
      <c r="AA19" s="31">
        <f>Z19*3.3/1000</f>
        <v>16.053236162393471</v>
      </c>
      <c r="AB19" s="32" t="s">
        <v>200</v>
      </c>
      <c r="AC19" s="38">
        <v>5.1487499999999998E-5</v>
      </c>
      <c r="AD19" s="32">
        <v>3580535</v>
      </c>
      <c r="AE19" s="31">
        <v>34.601900000000001</v>
      </c>
      <c r="AF19" s="31">
        <v>20.328399999999998</v>
      </c>
    </row>
    <row r="20" spans="1:32">
      <c r="A20" s="32">
        <v>2104</v>
      </c>
      <c r="B20" s="32" t="s">
        <v>256</v>
      </c>
      <c r="C20" s="32" t="s">
        <v>202</v>
      </c>
      <c r="D20" s="32" t="s">
        <v>207</v>
      </c>
      <c r="E20" s="32">
        <v>10000000</v>
      </c>
      <c r="F20" s="32">
        <v>9058171</v>
      </c>
      <c r="G20" s="33">
        <f>1-(F20/E20)</f>
        <v>9.4182899999999958E-2</v>
      </c>
      <c r="H20" s="32">
        <v>599</v>
      </c>
      <c r="I20" s="32">
        <v>599</v>
      </c>
      <c r="J20" s="31">
        <f>I20/F20*E20</f>
        <v>661.28139996473897</v>
      </c>
      <c r="K20" s="32">
        <v>5</v>
      </c>
      <c r="L20" s="31">
        <f>J20/K20</f>
        <v>132.25627999294778</v>
      </c>
      <c r="M20" s="32">
        <v>55</v>
      </c>
      <c r="N20" s="32">
        <v>55</v>
      </c>
      <c r="O20" s="31">
        <f>N20/F20*E20</f>
        <v>60.718659429149653</v>
      </c>
      <c r="P20" s="32">
        <v>4</v>
      </c>
      <c r="Q20" s="31">
        <f>O20/P20</f>
        <v>15.179664857287413</v>
      </c>
      <c r="R20" s="33">
        <f>(L20-Q20)/L20</f>
        <v>0.88522537562604342</v>
      </c>
      <c r="S20" s="33">
        <f>Q20/L20</f>
        <v>0.11477462437395661</v>
      </c>
      <c r="T20" s="32">
        <v>10</v>
      </c>
      <c r="U20" s="31">
        <f>L20/T20</f>
        <v>13.225627999294778</v>
      </c>
      <c r="V20" s="31">
        <f>Q20/T20</f>
        <v>1.5179664857287414</v>
      </c>
      <c r="W20" s="31">
        <f>U20-V20</f>
        <v>11.707661513566036</v>
      </c>
      <c r="X20" s="31">
        <v>1</v>
      </c>
      <c r="Y20" s="32">
        <v>100</v>
      </c>
      <c r="Z20" s="31">
        <f>W20*Y20/X20</f>
        <v>1170.7661513566036</v>
      </c>
      <c r="AA20" s="31">
        <f>Z20*3.3/1000</f>
        <v>3.8635282994767919</v>
      </c>
      <c r="AB20" s="32" t="s">
        <v>200</v>
      </c>
      <c r="AC20" s="38">
        <v>5.3916199999999997E-5</v>
      </c>
      <c r="AD20" s="32">
        <v>2150321</v>
      </c>
      <c r="AE20" s="31">
        <v>33.694400000000002</v>
      </c>
      <c r="AF20" s="31">
        <v>17.926200000000001</v>
      </c>
    </row>
    <row r="21" spans="1:32">
      <c r="A21" s="32">
        <v>2104</v>
      </c>
      <c r="B21" s="32" t="s">
        <v>255</v>
      </c>
      <c r="C21" s="32" t="s">
        <v>202</v>
      </c>
      <c r="D21" s="32" t="s">
        <v>204</v>
      </c>
      <c r="E21" s="32">
        <v>10000000</v>
      </c>
      <c r="F21" s="32">
        <v>8689081</v>
      </c>
      <c r="G21" s="33">
        <f>1-(F21/E21)</f>
        <v>0.13109190000000004</v>
      </c>
      <c r="H21" s="32">
        <v>1314</v>
      </c>
      <c r="I21" s="32">
        <v>1314</v>
      </c>
      <c r="J21" s="31">
        <f>I21/F21*E21</f>
        <v>1512.2427791845882</v>
      </c>
      <c r="K21" s="32">
        <v>5</v>
      </c>
      <c r="L21" s="31">
        <f>J21/K21</f>
        <v>302.44855583691765</v>
      </c>
      <c r="M21" s="32">
        <v>71</v>
      </c>
      <c r="N21" s="32">
        <v>71</v>
      </c>
      <c r="O21" s="31">
        <f>N21/F21*E21</f>
        <v>81.71174834254623</v>
      </c>
      <c r="P21" s="32">
        <v>4</v>
      </c>
      <c r="Q21" s="31">
        <f>O21/P21</f>
        <v>20.427937085636557</v>
      </c>
      <c r="R21" s="33">
        <f>(L21-Q21)/L21</f>
        <v>0.9324581430745813</v>
      </c>
      <c r="S21" s="33">
        <f>Q21/L21</f>
        <v>6.7541856925418559E-2</v>
      </c>
      <c r="T21" s="32">
        <v>10</v>
      </c>
      <c r="U21" s="31">
        <f>L21/T21</f>
        <v>30.244855583691766</v>
      </c>
      <c r="V21" s="31">
        <f>Q21/T21</f>
        <v>2.0427937085636558</v>
      </c>
      <c r="W21" s="31">
        <f>U21-V21</f>
        <v>28.202061875128109</v>
      </c>
      <c r="X21" s="31">
        <v>1</v>
      </c>
      <c r="Y21" s="32">
        <v>100</v>
      </c>
      <c r="Z21" s="31">
        <f>W21*Y21/X21</f>
        <v>2820.2061875128111</v>
      </c>
      <c r="AA21" s="31">
        <f>Z21*3.3/1000</f>
        <v>9.3066804187922756</v>
      </c>
      <c r="AB21" s="32" t="s">
        <v>200</v>
      </c>
      <c r="AC21" s="38">
        <v>4.0398100000000002E-5</v>
      </c>
      <c r="AD21" s="32">
        <v>1977041</v>
      </c>
      <c r="AE21" s="31">
        <v>32.377899999999997</v>
      </c>
      <c r="AF21" s="31">
        <v>16.576599999999999</v>
      </c>
    </row>
    <row r="22" spans="1:32">
      <c r="A22" s="32">
        <v>2104</v>
      </c>
      <c r="B22" s="32" t="s">
        <v>254</v>
      </c>
      <c r="C22" s="32" t="s">
        <v>202</v>
      </c>
      <c r="D22" s="32" t="s">
        <v>201</v>
      </c>
      <c r="E22" s="32">
        <v>10000000</v>
      </c>
      <c r="F22" s="32">
        <v>8601877</v>
      </c>
      <c r="G22" s="33">
        <f>1-(F22/E22)</f>
        <v>0.1398123</v>
      </c>
      <c r="H22" s="32">
        <v>762</v>
      </c>
      <c r="I22" s="32">
        <v>762</v>
      </c>
      <c r="J22" s="31">
        <f>I22/F22*E22</f>
        <v>885.85316902345846</v>
      </c>
      <c r="K22" s="32">
        <v>5</v>
      </c>
      <c r="L22" s="31">
        <f>J22/K22</f>
        <v>177.1706338046917</v>
      </c>
      <c r="M22" s="32">
        <v>73</v>
      </c>
      <c r="N22" s="32">
        <v>73</v>
      </c>
      <c r="O22" s="31">
        <f>N22/F22*E22</f>
        <v>84.86519860723422</v>
      </c>
      <c r="P22" s="32">
        <v>4</v>
      </c>
      <c r="Q22" s="31">
        <f>O22/P22</f>
        <v>21.216299651808555</v>
      </c>
      <c r="R22" s="33">
        <f>(L22-Q22)/L22</f>
        <v>0.88024934383202103</v>
      </c>
      <c r="S22" s="33">
        <f>Q22/L22</f>
        <v>0.119750656167979</v>
      </c>
      <c r="T22" s="32">
        <v>10</v>
      </c>
      <c r="U22" s="31">
        <f>L22/T22</f>
        <v>17.71706338046917</v>
      </c>
      <c r="V22" s="31">
        <f>Q22/T22</f>
        <v>2.1216299651808557</v>
      </c>
      <c r="W22" s="31">
        <f>U22-V22</f>
        <v>15.595433415288316</v>
      </c>
      <c r="X22" s="31">
        <v>1</v>
      </c>
      <c r="Y22" s="32">
        <v>100</v>
      </c>
      <c r="Z22" s="31">
        <f>W22*Y22/X22</f>
        <v>1559.5433415288317</v>
      </c>
      <c r="AA22" s="31">
        <f>Z22*3.3/1000</f>
        <v>5.1464930270451443</v>
      </c>
      <c r="AB22" s="32" t="s">
        <v>200</v>
      </c>
      <c r="AC22" s="38">
        <v>4.94797E-5</v>
      </c>
      <c r="AD22" s="32">
        <v>2368126</v>
      </c>
      <c r="AE22" s="31">
        <v>35.761099999999999</v>
      </c>
      <c r="AF22" s="31">
        <v>19.000800000000002</v>
      </c>
    </row>
    <row r="23" spans="1:32">
      <c r="A23" s="32">
        <v>2116</v>
      </c>
      <c r="B23" s="32" t="s">
        <v>253</v>
      </c>
      <c r="C23" s="32" t="s">
        <v>79</v>
      </c>
      <c r="D23" s="32" t="s">
        <v>207</v>
      </c>
      <c r="E23" s="32">
        <v>10000000</v>
      </c>
      <c r="F23" s="32">
        <v>9313564</v>
      </c>
      <c r="G23" s="33">
        <f>1-(F23/E23)</f>
        <v>6.8643600000000027E-2</v>
      </c>
      <c r="H23" s="32">
        <v>810</v>
      </c>
      <c r="I23" s="32">
        <v>810</v>
      </c>
      <c r="J23" s="31">
        <f>I23/F23*E23</f>
        <v>869.69929019653489</v>
      </c>
      <c r="K23" s="32">
        <v>5</v>
      </c>
      <c r="L23" s="31">
        <f>J23/K23</f>
        <v>173.93985803930698</v>
      </c>
      <c r="M23" s="32">
        <v>57</v>
      </c>
      <c r="N23" s="32">
        <v>57</v>
      </c>
      <c r="O23" s="31">
        <f>N23/F23*E23</f>
        <v>61.20106116197838</v>
      </c>
      <c r="P23" s="32">
        <v>4</v>
      </c>
      <c r="Q23" s="31">
        <f>O23/P23</f>
        <v>15.300265290494595</v>
      </c>
      <c r="R23" s="33">
        <f>(L23-Q23)/L23</f>
        <v>0.91203703703703709</v>
      </c>
      <c r="S23" s="33">
        <f>Q23/L23</f>
        <v>8.7962962962962965E-2</v>
      </c>
      <c r="T23" s="32">
        <v>10</v>
      </c>
      <c r="U23" s="31">
        <f>L23/T23</f>
        <v>17.393985803930697</v>
      </c>
      <c r="V23" s="31">
        <f>Q23/T23</f>
        <v>1.5300265290494595</v>
      </c>
      <c r="W23" s="31">
        <f>U23-V23</f>
        <v>15.863959274881237</v>
      </c>
      <c r="X23" s="31">
        <v>1</v>
      </c>
      <c r="Y23" s="32">
        <v>100</v>
      </c>
      <c r="Z23" s="31">
        <f>W23*Y23/X23</f>
        <v>1586.3959274881238</v>
      </c>
      <c r="AA23" s="31">
        <f>Z23*3.3/1000</f>
        <v>5.2351065607108085</v>
      </c>
      <c r="AB23" s="32" t="s">
        <v>206</v>
      </c>
      <c r="AE23" s="1"/>
      <c r="AF23" s="31"/>
    </row>
    <row r="24" spans="1:32">
      <c r="A24" s="32">
        <v>2116</v>
      </c>
      <c r="B24" s="32" t="s">
        <v>252</v>
      </c>
      <c r="C24" s="32" t="s">
        <v>79</v>
      </c>
      <c r="D24" s="32" t="s">
        <v>204</v>
      </c>
      <c r="E24" s="32">
        <v>10000000</v>
      </c>
      <c r="F24" s="32">
        <v>9485015</v>
      </c>
      <c r="G24" s="33">
        <f>1-(F24/E24)</f>
        <v>5.1498500000000003E-2</v>
      </c>
      <c r="H24" s="32">
        <v>672</v>
      </c>
      <c r="I24" s="32">
        <v>672</v>
      </c>
      <c r="J24" s="31">
        <f>I24/F24*E24</f>
        <v>708.48596443969768</v>
      </c>
      <c r="K24" s="32">
        <v>5</v>
      </c>
      <c r="L24" s="31">
        <f>J24/K24</f>
        <v>141.69719288793954</v>
      </c>
      <c r="M24" s="32">
        <v>55</v>
      </c>
      <c r="N24" s="32">
        <v>55</v>
      </c>
      <c r="O24" s="31">
        <f>N24/F24*E24</f>
        <v>57.986202446701455</v>
      </c>
      <c r="P24" s="32">
        <v>4</v>
      </c>
      <c r="Q24" s="31">
        <f>O24/P24</f>
        <v>14.496550611675364</v>
      </c>
      <c r="R24" s="33">
        <f>(L24-Q24)/L24</f>
        <v>0.89769345238095244</v>
      </c>
      <c r="S24" s="33">
        <f>Q24/L24</f>
        <v>0.10230654761904763</v>
      </c>
      <c r="T24" s="32">
        <v>10</v>
      </c>
      <c r="U24" s="31">
        <f>L24/T24</f>
        <v>14.169719288793953</v>
      </c>
      <c r="V24" s="31">
        <f>Q24/T24</f>
        <v>1.4496550611675363</v>
      </c>
      <c r="W24" s="31">
        <f>U24-V24</f>
        <v>12.720064227626416</v>
      </c>
      <c r="X24" s="31">
        <v>1</v>
      </c>
      <c r="Y24" s="32">
        <v>100</v>
      </c>
      <c r="Z24" s="31">
        <f>W24*Y24/X24</f>
        <v>1272.0064227626417</v>
      </c>
      <c r="AA24" s="31">
        <f>Z24*3.3/1000</f>
        <v>4.1976211951167173</v>
      </c>
      <c r="AB24" s="32" t="s">
        <v>206</v>
      </c>
      <c r="AE24" s="1"/>
      <c r="AF24" s="31"/>
    </row>
    <row r="25" spans="1:32">
      <c r="A25" s="32">
        <v>2116</v>
      </c>
      <c r="B25" s="32" t="s">
        <v>251</v>
      </c>
      <c r="C25" s="32" t="s">
        <v>79</v>
      </c>
      <c r="D25" s="32" t="s">
        <v>201</v>
      </c>
      <c r="E25" s="32">
        <v>10000000</v>
      </c>
      <c r="F25" s="32">
        <v>9516736</v>
      </c>
      <c r="G25" s="33">
        <f>1-(F25/E25)</f>
        <v>4.8326399999999992E-2</v>
      </c>
      <c r="H25" s="32">
        <v>1002</v>
      </c>
      <c r="I25" s="32">
        <v>1002</v>
      </c>
      <c r="J25" s="31">
        <f>I25/F25*E25</f>
        <v>1052.8819965164528</v>
      </c>
      <c r="K25" s="32">
        <v>5</v>
      </c>
      <c r="L25" s="31">
        <f>J25/K25</f>
        <v>210.57639930329054</v>
      </c>
      <c r="M25" s="32">
        <v>88</v>
      </c>
      <c r="N25" s="32">
        <v>88</v>
      </c>
      <c r="O25" s="31">
        <f>N25/F25*E25</f>
        <v>92.468678336774289</v>
      </c>
      <c r="P25" s="32">
        <v>4</v>
      </c>
      <c r="Q25" s="31">
        <f>O25/P25</f>
        <v>23.117169584193572</v>
      </c>
      <c r="R25" s="33">
        <f>(L25-Q25)/L25</f>
        <v>0.89021956087824361</v>
      </c>
      <c r="S25" s="33">
        <f>Q25/L25</f>
        <v>0.10978043912175649</v>
      </c>
      <c r="T25" s="32">
        <v>10</v>
      </c>
      <c r="U25" s="31">
        <f>L25/T25</f>
        <v>21.057639930329053</v>
      </c>
      <c r="V25" s="31">
        <f>Q25/T25</f>
        <v>2.3117169584193573</v>
      </c>
      <c r="W25" s="31">
        <f>U25-V25</f>
        <v>18.745922971909696</v>
      </c>
      <c r="X25" s="31">
        <v>1</v>
      </c>
      <c r="Y25" s="32">
        <v>100</v>
      </c>
      <c r="Z25" s="31">
        <f>W25*Y25/X25</f>
        <v>1874.5922971909697</v>
      </c>
      <c r="AA25" s="31">
        <f>Z25*3.3/1000</f>
        <v>6.1861545807302001</v>
      </c>
      <c r="AB25" s="32" t="s">
        <v>200</v>
      </c>
      <c r="AC25" s="38">
        <v>5.55491E-5</v>
      </c>
      <c r="AD25" s="32">
        <v>1504350</v>
      </c>
      <c r="AE25" s="31">
        <v>25.555399999999999</v>
      </c>
      <c r="AF25" s="31">
        <v>11.8445</v>
      </c>
    </row>
    <row r="26" spans="1:32">
      <c r="A26" s="32">
        <v>2206</v>
      </c>
      <c r="B26" s="32" t="s">
        <v>250</v>
      </c>
      <c r="C26" s="32" t="s">
        <v>202</v>
      </c>
      <c r="D26" s="32" t="s">
        <v>207</v>
      </c>
      <c r="E26" s="32">
        <v>10000000</v>
      </c>
      <c r="F26" s="32">
        <v>9553296</v>
      </c>
      <c r="G26" s="33">
        <f>1-(F26/E26)</f>
        <v>4.4670399999999999E-2</v>
      </c>
      <c r="H26" s="32">
        <v>929</v>
      </c>
      <c r="I26" s="32">
        <v>929</v>
      </c>
      <c r="J26" s="31">
        <f>I26/F26*E26</f>
        <v>972.43925028597471</v>
      </c>
      <c r="K26" s="32">
        <v>5</v>
      </c>
      <c r="L26" s="31">
        <f>J26/K26</f>
        <v>194.48785005719495</v>
      </c>
      <c r="M26" s="32">
        <v>103</v>
      </c>
      <c r="N26" s="32">
        <v>103</v>
      </c>
      <c r="O26" s="31">
        <f>N26/F26*E26</f>
        <v>107.81619244290138</v>
      </c>
      <c r="P26" s="32">
        <v>4</v>
      </c>
      <c r="Q26" s="31">
        <f>O26/P26</f>
        <v>26.954048110725346</v>
      </c>
      <c r="R26" s="33">
        <f>(L26-Q26)/L26</f>
        <v>0.86141011840688908</v>
      </c>
      <c r="S26" s="33">
        <f>Q26/L26</f>
        <v>0.13858988159311086</v>
      </c>
      <c r="T26" s="32">
        <v>10</v>
      </c>
      <c r="U26" s="31">
        <f>L26/T26</f>
        <v>19.448785005719493</v>
      </c>
      <c r="V26" s="31">
        <f>Q26/T26</f>
        <v>2.6954048110725344</v>
      </c>
      <c r="W26" s="31">
        <f>U26-V26</f>
        <v>16.753380194646958</v>
      </c>
      <c r="X26" s="31">
        <v>1</v>
      </c>
      <c r="Y26" s="32">
        <v>100</v>
      </c>
      <c r="Z26" s="31">
        <f>W26*Y26/X26</f>
        <v>1675.3380194646959</v>
      </c>
      <c r="AA26" s="31">
        <f>Z26*3.3/1000</f>
        <v>5.5286154642334955</v>
      </c>
      <c r="AB26" s="32" t="s">
        <v>206</v>
      </c>
      <c r="AE26" s="1"/>
      <c r="AF26" s="31"/>
    </row>
    <row r="27" spans="1:32">
      <c r="A27" s="32">
        <v>2206</v>
      </c>
      <c r="B27" s="32" t="s">
        <v>249</v>
      </c>
      <c r="C27" s="32" t="s">
        <v>202</v>
      </c>
      <c r="D27" s="32" t="s">
        <v>204</v>
      </c>
      <c r="E27" s="32">
        <v>10000000</v>
      </c>
      <c r="F27" s="32">
        <v>8937750</v>
      </c>
      <c r="G27" s="33">
        <f>1-(F27/E27)</f>
        <v>0.10622500000000001</v>
      </c>
      <c r="H27" s="32">
        <v>932</v>
      </c>
      <c r="I27" s="32">
        <v>932</v>
      </c>
      <c r="J27" s="31">
        <f>I27/F27*E27</f>
        <v>1042.7680344605744</v>
      </c>
      <c r="K27" s="32">
        <v>5</v>
      </c>
      <c r="L27" s="31">
        <f>J27/K27</f>
        <v>208.55360689211489</v>
      </c>
      <c r="M27" s="32">
        <v>76</v>
      </c>
      <c r="N27" s="32">
        <v>76</v>
      </c>
      <c r="O27" s="31">
        <f>N27/F27*E27</f>
        <v>85.032586501076892</v>
      </c>
      <c r="P27" s="32">
        <v>4</v>
      </c>
      <c r="Q27" s="31">
        <f>O27/P27</f>
        <v>21.258146625269223</v>
      </c>
      <c r="R27" s="33">
        <f>(L27-Q27)/L27</f>
        <v>0.89806866952789699</v>
      </c>
      <c r="S27" s="33">
        <f>Q27/L27</f>
        <v>0.10193133047210301</v>
      </c>
      <c r="T27" s="32">
        <v>10</v>
      </c>
      <c r="U27" s="31">
        <f>L27/T27</f>
        <v>20.855360689211487</v>
      </c>
      <c r="V27" s="31">
        <f>Q27/T27</f>
        <v>2.1258146625269223</v>
      </c>
      <c r="W27" s="31">
        <f>U27-V27</f>
        <v>18.729546026684567</v>
      </c>
      <c r="X27" s="31">
        <v>1</v>
      </c>
      <c r="Y27" s="32">
        <v>100</v>
      </c>
      <c r="Z27" s="31">
        <f>W27*Y27/X27</f>
        <v>1872.9546026684566</v>
      </c>
      <c r="AA27" s="31">
        <f>Z27*3.3/1000</f>
        <v>6.1807501888059058</v>
      </c>
      <c r="AB27" s="32" t="s">
        <v>206</v>
      </c>
      <c r="AE27" s="1"/>
      <c r="AF27" s="31"/>
    </row>
    <row r="28" spans="1:32">
      <c r="A28" s="32">
        <v>2206</v>
      </c>
      <c r="B28" s="32" t="s">
        <v>248</v>
      </c>
      <c r="C28" s="32" t="s">
        <v>202</v>
      </c>
      <c r="D28" s="32" t="s">
        <v>201</v>
      </c>
      <c r="E28" s="32">
        <v>10000000</v>
      </c>
      <c r="F28" s="32">
        <v>9704718</v>
      </c>
      <c r="G28" s="33">
        <f>1-(F28/E28)</f>
        <v>2.9528200000000004E-2</v>
      </c>
      <c r="H28" s="32">
        <v>1067</v>
      </c>
      <c r="I28" s="32">
        <v>1067</v>
      </c>
      <c r="J28" s="31">
        <f>I28/F28*E28</f>
        <v>1099.4652291802811</v>
      </c>
      <c r="K28" s="32">
        <v>5</v>
      </c>
      <c r="L28" s="31">
        <f>J28/K28</f>
        <v>219.89304583605622</v>
      </c>
      <c r="M28" s="32">
        <v>113</v>
      </c>
      <c r="N28" s="32">
        <v>113</v>
      </c>
      <c r="O28" s="31">
        <f>N28/F28*E28</f>
        <v>116.43821077541872</v>
      </c>
      <c r="P28" s="32">
        <v>4</v>
      </c>
      <c r="Q28" s="31">
        <f>O28/P28</f>
        <v>29.109552693854681</v>
      </c>
      <c r="R28" s="33">
        <f>(L28-Q28)/L28</f>
        <v>0.86761949390815374</v>
      </c>
      <c r="S28" s="33">
        <f>Q28/L28</f>
        <v>0.13238050609184632</v>
      </c>
      <c r="T28" s="32">
        <v>10</v>
      </c>
      <c r="U28" s="31">
        <f>L28/T28</f>
        <v>21.989304583605623</v>
      </c>
      <c r="V28" s="31">
        <f>Q28/T28</f>
        <v>2.9109552693854681</v>
      </c>
      <c r="W28" s="31">
        <f>U28-V28</f>
        <v>19.078349314220155</v>
      </c>
      <c r="X28" s="31">
        <v>1</v>
      </c>
      <c r="Y28" s="32">
        <v>100</v>
      </c>
      <c r="Z28" s="31">
        <f>W28*Y28/X28</f>
        <v>1907.8349314220154</v>
      </c>
      <c r="AA28" s="31">
        <f>Z28*3.3/1000</f>
        <v>6.2958552736926503</v>
      </c>
      <c r="AB28" s="32" t="s">
        <v>200</v>
      </c>
      <c r="AC28" s="38">
        <v>2.81825E-5</v>
      </c>
      <c r="AD28" s="32">
        <v>3528532</v>
      </c>
      <c r="AE28" s="31">
        <v>43.975299999999997</v>
      </c>
      <c r="AF28" s="31">
        <v>20.851700000000001</v>
      </c>
    </row>
    <row r="29" spans="1:32">
      <c r="A29" s="32">
        <v>2210</v>
      </c>
      <c r="B29" s="32" t="s">
        <v>247</v>
      </c>
      <c r="C29" s="32" t="s">
        <v>202</v>
      </c>
      <c r="D29" s="32" t="s">
        <v>207</v>
      </c>
      <c r="E29" s="32">
        <v>10000000</v>
      </c>
      <c r="F29" s="32">
        <v>8735893</v>
      </c>
      <c r="G29" s="33">
        <f>1-(F29/E29)</f>
        <v>0.12641069999999999</v>
      </c>
      <c r="H29" s="32">
        <v>505</v>
      </c>
      <c r="I29" s="32">
        <v>505</v>
      </c>
      <c r="J29" s="31">
        <f>I29/F29*E29</f>
        <v>578.07484592588298</v>
      </c>
      <c r="K29" s="32">
        <v>5</v>
      </c>
      <c r="L29" s="31">
        <f>J29/K29</f>
        <v>115.61496918517659</v>
      </c>
      <c r="M29" s="32">
        <v>119</v>
      </c>
      <c r="N29" s="32">
        <v>119</v>
      </c>
      <c r="O29" s="31">
        <f>N29/F29*E29</f>
        <v>136.21961715877242</v>
      </c>
      <c r="P29" s="32">
        <v>4</v>
      </c>
      <c r="Q29" s="31">
        <f>O29/P29</f>
        <v>34.054904289693106</v>
      </c>
      <c r="R29" s="33">
        <f>(L29-Q29)/L29</f>
        <v>0.70544554455445552</v>
      </c>
      <c r="S29" s="33">
        <f>Q29/L29</f>
        <v>0.29455445544554454</v>
      </c>
      <c r="T29" s="32">
        <v>10</v>
      </c>
      <c r="U29" s="31">
        <f>L29/T29</f>
        <v>11.561496918517658</v>
      </c>
      <c r="V29" s="31">
        <f>Q29/T29</f>
        <v>3.4054904289693106</v>
      </c>
      <c r="W29" s="31">
        <f>U29-V29</f>
        <v>8.1560064895483482</v>
      </c>
      <c r="X29" s="31">
        <v>1</v>
      </c>
      <c r="Y29" s="32">
        <v>100</v>
      </c>
      <c r="Z29" s="31">
        <f>W29*Y29/X29</f>
        <v>815.60064895483481</v>
      </c>
      <c r="AA29" s="31">
        <f>Z29*3.3/1000</f>
        <v>2.6914821415509547</v>
      </c>
      <c r="AB29" s="32" t="s">
        <v>206</v>
      </c>
      <c r="AE29" s="1"/>
      <c r="AF29" s="31"/>
    </row>
    <row r="30" spans="1:32">
      <c r="A30" s="32">
        <v>2210</v>
      </c>
      <c r="B30" s="32" t="s">
        <v>246</v>
      </c>
      <c r="C30" s="32" t="s">
        <v>202</v>
      </c>
      <c r="D30" s="32" t="s">
        <v>204</v>
      </c>
      <c r="E30" s="32">
        <v>10000000</v>
      </c>
      <c r="F30" s="32">
        <v>8351009</v>
      </c>
      <c r="G30" s="33">
        <f>1-(F30/E30)</f>
        <v>0.16489909999999997</v>
      </c>
      <c r="H30" s="32">
        <v>367</v>
      </c>
      <c r="I30" s="32">
        <v>367</v>
      </c>
      <c r="J30" s="31">
        <f>I30/F30*E30</f>
        <v>439.46785352524472</v>
      </c>
      <c r="K30" s="32">
        <v>5</v>
      </c>
      <c r="L30" s="31">
        <f>J30/K30</f>
        <v>87.893570705048944</v>
      </c>
      <c r="M30" s="32">
        <v>59</v>
      </c>
      <c r="N30" s="32">
        <v>59</v>
      </c>
      <c r="O30" s="31">
        <f>N30/F30*E30</f>
        <v>70.650145389616995</v>
      </c>
      <c r="P30" s="32">
        <v>4</v>
      </c>
      <c r="Q30" s="31">
        <f>O30/P30</f>
        <v>17.662536347404249</v>
      </c>
      <c r="R30" s="33">
        <f>(L30-Q30)/L30</f>
        <v>0.79904632152588551</v>
      </c>
      <c r="S30" s="33">
        <f>Q30/L30</f>
        <v>0.20095367847411444</v>
      </c>
      <c r="T30" s="32">
        <v>10</v>
      </c>
      <c r="U30" s="31">
        <f>L30/T30</f>
        <v>8.7893570705048951</v>
      </c>
      <c r="V30" s="31">
        <f>Q30/T30</f>
        <v>1.766253634740425</v>
      </c>
      <c r="W30" s="31">
        <f>U30-V30</f>
        <v>7.0231034357644706</v>
      </c>
      <c r="X30" s="31">
        <v>1</v>
      </c>
      <c r="Y30" s="32">
        <v>100</v>
      </c>
      <c r="Z30" s="31">
        <f>W30*Y30/X30</f>
        <v>702.31034357644705</v>
      </c>
      <c r="AA30" s="31">
        <f>Z30*3.3/1000</f>
        <v>2.3176241338022749</v>
      </c>
      <c r="AB30" s="32" t="s">
        <v>206</v>
      </c>
      <c r="AE30" s="1"/>
      <c r="AF30" s="31"/>
    </row>
    <row r="31" spans="1:32">
      <c r="A31" s="32">
        <v>2210</v>
      </c>
      <c r="B31" s="32" t="s">
        <v>245</v>
      </c>
      <c r="C31" s="32" t="s">
        <v>202</v>
      </c>
      <c r="D31" s="32" t="s">
        <v>201</v>
      </c>
      <c r="E31" s="32">
        <v>10000000</v>
      </c>
      <c r="F31" s="32">
        <v>7961274</v>
      </c>
      <c r="G31" s="33">
        <f>1-(F31/E31)</f>
        <v>0.20387259999999996</v>
      </c>
      <c r="H31" s="32">
        <v>669</v>
      </c>
      <c r="I31" s="32">
        <v>669</v>
      </c>
      <c r="J31" s="31">
        <f>I31/F31*E31</f>
        <v>840.31776823659129</v>
      </c>
      <c r="K31" s="32">
        <v>5</v>
      </c>
      <c r="L31" s="31">
        <f>J31/K31</f>
        <v>168.06355364731826</v>
      </c>
      <c r="M31" s="32">
        <v>174</v>
      </c>
      <c r="N31" s="32">
        <v>174</v>
      </c>
      <c r="O31" s="31">
        <f>N31/F31*E31</f>
        <v>218.5579845637771</v>
      </c>
      <c r="P31" s="32">
        <v>4</v>
      </c>
      <c r="Q31" s="31">
        <f>O31/P31</f>
        <v>54.639496140944274</v>
      </c>
      <c r="R31" s="33">
        <f>(L31-Q31)/L31</f>
        <v>0.67488789237668168</v>
      </c>
      <c r="S31" s="33">
        <f>Q31/L31</f>
        <v>0.32511210762331838</v>
      </c>
      <c r="T31" s="32">
        <v>10</v>
      </c>
      <c r="U31" s="31">
        <f>L31/T31</f>
        <v>16.806355364731825</v>
      </c>
      <c r="V31" s="31">
        <f>Q31/T31</f>
        <v>5.4639496140944273</v>
      </c>
      <c r="W31" s="31">
        <f>U31-V31</f>
        <v>11.342405750637397</v>
      </c>
      <c r="X31" s="31">
        <v>1</v>
      </c>
      <c r="Y31" s="32">
        <v>100</v>
      </c>
      <c r="Z31" s="31">
        <f>W31*Y31/X31</f>
        <v>1134.2405750637397</v>
      </c>
      <c r="AA31" s="31">
        <f>Z31*3.3/1000</f>
        <v>3.7429938977103405</v>
      </c>
      <c r="AB31" s="32" t="s">
        <v>206</v>
      </c>
      <c r="AE31" s="1"/>
      <c r="AF31" s="31"/>
    </row>
    <row r="32" spans="1:32">
      <c r="A32" s="32">
        <v>2302</v>
      </c>
      <c r="B32" s="32" t="s">
        <v>244</v>
      </c>
      <c r="C32" s="32" t="s">
        <v>79</v>
      </c>
      <c r="D32" s="32" t="s">
        <v>207</v>
      </c>
      <c r="E32" s="32">
        <v>10000000</v>
      </c>
      <c r="F32" s="32">
        <v>9905299</v>
      </c>
      <c r="G32" s="33">
        <f>1-(F32/E32)</f>
        <v>9.4701000000000368E-3</v>
      </c>
      <c r="H32" s="32">
        <v>355</v>
      </c>
      <c r="I32" s="32">
        <v>355</v>
      </c>
      <c r="J32" s="31">
        <f>I32/F32*E32</f>
        <v>358.39402727772273</v>
      </c>
      <c r="K32" s="32">
        <v>5</v>
      </c>
      <c r="L32" s="31">
        <f>J32/K32</f>
        <v>71.678805455544548</v>
      </c>
      <c r="M32" s="32">
        <v>39</v>
      </c>
      <c r="N32" s="32">
        <v>39</v>
      </c>
      <c r="O32" s="31">
        <f>N32/F32*E32</f>
        <v>39.372864968538558</v>
      </c>
      <c r="P32" s="32">
        <v>4</v>
      </c>
      <c r="Q32" s="31">
        <f>O32/P32</f>
        <v>9.8432162421346394</v>
      </c>
      <c r="R32" s="33">
        <f>(L32-Q32)/L32</f>
        <v>0.86267605633802813</v>
      </c>
      <c r="S32" s="33">
        <f>Q32/L32</f>
        <v>0.13732394366197184</v>
      </c>
      <c r="T32" s="32">
        <v>10</v>
      </c>
      <c r="U32" s="31">
        <f>L32/T32</f>
        <v>7.1678805455544552</v>
      </c>
      <c r="V32" s="31">
        <f>Q32/T32</f>
        <v>0.98432162421346392</v>
      </c>
      <c r="W32" s="31">
        <f>U32-V32</f>
        <v>6.1835589213409916</v>
      </c>
      <c r="X32" s="31">
        <v>1</v>
      </c>
      <c r="Y32" s="32">
        <v>100</v>
      </c>
      <c r="Z32" s="31">
        <f>W32*Y32/X32</f>
        <v>618.35589213409912</v>
      </c>
      <c r="AA32" s="31">
        <f>Z32*3.3/1000</f>
        <v>2.0405744440425271</v>
      </c>
      <c r="AB32" s="32" t="s">
        <v>206</v>
      </c>
      <c r="AE32" s="1"/>
      <c r="AF32" s="31"/>
    </row>
    <row r="33" spans="1:32">
      <c r="A33" s="32">
        <v>2302</v>
      </c>
      <c r="B33" s="32" t="s">
        <v>243</v>
      </c>
      <c r="C33" s="32" t="s">
        <v>79</v>
      </c>
      <c r="D33" s="32" t="s">
        <v>204</v>
      </c>
      <c r="E33" s="32">
        <v>10000000</v>
      </c>
      <c r="F33" s="32">
        <v>9275351</v>
      </c>
      <c r="G33" s="33">
        <f>1-(F33/E33)</f>
        <v>7.2464900000000054E-2</v>
      </c>
      <c r="H33" s="32">
        <v>383</v>
      </c>
      <c r="I33" s="32">
        <v>383</v>
      </c>
      <c r="J33" s="31">
        <f>I33/F33*E33</f>
        <v>412.92237889434045</v>
      </c>
      <c r="K33" s="32">
        <v>5</v>
      </c>
      <c r="L33" s="31">
        <f>J33/K33</f>
        <v>82.584475778868097</v>
      </c>
      <c r="M33" s="32">
        <v>25</v>
      </c>
      <c r="N33" s="32">
        <v>25</v>
      </c>
      <c r="O33" s="31">
        <f>N33/F33*E33</f>
        <v>26.953157891275492</v>
      </c>
      <c r="P33" s="32">
        <v>4</v>
      </c>
      <c r="Q33" s="31">
        <f>O33/P33</f>
        <v>6.7382894728188729</v>
      </c>
      <c r="R33" s="33">
        <f>(L33-Q33)/L33</f>
        <v>0.91840731070496073</v>
      </c>
      <c r="S33" s="33">
        <f>Q33/L33</f>
        <v>8.159268929503917E-2</v>
      </c>
      <c r="T33" s="32">
        <v>10</v>
      </c>
      <c r="U33" s="31">
        <f>L33/T33</f>
        <v>8.2584475778868089</v>
      </c>
      <c r="V33" s="31">
        <f>Q33/T33</f>
        <v>0.67382894728188725</v>
      </c>
      <c r="W33" s="31">
        <f>U33-V33</f>
        <v>7.5846186306049219</v>
      </c>
      <c r="X33" s="31">
        <v>1</v>
      </c>
      <c r="Y33" s="32">
        <v>100</v>
      </c>
      <c r="Z33" s="31">
        <f>W33*Y33/X33</f>
        <v>758.46186306049219</v>
      </c>
      <c r="AA33" s="31">
        <f>Z33*3.3/1000</f>
        <v>2.5029241480996243</v>
      </c>
      <c r="AB33" s="32" t="s">
        <v>206</v>
      </c>
      <c r="AE33" s="1"/>
      <c r="AF33" s="31"/>
    </row>
    <row r="34" spans="1:32">
      <c r="A34" s="32">
        <v>2302</v>
      </c>
      <c r="B34" s="32" t="s">
        <v>242</v>
      </c>
      <c r="C34" s="32" t="s">
        <v>79</v>
      </c>
      <c r="D34" s="32" t="s">
        <v>201</v>
      </c>
      <c r="E34" s="32">
        <v>10000000</v>
      </c>
      <c r="F34" s="32">
        <v>9697173</v>
      </c>
      <c r="G34" s="33">
        <f>1-(F34/E34)</f>
        <v>3.0282699999999996E-2</v>
      </c>
      <c r="H34" s="32">
        <v>480</v>
      </c>
      <c r="I34" s="32">
        <v>480</v>
      </c>
      <c r="J34" s="31">
        <f>I34/F34*E34</f>
        <v>494.98962223320137</v>
      </c>
      <c r="K34" s="32">
        <v>5</v>
      </c>
      <c r="L34" s="31">
        <f>J34/K34</f>
        <v>98.997924446640269</v>
      </c>
      <c r="M34" s="32">
        <v>83</v>
      </c>
      <c r="N34" s="32">
        <v>83</v>
      </c>
      <c r="O34" s="31">
        <f>N34/F34*E34</f>
        <v>85.591955511157735</v>
      </c>
      <c r="P34" s="32">
        <v>4</v>
      </c>
      <c r="Q34" s="31">
        <f>O34/P34</f>
        <v>21.397988877789434</v>
      </c>
      <c r="R34" s="33">
        <f>(L34-Q34)/L34</f>
        <v>0.78385416666666674</v>
      </c>
      <c r="S34" s="33">
        <f>Q34/L34</f>
        <v>0.21614583333333334</v>
      </c>
      <c r="T34" s="32">
        <v>10</v>
      </c>
      <c r="U34" s="31">
        <f>L34/T34</f>
        <v>9.8997924446640262</v>
      </c>
      <c r="V34" s="31">
        <f>Q34/T34</f>
        <v>2.1397988877789436</v>
      </c>
      <c r="W34" s="31">
        <f>U34-V34</f>
        <v>7.7599935568850826</v>
      </c>
      <c r="X34" s="31">
        <v>1</v>
      </c>
      <c r="Y34" s="32">
        <v>100</v>
      </c>
      <c r="Z34" s="31">
        <f>W34*Y34/X34</f>
        <v>775.99935568850822</v>
      </c>
      <c r="AA34" s="31">
        <f>Z34*3.3/1000</f>
        <v>2.5607978737720769</v>
      </c>
      <c r="AB34" s="32" t="s">
        <v>206</v>
      </c>
      <c r="AE34" s="1"/>
      <c r="AF34" s="31"/>
    </row>
    <row r="35" spans="1:32">
      <c r="A35" s="32">
        <v>2305</v>
      </c>
      <c r="B35" s="32" t="s">
        <v>241</v>
      </c>
      <c r="C35" s="32" t="s">
        <v>79</v>
      </c>
      <c r="D35" s="32" t="s">
        <v>207</v>
      </c>
      <c r="E35" s="32">
        <v>10000000</v>
      </c>
      <c r="F35" s="32">
        <v>9187017</v>
      </c>
      <c r="G35" s="33">
        <f>1-(F35/E35)</f>
        <v>8.1298300000000046E-2</v>
      </c>
      <c r="H35" s="32">
        <v>603</v>
      </c>
      <c r="I35" s="32">
        <v>603</v>
      </c>
      <c r="J35" s="31">
        <f>I35/F35*E35</f>
        <v>656.36103644958973</v>
      </c>
      <c r="K35" s="32">
        <v>5</v>
      </c>
      <c r="L35" s="31">
        <f>J35/K35</f>
        <v>131.27220728991796</v>
      </c>
      <c r="M35" s="32">
        <v>60</v>
      </c>
      <c r="N35" s="32">
        <v>60</v>
      </c>
      <c r="O35" s="31">
        <f>N35/F35*E35</f>
        <v>65.309555865630813</v>
      </c>
      <c r="P35" s="32">
        <v>4</v>
      </c>
      <c r="Q35" s="31">
        <f>O35/P35</f>
        <v>16.327388966407703</v>
      </c>
      <c r="R35" s="33">
        <f>(L35-Q35)/L35</f>
        <v>0.87562189054726369</v>
      </c>
      <c r="S35" s="33">
        <f>Q35/L35</f>
        <v>0.12437810945273629</v>
      </c>
      <c r="T35" s="32">
        <v>10</v>
      </c>
      <c r="U35" s="31">
        <f>L35/T35</f>
        <v>13.127220728991796</v>
      </c>
      <c r="V35" s="31">
        <f>Q35/T35</f>
        <v>1.6327388966407703</v>
      </c>
      <c r="W35" s="31">
        <f>U35-V35</f>
        <v>11.494481832351026</v>
      </c>
      <c r="X35" s="31">
        <v>1</v>
      </c>
      <c r="Y35" s="32">
        <v>100</v>
      </c>
      <c r="Z35" s="31">
        <f>W35*Y35/X35</f>
        <v>1149.4481832351025</v>
      </c>
      <c r="AA35" s="31">
        <f>Z35*3.3/1000</f>
        <v>3.7931790046758382</v>
      </c>
      <c r="AB35" s="32" t="s">
        <v>206</v>
      </c>
      <c r="AE35" s="1"/>
      <c r="AF35" s="31"/>
    </row>
    <row r="36" spans="1:32">
      <c r="A36" s="32">
        <v>2305</v>
      </c>
      <c r="B36" s="32" t="s">
        <v>240</v>
      </c>
      <c r="C36" s="32" t="s">
        <v>79</v>
      </c>
      <c r="D36" s="32" t="s">
        <v>204</v>
      </c>
      <c r="E36" s="32">
        <v>10000000</v>
      </c>
      <c r="F36" s="32">
        <v>9452044</v>
      </c>
      <c r="G36" s="33">
        <f>1-(F36/E36)</f>
        <v>5.4795600000000055E-2</v>
      </c>
      <c r="H36" s="32">
        <v>469</v>
      </c>
      <c r="I36" s="32">
        <v>469</v>
      </c>
      <c r="J36" s="31">
        <f>I36/F36*E36</f>
        <v>496.18897245929031</v>
      </c>
      <c r="K36" s="32">
        <v>5</v>
      </c>
      <c r="L36" s="31">
        <f>J36/K36</f>
        <v>99.237794491858068</v>
      </c>
      <c r="M36" s="32">
        <v>51</v>
      </c>
      <c r="N36" s="32">
        <v>51</v>
      </c>
      <c r="O36" s="31">
        <f>N36/F36*E36</f>
        <v>53.956583359112592</v>
      </c>
      <c r="P36" s="32">
        <v>4</v>
      </c>
      <c r="Q36" s="31">
        <f>O36/P36</f>
        <v>13.489145839778148</v>
      </c>
      <c r="R36" s="33">
        <f>(L36-Q36)/L36</f>
        <v>0.86407249466950964</v>
      </c>
      <c r="S36" s="33">
        <f>Q36/L36</f>
        <v>0.13592750533049039</v>
      </c>
      <c r="T36" s="32">
        <v>10</v>
      </c>
      <c r="U36" s="31">
        <f>L36/T36</f>
        <v>9.9237794491858065</v>
      </c>
      <c r="V36" s="31">
        <f>Q36/T36</f>
        <v>1.3489145839778147</v>
      </c>
      <c r="W36" s="31">
        <f>U36-V36</f>
        <v>8.5748648652079922</v>
      </c>
      <c r="X36" s="31">
        <v>1</v>
      </c>
      <c r="Y36" s="32">
        <v>100</v>
      </c>
      <c r="Z36" s="31">
        <f>W36*Y36/X36</f>
        <v>857.48648652079919</v>
      </c>
      <c r="AA36" s="31">
        <f>Z36*3.3/1000</f>
        <v>2.829705405518637</v>
      </c>
      <c r="AB36" s="32" t="s">
        <v>206</v>
      </c>
      <c r="AE36" s="1"/>
      <c r="AF36" s="31"/>
    </row>
    <row r="37" spans="1:32">
      <c r="A37" s="32">
        <v>2305</v>
      </c>
      <c r="B37" s="32" t="s">
        <v>239</v>
      </c>
      <c r="C37" s="32" t="s">
        <v>79</v>
      </c>
      <c r="D37" s="32" t="s">
        <v>201</v>
      </c>
      <c r="E37" s="32">
        <v>10000000</v>
      </c>
      <c r="F37" s="32">
        <v>9426706</v>
      </c>
      <c r="G37" s="33">
        <f>1-(F37/E37)</f>
        <v>5.7329399999999975E-2</v>
      </c>
      <c r="H37" s="32">
        <v>708</v>
      </c>
      <c r="I37" s="32">
        <v>708</v>
      </c>
      <c r="J37" s="31">
        <f>I37/F37*E37</f>
        <v>751.05768653440555</v>
      </c>
      <c r="K37" s="32">
        <v>5</v>
      </c>
      <c r="L37" s="31">
        <f>J37/K37</f>
        <v>150.2115373068811</v>
      </c>
      <c r="M37" s="32">
        <v>75</v>
      </c>
      <c r="N37" s="32">
        <v>75</v>
      </c>
      <c r="O37" s="31">
        <f>N37/F37*E37</f>
        <v>79.561195607458217</v>
      </c>
      <c r="P37" s="32">
        <v>4</v>
      </c>
      <c r="Q37" s="31">
        <f>O37/P37</f>
        <v>19.890298901864554</v>
      </c>
      <c r="R37" s="33">
        <f>(L37-Q37)/L37</f>
        <v>0.86758474576271183</v>
      </c>
      <c r="S37" s="33">
        <f>Q37/L37</f>
        <v>0.13241525423728814</v>
      </c>
      <c r="T37" s="32">
        <v>10</v>
      </c>
      <c r="U37" s="31">
        <f>L37/T37</f>
        <v>15.021153730688109</v>
      </c>
      <c r="V37" s="31">
        <f>Q37/T37</f>
        <v>1.9890298901864554</v>
      </c>
      <c r="W37" s="31">
        <f>U37-V37</f>
        <v>13.032123840501654</v>
      </c>
      <c r="X37" s="31">
        <v>1</v>
      </c>
      <c r="Y37" s="32">
        <v>100</v>
      </c>
      <c r="Z37" s="31">
        <f>W37*Y37/X37</f>
        <v>1303.2123840501654</v>
      </c>
      <c r="AA37" s="31">
        <f>Z37*3.3/1000</f>
        <v>4.3006008673655449</v>
      </c>
      <c r="AB37" s="32" t="s">
        <v>206</v>
      </c>
      <c r="AE37" s="1"/>
      <c r="AF37" s="31"/>
    </row>
    <row r="38" spans="1:32">
      <c r="A38" s="32">
        <v>2307</v>
      </c>
      <c r="B38" s="32" t="s">
        <v>238</v>
      </c>
      <c r="C38" s="32" t="s">
        <v>202</v>
      </c>
      <c r="D38" s="32" t="s">
        <v>207</v>
      </c>
      <c r="E38" s="32">
        <v>10000000</v>
      </c>
      <c r="F38" s="32">
        <v>8132832</v>
      </c>
      <c r="G38" s="33">
        <f>1-(F38/E38)</f>
        <v>0.18671680000000002</v>
      </c>
      <c r="H38" s="32">
        <v>1173</v>
      </c>
      <c r="I38" s="32">
        <v>1173</v>
      </c>
      <c r="J38" s="31">
        <f>I38/F38*E38</f>
        <v>1442.3020173046732</v>
      </c>
      <c r="K38" s="32">
        <v>5</v>
      </c>
      <c r="L38" s="31">
        <f>J38/K38</f>
        <v>288.46040346093463</v>
      </c>
      <c r="M38" s="32">
        <v>94</v>
      </c>
      <c r="N38" s="32">
        <v>94</v>
      </c>
      <c r="O38" s="31">
        <f>N38/F38*E38</f>
        <v>115.58089482236939</v>
      </c>
      <c r="P38" s="32">
        <v>4</v>
      </c>
      <c r="Q38" s="31">
        <f>O38/P38</f>
        <v>28.895223705592347</v>
      </c>
      <c r="R38" s="33">
        <f>(L38-Q38)/L38</f>
        <v>0.89982949701619774</v>
      </c>
      <c r="S38" s="33">
        <f>Q38/L38</f>
        <v>0.10017050298380223</v>
      </c>
      <c r="T38" s="32">
        <v>10</v>
      </c>
      <c r="U38" s="31">
        <f>L38/T38</f>
        <v>28.846040346093464</v>
      </c>
      <c r="V38" s="31">
        <f>Q38/T38</f>
        <v>2.8895223705592348</v>
      </c>
      <c r="W38" s="31">
        <f>U38-V38</f>
        <v>25.956517975534229</v>
      </c>
      <c r="X38" s="31">
        <v>1</v>
      </c>
      <c r="Y38" s="32">
        <v>100</v>
      </c>
      <c r="Z38" s="31">
        <f>W38*Y38/X38</f>
        <v>2595.651797553423</v>
      </c>
      <c r="AA38" s="31">
        <f>Z38*3.3/1000</f>
        <v>8.5656509319262959</v>
      </c>
      <c r="AB38" s="32" t="s">
        <v>200</v>
      </c>
      <c r="AC38" s="38">
        <v>2.9713000000000002E-5</v>
      </c>
      <c r="AD38" s="32">
        <v>2350738</v>
      </c>
      <c r="AE38" s="31">
        <v>31.333500000000001</v>
      </c>
      <c r="AF38" s="31">
        <v>9.5142299999999995</v>
      </c>
    </row>
    <row r="39" spans="1:32">
      <c r="A39" s="32">
        <v>2307</v>
      </c>
      <c r="B39" s="32" t="s">
        <v>237</v>
      </c>
      <c r="C39" s="32" t="s">
        <v>202</v>
      </c>
      <c r="D39" s="32" t="s">
        <v>204</v>
      </c>
      <c r="E39" s="32">
        <v>10000000</v>
      </c>
      <c r="F39" s="32">
        <v>8575240</v>
      </c>
      <c r="G39" s="33">
        <f>1-(F39/E39)</f>
        <v>0.14247600000000005</v>
      </c>
      <c r="H39" s="32">
        <v>1370</v>
      </c>
      <c r="I39" s="32">
        <v>1370</v>
      </c>
      <c r="J39" s="31">
        <f>I39/F39*E39</f>
        <v>1597.6229236732731</v>
      </c>
      <c r="K39" s="32">
        <v>5</v>
      </c>
      <c r="L39" s="31">
        <f>J39/K39</f>
        <v>319.52458473465464</v>
      </c>
      <c r="M39" s="32">
        <v>98</v>
      </c>
      <c r="N39" s="32">
        <v>98</v>
      </c>
      <c r="O39" s="31">
        <f>N39/F39*E39</f>
        <v>114.28251570801517</v>
      </c>
      <c r="P39" s="32">
        <v>4</v>
      </c>
      <c r="Q39" s="31">
        <f>O39/P39</f>
        <v>28.570628927003792</v>
      </c>
      <c r="R39" s="33">
        <f>(L39-Q39)/L39</f>
        <v>0.91058394160583944</v>
      </c>
      <c r="S39" s="33">
        <f>Q39/L39</f>
        <v>8.9416058394160586E-2</v>
      </c>
      <c r="T39" s="32">
        <v>10</v>
      </c>
      <c r="U39" s="31">
        <f>L39/T39</f>
        <v>31.952458473465462</v>
      </c>
      <c r="V39" s="31">
        <f>Q39/T39</f>
        <v>2.8570628927003794</v>
      </c>
      <c r="W39" s="31">
        <f>U39-V39</f>
        <v>29.095395580765082</v>
      </c>
      <c r="X39" s="31">
        <v>1</v>
      </c>
      <c r="Y39" s="32">
        <v>100</v>
      </c>
      <c r="Z39" s="31">
        <f>W39*Y39/X39</f>
        <v>2909.539558076508</v>
      </c>
      <c r="AA39" s="31">
        <f>Z39*3.3/1000</f>
        <v>9.6014805416524762</v>
      </c>
      <c r="AB39" s="32" t="s">
        <v>200</v>
      </c>
      <c r="AC39" s="38">
        <v>3.4133900000000002E-5</v>
      </c>
      <c r="AD39" s="32">
        <v>5688400</v>
      </c>
      <c r="AE39" s="31">
        <v>57.709299999999999</v>
      </c>
      <c r="AF39" s="31">
        <v>30.051200000000001</v>
      </c>
    </row>
    <row r="40" spans="1:32">
      <c r="A40" s="32">
        <v>2307</v>
      </c>
      <c r="B40" s="32" t="s">
        <v>236</v>
      </c>
      <c r="C40" s="32" t="s">
        <v>202</v>
      </c>
      <c r="D40" s="32" t="s">
        <v>201</v>
      </c>
      <c r="E40" s="32">
        <v>10000000</v>
      </c>
      <c r="F40" s="32">
        <v>8889172</v>
      </c>
      <c r="G40" s="33">
        <f>1-(F40/E40)</f>
        <v>0.11108280000000004</v>
      </c>
      <c r="H40" s="32">
        <v>1553</v>
      </c>
      <c r="I40" s="32">
        <v>1553</v>
      </c>
      <c r="J40" s="31">
        <f>I40/F40*E40</f>
        <v>1747.0693558410164</v>
      </c>
      <c r="K40" s="32">
        <v>5</v>
      </c>
      <c r="L40" s="31">
        <f>J40/K40</f>
        <v>349.41387116820329</v>
      </c>
      <c r="M40" s="32">
        <v>159</v>
      </c>
      <c r="N40" s="32">
        <v>159</v>
      </c>
      <c r="O40" s="31">
        <f>N40/F40*E40</f>
        <v>178.86930301269905</v>
      </c>
      <c r="P40" s="32">
        <v>4</v>
      </c>
      <c r="Q40" s="31">
        <f>O40/P40</f>
        <v>44.717325753174762</v>
      </c>
      <c r="R40" s="33">
        <f>(L40-Q40)/L40</f>
        <v>0.87202189311010947</v>
      </c>
      <c r="S40" s="33">
        <f>Q40/L40</f>
        <v>0.12797810688989053</v>
      </c>
      <c r="T40" s="32">
        <v>10</v>
      </c>
      <c r="U40" s="31">
        <f>L40/T40</f>
        <v>34.94138711682033</v>
      </c>
      <c r="V40" s="31">
        <f>Q40/T40</f>
        <v>4.4717325753174766</v>
      </c>
      <c r="W40" s="31">
        <f>U40-V40</f>
        <v>30.469654541502855</v>
      </c>
      <c r="X40" s="31">
        <v>1</v>
      </c>
      <c r="Y40" s="32">
        <v>100</v>
      </c>
      <c r="Z40" s="31">
        <f>W40*Y40/X40</f>
        <v>3046.9654541502855</v>
      </c>
      <c r="AA40" s="31">
        <f>Z40*3.3/1000</f>
        <v>10.054985998695942</v>
      </c>
      <c r="AB40" s="32" t="s">
        <v>206</v>
      </c>
      <c r="AE40" s="1"/>
      <c r="AF40" s="31"/>
    </row>
    <row r="41" spans="1:32">
      <c r="A41" s="32">
        <v>2309</v>
      </c>
      <c r="B41" s="32" t="s">
        <v>235</v>
      </c>
      <c r="C41" s="32" t="s">
        <v>202</v>
      </c>
      <c r="D41" s="32" t="s">
        <v>207</v>
      </c>
      <c r="E41" s="32">
        <v>10000000</v>
      </c>
      <c r="F41" s="32">
        <v>9379571</v>
      </c>
      <c r="G41" s="33">
        <f>1-(F41/E41)</f>
        <v>6.2042900000000012E-2</v>
      </c>
      <c r="H41" s="32">
        <v>472</v>
      </c>
      <c r="I41" s="32">
        <v>472</v>
      </c>
      <c r="J41" s="31">
        <f>I41/F41*E41</f>
        <v>503.22130937545012</v>
      </c>
      <c r="K41" s="32">
        <v>5</v>
      </c>
      <c r="L41" s="31">
        <f>J41/K41</f>
        <v>100.64426187509002</v>
      </c>
      <c r="M41" s="32">
        <v>46</v>
      </c>
      <c r="N41" s="32">
        <v>46</v>
      </c>
      <c r="O41" s="31">
        <f>N41/F41*E41</f>
        <v>49.042754727268445</v>
      </c>
      <c r="P41" s="32">
        <v>4</v>
      </c>
      <c r="Q41" s="31">
        <f>O41/P41</f>
        <v>12.260688681817111</v>
      </c>
      <c r="R41" s="33">
        <f>(L41-Q41)/L41</f>
        <v>0.87817796610169485</v>
      </c>
      <c r="S41" s="33">
        <f>Q41/L41</f>
        <v>0.12182203389830509</v>
      </c>
      <c r="T41" s="32">
        <v>10</v>
      </c>
      <c r="U41" s="31">
        <f>L41/T41</f>
        <v>10.064426187509003</v>
      </c>
      <c r="V41" s="31">
        <f>Q41/T41</f>
        <v>1.2260688681817111</v>
      </c>
      <c r="W41" s="31">
        <f>U41-V41</f>
        <v>8.838357319327292</v>
      </c>
      <c r="X41" s="31">
        <v>1</v>
      </c>
      <c r="Y41" s="32">
        <v>100</v>
      </c>
      <c r="Z41" s="31">
        <f>W41*Y41/X41</f>
        <v>883.83573193272923</v>
      </c>
      <c r="AA41" s="31">
        <f>Z41*3.3/1000</f>
        <v>2.9166579153780061</v>
      </c>
      <c r="AB41" s="32" t="s">
        <v>206</v>
      </c>
      <c r="AE41" s="1"/>
      <c r="AF41" s="31"/>
    </row>
    <row r="42" spans="1:32">
      <c r="A42" s="32">
        <v>2309</v>
      </c>
      <c r="B42" s="32" t="s">
        <v>234</v>
      </c>
      <c r="C42" s="32" t="s">
        <v>202</v>
      </c>
      <c r="D42" s="32" t="s">
        <v>204</v>
      </c>
      <c r="E42" s="32">
        <v>10000000</v>
      </c>
      <c r="F42" s="32">
        <v>9115582</v>
      </c>
      <c r="G42" s="33">
        <f>1-(F42/E42)</f>
        <v>8.8441800000000015E-2</v>
      </c>
      <c r="H42" s="32">
        <v>420</v>
      </c>
      <c r="I42" s="32">
        <v>420</v>
      </c>
      <c r="J42" s="31">
        <f>I42/F42*E42</f>
        <v>460.74951659696546</v>
      </c>
      <c r="K42" s="32">
        <v>5</v>
      </c>
      <c r="L42" s="31">
        <f>J42/K42</f>
        <v>92.14990331939309</v>
      </c>
      <c r="M42" s="32">
        <v>28</v>
      </c>
      <c r="N42" s="32">
        <v>28</v>
      </c>
      <c r="O42" s="31">
        <f>N42/F42*E42</f>
        <v>30.716634439797701</v>
      </c>
      <c r="P42" s="32">
        <v>4</v>
      </c>
      <c r="Q42" s="31">
        <f>O42/P42</f>
        <v>7.6791586099494253</v>
      </c>
      <c r="R42" s="33">
        <f>(L42-Q42)/L42</f>
        <v>0.91666666666666663</v>
      </c>
      <c r="S42" s="33">
        <f>Q42/L42</f>
        <v>8.3333333333333343E-2</v>
      </c>
      <c r="T42" s="32">
        <v>10</v>
      </c>
      <c r="U42" s="31">
        <f>L42/T42</f>
        <v>9.2149903319393083</v>
      </c>
      <c r="V42" s="31">
        <f>Q42/T42</f>
        <v>0.76791586099494258</v>
      </c>
      <c r="W42" s="31">
        <f>U42-V42</f>
        <v>8.447074470944365</v>
      </c>
      <c r="X42" s="31">
        <v>1</v>
      </c>
      <c r="Y42" s="32">
        <v>100</v>
      </c>
      <c r="Z42" s="31">
        <f>W42*Y42/X42</f>
        <v>844.70744709443647</v>
      </c>
      <c r="AA42" s="31">
        <f>Z42*3.3/1000</f>
        <v>2.7875345754116401</v>
      </c>
      <c r="AB42" s="32" t="s">
        <v>206</v>
      </c>
      <c r="AE42" s="1"/>
      <c r="AF42" s="31"/>
    </row>
    <row r="43" spans="1:32">
      <c r="A43" s="32">
        <v>2309</v>
      </c>
      <c r="B43" s="32" t="s">
        <v>233</v>
      </c>
      <c r="C43" s="32" t="s">
        <v>202</v>
      </c>
      <c r="D43" s="32" t="s">
        <v>201</v>
      </c>
      <c r="E43" s="32">
        <v>10000000</v>
      </c>
      <c r="F43" s="32">
        <v>9082950</v>
      </c>
      <c r="G43" s="33">
        <f>1-(F43/E43)</f>
        <v>9.1705000000000036E-2</v>
      </c>
      <c r="H43" s="32">
        <v>508</v>
      </c>
      <c r="I43" s="32">
        <v>508</v>
      </c>
      <c r="J43" s="31">
        <f>I43/F43*E43</f>
        <v>559.28965809566273</v>
      </c>
      <c r="K43" s="32">
        <v>5</v>
      </c>
      <c r="L43" s="31">
        <f>J43/K43</f>
        <v>111.85793161913254</v>
      </c>
      <c r="M43" s="32">
        <v>58</v>
      </c>
      <c r="N43" s="32">
        <v>58</v>
      </c>
      <c r="O43" s="31">
        <f>N43/F43*E43</f>
        <v>63.855905845567797</v>
      </c>
      <c r="P43" s="32">
        <v>4</v>
      </c>
      <c r="Q43" s="31">
        <f>O43/P43</f>
        <v>15.963976461391949</v>
      </c>
      <c r="R43" s="33">
        <f>(L43-Q43)/L43</f>
        <v>0.85728346456692905</v>
      </c>
      <c r="S43" s="33">
        <f>Q43/L43</f>
        <v>0.14271653543307089</v>
      </c>
      <c r="T43" s="32">
        <v>10</v>
      </c>
      <c r="U43" s="31">
        <f>L43/T43</f>
        <v>11.185793161913255</v>
      </c>
      <c r="V43" s="31">
        <f>Q43/T43</f>
        <v>1.5963976461391949</v>
      </c>
      <c r="W43" s="31">
        <f>U43-V43</f>
        <v>9.5893955157740596</v>
      </c>
      <c r="X43" s="31">
        <v>1</v>
      </c>
      <c r="Y43" s="32">
        <v>100</v>
      </c>
      <c r="Z43" s="31">
        <f>W43*Y43/X43</f>
        <v>958.93955157740595</v>
      </c>
      <c r="AA43" s="31">
        <f>Z43*3.3/1000</f>
        <v>3.1645005202054395</v>
      </c>
      <c r="AB43" s="32" t="s">
        <v>206</v>
      </c>
      <c r="AE43" s="1"/>
      <c r="AF43" s="31"/>
    </row>
    <row r="44" spans="1:32">
      <c r="A44" s="32">
        <v>2311</v>
      </c>
      <c r="B44" s="32" t="s">
        <v>232</v>
      </c>
      <c r="C44" s="32" t="s">
        <v>79</v>
      </c>
      <c r="D44" s="32" t="s">
        <v>207</v>
      </c>
      <c r="E44" s="32">
        <v>10000000</v>
      </c>
      <c r="F44" s="32">
        <v>8810156</v>
      </c>
      <c r="G44" s="33">
        <f>1-(F44/E44)</f>
        <v>0.11898439999999999</v>
      </c>
      <c r="H44" s="32">
        <v>358</v>
      </c>
      <c r="I44" s="32">
        <v>358</v>
      </c>
      <c r="J44" s="31">
        <f>I44/F44*E44</f>
        <v>406.34921787991038</v>
      </c>
      <c r="K44" s="32">
        <v>5</v>
      </c>
      <c r="L44" s="31">
        <f>J44/K44</f>
        <v>81.26984357598208</v>
      </c>
      <c r="M44" s="32">
        <v>35</v>
      </c>
      <c r="N44" s="32">
        <v>35</v>
      </c>
      <c r="O44" s="31">
        <f>N44/F44*E44</f>
        <v>39.726878843007995</v>
      </c>
      <c r="P44" s="32">
        <v>4</v>
      </c>
      <c r="Q44" s="31">
        <f>O44/P44</f>
        <v>9.9317197107519988</v>
      </c>
      <c r="R44" s="33">
        <f>(L44-Q44)/L44</f>
        <v>0.87779329608938539</v>
      </c>
      <c r="S44" s="33">
        <f>Q44/L44</f>
        <v>0.12220670391061451</v>
      </c>
      <c r="T44" s="32">
        <v>10</v>
      </c>
      <c r="U44" s="31">
        <f>L44/T44</f>
        <v>8.1269843575982073</v>
      </c>
      <c r="V44" s="31">
        <f>Q44/T44</f>
        <v>0.99317197107519983</v>
      </c>
      <c r="W44" s="31">
        <f>U44-V44</f>
        <v>7.1338123865230072</v>
      </c>
      <c r="X44" s="31">
        <v>1</v>
      </c>
      <c r="Y44" s="32">
        <v>100</v>
      </c>
      <c r="Z44" s="31">
        <f>W44*Y44/X44</f>
        <v>713.38123865230068</v>
      </c>
      <c r="AA44" s="31">
        <f>Z44*3.3/1000</f>
        <v>2.3541580875525918</v>
      </c>
      <c r="AB44" s="32" t="s">
        <v>200</v>
      </c>
      <c r="AC44" s="38">
        <v>2.7347599999999999E-5</v>
      </c>
      <c r="AD44" s="32">
        <v>1557705</v>
      </c>
      <c r="AE44" s="31">
        <v>21.319800000000001</v>
      </c>
      <c r="AF44" s="31">
        <v>7.3580699999999997</v>
      </c>
    </row>
    <row r="45" spans="1:32">
      <c r="A45" s="32">
        <v>2311</v>
      </c>
      <c r="B45" s="32" t="s">
        <v>231</v>
      </c>
      <c r="C45" s="32" t="s">
        <v>79</v>
      </c>
      <c r="D45" s="32" t="s">
        <v>204</v>
      </c>
      <c r="E45" s="32">
        <v>10000000</v>
      </c>
      <c r="F45" s="32">
        <v>9376675</v>
      </c>
      <c r="G45" s="33">
        <f>1-(F45/E45)</f>
        <v>6.2332500000000013E-2</v>
      </c>
      <c r="H45" s="32">
        <v>330</v>
      </c>
      <c r="I45" s="32">
        <v>330</v>
      </c>
      <c r="J45" s="31">
        <f>I45/F45*E45</f>
        <v>351.93712056779185</v>
      </c>
      <c r="K45" s="32">
        <v>5</v>
      </c>
      <c r="L45" s="31">
        <f>J45/K45</f>
        <v>70.387424113558367</v>
      </c>
      <c r="M45" s="32">
        <v>21</v>
      </c>
      <c r="N45" s="32">
        <v>21</v>
      </c>
      <c r="O45" s="31">
        <f>N45/F45*E45</f>
        <v>22.395998581586756</v>
      </c>
      <c r="P45" s="32">
        <v>4</v>
      </c>
      <c r="Q45" s="31">
        <f>O45/P45</f>
        <v>5.598999645396689</v>
      </c>
      <c r="R45" s="33">
        <f>(L45-Q45)/L45</f>
        <v>0.92045454545454541</v>
      </c>
      <c r="S45" s="33">
        <f>Q45/L45</f>
        <v>7.9545454545454558E-2</v>
      </c>
      <c r="T45" s="32">
        <v>10</v>
      </c>
      <c r="U45" s="31">
        <f>L45/T45</f>
        <v>7.0387424113558366</v>
      </c>
      <c r="V45" s="31">
        <f>Q45/T45</f>
        <v>0.55989996453966895</v>
      </c>
      <c r="W45" s="31">
        <f>U45-V45</f>
        <v>6.4788424468161674</v>
      </c>
      <c r="X45" s="31">
        <v>1</v>
      </c>
      <c r="Y45" s="32">
        <v>100</v>
      </c>
      <c r="Z45" s="31">
        <f>W45*Y45/X45</f>
        <v>647.88424468161679</v>
      </c>
      <c r="AA45" s="31">
        <f>Z45*3.3/1000</f>
        <v>2.1380180074493351</v>
      </c>
      <c r="AB45" s="32" t="s">
        <v>200</v>
      </c>
      <c r="AC45" s="38">
        <v>2.4870499999999998E-5</v>
      </c>
      <c r="AD45" s="32">
        <v>1785461</v>
      </c>
      <c r="AE45" s="31">
        <v>24.533100000000001</v>
      </c>
      <c r="AF45" s="31">
        <v>8.3553999999999995</v>
      </c>
    </row>
    <row r="46" spans="1:32">
      <c r="A46" s="32">
        <v>2311</v>
      </c>
      <c r="B46" s="32" t="s">
        <v>230</v>
      </c>
      <c r="C46" s="32" t="s">
        <v>79</v>
      </c>
      <c r="D46" s="32" t="s">
        <v>201</v>
      </c>
      <c r="E46" s="32">
        <v>10000000</v>
      </c>
      <c r="F46" s="32">
        <v>8430694</v>
      </c>
      <c r="G46" s="33">
        <f>1-(F46/E46)</f>
        <v>0.15693060000000003</v>
      </c>
      <c r="H46" s="32">
        <v>387</v>
      </c>
      <c r="I46" s="32">
        <v>387</v>
      </c>
      <c r="J46" s="31">
        <f>I46/F46*E46</f>
        <v>459.03694286615075</v>
      </c>
      <c r="K46" s="32">
        <v>5</v>
      </c>
      <c r="L46" s="31">
        <f>J46/K46</f>
        <v>91.807388573230156</v>
      </c>
      <c r="M46" s="32">
        <v>33</v>
      </c>
      <c r="N46" s="32">
        <v>33</v>
      </c>
      <c r="O46" s="31">
        <f>N46/F46*E46</f>
        <v>39.142685050601997</v>
      </c>
      <c r="P46" s="32">
        <v>4</v>
      </c>
      <c r="Q46" s="31">
        <f>O46/P46</f>
        <v>9.7856712626504994</v>
      </c>
      <c r="R46" s="33">
        <f>(L46-Q46)/L46</f>
        <v>0.89341085271317833</v>
      </c>
      <c r="S46" s="33">
        <f>Q46/L46</f>
        <v>0.10658914728682169</v>
      </c>
      <c r="T46" s="32">
        <v>10</v>
      </c>
      <c r="U46" s="31">
        <f>L46/T46</f>
        <v>9.180738857323016</v>
      </c>
      <c r="V46" s="31">
        <f>Q46/T46</f>
        <v>0.97856712626504994</v>
      </c>
      <c r="W46" s="31">
        <f>U46-V46</f>
        <v>8.202171731057966</v>
      </c>
      <c r="X46" s="31">
        <v>1</v>
      </c>
      <c r="Y46" s="32">
        <v>100</v>
      </c>
      <c r="Z46" s="31">
        <f>W46*Y46/X46</f>
        <v>820.21717310579663</v>
      </c>
      <c r="AA46" s="31">
        <f>Z46*3.3/1000</f>
        <v>2.7067166712491288</v>
      </c>
      <c r="AB46" s="32" t="s">
        <v>200</v>
      </c>
      <c r="AC46" s="38">
        <v>5.8937000000000002E-5</v>
      </c>
      <c r="AD46" s="32">
        <v>5548660</v>
      </c>
      <c r="AE46" s="31">
        <v>53.105800000000002</v>
      </c>
      <c r="AF46" s="31">
        <v>28.4373</v>
      </c>
    </row>
    <row r="47" spans="1:32">
      <c r="A47" s="32">
        <v>2317</v>
      </c>
      <c r="B47" s="32" t="s">
        <v>229</v>
      </c>
      <c r="C47" s="32" t="s">
        <v>79</v>
      </c>
      <c r="D47" s="32" t="s">
        <v>207</v>
      </c>
      <c r="E47" s="32">
        <v>10000000</v>
      </c>
      <c r="F47" s="32">
        <v>9223630</v>
      </c>
      <c r="G47" s="33">
        <f>1-(F47/E47)</f>
        <v>7.7636999999999956E-2</v>
      </c>
      <c r="H47" s="32">
        <v>397</v>
      </c>
      <c r="I47" s="32">
        <v>397</v>
      </c>
      <c r="J47" s="31">
        <f>I47/F47*E47</f>
        <v>430.41622441489955</v>
      </c>
      <c r="K47" s="32">
        <v>5</v>
      </c>
      <c r="L47" s="31">
        <f>J47/K47</f>
        <v>86.083244882979912</v>
      </c>
      <c r="M47" s="32">
        <v>35</v>
      </c>
      <c r="N47" s="32">
        <v>35</v>
      </c>
      <c r="O47" s="31">
        <f>N47/F47*E47</f>
        <v>37.946014746905497</v>
      </c>
      <c r="P47" s="32">
        <v>4</v>
      </c>
      <c r="Q47" s="31">
        <f>O47/P47</f>
        <v>9.4865036867263743</v>
      </c>
      <c r="R47" s="33">
        <f>(L47-Q47)/L47</f>
        <v>0.88979848866498734</v>
      </c>
      <c r="S47" s="33">
        <f>Q47/L47</f>
        <v>0.11020151133501258</v>
      </c>
      <c r="T47" s="32">
        <v>10</v>
      </c>
      <c r="U47" s="31">
        <f>L47/T47</f>
        <v>8.6083244882979919</v>
      </c>
      <c r="V47" s="31">
        <f>Q47/T47</f>
        <v>0.94865036867263741</v>
      </c>
      <c r="W47" s="31">
        <f>U47-V47</f>
        <v>7.6596741196253548</v>
      </c>
      <c r="X47" s="31">
        <v>1</v>
      </c>
      <c r="Y47" s="32">
        <v>100</v>
      </c>
      <c r="Z47" s="31">
        <f>W47*Y47/X47</f>
        <v>765.96741196253549</v>
      </c>
      <c r="AA47" s="31">
        <f>Z47*3.3/1000</f>
        <v>2.5276924594763668</v>
      </c>
      <c r="AB47" s="32" t="s">
        <v>200</v>
      </c>
      <c r="AC47" s="38">
        <v>3.3310199999999998E-5</v>
      </c>
      <c r="AD47" s="32">
        <v>2081217</v>
      </c>
      <c r="AE47" s="31">
        <v>26.957999999999998</v>
      </c>
      <c r="AF47" s="31">
        <v>12.4779</v>
      </c>
    </row>
    <row r="48" spans="1:32">
      <c r="A48" s="32">
        <v>2317</v>
      </c>
      <c r="B48" s="32" t="s">
        <v>228</v>
      </c>
      <c r="C48" s="32" t="s">
        <v>79</v>
      </c>
      <c r="D48" s="32" t="s">
        <v>204</v>
      </c>
      <c r="E48" s="32">
        <v>10000000</v>
      </c>
      <c r="F48" s="32">
        <v>9664300</v>
      </c>
      <c r="G48" s="33">
        <f>1-(F48/E48)</f>
        <v>3.3569999999999989E-2</v>
      </c>
      <c r="H48" s="32">
        <v>331</v>
      </c>
      <c r="I48" s="32">
        <v>331</v>
      </c>
      <c r="J48" s="31">
        <f>I48/F48*E48</f>
        <v>342.49764597539399</v>
      </c>
      <c r="K48" s="32">
        <v>5</v>
      </c>
      <c r="L48" s="31">
        <f>J48/K48</f>
        <v>68.499529195078793</v>
      </c>
      <c r="M48" s="32">
        <v>22</v>
      </c>
      <c r="N48" s="32">
        <v>22</v>
      </c>
      <c r="O48" s="31">
        <f>N48/F48*E48</f>
        <v>22.764193992322255</v>
      </c>
      <c r="P48" s="32">
        <v>4</v>
      </c>
      <c r="Q48" s="31">
        <f>O48/P48</f>
        <v>5.6910484980805638</v>
      </c>
      <c r="R48" s="33">
        <f>(L48-Q48)/L48</f>
        <v>0.91691842900302123</v>
      </c>
      <c r="S48" s="33">
        <f>Q48/L48</f>
        <v>8.308157099697884E-2</v>
      </c>
      <c r="T48" s="32">
        <v>10</v>
      </c>
      <c r="U48" s="31">
        <f>L48/T48</f>
        <v>6.8499529195078797</v>
      </c>
      <c r="V48" s="31">
        <f>Q48/T48</f>
        <v>0.56910484980805642</v>
      </c>
      <c r="W48" s="31">
        <f>U48-V48</f>
        <v>6.2808480696998235</v>
      </c>
      <c r="X48" s="31">
        <v>1</v>
      </c>
      <c r="Y48" s="32">
        <v>100</v>
      </c>
      <c r="Z48" s="31">
        <f>W48*Y48/X48</f>
        <v>628.08480696998231</v>
      </c>
      <c r="AA48" s="31">
        <f>Z48*3.3/1000</f>
        <v>2.0726798630009418</v>
      </c>
      <c r="AB48" s="32" t="s">
        <v>200</v>
      </c>
      <c r="AC48" s="38">
        <v>3.6653399999999997E-5</v>
      </c>
      <c r="AD48" s="32">
        <v>2608420</v>
      </c>
      <c r="AE48" s="31">
        <v>30.993300000000001</v>
      </c>
      <c r="AF48" s="31">
        <v>13.237500000000001</v>
      </c>
    </row>
    <row r="49" spans="1:32">
      <c r="A49" s="32">
        <v>2317</v>
      </c>
      <c r="B49" s="32" t="s">
        <v>227</v>
      </c>
      <c r="C49" s="32" t="s">
        <v>79</v>
      </c>
      <c r="D49" s="32" t="s">
        <v>201</v>
      </c>
      <c r="E49" s="32">
        <v>10000000</v>
      </c>
      <c r="F49" s="32">
        <v>8641389</v>
      </c>
      <c r="G49" s="33">
        <f>1-(F49/E49)</f>
        <v>0.13586109999999996</v>
      </c>
      <c r="H49" s="32">
        <v>391</v>
      </c>
      <c r="I49" s="32">
        <v>391</v>
      </c>
      <c r="J49" s="31">
        <f>I49/F49*E49</f>
        <v>452.47355488799315</v>
      </c>
      <c r="K49" s="32">
        <v>5</v>
      </c>
      <c r="L49" s="31">
        <f>J49/K49</f>
        <v>90.494710977598629</v>
      </c>
      <c r="M49" s="32">
        <v>37</v>
      </c>
      <c r="N49" s="32">
        <v>37</v>
      </c>
      <c r="O49" s="31">
        <f>N49/F49*E49</f>
        <v>42.817190615999351</v>
      </c>
      <c r="P49" s="32">
        <v>4</v>
      </c>
      <c r="Q49" s="31">
        <f>O49/P49</f>
        <v>10.704297653999838</v>
      </c>
      <c r="R49" s="33">
        <f>(L49-Q49)/L49</f>
        <v>0.88171355498721216</v>
      </c>
      <c r="S49" s="33">
        <f>Q49/L49</f>
        <v>0.11828644501278772</v>
      </c>
      <c r="T49" s="32">
        <v>10</v>
      </c>
      <c r="U49" s="31">
        <f>L49/T49</f>
        <v>9.0494710977598629</v>
      </c>
      <c r="V49" s="31">
        <f>Q49/T49</f>
        <v>1.0704297653999837</v>
      </c>
      <c r="W49" s="31">
        <f>U49-V49</f>
        <v>7.9790413323598788</v>
      </c>
      <c r="X49" s="31">
        <v>1</v>
      </c>
      <c r="Y49" s="32">
        <v>100</v>
      </c>
      <c r="Z49" s="31">
        <f>W49*Y49/X49</f>
        <v>797.90413323598784</v>
      </c>
      <c r="AA49" s="31">
        <f>Z49*3.3/1000</f>
        <v>2.6330836396787598</v>
      </c>
      <c r="AB49" s="32" t="s">
        <v>200</v>
      </c>
      <c r="AC49" s="38">
        <v>4.3196399999999999E-5</v>
      </c>
      <c r="AD49" s="32">
        <v>2428598</v>
      </c>
      <c r="AE49" s="31">
        <v>29.649100000000001</v>
      </c>
      <c r="AF49" s="31">
        <v>12.927</v>
      </c>
    </row>
    <row r="50" spans="1:32">
      <c r="A50" s="32">
        <v>2318</v>
      </c>
      <c r="B50" s="32" t="s">
        <v>226</v>
      </c>
      <c r="C50" s="32" t="s">
        <v>202</v>
      </c>
      <c r="D50" s="32" t="s">
        <v>207</v>
      </c>
      <c r="E50" s="32">
        <v>10000000</v>
      </c>
      <c r="F50" s="32">
        <v>9667397</v>
      </c>
      <c r="G50" s="33">
        <f>1-(F50/E50)</f>
        <v>3.326030000000002E-2</v>
      </c>
      <c r="H50" s="32">
        <v>896</v>
      </c>
      <c r="I50" s="32">
        <v>896</v>
      </c>
      <c r="J50" s="31">
        <f>I50/F50*E50</f>
        <v>926.8265283819419</v>
      </c>
      <c r="K50" s="32">
        <v>5</v>
      </c>
      <c r="L50" s="31">
        <f>J50/K50</f>
        <v>185.36530567638837</v>
      </c>
      <c r="M50" s="32">
        <v>107</v>
      </c>
      <c r="N50" s="32">
        <v>107</v>
      </c>
      <c r="O50" s="31">
        <f>N50/F50*E50</f>
        <v>110.68129300989708</v>
      </c>
      <c r="P50" s="32">
        <v>4</v>
      </c>
      <c r="Q50" s="31">
        <f>O50/P50</f>
        <v>27.670323252474269</v>
      </c>
      <c r="R50" s="33">
        <f>(L50-Q50)/L50</f>
        <v>0.8507254464285714</v>
      </c>
      <c r="S50" s="33">
        <f>Q50/L50</f>
        <v>0.14927455357142858</v>
      </c>
      <c r="T50" s="32">
        <v>10</v>
      </c>
      <c r="U50" s="31">
        <f>L50/T50</f>
        <v>18.536530567638838</v>
      </c>
      <c r="V50" s="31">
        <f>Q50/T50</f>
        <v>2.7670323252474267</v>
      </c>
      <c r="W50" s="31">
        <f>U50-V50</f>
        <v>15.769498242391411</v>
      </c>
      <c r="X50" s="31">
        <v>1</v>
      </c>
      <c r="Y50" s="32">
        <v>100</v>
      </c>
      <c r="Z50" s="31">
        <f>W50*Y50/X50</f>
        <v>1576.949824239141</v>
      </c>
      <c r="AA50" s="31">
        <f>Z50*3.3/1000</f>
        <v>5.2039344199891646</v>
      </c>
      <c r="AB50" s="32" t="s">
        <v>200</v>
      </c>
      <c r="AC50" s="38">
        <v>3.48158E-5</v>
      </c>
      <c r="AD50" s="32">
        <v>2804670</v>
      </c>
      <c r="AE50" s="31">
        <v>34.255299999999998</v>
      </c>
      <c r="AF50" s="31">
        <v>17.363199999999999</v>
      </c>
    </row>
    <row r="51" spans="1:32">
      <c r="A51" s="32">
        <v>2318</v>
      </c>
      <c r="B51" s="32" t="s">
        <v>225</v>
      </c>
      <c r="C51" s="32" t="s">
        <v>202</v>
      </c>
      <c r="D51" s="32" t="s">
        <v>204</v>
      </c>
      <c r="E51" s="32">
        <v>10000000</v>
      </c>
      <c r="F51" s="32">
        <v>9685803</v>
      </c>
      <c r="G51" s="33">
        <f>1-(F51/E51)</f>
        <v>3.141970000000005E-2</v>
      </c>
      <c r="H51" s="32">
        <v>576</v>
      </c>
      <c r="I51" s="32">
        <v>576</v>
      </c>
      <c r="J51" s="31">
        <f>I51/F51*E51</f>
        <v>594.68481859480312</v>
      </c>
      <c r="K51" s="32">
        <v>5</v>
      </c>
      <c r="L51" s="31">
        <f>J51/K51</f>
        <v>118.93696371896063</v>
      </c>
      <c r="M51" s="32">
        <v>68</v>
      </c>
      <c r="N51" s="32">
        <v>68</v>
      </c>
      <c r="O51" s="31">
        <f>N51/F51*E51</f>
        <v>70.205846639664259</v>
      </c>
      <c r="P51" s="32">
        <v>4</v>
      </c>
      <c r="Q51" s="31">
        <f>O51/P51</f>
        <v>17.551461659916065</v>
      </c>
      <c r="R51" s="33">
        <f>(L51-Q51)/L51</f>
        <v>0.85243055555555558</v>
      </c>
      <c r="S51" s="33">
        <f>Q51/L51</f>
        <v>0.14756944444444445</v>
      </c>
      <c r="T51" s="32">
        <v>10</v>
      </c>
      <c r="U51" s="31">
        <f>L51/T51</f>
        <v>11.893696371896063</v>
      </c>
      <c r="V51" s="31">
        <f>Q51/T51</f>
        <v>1.7551461659916066</v>
      </c>
      <c r="W51" s="31">
        <f>U51-V51</f>
        <v>10.138550205904457</v>
      </c>
      <c r="X51" s="31">
        <v>1</v>
      </c>
      <c r="Y51" s="32">
        <v>100</v>
      </c>
      <c r="Z51" s="31">
        <f>W51*Y51/X51</f>
        <v>1013.8550205904456</v>
      </c>
      <c r="AA51" s="31">
        <f>Z51*3.3/1000</f>
        <v>3.3457215679484702</v>
      </c>
      <c r="AB51" s="32" t="s">
        <v>200</v>
      </c>
      <c r="AC51" s="38">
        <v>3.9950799999999997E-5</v>
      </c>
      <c r="AD51" s="32">
        <v>2079779</v>
      </c>
      <c r="AE51" s="31">
        <v>24.624300000000002</v>
      </c>
      <c r="AF51" s="31">
        <v>6.5156599999999996</v>
      </c>
    </row>
    <row r="52" spans="1:32">
      <c r="A52" s="32">
        <v>2318</v>
      </c>
      <c r="B52" s="32" t="s">
        <v>224</v>
      </c>
      <c r="C52" s="32" t="s">
        <v>202</v>
      </c>
      <c r="D52" s="32" t="s">
        <v>201</v>
      </c>
      <c r="E52" s="32">
        <v>10000000</v>
      </c>
      <c r="F52" s="32">
        <v>9320933</v>
      </c>
      <c r="G52" s="33">
        <f>1-(F52/E52)</f>
        <v>6.7906699999999987E-2</v>
      </c>
      <c r="H52" s="32">
        <v>993</v>
      </c>
      <c r="I52" s="32">
        <v>993</v>
      </c>
      <c r="J52" s="31">
        <f>I52/F52*E52</f>
        <v>1065.3439950700215</v>
      </c>
      <c r="K52" s="32">
        <v>5</v>
      </c>
      <c r="L52" s="31">
        <f>J52/K52</f>
        <v>213.0687990140043</v>
      </c>
      <c r="M52" s="32">
        <v>151</v>
      </c>
      <c r="N52" s="32">
        <v>151</v>
      </c>
      <c r="O52" s="31">
        <f>N52/F52*E52</f>
        <v>162.00094990490757</v>
      </c>
      <c r="P52" s="32">
        <v>4</v>
      </c>
      <c r="Q52" s="31">
        <f>O52/P52</f>
        <v>40.500237476226893</v>
      </c>
      <c r="R52" s="33">
        <f>(L52-Q52)/L52</f>
        <v>0.8099194360523666</v>
      </c>
      <c r="S52" s="33">
        <f>Q52/L52</f>
        <v>0.1900805639476334</v>
      </c>
      <c r="T52" s="32">
        <v>10</v>
      </c>
      <c r="U52" s="31">
        <f>L52/T52</f>
        <v>21.306879901400428</v>
      </c>
      <c r="V52" s="31">
        <f>Q52/T52</f>
        <v>4.0500237476226895</v>
      </c>
      <c r="W52" s="31">
        <f>U52-V52</f>
        <v>17.25685615377774</v>
      </c>
      <c r="X52" s="31">
        <v>1</v>
      </c>
      <c r="Y52" s="32">
        <v>100</v>
      </c>
      <c r="Z52" s="31">
        <f>W52*Y52/X52</f>
        <v>1725.685615377774</v>
      </c>
      <c r="AA52" s="31">
        <f>Z52*3.3/1000</f>
        <v>5.6947625307466545</v>
      </c>
      <c r="AB52" s="32" t="s">
        <v>200</v>
      </c>
      <c r="AC52" s="38">
        <v>4.1525600000000001E-5</v>
      </c>
      <c r="AD52" s="32">
        <v>3371373</v>
      </c>
      <c r="AE52" s="31">
        <v>39.402700000000003</v>
      </c>
      <c r="AF52" s="31">
        <v>19.7256</v>
      </c>
    </row>
    <row r="53" spans="1:32">
      <c r="A53" s="32">
        <v>2319</v>
      </c>
      <c r="B53" s="32" t="s">
        <v>223</v>
      </c>
      <c r="C53" s="32" t="s">
        <v>202</v>
      </c>
      <c r="D53" s="32" t="s">
        <v>207</v>
      </c>
      <c r="E53" s="32">
        <v>10000000</v>
      </c>
      <c r="F53" s="32">
        <v>8908328</v>
      </c>
      <c r="G53" s="33">
        <f>1-(F53/E53)</f>
        <v>0.10916720000000002</v>
      </c>
      <c r="H53" s="32">
        <v>852</v>
      </c>
      <c r="I53" s="32">
        <v>852</v>
      </c>
      <c r="J53" s="31">
        <f>I53/F53*E53</f>
        <v>956.40843040355048</v>
      </c>
      <c r="K53" s="32">
        <v>5</v>
      </c>
      <c r="L53" s="31">
        <f>J53/K53</f>
        <v>191.2816860807101</v>
      </c>
      <c r="M53" s="32">
        <v>55</v>
      </c>
      <c r="N53" s="32">
        <v>55</v>
      </c>
      <c r="O53" s="31">
        <f>N53/F53*E53</f>
        <v>61.739980835909947</v>
      </c>
      <c r="P53" s="32">
        <v>4</v>
      </c>
      <c r="Q53" s="31">
        <f>O53/P53</f>
        <v>15.434995208977487</v>
      </c>
      <c r="R53" s="33">
        <f>(L53-Q53)/L53</f>
        <v>0.91930751173708924</v>
      </c>
      <c r="S53" s="33">
        <f>Q53/L53</f>
        <v>8.0692488262910797E-2</v>
      </c>
      <c r="T53" s="32">
        <v>10</v>
      </c>
      <c r="U53" s="31">
        <f>L53/T53</f>
        <v>19.128168608071011</v>
      </c>
      <c r="V53" s="31">
        <f>Q53/T53</f>
        <v>1.5434995208977487</v>
      </c>
      <c r="W53" s="31">
        <f>U53-V53</f>
        <v>17.58466908717326</v>
      </c>
      <c r="X53" s="31">
        <v>1</v>
      </c>
      <c r="Y53" s="32">
        <v>100</v>
      </c>
      <c r="Z53" s="31">
        <f>W53*Y53/X53</f>
        <v>1758.4669087173261</v>
      </c>
      <c r="AA53" s="31">
        <f>Z53*3.3/1000</f>
        <v>5.8029407987671755</v>
      </c>
      <c r="AB53" s="32" t="s">
        <v>200</v>
      </c>
      <c r="AC53" s="38">
        <v>2.3378900000000001E-5</v>
      </c>
      <c r="AD53" s="32">
        <v>3505768</v>
      </c>
      <c r="AE53" s="31">
        <v>40.482999999999997</v>
      </c>
      <c r="AF53" s="31">
        <v>16.736699999999999</v>
      </c>
    </row>
    <row r="54" spans="1:32">
      <c r="A54" s="32">
        <v>2319</v>
      </c>
      <c r="B54" s="32" t="s">
        <v>222</v>
      </c>
      <c r="C54" s="32" t="s">
        <v>202</v>
      </c>
      <c r="D54" s="32" t="s">
        <v>204</v>
      </c>
      <c r="E54" s="32">
        <v>10000000</v>
      </c>
      <c r="F54" s="32">
        <v>9713552</v>
      </c>
      <c r="G54" s="33">
        <f>1-(F54/E54)</f>
        <v>2.8644800000000026E-2</v>
      </c>
      <c r="H54" s="32">
        <v>481</v>
      </c>
      <c r="I54" s="32">
        <v>481</v>
      </c>
      <c r="J54" s="31">
        <f>I54/F54*E54</f>
        <v>495.18445981449423</v>
      </c>
      <c r="K54" s="32">
        <v>5</v>
      </c>
      <c r="L54" s="31">
        <f>J54/K54</f>
        <v>99.036891962898849</v>
      </c>
      <c r="M54" s="32">
        <v>47</v>
      </c>
      <c r="N54" s="32">
        <v>47</v>
      </c>
      <c r="O54" s="31">
        <f>N54/F54*E54</f>
        <v>48.38600750786118</v>
      </c>
      <c r="P54" s="32">
        <v>4</v>
      </c>
      <c r="Q54" s="31">
        <f>O54/P54</f>
        <v>12.096501876965295</v>
      </c>
      <c r="R54" s="33">
        <f>(L54-Q54)/L54</f>
        <v>0.87785862785862789</v>
      </c>
      <c r="S54" s="33">
        <f>Q54/L54</f>
        <v>0.12214137214137213</v>
      </c>
      <c r="T54" s="32">
        <v>10</v>
      </c>
      <c r="U54" s="31">
        <f>L54/T54</f>
        <v>9.9036891962898856</v>
      </c>
      <c r="V54" s="31">
        <f>Q54/T54</f>
        <v>1.2096501876965295</v>
      </c>
      <c r="W54" s="31">
        <f>U54-V54</f>
        <v>8.6940390085933554</v>
      </c>
      <c r="X54" s="31">
        <v>1</v>
      </c>
      <c r="Y54" s="32">
        <v>100</v>
      </c>
      <c r="Z54" s="31">
        <f>W54*Y54/X54</f>
        <v>869.40390085933552</v>
      </c>
      <c r="AA54" s="31">
        <f>Z54*3.3/1000</f>
        <v>2.869032872835807</v>
      </c>
      <c r="AB54" s="32" t="s">
        <v>200</v>
      </c>
      <c r="AC54" s="38">
        <v>2.2880200000000002E-5</v>
      </c>
      <c r="AD54" s="32">
        <v>4360091</v>
      </c>
      <c r="AE54" s="31">
        <v>46.303699999999999</v>
      </c>
      <c r="AF54" s="31">
        <v>22.5274</v>
      </c>
    </row>
    <row r="55" spans="1:32">
      <c r="A55" s="32">
        <v>2319</v>
      </c>
      <c r="B55" s="32" t="s">
        <v>221</v>
      </c>
      <c r="C55" s="32" t="s">
        <v>202</v>
      </c>
      <c r="D55" s="32" t="s">
        <v>201</v>
      </c>
      <c r="E55" s="32">
        <v>10000000</v>
      </c>
      <c r="F55" s="32">
        <v>9145953</v>
      </c>
      <c r="G55" s="33">
        <f>1-(F55/E55)</f>
        <v>8.54047E-2</v>
      </c>
      <c r="H55" s="32">
        <v>818</v>
      </c>
      <c r="I55" s="32">
        <v>818</v>
      </c>
      <c r="J55" s="31">
        <f>I55/F55*E55</f>
        <v>894.3846529716476</v>
      </c>
      <c r="K55" s="32">
        <v>5</v>
      </c>
      <c r="L55" s="31">
        <f>J55/K55</f>
        <v>178.87693059432951</v>
      </c>
      <c r="M55" s="32">
        <v>64</v>
      </c>
      <c r="N55" s="32">
        <v>64</v>
      </c>
      <c r="O55" s="31">
        <f>N55/F55*E55</f>
        <v>69.976305366974884</v>
      </c>
      <c r="P55" s="32">
        <v>4</v>
      </c>
      <c r="Q55" s="31">
        <f>O55/P55</f>
        <v>17.494076341743721</v>
      </c>
      <c r="R55" s="33">
        <f>(L55-Q55)/L55</f>
        <v>0.90220048899755501</v>
      </c>
      <c r="S55" s="33">
        <f>Q55/L55</f>
        <v>9.7799511002445008E-2</v>
      </c>
      <c r="T55" s="32">
        <v>10</v>
      </c>
      <c r="U55" s="31">
        <f>L55/T55</f>
        <v>17.887693059432952</v>
      </c>
      <c r="V55" s="31">
        <f>Q55/T55</f>
        <v>1.7494076341743721</v>
      </c>
      <c r="W55" s="31">
        <f>U55-V55</f>
        <v>16.13828542525858</v>
      </c>
      <c r="X55" s="31">
        <v>1</v>
      </c>
      <c r="Y55" s="32">
        <v>100</v>
      </c>
      <c r="Z55" s="31">
        <f>W55*Y55/X55</f>
        <v>1613.828542525858</v>
      </c>
      <c r="AA55" s="31">
        <f>Z55*3.3/1000</f>
        <v>5.3256341903353315</v>
      </c>
      <c r="AB55" s="32" t="s">
        <v>200</v>
      </c>
      <c r="AC55" s="38">
        <v>2.45361E-5</v>
      </c>
      <c r="AD55" s="32">
        <v>2965294</v>
      </c>
      <c r="AE55" s="31">
        <v>33.702399999999997</v>
      </c>
      <c r="AF55" s="31">
        <v>12.201499999999999</v>
      </c>
    </row>
    <row r="56" spans="1:32">
      <c r="A56" s="32">
        <v>2322</v>
      </c>
      <c r="B56" s="32" t="s">
        <v>220</v>
      </c>
      <c r="C56" s="32" t="s">
        <v>79</v>
      </c>
      <c r="D56" s="32" t="s">
        <v>207</v>
      </c>
      <c r="E56" s="32">
        <v>10000000</v>
      </c>
      <c r="F56" s="32">
        <v>8935189</v>
      </c>
      <c r="G56" s="33">
        <f>1-(F56/E56)</f>
        <v>0.1064811</v>
      </c>
      <c r="H56" s="32">
        <v>505</v>
      </c>
      <c r="I56" s="32">
        <v>505</v>
      </c>
      <c r="J56" s="31">
        <f>I56/F56*E56</f>
        <v>565.18110585013926</v>
      </c>
      <c r="K56" s="32">
        <v>5</v>
      </c>
      <c r="L56" s="31">
        <f>J56/K56</f>
        <v>113.03622117002786</v>
      </c>
      <c r="M56" s="32">
        <v>55</v>
      </c>
      <c r="N56" s="32">
        <v>55</v>
      </c>
      <c r="O56" s="31">
        <f>N56/F56*E56</f>
        <v>61.554377864866652</v>
      </c>
      <c r="P56" s="32">
        <v>4</v>
      </c>
      <c r="Q56" s="31">
        <f>O56/P56</f>
        <v>15.388594466216663</v>
      </c>
      <c r="R56" s="33">
        <f>(L56-Q56)/L56</f>
        <v>0.86386138613861385</v>
      </c>
      <c r="S56" s="33">
        <f>Q56/L56</f>
        <v>0.13613861386138612</v>
      </c>
      <c r="T56" s="32">
        <v>10</v>
      </c>
      <c r="U56" s="31">
        <f>L56/T56</f>
        <v>11.303622117002785</v>
      </c>
      <c r="V56" s="31">
        <f>Q56/T56</f>
        <v>1.5388594466216663</v>
      </c>
      <c r="W56" s="31">
        <f>U56-V56</f>
        <v>9.7647626703811188</v>
      </c>
      <c r="X56" s="31">
        <v>1</v>
      </c>
      <c r="Y56" s="32">
        <v>100</v>
      </c>
      <c r="Z56" s="31">
        <f>W56*Y56/X56</f>
        <v>976.47626703811193</v>
      </c>
      <c r="AA56" s="31">
        <f>Z56*3.3/1000</f>
        <v>3.2223716812257694</v>
      </c>
      <c r="AB56" s="32" t="s">
        <v>200</v>
      </c>
      <c r="AC56" s="38">
        <v>2.2269899999999998E-5</v>
      </c>
      <c r="AD56" s="32">
        <v>1976434</v>
      </c>
      <c r="AE56" s="31">
        <v>24.1433</v>
      </c>
      <c r="AF56" s="31">
        <v>8.2939500000000006</v>
      </c>
    </row>
    <row r="57" spans="1:32">
      <c r="A57" s="32">
        <v>2322</v>
      </c>
      <c r="B57" s="32" t="s">
        <v>219</v>
      </c>
      <c r="C57" s="32" t="s">
        <v>79</v>
      </c>
      <c r="D57" s="32" t="s">
        <v>204</v>
      </c>
      <c r="E57" s="32">
        <v>10000000</v>
      </c>
      <c r="F57" s="32">
        <v>9037427</v>
      </c>
      <c r="G57" s="33">
        <f>1-(F57/E57)</f>
        <v>9.625729999999999E-2</v>
      </c>
      <c r="H57" s="32">
        <v>353</v>
      </c>
      <c r="I57" s="32">
        <v>353</v>
      </c>
      <c r="J57" s="31">
        <f>I57/F57*E57</f>
        <v>390.59789915868754</v>
      </c>
      <c r="K57" s="32">
        <v>5</v>
      </c>
      <c r="L57" s="31">
        <f>J57/K57</f>
        <v>78.119579831737511</v>
      </c>
      <c r="M57" s="32">
        <v>33</v>
      </c>
      <c r="N57" s="32">
        <v>33</v>
      </c>
      <c r="O57" s="31">
        <f>N57/F57*E57</f>
        <v>36.514817768375892</v>
      </c>
      <c r="P57" s="32">
        <v>4</v>
      </c>
      <c r="Q57" s="31">
        <f>O57/P57</f>
        <v>9.1287044420939729</v>
      </c>
      <c r="R57" s="33">
        <f>(L57-Q57)/L57</f>
        <v>0.88314447592067979</v>
      </c>
      <c r="S57" s="33">
        <f>Q57/L57</f>
        <v>0.11685552407932012</v>
      </c>
      <c r="T57" s="32">
        <v>10</v>
      </c>
      <c r="U57" s="31">
        <f>L57/T57</f>
        <v>7.8119579831737509</v>
      </c>
      <c r="V57" s="31">
        <f>Q57/T57</f>
        <v>0.91287044420939734</v>
      </c>
      <c r="W57" s="31">
        <f>U57-V57</f>
        <v>6.8990875389643538</v>
      </c>
      <c r="X57" s="31">
        <v>1</v>
      </c>
      <c r="Y57" s="32">
        <v>100</v>
      </c>
      <c r="Z57" s="31">
        <f>W57*Y57/X57</f>
        <v>689.90875389643543</v>
      </c>
      <c r="AA57" s="31">
        <f>Z57*3.3/1000</f>
        <v>2.2766988878582368</v>
      </c>
      <c r="AB57" s="32" t="s">
        <v>200</v>
      </c>
      <c r="AC57" s="38">
        <v>2.0968E-5</v>
      </c>
      <c r="AD57" s="32">
        <v>1620824</v>
      </c>
      <c r="AE57" s="31">
        <v>22.685199999999998</v>
      </c>
      <c r="AF57" s="31">
        <v>6.6419600000000001</v>
      </c>
    </row>
    <row r="58" spans="1:32">
      <c r="A58" s="32">
        <v>2322</v>
      </c>
      <c r="B58" s="32" t="s">
        <v>218</v>
      </c>
      <c r="C58" s="32" t="s">
        <v>79</v>
      </c>
      <c r="D58" s="32" t="s">
        <v>201</v>
      </c>
      <c r="E58" s="32">
        <v>10000000</v>
      </c>
      <c r="F58" s="32">
        <v>9712954</v>
      </c>
      <c r="G58" s="33">
        <f>1-(F58/E58)</f>
        <v>2.8704599999999969E-2</v>
      </c>
      <c r="H58" s="32">
        <v>518</v>
      </c>
      <c r="I58" s="32">
        <v>518</v>
      </c>
      <c r="J58" s="31">
        <f>I58/F58*E58</f>
        <v>533.30840442567728</v>
      </c>
      <c r="K58" s="32">
        <v>5</v>
      </c>
      <c r="L58" s="31">
        <f>J58/K58</f>
        <v>106.66168088513545</v>
      </c>
      <c r="M58" s="32">
        <v>50</v>
      </c>
      <c r="N58" s="32">
        <v>50</v>
      </c>
      <c r="O58" s="31">
        <f>N58/F58*E58</f>
        <v>51.477645214833714</v>
      </c>
      <c r="P58" s="32">
        <v>4</v>
      </c>
      <c r="Q58" s="31">
        <f>O58/P58</f>
        <v>12.869411303708429</v>
      </c>
      <c r="R58" s="33">
        <f>(L58-Q58)/L58</f>
        <v>0.87934362934362931</v>
      </c>
      <c r="S58" s="33">
        <f>Q58/L58</f>
        <v>0.12065637065637067</v>
      </c>
      <c r="T58" s="32">
        <v>10</v>
      </c>
      <c r="U58" s="31">
        <f>L58/T58</f>
        <v>10.666168088513546</v>
      </c>
      <c r="V58" s="31">
        <f>Q58/T58</f>
        <v>1.2869411303708429</v>
      </c>
      <c r="W58" s="31">
        <f>U58-V58</f>
        <v>9.3792269581427021</v>
      </c>
      <c r="X58" s="31">
        <v>1</v>
      </c>
      <c r="Y58" s="32">
        <v>100</v>
      </c>
      <c r="Z58" s="31">
        <f>W58*Y58/X58</f>
        <v>937.92269581427024</v>
      </c>
      <c r="AA58" s="31">
        <f>Z58*3.3/1000</f>
        <v>3.0951448961870915</v>
      </c>
      <c r="AB58" s="32" t="s">
        <v>200</v>
      </c>
      <c r="AC58" s="38">
        <v>2.4089600000000001E-5</v>
      </c>
      <c r="AD58" s="32">
        <v>2191315</v>
      </c>
      <c r="AE58" s="31">
        <v>28.639800000000001</v>
      </c>
      <c r="AF58" s="31">
        <v>8.9428599999999996</v>
      </c>
    </row>
    <row r="59" spans="1:32">
      <c r="A59" s="32">
        <v>2324</v>
      </c>
      <c r="B59" s="32" t="s">
        <v>217</v>
      </c>
      <c r="C59" s="32" t="s">
        <v>202</v>
      </c>
      <c r="D59" s="32" t="s">
        <v>207</v>
      </c>
      <c r="E59" s="32">
        <v>10000000</v>
      </c>
      <c r="F59" s="32">
        <v>8938027</v>
      </c>
      <c r="G59" s="33">
        <f>1-(F59/E59)</f>
        <v>0.10619730000000005</v>
      </c>
      <c r="H59" s="32">
        <v>2409</v>
      </c>
      <c r="I59" s="32">
        <v>2409</v>
      </c>
      <c r="J59" s="31">
        <f>I59/F59*E59</f>
        <v>2695.2256913074889</v>
      </c>
      <c r="K59" s="32">
        <v>5</v>
      </c>
      <c r="L59" s="31">
        <f>J59/K59</f>
        <v>539.04513826149775</v>
      </c>
      <c r="M59" s="32">
        <v>173</v>
      </c>
      <c r="N59" s="32">
        <v>173</v>
      </c>
      <c r="O59" s="31">
        <f>N59/F59*E59</f>
        <v>193.55502058787695</v>
      </c>
      <c r="P59" s="32">
        <v>4</v>
      </c>
      <c r="Q59" s="31">
        <f>O59/P59</f>
        <v>48.388755146969238</v>
      </c>
      <c r="R59" s="33">
        <f>(L59-Q59)/L59</f>
        <v>0.91023246160232463</v>
      </c>
      <c r="S59" s="33">
        <f>Q59/L59</f>
        <v>8.9767538397675387E-2</v>
      </c>
      <c r="T59" s="32">
        <v>10</v>
      </c>
      <c r="U59" s="31">
        <f>L59/T59</f>
        <v>53.904513826149774</v>
      </c>
      <c r="V59" s="31">
        <f>Q59/T59</f>
        <v>4.838875514696924</v>
      </c>
      <c r="W59" s="31">
        <f>U59-V59</f>
        <v>49.065638311452851</v>
      </c>
      <c r="X59" s="31">
        <v>1</v>
      </c>
      <c r="Y59" s="32">
        <v>100</v>
      </c>
      <c r="Z59" s="31">
        <f>W59*Y59/X59</f>
        <v>4906.5638311452849</v>
      </c>
      <c r="AA59" s="31">
        <f>Z59*3.3/1000</f>
        <v>16.191660642779439</v>
      </c>
      <c r="AB59" s="32" t="s">
        <v>200</v>
      </c>
      <c r="AC59" s="38">
        <v>2.0274900000000001E-5</v>
      </c>
      <c r="AD59" s="32">
        <v>3199193</v>
      </c>
      <c r="AE59" s="31">
        <v>43.288800000000002</v>
      </c>
      <c r="AF59" s="31">
        <v>17.394100000000002</v>
      </c>
    </row>
    <row r="60" spans="1:32">
      <c r="A60" s="32">
        <v>2324</v>
      </c>
      <c r="B60" s="32" t="s">
        <v>216</v>
      </c>
      <c r="C60" s="32" t="s">
        <v>202</v>
      </c>
      <c r="D60" s="32" t="s">
        <v>204</v>
      </c>
      <c r="E60" s="32">
        <v>10000000</v>
      </c>
      <c r="F60" s="32">
        <v>9235459</v>
      </c>
      <c r="G60" s="33">
        <f>1-(F60/E60)</f>
        <v>7.6454099999999969E-2</v>
      </c>
      <c r="H60" s="32">
        <v>1779</v>
      </c>
      <c r="I60" s="32">
        <v>1779</v>
      </c>
      <c r="J60" s="31">
        <f>I60/F60*E60</f>
        <v>1926.2713417925411</v>
      </c>
      <c r="K60" s="32">
        <v>5</v>
      </c>
      <c r="L60" s="31">
        <f>J60/K60</f>
        <v>385.25426835850823</v>
      </c>
      <c r="M60" s="32">
        <v>72</v>
      </c>
      <c r="N60" s="32">
        <v>72</v>
      </c>
      <c r="O60" s="31">
        <f>N60/F60*E60</f>
        <v>77.960391573391206</v>
      </c>
      <c r="P60" s="32">
        <v>4</v>
      </c>
      <c r="Q60" s="31">
        <f>O60/P60</f>
        <v>19.490097893347802</v>
      </c>
      <c r="R60" s="33">
        <f>(L60-Q60)/L60</f>
        <v>0.94940978077571669</v>
      </c>
      <c r="S60" s="33">
        <f>Q60/L60</f>
        <v>5.0590219224283306E-2</v>
      </c>
      <c r="T60" s="32">
        <v>10</v>
      </c>
      <c r="U60" s="31">
        <f>L60/T60</f>
        <v>38.525426835850823</v>
      </c>
      <c r="V60" s="31">
        <f>Q60/T60</f>
        <v>1.9490097893347802</v>
      </c>
      <c r="W60" s="31">
        <f>U60-V60</f>
        <v>36.576417046516042</v>
      </c>
      <c r="X60" s="31">
        <v>1</v>
      </c>
      <c r="Y60" s="32">
        <v>100</v>
      </c>
      <c r="Z60" s="31">
        <f>W60*Y60/X60</f>
        <v>3657.6417046516044</v>
      </c>
      <c r="AA60" s="31">
        <f>Z60*3.3/1000</f>
        <v>12.070217625350294</v>
      </c>
      <c r="AB60" s="32" t="s">
        <v>200</v>
      </c>
      <c r="AC60" s="38">
        <v>2.2135200000000001E-5</v>
      </c>
      <c r="AD60" s="32">
        <v>2687207</v>
      </c>
      <c r="AE60" s="31">
        <v>37.022399999999998</v>
      </c>
      <c r="AF60" s="31">
        <v>11.218</v>
      </c>
    </row>
    <row r="61" spans="1:32">
      <c r="A61" s="32">
        <v>2324</v>
      </c>
      <c r="B61" s="32" t="s">
        <v>215</v>
      </c>
      <c r="C61" s="32" t="s">
        <v>202</v>
      </c>
      <c r="D61" s="32" t="s">
        <v>201</v>
      </c>
      <c r="E61" s="32">
        <v>10000000</v>
      </c>
      <c r="F61" s="32">
        <v>9453030</v>
      </c>
      <c r="G61" s="33">
        <f>1-(F61/E61)</f>
        <v>5.4696999999999996E-2</v>
      </c>
      <c r="H61" s="32">
        <v>2574</v>
      </c>
      <c r="I61" s="32">
        <v>2574</v>
      </c>
      <c r="J61" s="31">
        <f>I61/F61*E61</f>
        <v>2722.9364552952866</v>
      </c>
      <c r="K61" s="32">
        <v>5</v>
      </c>
      <c r="L61" s="31">
        <f>J61/K61</f>
        <v>544.58729105905729</v>
      </c>
      <c r="M61" s="32">
        <v>192</v>
      </c>
      <c r="N61" s="32">
        <v>192</v>
      </c>
      <c r="O61" s="31">
        <f>N61/F61*E61</f>
        <v>203.10947918286519</v>
      </c>
      <c r="P61" s="32">
        <v>4</v>
      </c>
      <c r="Q61" s="31">
        <f>O61/P61</f>
        <v>50.777369795716297</v>
      </c>
      <c r="R61" s="33">
        <f>(L61-Q61)/L61</f>
        <v>0.9067599067599067</v>
      </c>
      <c r="S61" s="33">
        <f>Q61/L61</f>
        <v>9.3240093240093233E-2</v>
      </c>
      <c r="T61" s="32">
        <v>10</v>
      </c>
      <c r="U61" s="31">
        <f>L61/T61</f>
        <v>54.458729105905732</v>
      </c>
      <c r="V61" s="31">
        <f>Q61/T61</f>
        <v>5.0777369795716298</v>
      </c>
      <c r="W61" s="31">
        <f>U61-V61</f>
        <v>49.3809921263341</v>
      </c>
      <c r="X61" s="31">
        <v>1</v>
      </c>
      <c r="Y61" s="32">
        <v>100</v>
      </c>
      <c r="Z61" s="31">
        <f>W61*Y61/X61</f>
        <v>4938.0992126334104</v>
      </c>
      <c r="AA61" s="31">
        <f>Z61*3.3/1000</f>
        <v>16.295727401690254</v>
      </c>
      <c r="AB61" s="32" t="s">
        <v>200</v>
      </c>
      <c r="AC61" s="38">
        <v>2.4097700000000001E-5</v>
      </c>
      <c r="AD61" s="32">
        <v>4813728</v>
      </c>
      <c r="AE61" s="31">
        <v>51.526000000000003</v>
      </c>
      <c r="AF61" s="31">
        <v>26.616099999999999</v>
      </c>
    </row>
    <row r="62" spans="1:32">
      <c r="A62" s="32">
        <v>2325</v>
      </c>
      <c r="B62" s="32" t="s">
        <v>214</v>
      </c>
      <c r="C62" s="32" t="s">
        <v>202</v>
      </c>
      <c r="D62" s="32" t="s">
        <v>207</v>
      </c>
      <c r="E62" s="32">
        <v>10000000</v>
      </c>
      <c r="F62" s="32">
        <v>8683899</v>
      </c>
      <c r="G62" s="33">
        <f>1-(F62/E62)</f>
        <v>0.13161009999999995</v>
      </c>
      <c r="H62" s="32">
        <v>1371</v>
      </c>
      <c r="I62" s="32">
        <v>1371</v>
      </c>
      <c r="J62" s="31">
        <f>I62/F62*E62</f>
        <v>1578.7839080118274</v>
      </c>
      <c r="K62" s="32">
        <v>5</v>
      </c>
      <c r="L62" s="31">
        <f>J62/K62</f>
        <v>315.75678160236549</v>
      </c>
      <c r="M62" s="32">
        <v>188</v>
      </c>
      <c r="N62" s="32">
        <v>188</v>
      </c>
      <c r="O62" s="31">
        <f>N62/F62*E62</f>
        <v>216.49261466537092</v>
      </c>
      <c r="P62" s="32">
        <v>4</v>
      </c>
      <c r="Q62" s="31">
        <f>O62/P62</f>
        <v>54.123153666342731</v>
      </c>
      <c r="R62" s="33">
        <f>(L62-Q62)/L62</f>
        <v>0.82859226841721378</v>
      </c>
      <c r="S62" s="33">
        <f>Q62/L62</f>
        <v>0.17140773158278627</v>
      </c>
      <c r="T62" s="32">
        <v>10</v>
      </c>
      <c r="U62" s="31">
        <f>L62/T62</f>
        <v>31.575678160236549</v>
      </c>
      <c r="V62" s="31">
        <f>Q62/T62</f>
        <v>5.4123153666342727</v>
      </c>
      <c r="W62" s="31">
        <f>U62-V62</f>
        <v>26.163362793602275</v>
      </c>
      <c r="X62" s="31">
        <v>1</v>
      </c>
      <c r="Y62" s="32">
        <v>100</v>
      </c>
      <c r="Z62" s="31">
        <f>W62*Y62/X62</f>
        <v>2616.3362793602273</v>
      </c>
      <c r="AA62" s="31">
        <f>Z62*3.3/1000</f>
        <v>8.6339097218887488</v>
      </c>
      <c r="AB62" s="32" t="s">
        <v>206</v>
      </c>
      <c r="AE62" s="1"/>
      <c r="AF62" s="31"/>
    </row>
    <row r="63" spans="1:32">
      <c r="A63" s="32">
        <v>2325</v>
      </c>
      <c r="B63" s="32" t="s">
        <v>213</v>
      </c>
      <c r="C63" s="32" t="s">
        <v>202</v>
      </c>
      <c r="D63" s="32" t="s">
        <v>204</v>
      </c>
      <c r="E63" s="32">
        <v>10000000</v>
      </c>
      <c r="F63" s="32">
        <v>9993916</v>
      </c>
      <c r="G63" s="33">
        <f>1-(F63/E63)</f>
        <v>6.0839999999995342E-4</v>
      </c>
      <c r="H63" s="32">
        <v>988</v>
      </c>
      <c r="I63" s="32">
        <v>988</v>
      </c>
      <c r="J63" s="31">
        <f>I63/F63*E63</f>
        <v>988.60146513138591</v>
      </c>
      <c r="K63" s="32">
        <v>5</v>
      </c>
      <c r="L63" s="31">
        <f>J63/K63</f>
        <v>197.72029302627718</v>
      </c>
      <c r="M63" s="32">
        <v>103</v>
      </c>
      <c r="N63" s="32">
        <v>103</v>
      </c>
      <c r="O63" s="31">
        <f>N63/F63*E63</f>
        <v>103.06270334871736</v>
      </c>
      <c r="P63" s="32">
        <v>4</v>
      </c>
      <c r="Q63" s="31">
        <f>O63/P63</f>
        <v>25.765675837179341</v>
      </c>
      <c r="R63" s="33">
        <f>(L63-Q63)/L63</f>
        <v>0.86968623481781371</v>
      </c>
      <c r="S63" s="33">
        <f>Q63/L63</f>
        <v>0.13031376518218624</v>
      </c>
      <c r="T63" s="32">
        <v>10</v>
      </c>
      <c r="U63" s="31">
        <f>L63/T63</f>
        <v>19.772029302627718</v>
      </c>
      <c r="V63" s="31">
        <f>Q63/T63</f>
        <v>2.5765675837179343</v>
      </c>
      <c r="W63" s="31">
        <f>U63-V63</f>
        <v>17.195461718909783</v>
      </c>
      <c r="X63" s="31">
        <v>1</v>
      </c>
      <c r="Y63" s="32">
        <v>100</v>
      </c>
      <c r="Z63" s="31">
        <f>W63*Y63/X63</f>
        <v>1719.5461718909783</v>
      </c>
      <c r="AA63" s="31">
        <f>Z63*3.3/1000</f>
        <v>5.6745023672402279</v>
      </c>
      <c r="AB63" s="32" t="s">
        <v>206</v>
      </c>
      <c r="AE63" s="1"/>
      <c r="AF63" s="31"/>
    </row>
    <row r="64" spans="1:32">
      <c r="A64" s="32">
        <v>2325</v>
      </c>
      <c r="B64" s="32" t="s">
        <v>212</v>
      </c>
      <c r="C64" s="32" t="s">
        <v>202</v>
      </c>
      <c r="D64" s="32" t="s">
        <v>201</v>
      </c>
      <c r="E64" s="32">
        <v>10000000</v>
      </c>
      <c r="F64" s="32">
        <v>9545381</v>
      </c>
      <c r="G64" s="33">
        <f>1-(F64/E64)</f>
        <v>4.5461900000000055E-2</v>
      </c>
      <c r="H64" s="32">
        <v>1483</v>
      </c>
      <c r="I64" s="32">
        <v>1483</v>
      </c>
      <c r="J64" s="31">
        <f>I64/F64*E64</f>
        <v>1553.631017976129</v>
      </c>
      <c r="K64" s="32">
        <v>5</v>
      </c>
      <c r="L64" s="31">
        <f>J64/K64</f>
        <v>310.7262035952258</v>
      </c>
      <c r="M64" s="32">
        <v>229</v>
      </c>
      <c r="N64" s="32">
        <v>229</v>
      </c>
      <c r="O64" s="31">
        <f>N64/F64*E64</f>
        <v>239.90661032807387</v>
      </c>
      <c r="P64" s="32">
        <v>4</v>
      </c>
      <c r="Q64" s="31">
        <f>O64/P64</f>
        <v>59.976652582018467</v>
      </c>
      <c r="R64" s="33">
        <f>(L64-Q64)/L64</f>
        <v>0.80697909642616317</v>
      </c>
      <c r="S64" s="33">
        <f>Q64/L64</f>
        <v>0.19302090357383683</v>
      </c>
      <c r="T64" s="32">
        <v>10</v>
      </c>
      <c r="U64" s="31">
        <f>L64/T64</f>
        <v>31.072620359522581</v>
      </c>
      <c r="V64" s="31">
        <f>Q64/T64</f>
        <v>5.997665258201847</v>
      </c>
      <c r="W64" s="31">
        <f>U64-V64</f>
        <v>25.074955101320732</v>
      </c>
      <c r="X64" s="31">
        <v>1</v>
      </c>
      <c r="Y64" s="32">
        <v>100</v>
      </c>
      <c r="Z64" s="31">
        <f>W64*Y64/X64</f>
        <v>2507.4955101320734</v>
      </c>
      <c r="AA64" s="31">
        <f>Z64*3.3/1000</f>
        <v>8.2747351834358422</v>
      </c>
      <c r="AB64" s="32" t="s">
        <v>206</v>
      </c>
      <c r="AE64" s="1"/>
      <c r="AF64" s="31"/>
    </row>
    <row r="65" spans="1:32">
      <c r="A65" s="32">
        <v>2327</v>
      </c>
      <c r="B65" s="32" t="s">
        <v>211</v>
      </c>
      <c r="C65" s="32" t="s">
        <v>79</v>
      </c>
      <c r="D65" s="32" t="s">
        <v>207</v>
      </c>
      <c r="E65" s="32">
        <v>10000000</v>
      </c>
      <c r="F65" s="32">
        <v>8892667</v>
      </c>
      <c r="G65" s="33">
        <f>1-(F65/E65)</f>
        <v>0.11073330000000003</v>
      </c>
      <c r="H65" s="32">
        <v>349</v>
      </c>
      <c r="I65" s="32">
        <v>349</v>
      </c>
      <c r="J65" s="31">
        <f>I65/F65*E65</f>
        <v>392.4581905518333</v>
      </c>
      <c r="K65" s="32">
        <v>5</v>
      </c>
      <c r="L65" s="31">
        <f>J65/K65</f>
        <v>78.491638110366665</v>
      </c>
      <c r="M65" s="32">
        <v>24</v>
      </c>
      <c r="N65" s="32">
        <v>24</v>
      </c>
      <c r="O65" s="31">
        <f>N65/F65*E65</f>
        <v>26.988528863163321</v>
      </c>
      <c r="P65" s="32">
        <v>4</v>
      </c>
      <c r="Q65" s="31">
        <f>O65/P65</f>
        <v>6.7471322157908302</v>
      </c>
      <c r="R65" s="33">
        <f>(L65-Q65)/L65</f>
        <v>0.91404011461318058</v>
      </c>
      <c r="S65" s="33">
        <f>Q65/L65</f>
        <v>8.5959885386819479E-2</v>
      </c>
      <c r="T65" s="32">
        <v>10</v>
      </c>
      <c r="U65" s="31">
        <f>L65/T65</f>
        <v>7.8491638110366662</v>
      </c>
      <c r="V65" s="31">
        <f>Q65/T65</f>
        <v>0.67471322157908298</v>
      </c>
      <c r="W65" s="31">
        <f>U65-V65</f>
        <v>7.1744505894575834</v>
      </c>
      <c r="X65" s="31">
        <v>1</v>
      </c>
      <c r="Y65" s="32">
        <v>100</v>
      </c>
      <c r="Z65" s="31">
        <f>W65*Y65/X65</f>
        <v>717.44505894575832</v>
      </c>
      <c r="AA65" s="31">
        <f>Z65*3.3/1000</f>
        <v>2.3675686945210024</v>
      </c>
      <c r="AB65" s="32" t="s">
        <v>206</v>
      </c>
      <c r="AE65" s="1"/>
      <c r="AF65" s="31"/>
    </row>
    <row r="66" spans="1:32">
      <c r="A66" s="32">
        <v>2327</v>
      </c>
      <c r="B66" s="32" t="s">
        <v>210</v>
      </c>
      <c r="C66" s="32" t="s">
        <v>79</v>
      </c>
      <c r="D66" s="32" t="s">
        <v>204</v>
      </c>
      <c r="E66" s="32">
        <v>10000000</v>
      </c>
      <c r="F66" s="32">
        <v>8784620</v>
      </c>
      <c r="G66" s="33">
        <f>1-(F66/E66)</f>
        <v>0.12153800000000003</v>
      </c>
      <c r="H66" s="32">
        <v>247</v>
      </c>
      <c r="I66" s="32">
        <v>247</v>
      </c>
      <c r="J66" s="31">
        <f>I66/F66*E66</f>
        <v>281.17323230828424</v>
      </c>
      <c r="K66" s="32">
        <v>5</v>
      </c>
      <c r="L66" s="31">
        <f>J66/K66</f>
        <v>56.234646461656851</v>
      </c>
      <c r="M66" s="32">
        <v>30</v>
      </c>
      <c r="N66" s="32">
        <v>30</v>
      </c>
      <c r="O66" s="31">
        <f>N66/F66*E66</f>
        <v>34.150595017200516</v>
      </c>
      <c r="P66" s="32">
        <v>4</v>
      </c>
      <c r="Q66" s="31">
        <f>O66/P66</f>
        <v>8.5376487543001289</v>
      </c>
      <c r="R66" s="33">
        <f>(L66-Q66)/L66</f>
        <v>0.84817813765182182</v>
      </c>
      <c r="S66" s="33">
        <f>Q66/L66</f>
        <v>0.15182186234817813</v>
      </c>
      <c r="T66" s="32">
        <v>10</v>
      </c>
      <c r="U66" s="31">
        <f>L66/T66</f>
        <v>5.6234646461656848</v>
      </c>
      <c r="V66" s="31">
        <f>Q66/T66</f>
        <v>0.85376487543001289</v>
      </c>
      <c r="W66" s="31">
        <f>U66-V66</f>
        <v>4.7696997707356719</v>
      </c>
      <c r="X66" s="31">
        <v>1</v>
      </c>
      <c r="Y66" s="32">
        <v>100</v>
      </c>
      <c r="Z66" s="31">
        <f>W66*Y66/X66</f>
        <v>476.96997707356718</v>
      </c>
      <c r="AA66" s="31">
        <f>Z66*3.3/1000</f>
        <v>1.5740009243427717</v>
      </c>
      <c r="AB66" s="32" t="s">
        <v>200</v>
      </c>
      <c r="AC66" s="38">
        <v>2.6855600000000001E-5</v>
      </c>
      <c r="AD66" s="32">
        <v>2713695</v>
      </c>
      <c r="AE66" s="31">
        <v>36.935600000000001</v>
      </c>
      <c r="AF66" s="31">
        <v>17.037600000000001</v>
      </c>
    </row>
    <row r="67" spans="1:32">
      <c r="A67" s="32">
        <v>2327</v>
      </c>
      <c r="B67" s="32" t="s">
        <v>209</v>
      </c>
      <c r="C67" s="32" t="s">
        <v>79</v>
      </c>
      <c r="D67" s="32" t="s">
        <v>201</v>
      </c>
      <c r="E67" s="32">
        <v>10000000</v>
      </c>
      <c r="F67" s="32">
        <v>9299709</v>
      </c>
      <c r="G67" s="33">
        <f>1-(F67/E67)</f>
        <v>7.0029099999999955E-2</v>
      </c>
      <c r="H67" s="32">
        <v>351</v>
      </c>
      <c r="I67" s="32">
        <v>351</v>
      </c>
      <c r="J67" s="31">
        <f>I67/F67*E67</f>
        <v>377.43116478160772</v>
      </c>
      <c r="K67" s="32">
        <v>5</v>
      </c>
      <c r="L67" s="31">
        <f>J67/K67</f>
        <v>75.486232956321544</v>
      </c>
      <c r="M67" s="32">
        <v>35</v>
      </c>
      <c r="N67" s="32">
        <v>35</v>
      </c>
      <c r="O67" s="31">
        <f>N67/F67*E67</f>
        <v>37.635586231784245</v>
      </c>
      <c r="P67" s="32">
        <v>4</v>
      </c>
      <c r="Q67" s="31">
        <f>O67/P67</f>
        <v>9.4088965579460613</v>
      </c>
      <c r="R67" s="33">
        <f>(L67-Q67)/L67</f>
        <v>0.87535612535612528</v>
      </c>
      <c r="S67" s="33">
        <f>Q67/L67</f>
        <v>0.12464387464387464</v>
      </c>
      <c r="T67" s="32">
        <v>10</v>
      </c>
      <c r="U67" s="31">
        <f>L67/T67</f>
        <v>7.5486232956321544</v>
      </c>
      <c r="V67" s="31">
        <f>Q67/T67</f>
        <v>0.94088965579460615</v>
      </c>
      <c r="W67" s="31">
        <f>U67-V67</f>
        <v>6.6077336398375479</v>
      </c>
      <c r="X67" s="31">
        <v>1</v>
      </c>
      <c r="Y67" s="32">
        <v>100</v>
      </c>
      <c r="Z67" s="31">
        <f>W67*Y67/X67</f>
        <v>660.77336398375473</v>
      </c>
      <c r="AA67" s="31">
        <f>Z67*3.3/1000</f>
        <v>2.1805521011463909</v>
      </c>
      <c r="AB67" s="32" t="s">
        <v>206</v>
      </c>
      <c r="AE67" s="1"/>
      <c r="AF67" s="31"/>
    </row>
    <row r="68" spans="1:32">
      <c r="A68" s="32">
        <v>2330</v>
      </c>
      <c r="B68" s="32" t="s">
        <v>208</v>
      </c>
      <c r="C68" s="32" t="s">
        <v>202</v>
      </c>
      <c r="D68" s="32" t="s">
        <v>207</v>
      </c>
      <c r="E68" s="32">
        <v>10000000</v>
      </c>
      <c r="F68" s="32">
        <v>9337293</v>
      </c>
      <c r="G68" s="33">
        <f>1-(F68/E68)</f>
        <v>6.6270700000000016E-2</v>
      </c>
      <c r="H68" s="32">
        <v>428</v>
      </c>
      <c r="I68" s="32">
        <v>428</v>
      </c>
      <c r="J68" s="31">
        <f>I68/F68*E68</f>
        <v>458.37696214523845</v>
      </c>
      <c r="K68" s="32">
        <v>5</v>
      </c>
      <c r="L68" s="31">
        <f>J68/K68</f>
        <v>91.67539242904769</v>
      </c>
      <c r="M68" s="32">
        <v>69</v>
      </c>
      <c r="N68" s="32">
        <v>69</v>
      </c>
      <c r="O68" s="31">
        <f>N68/F68*E68</f>
        <v>73.8972205327604</v>
      </c>
      <c r="P68" s="32">
        <v>4</v>
      </c>
      <c r="Q68" s="31">
        <f>O68/P68</f>
        <v>18.4743051331901</v>
      </c>
      <c r="R68" s="33">
        <f>(L68-Q68)/L68</f>
        <v>0.79848130841121501</v>
      </c>
      <c r="S68" s="33">
        <f>Q68/L68</f>
        <v>0.20151869158878505</v>
      </c>
      <c r="T68" s="32">
        <v>10</v>
      </c>
      <c r="U68" s="31">
        <f>L68/T68</f>
        <v>9.1675392429047697</v>
      </c>
      <c r="V68" s="31">
        <f>Q68/T68</f>
        <v>1.8474305133190101</v>
      </c>
      <c r="W68" s="31">
        <f>U68-V68</f>
        <v>7.3201087295857601</v>
      </c>
      <c r="X68" s="31">
        <v>1</v>
      </c>
      <c r="Y68" s="32">
        <v>100</v>
      </c>
      <c r="Z68" s="31">
        <f>W68*Y68/X68</f>
        <v>732.01087295857599</v>
      </c>
      <c r="AA68" s="31">
        <f>Z68*3.3/1000</f>
        <v>2.4156358807633005</v>
      </c>
      <c r="AB68" s="32" t="s">
        <v>206</v>
      </c>
      <c r="AE68" s="1"/>
      <c r="AF68" s="31"/>
    </row>
    <row r="69" spans="1:32">
      <c r="A69" s="32">
        <v>2330</v>
      </c>
      <c r="B69" s="32" t="s">
        <v>205</v>
      </c>
      <c r="C69" s="32" t="s">
        <v>202</v>
      </c>
      <c r="D69" s="32" t="s">
        <v>204</v>
      </c>
      <c r="E69" s="32">
        <v>10000000</v>
      </c>
      <c r="F69" s="32">
        <v>9084428</v>
      </c>
      <c r="G69" s="33">
        <f>1-(F69/E69)</f>
        <v>9.1557200000000005E-2</v>
      </c>
      <c r="H69" s="32">
        <v>673</v>
      </c>
      <c r="I69" s="32">
        <v>673</v>
      </c>
      <c r="J69" s="31">
        <f>I69/F69*E69</f>
        <v>740.82815120555745</v>
      </c>
      <c r="K69" s="32">
        <v>5</v>
      </c>
      <c r="L69" s="31">
        <f>J69/K69</f>
        <v>148.1656302411115</v>
      </c>
      <c r="M69" s="32">
        <v>51</v>
      </c>
      <c r="N69" s="32">
        <v>51</v>
      </c>
      <c r="O69" s="31">
        <f>N69/F69*E69</f>
        <v>56.140023345443431</v>
      </c>
      <c r="P69" s="32">
        <v>4</v>
      </c>
      <c r="Q69" s="31">
        <f>O69/P69</f>
        <v>14.035005836360858</v>
      </c>
      <c r="R69" s="33">
        <f>(L69-Q69)/L69</f>
        <v>0.90527488855869243</v>
      </c>
      <c r="S69" s="33">
        <f>Q69/L69</f>
        <v>9.4725111441307575E-2</v>
      </c>
      <c r="T69" s="32">
        <v>10</v>
      </c>
      <c r="U69" s="31">
        <f>L69/T69</f>
        <v>14.816563024111151</v>
      </c>
      <c r="V69" s="31">
        <f>Q69/T69</f>
        <v>1.4035005836360859</v>
      </c>
      <c r="W69" s="31">
        <f>U69-V69</f>
        <v>13.413062440475064</v>
      </c>
      <c r="X69" s="31">
        <v>1</v>
      </c>
      <c r="Y69" s="32">
        <v>100</v>
      </c>
      <c r="Z69" s="31">
        <f>W69*Y69/X69</f>
        <v>1341.3062440475064</v>
      </c>
      <c r="AA69" s="31">
        <f>Z69*3.3/1000</f>
        <v>4.4263106053567709</v>
      </c>
      <c r="AB69" s="32" t="s">
        <v>200</v>
      </c>
      <c r="AC69" s="38">
        <v>2.5046300000000001E-5</v>
      </c>
      <c r="AD69" s="32">
        <v>4660075</v>
      </c>
      <c r="AE69" s="31">
        <v>53.064500000000002</v>
      </c>
      <c r="AF69" s="31">
        <v>27.8279</v>
      </c>
    </row>
    <row r="70" spans="1:32">
      <c r="A70" s="32">
        <v>2330</v>
      </c>
      <c r="B70" s="32" t="s">
        <v>203</v>
      </c>
      <c r="C70" s="32" t="s">
        <v>202</v>
      </c>
      <c r="D70" s="32" t="s">
        <v>201</v>
      </c>
      <c r="E70" s="32">
        <v>10000000</v>
      </c>
      <c r="F70" s="32">
        <v>9543129</v>
      </c>
      <c r="G70" s="33">
        <f>1-(F70/E70)</f>
        <v>4.5687099999999981E-2</v>
      </c>
      <c r="H70" s="32">
        <v>1331</v>
      </c>
      <c r="I70" s="32">
        <v>1331</v>
      </c>
      <c r="J70" s="31">
        <f>I70/F70*E70</f>
        <v>1394.7207462038918</v>
      </c>
      <c r="K70" s="32">
        <v>5</v>
      </c>
      <c r="L70" s="31">
        <f>J70/K70</f>
        <v>278.94414924077836</v>
      </c>
      <c r="M70" s="32">
        <v>159</v>
      </c>
      <c r="N70" s="32">
        <v>159</v>
      </c>
      <c r="O70" s="31">
        <f>N70/F70*E70</f>
        <v>166.61202001984884</v>
      </c>
      <c r="P70" s="32">
        <v>4</v>
      </c>
      <c r="Q70" s="31">
        <f>O70/P70</f>
        <v>41.65300500496221</v>
      </c>
      <c r="R70" s="33">
        <f>(L70-Q70)/L70</f>
        <v>0.85067618332081141</v>
      </c>
      <c r="S70" s="33">
        <f>Q70/L70</f>
        <v>0.14932381667918859</v>
      </c>
      <c r="T70" s="32">
        <v>10</v>
      </c>
      <c r="U70" s="31">
        <f>L70/T70</f>
        <v>27.894414924077836</v>
      </c>
      <c r="V70" s="31">
        <f>Q70/T70</f>
        <v>4.1653005004962207</v>
      </c>
      <c r="W70" s="31">
        <f>U70-V70</f>
        <v>23.729114423581613</v>
      </c>
      <c r="X70" s="31">
        <v>1</v>
      </c>
      <c r="Y70" s="32">
        <v>100</v>
      </c>
      <c r="Z70" s="31">
        <f>W70*Y70/X70</f>
        <v>2372.9114423581614</v>
      </c>
      <c r="AA70" s="31">
        <f>Z70*3.3/1000</f>
        <v>7.8306077597819321</v>
      </c>
      <c r="AB70" s="32" t="s">
        <v>200</v>
      </c>
      <c r="AC70" s="38">
        <v>2.31467E-5</v>
      </c>
      <c r="AD70" s="32">
        <v>3259861</v>
      </c>
      <c r="AE70" s="31">
        <v>42.994599999999998</v>
      </c>
      <c r="AF70" s="31">
        <v>17.804400000000001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zoomScale="150" zoomScaleNormal="150" zoomScalePageLayoutView="150" workbookViewId="0">
      <selection activeCell="D11" sqref="D11"/>
    </sheetView>
  </sheetViews>
  <sheetFormatPr baseColWidth="10" defaultRowHeight="15" x14ac:dyDescent="0"/>
  <cols>
    <col min="1" max="1" width="7.83203125" style="39" bestFit="1" customWidth="1"/>
    <col min="2" max="2" width="19.5" style="22" bestFit="1" customWidth="1"/>
    <col min="3" max="3" width="14.1640625" style="39" customWidth="1"/>
    <col min="4" max="4" width="17.33203125" style="39" customWidth="1"/>
    <col min="5" max="5" width="39.1640625" style="22" bestFit="1" customWidth="1"/>
    <col min="6" max="16384" width="10.83203125" style="22"/>
  </cols>
  <sheetData>
    <row r="1" spans="1:6" ht="30">
      <c r="A1" s="9" t="s">
        <v>298</v>
      </c>
      <c r="B1" s="43" t="s">
        <v>297</v>
      </c>
      <c r="C1" s="9" t="s">
        <v>296</v>
      </c>
      <c r="D1" s="9" t="s">
        <v>295</v>
      </c>
      <c r="E1" s="43" t="s">
        <v>294</v>
      </c>
      <c r="F1" s="43"/>
    </row>
    <row r="2" spans="1:6" ht="45">
      <c r="A2" s="41">
        <v>1</v>
      </c>
      <c r="B2" s="40" t="s">
        <v>286</v>
      </c>
      <c r="C2" s="41">
        <v>43</v>
      </c>
      <c r="D2" s="41" t="s">
        <v>291</v>
      </c>
      <c r="E2" s="40" t="s">
        <v>293</v>
      </c>
    </row>
    <row r="3" spans="1:6" ht="45">
      <c r="A3" s="41">
        <v>2</v>
      </c>
      <c r="B3" s="40" t="s">
        <v>292</v>
      </c>
      <c r="C3" s="41">
        <v>27</v>
      </c>
      <c r="D3" s="41" t="s">
        <v>291</v>
      </c>
      <c r="E3" s="40" t="s">
        <v>290</v>
      </c>
    </row>
    <row r="4" spans="1:6" ht="60" customHeight="1">
      <c r="A4" s="41">
        <v>3</v>
      </c>
      <c r="B4" s="40" t="s">
        <v>286</v>
      </c>
      <c r="C4" s="41">
        <v>33</v>
      </c>
      <c r="D4" s="41" t="s">
        <v>284</v>
      </c>
      <c r="E4" s="42" t="s">
        <v>289</v>
      </c>
    </row>
    <row r="5" spans="1:6">
      <c r="A5" s="41">
        <v>4</v>
      </c>
      <c r="B5" s="40" t="s">
        <v>288</v>
      </c>
      <c r="C5" s="41">
        <v>11</v>
      </c>
      <c r="D5" s="41" t="s">
        <v>284</v>
      </c>
      <c r="E5" s="42"/>
    </row>
    <row r="6" spans="1:6">
      <c r="A6" s="41">
        <v>5</v>
      </c>
      <c r="B6" s="40" t="s">
        <v>287</v>
      </c>
      <c r="C6" s="41">
        <v>32</v>
      </c>
      <c r="D6" s="41" t="s">
        <v>284</v>
      </c>
      <c r="E6" s="42"/>
    </row>
    <row r="7" spans="1:6">
      <c r="A7" s="41">
        <v>6</v>
      </c>
      <c r="B7" s="40" t="s">
        <v>286</v>
      </c>
      <c r="C7" s="41">
        <v>4</v>
      </c>
      <c r="D7" s="41" t="s">
        <v>284</v>
      </c>
      <c r="E7" s="42"/>
    </row>
    <row r="8" spans="1:6" ht="30">
      <c r="A8" s="41">
        <v>7</v>
      </c>
      <c r="B8" s="40" t="s">
        <v>285</v>
      </c>
      <c r="C8" s="41">
        <v>69</v>
      </c>
      <c r="D8" s="41" t="s">
        <v>284</v>
      </c>
      <c r="E8" s="40" t="s">
        <v>283</v>
      </c>
    </row>
  </sheetData>
  <mergeCells count="1">
    <mergeCell ref="E4:E7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1"/>
  <sheetViews>
    <sheetView workbookViewId="0">
      <selection activeCell="A2" sqref="A2"/>
    </sheetView>
  </sheetViews>
  <sheetFormatPr baseColWidth="10" defaultRowHeight="15" x14ac:dyDescent="0"/>
  <cols>
    <col min="1" max="1" width="9.5" style="32" customWidth="1"/>
    <col min="2" max="2" width="9.33203125" style="32" bestFit="1" customWidth="1"/>
    <col min="3" max="3" width="23" style="32" bestFit="1" customWidth="1"/>
    <col min="4" max="4" width="12.1640625" style="32" bestFit="1" customWidth="1"/>
    <col min="5" max="5" width="11" style="32" bestFit="1" customWidth="1"/>
    <col min="6" max="6" width="8.33203125" style="32" bestFit="1" customWidth="1"/>
    <col min="7" max="7" width="11" style="32" bestFit="1" customWidth="1"/>
    <col min="8" max="8" width="18" style="32" customWidth="1"/>
    <col min="9" max="9" width="17.83203125" style="32" customWidth="1"/>
    <col min="10" max="10" width="8.33203125" style="32" bestFit="1" customWidth="1"/>
    <col min="11" max="11" width="8.1640625" style="32" customWidth="1"/>
    <col min="12" max="12" width="11" style="32" bestFit="1" customWidth="1"/>
    <col min="13" max="13" width="18.1640625" style="32" customWidth="1"/>
    <col min="14" max="14" width="20.5" style="32" customWidth="1"/>
    <col min="15" max="15" width="8.33203125" style="32" bestFit="1" customWidth="1"/>
    <col min="16" max="16" width="9.33203125" style="32" customWidth="1"/>
    <col min="17" max="18" width="11" style="32" bestFit="1" customWidth="1"/>
    <col min="19" max="19" width="12.83203125" style="32" customWidth="1"/>
    <col min="20" max="22" width="11" style="32" bestFit="1" customWidth="1"/>
    <col min="23" max="23" width="15.6640625" style="32" customWidth="1"/>
    <col min="24" max="24" width="15.1640625" style="32" customWidth="1"/>
    <col min="25" max="25" width="21.5" style="32" customWidth="1"/>
    <col min="26" max="26" width="22" style="32" customWidth="1"/>
    <col min="27" max="27" width="10.83203125" style="29"/>
    <col min="28" max="28" width="21.5" bestFit="1" customWidth="1"/>
    <col min="30" max="16384" width="10.83203125" style="29"/>
  </cols>
  <sheetData>
    <row r="1" spans="1:29" s="44" customFormat="1" ht="30">
      <c r="A1" s="45" t="s">
        <v>455</v>
      </c>
      <c r="B1" s="36" t="s">
        <v>454</v>
      </c>
      <c r="C1" s="36" t="s">
        <v>199</v>
      </c>
      <c r="D1" s="36" t="s">
        <v>198</v>
      </c>
      <c r="E1" s="36" t="s">
        <v>453</v>
      </c>
      <c r="F1" s="36" t="s">
        <v>196</v>
      </c>
      <c r="G1" s="36" t="s">
        <v>452</v>
      </c>
      <c r="H1" s="36" t="s">
        <v>194</v>
      </c>
      <c r="I1" s="36" t="s">
        <v>193</v>
      </c>
      <c r="J1" s="36" t="s">
        <v>192</v>
      </c>
      <c r="K1" s="36" t="s">
        <v>191</v>
      </c>
      <c r="L1" s="36" t="s">
        <v>451</v>
      </c>
      <c r="M1" s="36" t="s">
        <v>189</v>
      </c>
      <c r="N1" s="36" t="s">
        <v>188</v>
      </c>
      <c r="O1" s="36" t="s">
        <v>187</v>
      </c>
      <c r="P1" s="36" t="s">
        <v>186</v>
      </c>
      <c r="Q1" s="36" t="s">
        <v>185</v>
      </c>
      <c r="R1" s="36" t="s">
        <v>184</v>
      </c>
      <c r="S1" s="36" t="s">
        <v>183</v>
      </c>
      <c r="T1" s="36" t="s">
        <v>182</v>
      </c>
      <c r="U1" s="36" t="s">
        <v>181</v>
      </c>
      <c r="V1" s="36" t="s">
        <v>180</v>
      </c>
      <c r="W1" s="36" t="s">
        <v>179</v>
      </c>
      <c r="X1" s="36" t="s">
        <v>178</v>
      </c>
      <c r="Y1" s="36" t="s">
        <v>177</v>
      </c>
      <c r="Z1" s="36" t="s">
        <v>176</v>
      </c>
      <c r="AB1"/>
      <c r="AC1"/>
    </row>
    <row r="2" spans="1:29">
      <c r="A2" s="32">
        <v>1</v>
      </c>
      <c r="B2" s="32" t="s">
        <v>381</v>
      </c>
      <c r="C2" s="32" t="s">
        <v>450</v>
      </c>
      <c r="D2" s="32">
        <v>10000000</v>
      </c>
      <c r="E2" s="32">
        <v>7981034</v>
      </c>
      <c r="F2" s="33">
        <f>1-(E2/D2)</f>
        <v>0.20189659999999998</v>
      </c>
      <c r="G2" s="32">
        <v>79</v>
      </c>
      <c r="H2" s="32">
        <v>79</v>
      </c>
      <c r="I2" s="31">
        <f>(H2/E2)*D2</f>
        <v>98.984667901427301</v>
      </c>
      <c r="J2" s="32">
        <v>5</v>
      </c>
      <c r="K2" s="31">
        <f>I2/J2</f>
        <v>19.796933580285462</v>
      </c>
      <c r="L2" s="32">
        <v>0</v>
      </c>
      <c r="M2" s="32">
        <v>0</v>
      </c>
      <c r="N2" s="31">
        <f>(M2/E2)*D2</f>
        <v>0</v>
      </c>
      <c r="O2" s="32">
        <v>4</v>
      </c>
      <c r="P2" s="31">
        <f>N2/O2</f>
        <v>0</v>
      </c>
      <c r="Q2" s="33">
        <f>(K2-P2)/K2</f>
        <v>1</v>
      </c>
      <c r="R2" s="33">
        <f>P2/K2</f>
        <v>0</v>
      </c>
      <c r="S2" s="32">
        <v>2</v>
      </c>
      <c r="T2" s="31">
        <f>K2/S2</f>
        <v>9.8984667901427308</v>
      </c>
      <c r="U2" s="31">
        <f>P2/S2</f>
        <v>0</v>
      </c>
      <c r="V2" s="31">
        <f>T2-U2</f>
        <v>9.8984667901427308</v>
      </c>
      <c r="W2" s="32">
        <v>1</v>
      </c>
      <c r="X2" s="32">
        <v>100</v>
      </c>
      <c r="Y2" s="31">
        <f>V2*X2/W2</f>
        <v>989.84667901427304</v>
      </c>
      <c r="Z2" s="31">
        <f>Y2*3.3/1000</f>
        <v>3.266494040747101</v>
      </c>
    </row>
    <row r="3" spans="1:29">
      <c r="A3" s="32">
        <v>1</v>
      </c>
      <c r="B3" s="32" t="s">
        <v>381</v>
      </c>
      <c r="C3" s="32" t="s">
        <v>449</v>
      </c>
      <c r="D3" s="32">
        <v>10000000</v>
      </c>
      <c r="E3" s="32">
        <v>7647040</v>
      </c>
      <c r="F3" s="33">
        <f>1-(E3/D3)</f>
        <v>0.23529599999999995</v>
      </c>
      <c r="G3" s="32">
        <v>133</v>
      </c>
      <c r="H3" s="32">
        <v>133</v>
      </c>
      <c r="I3" s="31">
        <f>(H3/E3)*D3</f>
        <v>173.92350504247395</v>
      </c>
      <c r="J3" s="32">
        <v>5</v>
      </c>
      <c r="K3" s="31">
        <f>I3/J3</f>
        <v>34.784701008494793</v>
      </c>
      <c r="L3" s="32">
        <v>29</v>
      </c>
      <c r="M3" s="32">
        <v>29</v>
      </c>
      <c r="N3" s="31">
        <f>(M3/E3)*D3</f>
        <v>37.923170272419135</v>
      </c>
      <c r="O3" s="32">
        <v>4</v>
      </c>
      <c r="P3" s="31">
        <f>N3/O3</f>
        <v>9.4807925681047838</v>
      </c>
      <c r="Q3" s="33">
        <f>(K3-P3)/K3</f>
        <v>0.72744360902255645</v>
      </c>
      <c r="R3" s="33">
        <f>P3/K3</f>
        <v>0.27255639097744361</v>
      </c>
      <c r="S3" s="32">
        <v>2</v>
      </c>
      <c r="T3" s="31">
        <f>K3/S3</f>
        <v>17.392350504247396</v>
      </c>
      <c r="U3" s="31">
        <f>P3/S3</f>
        <v>4.7403962840523919</v>
      </c>
      <c r="V3" s="31">
        <f>T3-U3</f>
        <v>12.651954220195005</v>
      </c>
      <c r="W3" s="32">
        <v>1</v>
      </c>
      <c r="X3" s="32">
        <v>100</v>
      </c>
      <c r="Y3" s="31">
        <f>V3*X3/W3</f>
        <v>1265.1954220195005</v>
      </c>
      <c r="Z3" s="31">
        <f>Y3*3.3/1000</f>
        <v>4.1751448926643517</v>
      </c>
    </row>
    <row r="4" spans="1:29">
      <c r="A4" s="32">
        <v>1</v>
      </c>
      <c r="B4" s="32" t="s">
        <v>381</v>
      </c>
      <c r="C4" s="32" t="s">
        <v>448</v>
      </c>
      <c r="D4" s="32">
        <v>10000000</v>
      </c>
      <c r="E4" s="32">
        <v>7162445</v>
      </c>
      <c r="F4" s="33">
        <f>1-(E4/D4)</f>
        <v>0.28375550000000005</v>
      </c>
      <c r="G4" s="32">
        <v>347</v>
      </c>
      <c r="H4" s="32">
        <v>347</v>
      </c>
      <c r="I4" s="31">
        <f>(H4/E4)*D4</f>
        <v>484.47143398657863</v>
      </c>
      <c r="J4" s="32">
        <v>5</v>
      </c>
      <c r="K4" s="31">
        <f>I4/J4</f>
        <v>96.894286797315729</v>
      </c>
      <c r="L4" s="32">
        <v>194</v>
      </c>
      <c r="M4" s="32">
        <v>194</v>
      </c>
      <c r="N4" s="31">
        <f>(M4/E4)*D4</f>
        <v>270.85722822304393</v>
      </c>
      <c r="O4" s="32">
        <v>4</v>
      </c>
      <c r="P4" s="31">
        <f>N4/O4</f>
        <v>67.714307055760983</v>
      </c>
      <c r="Q4" s="33">
        <f>(K4-P4)/K4</f>
        <v>0.3011527377521615</v>
      </c>
      <c r="R4" s="33">
        <f>P4/K4</f>
        <v>0.69884726224783855</v>
      </c>
      <c r="S4" s="32">
        <v>2</v>
      </c>
      <c r="T4" s="31">
        <f>K4/S4</f>
        <v>48.447143398657865</v>
      </c>
      <c r="U4" s="31">
        <f>P4/S4</f>
        <v>33.857153527880492</v>
      </c>
      <c r="V4" s="31">
        <f>T4-U4</f>
        <v>14.589989870777373</v>
      </c>
      <c r="W4" s="32">
        <v>1</v>
      </c>
      <c r="X4" s="32">
        <v>100</v>
      </c>
      <c r="Y4" s="31">
        <f>V4*X4/W4</f>
        <v>1458.9989870777372</v>
      </c>
      <c r="Z4" s="31">
        <f>Y4*3.3/1000</f>
        <v>4.8146966573565324</v>
      </c>
    </row>
    <row r="5" spans="1:29">
      <c r="A5" s="32">
        <v>1</v>
      </c>
      <c r="B5" s="32" t="s">
        <v>381</v>
      </c>
      <c r="C5" s="32" t="s">
        <v>447</v>
      </c>
      <c r="D5" s="32">
        <v>10000000</v>
      </c>
      <c r="E5" s="32">
        <v>7631482</v>
      </c>
      <c r="F5" s="33">
        <f>1-(E5/D5)</f>
        <v>0.23685179999999995</v>
      </c>
      <c r="G5" s="32">
        <v>269</v>
      </c>
      <c r="H5" s="32">
        <v>269</v>
      </c>
      <c r="I5" s="31">
        <f>(H5/E5)*D5</f>
        <v>352.48723642406549</v>
      </c>
      <c r="J5" s="32">
        <v>5</v>
      </c>
      <c r="K5" s="31">
        <f>I5/J5</f>
        <v>70.497447284813092</v>
      </c>
      <c r="L5" s="32">
        <v>100</v>
      </c>
      <c r="M5" s="32">
        <v>100</v>
      </c>
      <c r="N5" s="31">
        <f>(M5/E5)*D5</f>
        <v>131.03614736954106</v>
      </c>
      <c r="O5" s="32">
        <v>4</v>
      </c>
      <c r="P5" s="31">
        <f>N5/O5</f>
        <v>32.759036842385264</v>
      </c>
      <c r="Q5" s="33">
        <f>(K5-P5)/K5</f>
        <v>0.53531598513011158</v>
      </c>
      <c r="R5" s="33">
        <f>P5/K5</f>
        <v>0.46468401486988847</v>
      </c>
      <c r="S5" s="32">
        <v>2</v>
      </c>
      <c r="T5" s="31">
        <f>K5/S5</f>
        <v>35.248723642406546</v>
      </c>
      <c r="U5" s="31">
        <f>P5/S5</f>
        <v>16.379518421192632</v>
      </c>
      <c r="V5" s="31">
        <f>T5-U5</f>
        <v>18.869205221213914</v>
      </c>
      <c r="W5" s="32">
        <v>1</v>
      </c>
      <c r="X5" s="32">
        <v>100</v>
      </c>
      <c r="Y5" s="31">
        <f>V5*X5/W5</f>
        <v>1886.9205221213913</v>
      </c>
      <c r="Z5" s="31">
        <f>Y5*3.3/1000</f>
        <v>6.2268377230005907</v>
      </c>
    </row>
    <row r="6" spans="1:29">
      <c r="A6" s="32">
        <v>1</v>
      </c>
      <c r="B6" s="32" t="s">
        <v>381</v>
      </c>
      <c r="C6" s="32" t="s">
        <v>446</v>
      </c>
      <c r="D6" s="32">
        <v>10000000</v>
      </c>
      <c r="E6" s="32">
        <v>8602161</v>
      </c>
      <c r="F6" s="33">
        <f>1-(E6/D6)</f>
        <v>0.13978389999999996</v>
      </c>
      <c r="G6" s="32">
        <v>386</v>
      </c>
      <c r="H6" s="32">
        <v>386</v>
      </c>
      <c r="I6" s="31">
        <f>(H6/E6)*D6</f>
        <v>448.72445423888252</v>
      </c>
      <c r="J6" s="32">
        <v>5</v>
      </c>
      <c r="K6" s="31">
        <f>I6/J6</f>
        <v>89.744890847776503</v>
      </c>
      <c r="L6" s="32">
        <v>22</v>
      </c>
      <c r="M6" s="32">
        <v>22</v>
      </c>
      <c r="N6" s="31">
        <f>(M6/E6)*D6</f>
        <v>25.574968894444083</v>
      </c>
      <c r="O6" s="32">
        <v>4</v>
      </c>
      <c r="P6" s="31">
        <f>N6/O6</f>
        <v>6.3937422236110208</v>
      </c>
      <c r="Q6" s="33">
        <f>(K6-P6)/K6</f>
        <v>0.9287564766839379</v>
      </c>
      <c r="R6" s="33">
        <f>P6/K6</f>
        <v>7.1243523316062179E-2</v>
      </c>
      <c r="S6" s="32">
        <v>2</v>
      </c>
      <c r="T6" s="31">
        <f>K6/S6</f>
        <v>44.872445423888252</v>
      </c>
      <c r="U6" s="31">
        <f>P6/S6</f>
        <v>3.1968711118055104</v>
      </c>
      <c r="V6" s="31">
        <f>T6-U6</f>
        <v>41.675574312082745</v>
      </c>
      <c r="W6" s="32">
        <v>1</v>
      </c>
      <c r="X6" s="32">
        <v>100</v>
      </c>
      <c r="Y6" s="31">
        <f>V6*X6/W6</f>
        <v>4167.5574312082745</v>
      </c>
      <c r="Z6" s="31">
        <f>Y6*3.3/1000</f>
        <v>13.752939522987305</v>
      </c>
    </row>
    <row r="7" spans="1:29">
      <c r="A7" s="32">
        <v>1</v>
      </c>
      <c r="B7" s="32" t="s">
        <v>381</v>
      </c>
      <c r="C7" s="32" t="s">
        <v>445</v>
      </c>
      <c r="D7" s="32">
        <v>10000000</v>
      </c>
      <c r="E7" s="32">
        <v>7711203</v>
      </c>
      <c r="F7" s="33">
        <f>1-(E7/D7)</f>
        <v>0.22887970000000002</v>
      </c>
      <c r="G7" s="32">
        <v>88</v>
      </c>
      <c r="H7" s="32">
        <v>88</v>
      </c>
      <c r="I7" s="31">
        <f>(H7/E7)*D7</f>
        <v>114.11967756522556</v>
      </c>
      <c r="J7" s="32">
        <v>5</v>
      </c>
      <c r="K7" s="31">
        <f>I7/J7</f>
        <v>22.823935513045111</v>
      </c>
      <c r="L7" s="32">
        <v>26</v>
      </c>
      <c r="M7" s="32">
        <v>26</v>
      </c>
      <c r="N7" s="31">
        <f>(M7/E7)*D7</f>
        <v>33.717177462453002</v>
      </c>
      <c r="O7" s="32">
        <v>4</v>
      </c>
      <c r="P7" s="31">
        <f>N7/O7</f>
        <v>8.4292943656132504</v>
      </c>
      <c r="Q7" s="33">
        <f>(K7-P7)/K7</f>
        <v>0.63068181818181823</v>
      </c>
      <c r="R7" s="33">
        <f>P7/K7</f>
        <v>0.36931818181818177</v>
      </c>
      <c r="S7" s="32">
        <v>2</v>
      </c>
      <c r="T7" s="31">
        <f>K7/S7</f>
        <v>11.411967756522555</v>
      </c>
      <c r="U7" s="31">
        <f>P7/S7</f>
        <v>4.2146471828066252</v>
      </c>
      <c r="V7" s="31">
        <f>T7-U7</f>
        <v>7.1973205737159303</v>
      </c>
      <c r="W7" s="32">
        <v>1</v>
      </c>
      <c r="X7" s="32">
        <v>100</v>
      </c>
      <c r="Y7" s="31">
        <f>V7*X7/W7</f>
        <v>719.73205737159299</v>
      </c>
      <c r="Z7" s="31">
        <f>Y7*3.3/1000</f>
        <v>2.3751157893262564</v>
      </c>
    </row>
    <row r="8" spans="1:29">
      <c r="A8" s="32">
        <v>1</v>
      </c>
      <c r="B8" s="32" t="s">
        <v>381</v>
      </c>
      <c r="C8" s="32" t="s">
        <v>444</v>
      </c>
      <c r="D8" s="32">
        <v>10000000</v>
      </c>
      <c r="E8" s="32">
        <v>8475235</v>
      </c>
      <c r="F8" s="33">
        <f>1-(E8/D8)</f>
        <v>0.15247650000000001</v>
      </c>
      <c r="G8" s="32">
        <v>219</v>
      </c>
      <c r="H8" s="32">
        <v>219</v>
      </c>
      <c r="I8" s="31">
        <f>(H8/E8)*D8</f>
        <v>258.39991457464009</v>
      </c>
      <c r="J8" s="32">
        <v>5</v>
      </c>
      <c r="K8" s="31">
        <f>I8/J8</f>
        <v>51.679982914928019</v>
      </c>
      <c r="L8" s="32">
        <v>65</v>
      </c>
      <c r="M8" s="32">
        <v>65</v>
      </c>
      <c r="N8" s="31">
        <f>(M8/E8)*D8</f>
        <v>76.694038572381757</v>
      </c>
      <c r="O8" s="32">
        <v>4</v>
      </c>
      <c r="P8" s="31">
        <f>N8/O8</f>
        <v>19.173509643095439</v>
      </c>
      <c r="Q8" s="33">
        <f>(K8-P8)/K8</f>
        <v>0.62899543378995426</v>
      </c>
      <c r="R8" s="33">
        <f>P8/K8</f>
        <v>0.37100456621004563</v>
      </c>
      <c r="S8" s="32">
        <v>2</v>
      </c>
      <c r="T8" s="31">
        <f>K8/S8</f>
        <v>25.839991457464009</v>
      </c>
      <c r="U8" s="31">
        <f>P8/S8</f>
        <v>9.5867548215477196</v>
      </c>
      <c r="V8" s="31">
        <f>T8-U8</f>
        <v>16.253236635916288</v>
      </c>
      <c r="W8" s="32">
        <v>1</v>
      </c>
      <c r="X8" s="32">
        <v>100</v>
      </c>
      <c r="Y8" s="31">
        <f>V8*X8/W8</f>
        <v>1625.3236635916287</v>
      </c>
      <c r="Z8" s="31">
        <f>Y8*3.3/1000</f>
        <v>5.3635680898523743</v>
      </c>
    </row>
    <row r="9" spans="1:29">
      <c r="A9" s="32">
        <v>1</v>
      </c>
      <c r="B9" s="32" t="s">
        <v>381</v>
      </c>
      <c r="C9" s="32" t="s">
        <v>443</v>
      </c>
      <c r="D9" s="32">
        <v>10000000</v>
      </c>
      <c r="E9" s="32">
        <v>9239672</v>
      </c>
      <c r="F9" s="33">
        <f>1-(E9/D9)</f>
        <v>7.6032800000000011E-2</v>
      </c>
      <c r="G9" s="32">
        <v>318</v>
      </c>
      <c r="H9" s="32">
        <v>318</v>
      </c>
      <c r="I9" s="31">
        <f>(H9/E9)*D9</f>
        <v>344.16806137707056</v>
      </c>
      <c r="J9" s="32">
        <v>5</v>
      </c>
      <c r="K9" s="31">
        <f>I9/J9</f>
        <v>68.833612275414112</v>
      </c>
      <c r="L9" s="32">
        <v>162</v>
      </c>
      <c r="M9" s="32">
        <v>162</v>
      </c>
      <c r="N9" s="31">
        <f>(M9/E9)*D9</f>
        <v>175.33089919209255</v>
      </c>
      <c r="O9" s="32">
        <v>4</v>
      </c>
      <c r="P9" s="31">
        <f>N9/O9</f>
        <v>43.832724798023136</v>
      </c>
      <c r="Q9" s="33">
        <f>(K9-P9)/K9</f>
        <v>0.36320754716981135</v>
      </c>
      <c r="R9" s="33">
        <f>P9/K9</f>
        <v>0.6367924528301887</v>
      </c>
      <c r="S9" s="32">
        <v>2</v>
      </c>
      <c r="T9" s="31">
        <f>K9/S9</f>
        <v>34.416806137707056</v>
      </c>
      <c r="U9" s="31">
        <f>P9/S9</f>
        <v>21.916362399011568</v>
      </c>
      <c r="V9" s="31">
        <f>T9-U9</f>
        <v>12.500443738695488</v>
      </c>
      <c r="W9" s="32">
        <v>1</v>
      </c>
      <c r="X9" s="32">
        <v>100</v>
      </c>
      <c r="Y9" s="31">
        <f>V9*X9/W9</f>
        <v>1250.0443738695487</v>
      </c>
      <c r="Z9" s="31">
        <f>Y9*3.3/1000</f>
        <v>4.125146433769511</v>
      </c>
    </row>
    <row r="10" spans="1:29">
      <c r="A10" s="32">
        <v>1</v>
      </c>
      <c r="B10" s="32" t="s">
        <v>381</v>
      </c>
      <c r="C10" s="32" t="s">
        <v>442</v>
      </c>
      <c r="D10" s="32">
        <v>10000000</v>
      </c>
      <c r="E10" s="32">
        <v>8890373</v>
      </c>
      <c r="F10" s="33">
        <f>1-(E10/D10)</f>
        <v>0.11096269999999997</v>
      </c>
      <c r="G10" s="32">
        <v>193</v>
      </c>
      <c r="H10" s="32">
        <v>193</v>
      </c>
      <c r="I10" s="31">
        <f>(H10/E10)*D10</f>
        <v>217.08875431885704</v>
      </c>
      <c r="J10" s="32">
        <v>5</v>
      </c>
      <c r="K10" s="31">
        <f>I10/J10</f>
        <v>43.41775086377141</v>
      </c>
      <c r="L10" s="32">
        <v>12</v>
      </c>
      <c r="M10" s="32">
        <v>12</v>
      </c>
      <c r="N10" s="31">
        <f>(M10/E10)*D10</f>
        <v>13.497746382519608</v>
      </c>
      <c r="O10" s="32">
        <v>4</v>
      </c>
      <c r="P10" s="31">
        <f>N10/O10</f>
        <v>3.3744365956299021</v>
      </c>
      <c r="Q10" s="33">
        <f>(K10-P10)/K10</f>
        <v>0.92227979274611405</v>
      </c>
      <c r="R10" s="33">
        <f>P10/K10</f>
        <v>7.7720207253886009E-2</v>
      </c>
      <c r="S10" s="32">
        <v>2</v>
      </c>
      <c r="T10" s="31">
        <f>K10/S10</f>
        <v>21.708875431885705</v>
      </c>
      <c r="U10" s="31">
        <f>P10/S10</f>
        <v>1.687218297814951</v>
      </c>
      <c r="V10" s="31">
        <f>T10-U10</f>
        <v>20.021657134070754</v>
      </c>
      <c r="W10" s="32">
        <v>1</v>
      </c>
      <c r="X10" s="32">
        <v>100</v>
      </c>
      <c r="Y10" s="31">
        <f>V10*X10/W10</f>
        <v>2002.1657134070754</v>
      </c>
      <c r="Z10" s="31">
        <f>Y10*3.3/1000</f>
        <v>6.6071468542433482</v>
      </c>
    </row>
    <row r="11" spans="1:29">
      <c r="A11" s="32">
        <v>1</v>
      </c>
      <c r="B11" s="32" t="s">
        <v>381</v>
      </c>
      <c r="C11" s="32" t="s">
        <v>441</v>
      </c>
      <c r="D11" s="32">
        <v>10000000</v>
      </c>
      <c r="E11" s="32">
        <v>9535541</v>
      </c>
      <c r="F11" s="33">
        <f>1-(E11/D11)</f>
        <v>4.644590000000004E-2</v>
      </c>
      <c r="G11" s="32">
        <v>3525</v>
      </c>
      <c r="H11" s="32">
        <v>3526</v>
      </c>
      <c r="I11" s="31">
        <f>(H11/E11)*D11</f>
        <v>3697.7450990982056</v>
      </c>
      <c r="J11" s="32">
        <v>5</v>
      </c>
      <c r="K11" s="31">
        <f>I11/J11</f>
        <v>739.5490198196411</v>
      </c>
      <c r="L11" s="32">
        <v>2634</v>
      </c>
      <c r="M11" s="32">
        <v>2635</v>
      </c>
      <c r="N11" s="31">
        <f>(M11/E11)*D11</f>
        <v>2763.3460964616479</v>
      </c>
      <c r="O11" s="32">
        <v>4</v>
      </c>
      <c r="P11" s="31">
        <f>N11/O11</f>
        <v>690.83652411541198</v>
      </c>
      <c r="Q11" s="33">
        <f>(K11-P11)/K11</f>
        <v>6.5867838910947343E-2</v>
      </c>
      <c r="R11" s="33">
        <f>P11/K11</f>
        <v>0.93413216108905262</v>
      </c>
      <c r="S11" s="32">
        <v>2</v>
      </c>
      <c r="T11" s="31">
        <f>K11/S11</f>
        <v>369.77450990982055</v>
      </c>
      <c r="U11" s="31">
        <f>P11/S11</f>
        <v>345.41826205770599</v>
      </c>
      <c r="V11" s="31">
        <f>T11-U11</f>
        <v>24.356247852114564</v>
      </c>
      <c r="W11" s="32">
        <v>1</v>
      </c>
      <c r="X11" s="32">
        <v>100</v>
      </c>
      <c r="Y11" s="31">
        <f>V11*X11/W11</f>
        <v>2435.6247852114566</v>
      </c>
      <c r="Z11" s="31">
        <f>Y11*3.3/1000</f>
        <v>8.0375617911978061</v>
      </c>
    </row>
    <row r="12" spans="1:29">
      <c r="A12" s="32">
        <v>1</v>
      </c>
      <c r="B12" s="32" t="s">
        <v>381</v>
      </c>
      <c r="C12" s="32" t="s">
        <v>440</v>
      </c>
      <c r="D12" s="32">
        <v>10000000</v>
      </c>
      <c r="E12" s="32">
        <v>9431772</v>
      </c>
      <c r="F12" s="33">
        <f>1-(E12/D12)</f>
        <v>5.6822799999999951E-2</v>
      </c>
      <c r="G12" s="32">
        <v>878</v>
      </c>
      <c r="H12" s="32">
        <v>878</v>
      </c>
      <c r="I12" s="31">
        <f>(H12/E12)*D12</f>
        <v>930.89612429138447</v>
      </c>
      <c r="J12" s="32">
        <v>5</v>
      </c>
      <c r="K12" s="31">
        <f>I12/J12</f>
        <v>186.17922485827688</v>
      </c>
      <c r="L12" s="32">
        <v>35</v>
      </c>
      <c r="M12" s="32">
        <v>35</v>
      </c>
      <c r="N12" s="31">
        <f>(M12/E12)*D12</f>
        <v>37.10861543302785</v>
      </c>
      <c r="O12" s="32">
        <v>4</v>
      </c>
      <c r="P12" s="31">
        <f>N12/O12</f>
        <v>9.2771538582569626</v>
      </c>
      <c r="Q12" s="33">
        <f>(K12-P12)/K12</f>
        <v>0.9501708428246014</v>
      </c>
      <c r="R12" s="33">
        <f>P12/K12</f>
        <v>4.9829157175398632E-2</v>
      </c>
      <c r="S12" s="32">
        <v>2</v>
      </c>
      <c r="T12" s="31">
        <f>K12/S12</f>
        <v>93.089612429138441</v>
      </c>
      <c r="U12" s="31">
        <f>P12/S12</f>
        <v>4.6385769291284813</v>
      </c>
      <c r="V12" s="31">
        <f>T12-U12</f>
        <v>88.451035500009965</v>
      </c>
      <c r="W12" s="32">
        <v>1</v>
      </c>
      <c r="X12" s="32">
        <v>100</v>
      </c>
      <c r="Y12" s="31">
        <f>V12*X12/W12</f>
        <v>8845.1035500009966</v>
      </c>
      <c r="Z12" s="31">
        <f>Y12*3.3/1000</f>
        <v>29.188841715003289</v>
      </c>
    </row>
    <row r="13" spans="1:29">
      <c r="A13" s="32">
        <v>1</v>
      </c>
      <c r="B13" s="32" t="s">
        <v>381</v>
      </c>
      <c r="C13" s="32" t="s">
        <v>439</v>
      </c>
      <c r="D13" s="32">
        <v>10000000</v>
      </c>
      <c r="E13" s="32">
        <v>8717881</v>
      </c>
      <c r="F13" s="33">
        <f>1-(E13/D13)</f>
        <v>0.12821190000000005</v>
      </c>
      <c r="G13" s="32">
        <v>69</v>
      </c>
      <c r="H13" s="32">
        <v>69</v>
      </c>
      <c r="I13" s="31">
        <f>(H13/E13)*D13</f>
        <v>79.147673614723573</v>
      </c>
      <c r="J13" s="32">
        <v>5</v>
      </c>
      <c r="K13" s="31">
        <f>I13/J13</f>
        <v>15.829534722944715</v>
      </c>
      <c r="L13" s="32">
        <v>0</v>
      </c>
      <c r="M13" s="32">
        <v>0</v>
      </c>
      <c r="N13" s="31">
        <f>(M13/E13)*D13</f>
        <v>0</v>
      </c>
      <c r="O13" s="32">
        <v>4</v>
      </c>
      <c r="P13" s="31">
        <f>N13/O13</f>
        <v>0</v>
      </c>
      <c r="Q13" s="33">
        <f>(K13-P13)/K13</f>
        <v>1</v>
      </c>
      <c r="R13" s="33">
        <f>P13/K13</f>
        <v>0</v>
      </c>
      <c r="S13" s="32">
        <v>2</v>
      </c>
      <c r="T13" s="31">
        <f>K13/S13</f>
        <v>7.9147673614723573</v>
      </c>
      <c r="U13" s="31">
        <f>P13/S13</f>
        <v>0</v>
      </c>
      <c r="V13" s="31">
        <f>T13-U13</f>
        <v>7.9147673614723573</v>
      </c>
      <c r="W13" s="32">
        <v>1</v>
      </c>
      <c r="X13" s="32">
        <v>100</v>
      </c>
      <c r="Y13" s="31">
        <f>V13*X13/W13</f>
        <v>791.47673614723567</v>
      </c>
      <c r="Z13" s="31">
        <f>Y13*3.3/1000</f>
        <v>2.6118732292858775</v>
      </c>
    </row>
    <row r="14" spans="1:29">
      <c r="A14" s="32">
        <v>1</v>
      </c>
      <c r="B14" s="32" t="s">
        <v>381</v>
      </c>
      <c r="C14" s="32" t="s">
        <v>438</v>
      </c>
      <c r="D14" s="32">
        <v>10000000</v>
      </c>
      <c r="E14" s="32">
        <v>7773695</v>
      </c>
      <c r="F14" s="33">
        <f>1-(E14/D14)</f>
        <v>0.22263049999999995</v>
      </c>
      <c r="G14" s="32">
        <v>807</v>
      </c>
      <c r="H14" s="32">
        <v>807</v>
      </c>
      <c r="I14" s="31">
        <f>(H14/E14)*D14</f>
        <v>1038.1163655121534</v>
      </c>
      <c r="J14" s="32">
        <v>5</v>
      </c>
      <c r="K14" s="31">
        <f>I14/J14</f>
        <v>207.62327310243069</v>
      </c>
      <c r="L14" s="32">
        <v>438</v>
      </c>
      <c r="M14" s="32">
        <v>438</v>
      </c>
      <c r="N14" s="31">
        <f>(M14/E14)*D14</f>
        <v>563.43862217388255</v>
      </c>
      <c r="O14" s="32">
        <v>4</v>
      </c>
      <c r="P14" s="31">
        <f>N14/O14</f>
        <v>140.85965554347064</v>
      </c>
      <c r="Q14" s="33">
        <f>(K14-P14)/K14</f>
        <v>0.32156133828996281</v>
      </c>
      <c r="R14" s="33">
        <f>P14/K14</f>
        <v>0.67843866171003719</v>
      </c>
      <c r="S14" s="32">
        <v>2</v>
      </c>
      <c r="T14" s="31">
        <f>K14/S14</f>
        <v>103.81163655121534</v>
      </c>
      <c r="U14" s="31">
        <f>P14/S14</f>
        <v>70.429827771735319</v>
      </c>
      <c r="V14" s="31">
        <f>T14-U14</f>
        <v>33.381808779480025</v>
      </c>
      <c r="W14" s="32">
        <v>1</v>
      </c>
      <c r="X14" s="32">
        <v>100</v>
      </c>
      <c r="Y14" s="31">
        <f>V14*X14/W14</f>
        <v>3338.1808779480025</v>
      </c>
      <c r="Z14" s="31">
        <f>Y14*3.3/1000</f>
        <v>11.015996897228408</v>
      </c>
    </row>
    <row r="15" spans="1:29">
      <c r="A15" s="32">
        <v>1</v>
      </c>
      <c r="B15" s="32" t="s">
        <v>381</v>
      </c>
      <c r="C15" s="32" t="s">
        <v>437</v>
      </c>
      <c r="D15" s="32">
        <v>10000000</v>
      </c>
      <c r="E15" s="32">
        <v>9057642</v>
      </c>
      <c r="F15" s="33">
        <f>1-(E15/D15)</f>
        <v>9.4235799999999981E-2</v>
      </c>
      <c r="G15" s="32">
        <v>897</v>
      </c>
      <c r="H15" s="32">
        <v>897</v>
      </c>
      <c r="I15" s="31">
        <f>(H15/E15)*D15</f>
        <v>990.32397173569018</v>
      </c>
      <c r="J15" s="32">
        <v>5</v>
      </c>
      <c r="K15" s="31">
        <f>I15/J15</f>
        <v>198.06479434713805</v>
      </c>
      <c r="L15" s="32">
        <v>288</v>
      </c>
      <c r="M15" s="32">
        <v>288</v>
      </c>
      <c r="N15" s="31">
        <f>(M15/E15)*D15</f>
        <v>317.96354945359951</v>
      </c>
      <c r="O15" s="32">
        <v>4</v>
      </c>
      <c r="P15" s="31">
        <f>N15/O15</f>
        <v>79.490887363399878</v>
      </c>
      <c r="Q15" s="33">
        <f>(K15-P15)/K15</f>
        <v>0.59866220735785958</v>
      </c>
      <c r="R15" s="33">
        <f>P15/K15</f>
        <v>0.40133779264214042</v>
      </c>
      <c r="S15" s="32">
        <v>2</v>
      </c>
      <c r="T15" s="31">
        <f>K15/S15</f>
        <v>99.032397173569024</v>
      </c>
      <c r="U15" s="31">
        <f>P15/S15</f>
        <v>39.745443681699939</v>
      </c>
      <c r="V15" s="31">
        <f>T15-U15</f>
        <v>59.286953491869085</v>
      </c>
      <c r="W15" s="32">
        <v>1</v>
      </c>
      <c r="X15" s="32">
        <v>100</v>
      </c>
      <c r="Y15" s="31">
        <f>V15*X15/W15</f>
        <v>5928.6953491869081</v>
      </c>
      <c r="Z15" s="31">
        <f>Y15*3.3/1000</f>
        <v>19.564694652316795</v>
      </c>
    </row>
    <row r="16" spans="1:29">
      <c r="A16" s="32">
        <v>1</v>
      </c>
      <c r="B16" s="32" t="s">
        <v>381</v>
      </c>
      <c r="C16" s="32" t="s">
        <v>436</v>
      </c>
      <c r="D16" s="32">
        <v>10000000</v>
      </c>
      <c r="E16" s="32">
        <v>9220914</v>
      </c>
      <c r="F16" s="33">
        <f>1-(E16/D16)</f>
        <v>7.7908599999999995E-2</v>
      </c>
      <c r="G16" s="32">
        <v>1054</v>
      </c>
      <c r="H16" s="32">
        <v>1054</v>
      </c>
      <c r="I16" s="31">
        <f>(H16/E16)*D16</f>
        <v>1143.0537146317599</v>
      </c>
      <c r="J16" s="32">
        <v>5</v>
      </c>
      <c r="K16" s="31">
        <f>I16/J16</f>
        <v>228.61074292635197</v>
      </c>
      <c r="L16" s="32">
        <v>139</v>
      </c>
      <c r="M16" s="32">
        <v>139</v>
      </c>
      <c r="N16" s="31">
        <f>(M16/E16)*D16</f>
        <v>150.74427545902716</v>
      </c>
      <c r="O16" s="32">
        <v>4</v>
      </c>
      <c r="P16" s="31">
        <f>N16/O16</f>
        <v>37.686068864756791</v>
      </c>
      <c r="Q16" s="33">
        <f>(K16-P16)/K16</f>
        <v>0.83515180265654643</v>
      </c>
      <c r="R16" s="33">
        <f>P16/K16</f>
        <v>0.16484819734345352</v>
      </c>
      <c r="S16" s="32">
        <v>2</v>
      </c>
      <c r="T16" s="31">
        <f>K16/S16</f>
        <v>114.30537146317599</v>
      </c>
      <c r="U16" s="31">
        <f>P16/S16</f>
        <v>18.843034432378396</v>
      </c>
      <c r="V16" s="31">
        <f>T16-U16</f>
        <v>95.462337030797585</v>
      </c>
      <c r="W16" s="32">
        <v>1</v>
      </c>
      <c r="X16" s="32">
        <v>100</v>
      </c>
      <c r="Y16" s="31">
        <f>V16*X16/W16</f>
        <v>9546.2337030797589</v>
      </c>
      <c r="Z16" s="31">
        <f>Y16*3.3/1000</f>
        <v>31.502571220163201</v>
      </c>
    </row>
    <row r="17" spans="1:26">
      <c r="A17" s="32">
        <v>1</v>
      </c>
      <c r="B17" s="32" t="s">
        <v>381</v>
      </c>
      <c r="C17" s="32" t="s">
        <v>435</v>
      </c>
      <c r="D17" s="32">
        <v>10000000</v>
      </c>
      <c r="E17" s="32">
        <v>9549906</v>
      </c>
      <c r="F17" s="33">
        <f>1-(E17/D17)</f>
        <v>4.5009399999999977E-2</v>
      </c>
      <c r="G17" s="32">
        <v>300</v>
      </c>
      <c r="H17" s="32">
        <v>300</v>
      </c>
      <c r="I17" s="31">
        <f>(H17/E17)*D17</f>
        <v>314.13921770538889</v>
      </c>
      <c r="J17" s="32">
        <v>5</v>
      </c>
      <c r="K17" s="31">
        <f>I17/J17</f>
        <v>62.827843541077776</v>
      </c>
      <c r="L17" s="32">
        <v>51</v>
      </c>
      <c r="M17" s="32">
        <v>51</v>
      </c>
      <c r="N17" s="31">
        <f>(M17/E17)*D17</f>
        <v>53.40366700991612</v>
      </c>
      <c r="O17" s="32">
        <v>4</v>
      </c>
      <c r="P17" s="31">
        <f>N17/O17</f>
        <v>13.35091675247903</v>
      </c>
      <c r="Q17" s="33">
        <f>(K17-P17)/K17</f>
        <v>0.78749999999999998</v>
      </c>
      <c r="R17" s="33">
        <f>P17/K17</f>
        <v>0.21250000000000005</v>
      </c>
      <c r="S17" s="32">
        <v>2</v>
      </c>
      <c r="T17" s="31">
        <f>K17/S17</f>
        <v>31.413921770538888</v>
      </c>
      <c r="U17" s="31">
        <f>P17/S17</f>
        <v>6.675458376239515</v>
      </c>
      <c r="V17" s="31">
        <f>T17-U17</f>
        <v>24.738463394299373</v>
      </c>
      <c r="W17" s="32">
        <v>1</v>
      </c>
      <c r="X17" s="32">
        <v>100</v>
      </c>
      <c r="Y17" s="31">
        <f>V17*X17/W17</f>
        <v>2473.8463394299374</v>
      </c>
      <c r="Z17" s="31">
        <f>Y17*3.3/1000</f>
        <v>8.1636929201187929</v>
      </c>
    </row>
    <row r="18" spans="1:26">
      <c r="A18" s="32">
        <v>1</v>
      </c>
      <c r="B18" s="32" t="s">
        <v>381</v>
      </c>
      <c r="C18" s="32" t="s">
        <v>434</v>
      </c>
      <c r="D18" s="32">
        <v>10000000</v>
      </c>
      <c r="E18" s="32">
        <v>8700985</v>
      </c>
      <c r="F18" s="33">
        <f>1-(E18/D18)</f>
        <v>0.1299015</v>
      </c>
      <c r="G18" s="32">
        <v>240</v>
      </c>
      <c r="H18" s="32">
        <v>240</v>
      </c>
      <c r="I18" s="31">
        <f>(H18/E18)*D18</f>
        <v>275.8308398416961</v>
      </c>
      <c r="J18" s="32">
        <v>5</v>
      </c>
      <c r="K18" s="31">
        <f>I18/J18</f>
        <v>55.166167968339224</v>
      </c>
      <c r="L18" s="32">
        <v>27</v>
      </c>
      <c r="M18" s="32">
        <v>27</v>
      </c>
      <c r="N18" s="31">
        <f>(M18/E18)*D18</f>
        <v>31.030969482190809</v>
      </c>
      <c r="O18" s="32">
        <v>4</v>
      </c>
      <c r="P18" s="31">
        <f>N18/O18</f>
        <v>7.7577423705477022</v>
      </c>
      <c r="Q18" s="33">
        <f>(K18-P18)/K18</f>
        <v>0.859375</v>
      </c>
      <c r="R18" s="33">
        <f>P18/K18</f>
        <v>0.14062499999999997</v>
      </c>
      <c r="S18" s="32">
        <v>2</v>
      </c>
      <c r="T18" s="31">
        <f>K18/S18</f>
        <v>27.583083984169612</v>
      </c>
      <c r="U18" s="31">
        <f>P18/S18</f>
        <v>3.8788711852738511</v>
      </c>
      <c r="V18" s="31">
        <f>T18-U18</f>
        <v>23.70421279889576</v>
      </c>
      <c r="W18" s="32">
        <v>1</v>
      </c>
      <c r="X18" s="32">
        <v>100</v>
      </c>
      <c r="Y18" s="31">
        <f>V18*X18/W18</f>
        <v>2370.421279889576</v>
      </c>
      <c r="Z18" s="31">
        <f>Y18*3.3/1000</f>
        <v>7.8223902236356011</v>
      </c>
    </row>
    <row r="19" spans="1:26">
      <c r="A19" s="32">
        <v>1</v>
      </c>
      <c r="B19" s="32" t="s">
        <v>381</v>
      </c>
      <c r="C19" s="32" t="s">
        <v>433</v>
      </c>
      <c r="D19" s="32">
        <v>10000000</v>
      </c>
      <c r="E19" s="32">
        <v>9179341</v>
      </c>
      <c r="F19" s="33">
        <f>1-(E19/D19)</f>
        <v>8.2065900000000025E-2</v>
      </c>
      <c r="G19" s="32">
        <v>359</v>
      </c>
      <c r="H19" s="32">
        <v>359</v>
      </c>
      <c r="I19" s="31">
        <f>(H19/E19)*D19</f>
        <v>391.09561350863856</v>
      </c>
      <c r="J19" s="32">
        <v>5</v>
      </c>
      <c r="K19" s="31">
        <f>I19/J19</f>
        <v>78.219122701727713</v>
      </c>
      <c r="L19" s="32">
        <v>15</v>
      </c>
      <c r="M19" s="32">
        <v>15</v>
      </c>
      <c r="N19" s="31">
        <f>(M19/E19)*D19</f>
        <v>16.3410423471576</v>
      </c>
      <c r="O19" s="32">
        <v>4</v>
      </c>
      <c r="P19" s="31">
        <f>N19/O19</f>
        <v>4.0852605867894001</v>
      </c>
      <c r="Q19" s="33">
        <f>(K19-P19)/K19</f>
        <v>0.9477715877437326</v>
      </c>
      <c r="R19" s="33">
        <f>P19/K19</f>
        <v>5.2228412256267412E-2</v>
      </c>
      <c r="S19" s="32">
        <v>2</v>
      </c>
      <c r="T19" s="31">
        <f>K19/S19</f>
        <v>39.109561350863856</v>
      </c>
      <c r="U19" s="31">
        <f>P19/S19</f>
        <v>2.0426302933947</v>
      </c>
      <c r="V19" s="31">
        <f>T19-U19</f>
        <v>37.066931057469155</v>
      </c>
      <c r="W19" s="32">
        <v>1</v>
      </c>
      <c r="X19" s="32">
        <v>100</v>
      </c>
      <c r="Y19" s="31">
        <f>V19*X19/W19</f>
        <v>3706.6931057469155</v>
      </c>
      <c r="Z19" s="31">
        <f>Y19*3.3/1000</f>
        <v>12.23208724896482</v>
      </c>
    </row>
    <row r="20" spans="1:26">
      <c r="A20" s="32">
        <v>1</v>
      </c>
      <c r="B20" s="32" t="s">
        <v>381</v>
      </c>
      <c r="C20" s="32" t="s">
        <v>432</v>
      </c>
      <c r="D20" s="32">
        <v>10000000</v>
      </c>
      <c r="E20" s="32">
        <v>9391538</v>
      </c>
      <c r="F20" s="33">
        <f>1-(E20/D20)</f>
        <v>6.0846199999999961E-2</v>
      </c>
      <c r="G20" s="32">
        <v>1658</v>
      </c>
      <c r="H20" s="32">
        <v>1658</v>
      </c>
      <c r="I20" s="31">
        <f>(H20/E20)*D20</f>
        <v>1765.4190399911067</v>
      </c>
      <c r="J20" s="32">
        <v>5</v>
      </c>
      <c r="K20" s="31">
        <f>I20/J20</f>
        <v>353.08380799822135</v>
      </c>
      <c r="L20" s="32">
        <v>907</v>
      </c>
      <c r="M20" s="32">
        <v>907</v>
      </c>
      <c r="N20" s="31">
        <f>(M20/E20)*D20</f>
        <v>965.76300921105792</v>
      </c>
      <c r="O20" s="32">
        <v>4</v>
      </c>
      <c r="P20" s="31">
        <f>N20/O20</f>
        <v>241.44075230276448</v>
      </c>
      <c r="Q20" s="33">
        <f>(K20-P20)/K20</f>
        <v>0.31619420989143537</v>
      </c>
      <c r="R20" s="33">
        <f>P20/K20</f>
        <v>0.68380579010856468</v>
      </c>
      <c r="S20" s="32">
        <v>2</v>
      </c>
      <c r="T20" s="31">
        <f>K20/S20</f>
        <v>176.54190399911067</v>
      </c>
      <c r="U20" s="31">
        <f>P20/S20</f>
        <v>120.72037615138224</v>
      </c>
      <c r="V20" s="31">
        <f>T20-U20</f>
        <v>55.821527847728433</v>
      </c>
      <c r="W20" s="32">
        <v>1</v>
      </c>
      <c r="X20" s="32">
        <v>100</v>
      </c>
      <c r="Y20" s="31">
        <f>V20*X20/W20</f>
        <v>5582.152784772843</v>
      </c>
      <c r="Z20" s="31">
        <f>Y20*3.3/1000</f>
        <v>18.42110418975038</v>
      </c>
    </row>
    <row r="21" spans="1:26">
      <c r="A21" s="32">
        <v>1</v>
      </c>
      <c r="B21" s="32" t="s">
        <v>381</v>
      </c>
      <c r="C21" s="32" t="s">
        <v>431</v>
      </c>
      <c r="D21" s="32">
        <v>10000000</v>
      </c>
      <c r="E21" s="32">
        <v>9555582</v>
      </c>
      <c r="F21" s="33">
        <f>1-(E21/D21)</f>
        <v>4.4441799999999976E-2</v>
      </c>
      <c r="G21" s="32">
        <v>612</v>
      </c>
      <c r="H21" s="32">
        <v>612</v>
      </c>
      <c r="I21" s="31">
        <f>(H21/E21)*D21</f>
        <v>640.46334383400188</v>
      </c>
      <c r="J21" s="32">
        <v>5</v>
      </c>
      <c r="K21" s="31">
        <f>I21/J21</f>
        <v>128.09266876680039</v>
      </c>
      <c r="L21" s="32">
        <v>63</v>
      </c>
      <c r="M21" s="32">
        <v>63</v>
      </c>
      <c r="N21" s="31">
        <f>(M21/E21)*D21</f>
        <v>65.930050100559015</v>
      </c>
      <c r="O21" s="32">
        <v>4</v>
      </c>
      <c r="P21" s="31">
        <f>N21/O21</f>
        <v>16.482512525139754</v>
      </c>
      <c r="Q21" s="33">
        <f>(K21-P21)/K21</f>
        <v>0.87132352941176472</v>
      </c>
      <c r="R21" s="33">
        <f>P21/K21</f>
        <v>0.12867647058823528</v>
      </c>
      <c r="S21" s="32">
        <v>2</v>
      </c>
      <c r="T21" s="31">
        <f>K21/S21</f>
        <v>64.046334383400193</v>
      </c>
      <c r="U21" s="31">
        <f>P21/S21</f>
        <v>8.2412562625698769</v>
      </c>
      <c r="V21" s="31">
        <f>T21-U21</f>
        <v>55.805078120830316</v>
      </c>
      <c r="W21" s="32">
        <v>1</v>
      </c>
      <c r="X21" s="32">
        <v>100</v>
      </c>
      <c r="Y21" s="31">
        <f>V21*X21/W21</f>
        <v>5580.5078120830312</v>
      </c>
      <c r="Z21" s="31">
        <f>Y21*3.3/1000</f>
        <v>18.415675779874004</v>
      </c>
    </row>
    <row r="22" spans="1:26">
      <c r="A22" s="32">
        <v>1</v>
      </c>
      <c r="B22" s="32" t="s">
        <v>381</v>
      </c>
      <c r="C22" s="32" t="s">
        <v>430</v>
      </c>
      <c r="D22" s="32">
        <v>10000000</v>
      </c>
      <c r="E22" s="32">
        <v>8467914</v>
      </c>
      <c r="F22" s="33">
        <f>1-(E22/D22)</f>
        <v>0.15320860000000003</v>
      </c>
      <c r="G22" s="32">
        <v>4017</v>
      </c>
      <c r="H22" s="32">
        <v>4019</v>
      </c>
      <c r="I22" s="31">
        <f>(H22/E22)*D22</f>
        <v>4746.1511772556969</v>
      </c>
      <c r="J22" s="32">
        <v>5</v>
      </c>
      <c r="K22" s="31">
        <f>I22/J22</f>
        <v>949.23023545113938</v>
      </c>
      <c r="L22" s="32">
        <v>3324</v>
      </c>
      <c r="M22" s="32">
        <v>3326</v>
      </c>
      <c r="N22" s="31">
        <f>(M22/E22)*D22</f>
        <v>3927.7678068057844</v>
      </c>
      <c r="O22" s="32">
        <v>4</v>
      </c>
      <c r="P22" s="31">
        <f>N22/O22</f>
        <v>981.9419517014461</v>
      </c>
      <c r="Q22" s="33">
        <f>(K22-P22)/K22</f>
        <v>-3.4461308783279403E-2</v>
      </c>
      <c r="R22" s="33">
        <f>P22/K22</f>
        <v>1.0344613087832795</v>
      </c>
      <c r="S22" s="32">
        <v>2</v>
      </c>
      <c r="T22" s="31">
        <f>K22/S22</f>
        <v>474.61511772556969</v>
      </c>
      <c r="U22" s="31">
        <f>P22/S22</f>
        <v>490.97097585072305</v>
      </c>
      <c r="V22" s="31"/>
      <c r="W22" s="32">
        <v>1</v>
      </c>
      <c r="X22" s="32">
        <v>100</v>
      </c>
      <c r="Y22" s="31"/>
      <c r="Z22" s="31"/>
    </row>
    <row r="23" spans="1:26">
      <c r="A23" s="32">
        <v>1</v>
      </c>
      <c r="B23" s="32" t="s">
        <v>381</v>
      </c>
      <c r="C23" s="32" t="s">
        <v>429</v>
      </c>
      <c r="D23" s="32">
        <v>10000000</v>
      </c>
      <c r="E23" s="32">
        <v>9413731</v>
      </c>
      <c r="F23" s="33">
        <f>1-(E23/D23)</f>
        <v>5.8626900000000037E-2</v>
      </c>
      <c r="G23" s="32">
        <v>675</v>
      </c>
      <c r="H23" s="32">
        <v>675</v>
      </c>
      <c r="I23" s="31">
        <f>(H23/E23)*D23</f>
        <v>717.03769738056042</v>
      </c>
      <c r="J23" s="32">
        <v>5</v>
      </c>
      <c r="K23" s="31">
        <f>I23/J23</f>
        <v>143.40753947611208</v>
      </c>
      <c r="L23" s="32">
        <v>74</v>
      </c>
      <c r="M23" s="32">
        <v>74</v>
      </c>
      <c r="N23" s="31">
        <f>(M23/E23)*D23</f>
        <v>78.608577194313284</v>
      </c>
      <c r="O23" s="32">
        <v>4</v>
      </c>
      <c r="P23" s="31">
        <f>N23/O23</f>
        <v>19.652144298578321</v>
      </c>
      <c r="Q23" s="33">
        <f>(K23-P23)/K23</f>
        <v>0.86296296296296293</v>
      </c>
      <c r="R23" s="33">
        <f>P23/K23</f>
        <v>0.13703703703703704</v>
      </c>
      <c r="S23" s="32">
        <v>2</v>
      </c>
      <c r="T23" s="31">
        <f>K23/S23</f>
        <v>71.703769738056039</v>
      </c>
      <c r="U23" s="31">
        <f>P23/S23</f>
        <v>9.8260721492891605</v>
      </c>
      <c r="V23" s="31">
        <f>T23-U23</f>
        <v>61.877697588766878</v>
      </c>
      <c r="W23" s="32">
        <v>1</v>
      </c>
      <c r="X23" s="32">
        <v>100</v>
      </c>
      <c r="Y23" s="31">
        <f>V23*X23/W23</f>
        <v>6187.7697588766878</v>
      </c>
      <c r="Z23" s="31">
        <f>Y23*3.3/1000</f>
        <v>20.419640204293067</v>
      </c>
    </row>
    <row r="24" spans="1:26">
      <c r="A24" s="32">
        <v>1</v>
      </c>
      <c r="B24" s="32" t="s">
        <v>381</v>
      </c>
      <c r="C24" s="32" t="s">
        <v>428</v>
      </c>
      <c r="D24" s="32">
        <v>10000000</v>
      </c>
      <c r="E24" s="32">
        <v>9192727</v>
      </c>
      <c r="F24" s="33">
        <f>1-(E24/D24)</f>
        <v>8.0727299999999946E-2</v>
      </c>
      <c r="G24" s="32">
        <v>573</v>
      </c>
      <c r="H24" s="32">
        <v>573</v>
      </c>
      <c r="I24" s="31">
        <f>(H24/E24)*D24</f>
        <v>623.31884760637399</v>
      </c>
      <c r="J24" s="32">
        <v>5</v>
      </c>
      <c r="K24" s="31">
        <f>I24/J24</f>
        <v>124.6637695212748</v>
      </c>
      <c r="L24" s="32">
        <v>63</v>
      </c>
      <c r="M24" s="32">
        <v>63</v>
      </c>
      <c r="N24" s="31">
        <f>(M24/E24)*D24</f>
        <v>68.53243874206207</v>
      </c>
      <c r="O24" s="32">
        <v>4</v>
      </c>
      <c r="P24" s="31">
        <f>N24/O24</f>
        <v>17.133109685515517</v>
      </c>
      <c r="Q24" s="33">
        <f>(K24-P24)/K24</f>
        <v>0.86256544502617793</v>
      </c>
      <c r="R24" s="33">
        <f>P24/K24</f>
        <v>0.13743455497382201</v>
      </c>
      <c r="S24" s="32">
        <v>2</v>
      </c>
      <c r="T24" s="31">
        <f>K24/S24</f>
        <v>62.331884760637401</v>
      </c>
      <c r="U24" s="31">
        <f>P24/S24</f>
        <v>8.5665548427577587</v>
      </c>
      <c r="V24" s="31">
        <f>T24-U24</f>
        <v>53.76532991787964</v>
      </c>
      <c r="W24" s="32">
        <v>1</v>
      </c>
      <c r="X24" s="32">
        <v>100</v>
      </c>
      <c r="Y24" s="31">
        <f>V24*X24/W24</f>
        <v>5376.5329917879644</v>
      </c>
      <c r="Z24" s="31">
        <f>Y24*3.3/1000</f>
        <v>17.742558872900283</v>
      </c>
    </row>
    <row r="25" spans="1:26">
      <c r="A25" s="32">
        <v>1</v>
      </c>
      <c r="B25" s="32" t="s">
        <v>381</v>
      </c>
      <c r="C25" s="32" t="s">
        <v>427</v>
      </c>
      <c r="D25" s="32">
        <v>10000000</v>
      </c>
      <c r="E25" s="32">
        <v>9104589</v>
      </c>
      <c r="F25" s="33">
        <f>1-(E25/D25)</f>
        <v>8.954110000000004E-2</v>
      </c>
      <c r="G25" s="32">
        <v>765</v>
      </c>
      <c r="H25" s="32">
        <v>765</v>
      </c>
      <c r="I25" s="31">
        <f>(H25/E25)*D25</f>
        <v>840.2356218386135</v>
      </c>
      <c r="J25" s="32">
        <v>5</v>
      </c>
      <c r="K25" s="31">
        <f>I25/J25</f>
        <v>168.04712436772269</v>
      </c>
      <c r="L25" s="32">
        <v>78</v>
      </c>
      <c r="M25" s="32">
        <v>78</v>
      </c>
      <c r="N25" s="31">
        <f>(M25/E25)*D25</f>
        <v>85.671083010995886</v>
      </c>
      <c r="O25" s="32">
        <v>4</v>
      </c>
      <c r="P25" s="31">
        <f>N25/O25</f>
        <v>21.417770752748972</v>
      </c>
      <c r="Q25" s="33">
        <f>(K25-P25)/K25</f>
        <v>0.87254901960784315</v>
      </c>
      <c r="R25" s="33">
        <f>P25/K25</f>
        <v>0.12745098039215688</v>
      </c>
      <c r="S25" s="32">
        <v>2</v>
      </c>
      <c r="T25" s="31">
        <f>K25/S25</f>
        <v>84.023562183861344</v>
      </c>
      <c r="U25" s="31">
        <f>P25/S25</f>
        <v>10.708885376374486</v>
      </c>
      <c r="V25" s="31">
        <f>T25-U25</f>
        <v>73.314676807486862</v>
      </c>
      <c r="W25" s="32">
        <v>1</v>
      </c>
      <c r="X25" s="32">
        <v>100</v>
      </c>
      <c r="Y25" s="31">
        <f>V25*X25/W25</f>
        <v>7331.4676807486858</v>
      </c>
      <c r="Z25" s="31">
        <f>Y25*3.3/1000</f>
        <v>24.193843346470661</v>
      </c>
    </row>
    <row r="26" spans="1:26">
      <c r="A26" s="32">
        <v>1</v>
      </c>
      <c r="B26" s="32" t="s">
        <v>381</v>
      </c>
      <c r="C26" s="32" t="s">
        <v>426</v>
      </c>
      <c r="D26" s="32">
        <v>10000000</v>
      </c>
      <c r="E26" s="32">
        <v>9448219</v>
      </c>
      <c r="F26" s="33">
        <f>1-(E26/D26)</f>
        <v>5.5178100000000008E-2</v>
      </c>
      <c r="G26" s="32">
        <v>643</v>
      </c>
      <c r="H26" s="32">
        <v>643</v>
      </c>
      <c r="I26" s="31">
        <f>(H26/E26)*D26</f>
        <v>680.5515409835441</v>
      </c>
      <c r="J26" s="32">
        <v>5</v>
      </c>
      <c r="K26" s="31">
        <f>I26/J26</f>
        <v>136.11030819670881</v>
      </c>
      <c r="L26" s="32">
        <v>98</v>
      </c>
      <c r="M26" s="32">
        <v>98</v>
      </c>
      <c r="N26" s="31">
        <f>(M26/E26)*D26</f>
        <v>103.72325196949816</v>
      </c>
      <c r="O26" s="32">
        <v>4</v>
      </c>
      <c r="P26" s="31">
        <f>N26/O26</f>
        <v>25.930812992374541</v>
      </c>
      <c r="Q26" s="33">
        <f>(K26-P26)/K26</f>
        <v>0.80948678071539659</v>
      </c>
      <c r="R26" s="33">
        <f>P26/K26</f>
        <v>0.19051321928460344</v>
      </c>
      <c r="S26" s="32">
        <v>2</v>
      </c>
      <c r="T26" s="31">
        <f>K26/S26</f>
        <v>68.055154098354407</v>
      </c>
      <c r="U26" s="31">
        <f>P26/S26</f>
        <v>12.965406496187271</v>
      </c>
      <c r="V26" s="31">
        <f>T26-U26</f>
        <v>55.089747602167137</v>
      </c>
      <c r="W26" s="32">
        <v>1</v>
      </c>
      <c r="X26" s="32">
        <v>100</v>
      </c>
      <c r="Y26" s="31">
        <f>V26*X26/W26</f>
        <v>5508.9747602167135</v>
      </c>
      <c r="Z26" s="31">
        <f>Y26*3.3/1000</f>
        <v>18.179616708715155</v>
      </c>
    </row>
    <row r="27" spans="1:26">
      <c r="A27" s="32">
        <v>1</v>
      </c>
      <c r="B27" s="32" t="s">
        <v>381</v>
      </c>
      <c r="C27" s="32" t="s">
        <v>425</v>
      </c>
      <c r="D27" s="32">
        <v>10000000</v>
      </c>
      <c r="E27" s="32">
        <v>9124156</v>
      </c>
      <c r="F27" s="33">
        <f>1-(E27/D27)</f>
        <v>8.7584400000000007E-2</v>
      </c>
      <c r="G27" s="32">
        <v>301</v>
      </c>
      <c r="H27" s="32">
        <v>301</v>
      </c>
      <c r="I27" s="31">
        <f>(H27/E27)*D27</f>
        <v>329.89352659029498</v>
      </c>
      <c r="J27" s="32">
        <v>5</v>
      </c>
      <c r="K27" s="31">
        <f>I27/J27</f>
        <v>65.978705318058999</v>
      </c>
      <c r="L27" s="32">
        <v>87</v>
      </c>
      <c r="M27" s="32">
        <v>87</v>
      </c>
      <c r="N27" s="31">
        <f>(M27/E27)*D27</f>
        <v>95.351285094204883</v>
      </c>
      <c r="O27" s="32">
        <v>4</v>
      </c>
      <c r="P27" s="31">
        <f>N27/O27</f>
        <v>23.837821273551221</v>
      </c>
      <c r="Q27" s="33">
        <f>(K27-P27)/K27</f>
        <v>0.63870431893687696</v>
      </c>
      <c r="R27" s="33">
        <f>P27/K27</f>
        <v>0.36129568106312299</v>
      </c>
      <c r="S27" s="32">
        <v>2</v>
      </c>
      <c r="T27" s="31">
        <f>K27/S27</f>
        <v>32.9893526590295</v>
      </c>
      <c r="U27" s="31">
        <f>P27/S27</f>
        <v>11.91891063677561</v>
      </c>
      <c r="V27" s="31">
        <f>T27-U27</f>
        <v>21.070442022253889</v>
      </c>
      <c r="W27" s="32">
        <v>1</v>
      </c>
      <c r="X27" s="32">
        <v>100</v>
      </c>
      <c r="Y27" s="31">
        <f>V27*X27/W27</f>
        <v>2107.0442022253887</v>
      </c>
      <c r="Z27" s="31">
        <f>Y27*3.3/1000</f>
        <v>6.9532458673437825</v>
      </c>
    </row>
    <row r="28" spans="1:26">
      <c r="A28" s="32">
        <v>1</v>
      </c>
      <c r="B28" s="32" t="s">
        <v>381</v>
      </c>
      <c r="C28" s="32" t="s">
        <v>424</v>
      </c>
      <c r="D28" s="32">
        <v>10000000</v>
      </c>
      <c r="E28" s="32">
        <v>9545839</v>
      </c>
      <c r="F28" s="33">
        <f>1-(E28/D28)</f>
        <v>4.5416099999999959E-2</v>
      </c>
      <c r="G28" s="32">
        <v>420</v>
      </c>
      <c r="H28" s="32">
        <v>420</v>
      </c>
      <c r="I28" s="31">
        <f>(H28/E28)*D28</f>
        <v>439.98227918991716</v>
      </c>
      <c r="J28" s="32">
        <v>5</v>
      </c>
      <c r="K28" s="31">
        <f>I28/J28</f>
        <v>87.996455837983433</v>
      </c>
      <c r="L28" s="32">
        <v>39</v>
      </c>
      <c r="M28" s="32">
        <v>39</v>
      </c>
      <c r="N28" s="31">
        <f>(M28/E28)*D28</f>
        <v>40.855497353349456</v>
      </c>
      <c r="O28" s="32">
        <v>4</v>
      </c>
      <c r="P28" s="31">
        <f>N28/O28</f>
        <v>10.213874338337364</v>
      </c>
      <c r="Q28" s="33">
        <f>(K28-P28)/K28</f>
        <v>0.8839285714285714</v>
      </c>
      <c r="R28" s="33">
        <f>P28/K28</f>
        <v>0.11607142857142859</v>
      </c>
      <c r="S28" s="32">
        <v>2</v>
      </c>
      <c r="T28" s="31">
        <f>K28/S28</f>
        <v>43.998227918991716</v>
      </c>
      <c r="U28" s="31">
        <f>P28/S28</f>
        <v>5.106937169168682</v>
      </c>
      <c r="V28" s="31">
        <f>T28-U28</f>
        <v>38.891290749823035</v>
      </c>
      <c r="W28" s="32">
        <v>1</v>
      </c>
      <c r="X28" s="32">
        <v>100</v>
      </c>
      <c r="Y28" s="31">
        <f>V28*X28/W28</f>
        <v>3889.1290749823033</v>
      </c>
      <c r="Z28" s="31">
        <f>Y28*3.3/1000</f>
        <v>12.834125947441601</v>
      </c>
    </row>
    <row r="29" spans="1:26">
      <c r="A29" s="32">
        <v>1</v>
      </c>
      <c r="B29" s="32" t="s">
        <v>381</v>
      </c>
      <c r="C29" s="32" t="s">
        <v>423</v>
      </c>
      <c r="D29" s="32">
        <v>10000000</v>
      </c>
      <c r="E29" s="32">
        <v>9142767</v>
      </c>
      <c r="F29" s="33">
        <f>1-(E29/D29)</f>
        <v>8.5723299999999947E-2</v>
      </c>
      <c r="G29" s="32">
        <v>609</v>
      </c>
      <c r="H29" s="32">
        <v>609</v>
      </c>
      <c r="I29" s="31">
        <f>(H29/E29)*D29</f>
        <v>666.1003173328163</v>
      </c>
      <c r="J29" s="32">
        <v>5</v>
      </c>
      <c r="K29" s="31">
        <f>I29/J29</f>
        <v>133.22006346656326</v>
      </c>
      <c r="L29" s="32">
        <v>191</v>
      </c>
      <c r="M29" s="32">
        <v>191</v>
      </c>
      <c r="N29" s="31">
        <f>(M29/E29)*D29</f>
        <v>208.90830970536601</v>
      </c>
      <c r="O29" s="32">
        <v>4</v>
      </c>
      <c r="P29" s="31">
        <f>N29/O29</f>
        <v>52.227077426341502</v>
      </c>
      <c r="Q29" s="33">
        <f>(K29-P29)/K29</f>
        <v>0.60796387520525452</v>
      </c>
      <c r="R29" s="33">
        <f>P29/K29</f>
        <v>0.39203612479474542</v>
      </c>
      <c r="S29" s="32">
        <v>2</v>
      </c>
      <c r="T29" s="31">
        <f>K29/S29</f>
        <v>66.61003173328163</v>
      </c>
      <c r="U29" s="31">
        <f>P29/S29</f>
        <v>26.113538713170751</v>
      </c>
      <c r="V29" s="31">
        <f>T29-U29</f>
        <v>40.496493020110876</v>
      </c>
      <c r="W29" s="32">
        <v>1</v>
      </c>
      <c r="X29" s="32">
        <v>100</v>
      </c>
      <c r="Y29" s="31">
        <f>V29*X29/W29</f>
        <v>4049.6493020110875</v>
      </c>
      <c r="Z29" s="31">
        <f>Y29*3.3/1000</f>
        <v>13.363842696636588</v>
      </c>
    </row>
    <row r="30" spans="1:26">
      <c r="A30" s="32">
        <v>1</v>
      </c>
      <c r="B30" s="32" t="s">
        <v>381</v>
      </c>
      <c r="C30" s="32" t="s">
        <v>422</v>
      </c>
      <c r="D30" s="32">
        <v>10000000</v>
      </c>
      <c r="E30" s="32">
        <v>9907752</v>
      </c>
      <c r="F30" s="33">
        <f>1-(E30/D30)</f>
        <v>9.224800000000033E-3</v>
      </c>
      <c r="G30" s="32">
        <v>341</v>
      </c>
      <c r="H30" s="32">
        <v>341</v>
      </c>
      <c r="I30" s="31">
        <f>(H30/E30)*D30</f>
        <v>344.17494503293983</v>
      </c>
      <c r="J30" s="32">
        <v>5</v>
      </c>
      <c r="K30" s="31">
        <f>I30/J30</f>
        <v>68.834989006587961</v>
      </c>
      <c r="L30" s="32">
        <v>38</v>
      </c>
      <c r="M30" s="32">
        <v>38</v>
      </c>
      <c r="N30" s="31">
        <f>(M30/E30)*D30</f>
        <v>38.353806191354003</v>
      </c>
      <c r="O30" s="32">
        <v>4</v>
      </c>
      <c r="P30" s="31">
        <f>N30/O30</f>
        <v>9.5884515478385008</v>
      </c>
      <c r="Q30" s="33">
        <f>(K30-P30)/K30</f>
        <v>0.86070381231671544</v>
      </c>
      <c r="R30" s="33">
        <f>P30/K30</f>
        <v>0.13929618768328447</v>
      </c>
      <c r="S30" s="32">
        <v>2</v>
      </c>
      <c r="T30" s="31">
        <f>K30/S30</f>
        <v>34.41749450329398</v>
      </c>
      <c r="U30" s="31">
        <f>P30/S30</f>
        <v>4.7942257739192504</v>
      </c>
      <c r="V30" s="31">
        <f>T30-U30</f>
        <v>29.623268729374729</v>
      </c>
      <c r="W30" s="32">
        <v>1</v>
      </c>
      <c r="X30" s="32">
        <v>100</v>
      </c>
      <c r="Y30" s="31">
        <f>V30*X30/W30</f>
        <v>2962.3268729374731</v>
      </c>
      <c r="Z30" s="31">
        <f>Y30*3.3/1000</f>
        <v>9.7756786806936624</v>
      </c>
    </row>
    <row r="31" spans="1:26">
      <c r="A31" s="32">
        <v>1</v>
      </c>
      <c r="B31" s="32" t="s">
        <v>381</v>
      </c>
      <c r="C31" s="32" t="s">
        <v>421</v>
      </c>
      <c r="D31" s="32">
        <v>10000000</v>
      </c>
      <c r="E31" s="32">
        <v>8380209</v>
      </c>
      <c r="F31" s="33">
        <f>1-(E31/D31)</f>
        <v>0.16197910000000004</v>
      </c>
      <c r="G31" s="32">
        <v>763</v>
      </c>
      <c r="H31" s="32">
        <v>763</v>
      </c>
      <c r="I31" s="31">
        <f>(H31/E31)*D31</f>
        <v>910.47848567977246</v>
      </c>
      <c r="J31" s="32">
        <v>5</v>
      </c>
      <c r="K31" s="31">
        <f>I31/J31</f>
        <v>182.09569713595448</v>
      </c>
      <c r="L31" s="32">
        <v>488</v>
      </c>
      <c r="M31" s="32">
        <v>488</v>
      </c>
      <c r="N31" s="31">
        <f>(M31/E31)*D31</f>
        <v>582.32437878339306</v>
      </c>
      <c r="O31" s="32">
        <v>4</v>
      </c>
      <c r="P31" s="31">
        <f>N31/O31</f>
        <v>145.58109469584826</v>
      </c>
      <c r="Q31" s="33">
        <f>(K31-P31)/K31</f>
        <v>0.20052424639580607</v>
      </c>
      <c r="R31" s="33">
        <f>P31/K31</f>
        <v>0.79947575360419387</v>
      </c>
      <c r="S31" s="32">
        <v>2</v>
      </c>
      <c r="T31" s="31">
        <f>K31/S31</f>
        <v>91.04784856797724</v>
      </c>
      <c r="U31" s="31">
        <f>P31/S31</f>
        <v>72.790547347924132</v>
      </c>
      <c r="V31" s="31">
        <f>T31-U31</f>
        <v>18.257301220053108</v>
      </c>
      <c r="W31" s="32">
        <v>1</v>
      </c>
      <c r="X31" s="32">
        <v>100</v>
      </c>
      <c r="Y31" s="31">
        <f>V31*X31/W31</f>
        <v>1825.7301220053109</v>
      </c>
      <c r="Z31" s="31">
        <f>Y31*3.3/1000</f>
        <v>6.0249094026175252</v>
      </c>
    </row>
    <row r="32" spans="1:26">
      <c r="A32" s="32">
        <v>1</v>
      </c>
      <c r="B32" s="32" t="s">
        <v>381</v>
      </c>
      <c r="C32" s="32" t="s">
        <v>420</v>
      </c>
      <c r="D32" s="32">
        <v>10000000</v>
      </c>
      <c r="E32" s="32">
        <v>9682779</v>
      </c>
      <c r="F32" s="33">
        <f>1-(E32/D32)</f>
        <v>3.1722099999999975E-2</v>
      </c>
      <c r="G32" s="32">
        <v>338</v>
      </c>
      <c r="H32" s="32">
        <v>338</v>
      </c>
      <c r="I32" s="31">
        <f>(H32/E32)*D32</f>
        <v>349.07333937911829</v>
      </c>
      <c r="J32" s="32">
        <v>5</v>
      </c>
      <c r="K32" s="31">
        <f>I32/J32</f>
        <v>69.814667875823659</v>
      </c>
      <c r="L32" s="32">
        <v>27</v>
      </c>
      <c r="M32" s="32">
        <v>27</v>
      </c>
      <c r="N32" s="31">
        <f>(M32/E32)*D32</f>
        <v>27.884556695965074</v>
      </c>
      <c r="O32" s="32">
        <v>4</v>
      </c>
      <c r="P32" s="31">
        <f>N32/O32</f>
        <v>6.9711391739912685</v>
      </c>
      <c r="Q32" s="33">
        <f>(K32-P32)/K32</f>
        <v>0.9001479289940828</v>
      </c>
      <c r="R32" s="33">
        <f>P32/K32</f>
        <v>9.985207100591717E-2</v>
      </c>
      <c r="S32" s="32">
        <v>2</v>
      </c>
      <c r="T32" s="31">
        <f>K32/S32</f>
        <v>34.907333937911829</v>
      </c>
      <c r="U32" s="31">
        <f>P32/S32</f>
        <v>3.4855695869956342</v>
      </c>
      <c r="V32" s="31">
        <f>T32-U32</f>
        <v>31.421764350916195</v>
      </c>
      <c r="W32" s="32">
        <v>1</v>
      </c>
      <c r="X32" s="32">
        <v>100</v>
      </c>
      <c r="Y32" s="31">
        <f>V32*X32/W32</f>
        <v>3142.1764350916196</v>
      </c>
      <c r="Z32" s="31">
        <f>Y32*3.3/1000</f>
        <v>10.369182235802343</v>
      </c>
    </row>
    <row r="33" spans="1:26">
      <c r="A33" s="32">
        <v>1</v>
      </c>
      <c r="B33" s="32" t="s">
        <v>381</v>
      </c>
      <c r="C33" s="32" t="s">
        <v>419</v>
      </c>
      <c r="D33" s="32">
        <v>10000000</v>
      </c>
      <c r="E33" s="32">
        <v>9464190</v>
      </c>
      <c r="F33" s="33">
        <f>1-(E33/D33)</f>
        <v>5.358099999999999E-2</v>
      </c>
      <c r="G33" s="32">
        <v>272</v>
      </c>
      <c r="H33" s="32">
        <v>272</v>
      </c>
      <c r="I33" s="31">
        <f>(H33/E33)*D33</f>
        <v>287.39913294217467</v>
      </c>
      <c r="J33" s="32">
        <v>5</v>
      </c>
      <c r="K33" s="31">
        <f>I33/J33</f>
        <v>57.479826588434932</v>
      </c>
      <c r="L33" s="32">
        <v>39</v>
      </c>
      <c r="M33" s="32">
        <v>39</v>
      </c>
      <c r="N33" s="31">
        <f>(M33/E33)*D33</f>
        <v>41.207963914502983</v>
      </c>
      <c r="O33" s="32">
        <v>4</v>
      </c>
      <c r="P33" s="31">
        <f>N33/O33</f>
        <v>10.301990978625746</v>
      </c>
      <c r="Q33" s="33">
        <f>(K33-P33)/K33</f>
        <v>0.82077205882352944</v>
      </c>
      <c r="R33" s="33">
        <f>P33/K33</f>
        <v>0.17922794117647059</v>
      </c>
      <c r="S33" s="32">
        <v>2</v>
      </c>
      <c r="T33" s="31">
        <f>K33/S33</f>
        <v>28.739913294217466</v>
      </c>
      <c r="U33" s="31">
        <f>P33/S33</f>
        <v>5.1509954893128729</v>
      </c>
      <c r="V33" s="31">
        <f>T33-U33</f>
        <v>23.588917804904593</v>
      </c>
      <c r="W33" s="32">
        <v>1</v>
      </c>
      <c r="X33" s="32">
        <v>100</v>
      </c>
      <c r="Y33" s="31">
        <f>V33*X33/W33</f>
        <v>2358.8917804904595</v>
      </c>
      <c r="Z33" s="31">
        <f>Y33*3.3/1000</f>
        <v>7.784342875618516</v>
      </c>
    </row>
    <row r="34" spans="1:26">
      <c r="A34" s="32">
        <v>1</v>
      </c>
      <c r="B34" s="32" t="s">
        <v>381</v>
      </c>
      <c r="C34" s="32" t="s">
        <v>418</v>
      </c>
      <c r="D34" s="32">
        <v>10000000</v>
      </c>
      <c r="E34" s="32">
        <v>8738305</v>
      </c>
      <c r="F34" s="33">
        <f>1-(E34/D34)</f>
        <v>0.12616950000000005</v>
      </c>
      <c r="G34" s="32">
        <v>655</v>
      </c>
      <c r="H34" s="32">
        <v>655</v>
      </c>
      <c r="I34" s="31">
        <f>(H34/E34)*D34</f>
        <v>749.57328681019953</v>
      </c>
      <c r="J34" s="32">
        <v>5</v>
      </c>
      <c r="K34" s="31">
        <f>I34/J34</f>
        <v>149.91465736203992</v>
      </c>
      <c r="L34" s="32">
        <v>65</v>
      </c>
      <c r="M34" s="32">
        <v>65</v>
      </c>
      <c r="N34" s="31">
        <f>(M34/E34)*D34</f>
        <v>74.385135332309872</v>
      </c>
      <c r="O34" s="32">
        <v>4</v>
      </c>
      <c r="P34" s="31">
        <f>N34/O34</f>
        <v>18.596283833077468</v>
      </c>
      <c r="Q34" s="33">
        <f>(K34-P34)/K34</f>
        <v>0.87595419847328237</v>
      </c>
      <c r="R34" s="33">
        <f>P34/K34</f>
        <v>0.12404580152671754</v>
      </c>
      <c r="S34" s="32">
        <v>2</v>
      </c>
      <c r="T34" s="31">
        <f>K34/S34</f>
        <v>74.957328681019959</v>
      </c>
      <c r="U34" s="31">
        <f>P34/S34</f>
        <v>9.298141916538734</v>
      </c>
      <c r="V34" s="31">
        <f>T34-U34</f>
        <v>65.65918676448122</v>
      </c>
      <c r="W34" s="32">
        <v>1</v>
      </c>
      <c r="X34" s="32">
        <v>100</v>
      </c>
      <c r="Y34" s="31">
        <f>V34*X34/W34</f>
        <v>6565.9186764481219</v>
      </c>
      <c r="Z34" s="31">
        <f>Y34*3.3/1000</f>
        <v>21.667531632278802</v>
      </c>
    </row>
    <row r="35" spans="1:26">
      <c r="A35" s="32">
        <v>1</v>
      </c>
      <c r="B35" s="32" t="s">
        <v>381</v>
      </c>
      <c r="C35" s="32" t="s">
        <v>417</v>
      </c>
      <c r="D35" s="32">
        <v>10000000</v>
      </c>
      <c r="E35" s="32">
        <v>8934281</v>
      </c>
      <c r="F35" s="33">
        <f>1-(E35/D35)</f>
        <v>0.10657190000000005</v>
      </c>
      <c r="G35" s="32">
        <v>372</v>
      </c>
      <c r="H35" s="32">
        <v>372</v>
      </c>
      <c r="I35" s="31">
        <f>(H35/E35)*D35</f>
        <v>416.37374065131826</v>
      </c>
      <c r="J35" s="32">
        <v>5</v>
      </c>
      <c r="K35" s="31">
        <f>I35/J35</f>
        <v>83.274748130263646</v>
      </c>
      <c r="L35" s="32">
        <v>22</v>
      </c>
      <c r="M35" s="32">
        <v>22</v>
      </c>
      <c r="N35" s="31">
        <f>(M35/E35)*D35</f>
        <v>24.624253479379036</v>
      </c>
      <c r="O35" s="32">
        <v>4</v>
      </c>
      <c r="P35" s="31">
        <f>N35/O35</f>
        <v>6.1560633698447589</v>
      </c>
      <c r="Q35" s="33">
        <f>(K35-P35)/K35</f>
        <v>0.92607526881720426</v>
      </c>
      <c r="R35" s="33">
        <f>P35/K35</f>
        <v>7.3924731182795703E-2</v>
      </c>
      <c r="S35" s="32">
        <v>2</v>
      </c>
      <c r="T35" s="31">
        <f>K35/S35</f>
        <v>41.637374065131823</v>
      </c>
      <c r="U35" s="31">
        <f>P35/S35</f>
        <v>3.0780316849223794</v>
      </c>
      <c r="V35" s="31">
        <f>T35-U35</f>
        <v>38.559342380209443</v>
      </c>
      <c r="W35" s="32">
        <v>1</v>
      </c>
      <c r="X35" s="32">
        <v>100</v>
      </c>
      <c r="Y35" s="31">
        <f>V35*X35/W35</f>
        <v>3855.9342380209446</v>
      </c>
      <c r="Z35" s="31">
        <f>Y35*3.3/1000</f>
        <v>12.724582985469116</v>
      </c>
    </row>
    <row r="36" spans="1:26">
      <c r="A36" s="32">
        <v>1</v>
      </c>
      <c r="B36" s="32" t="s">
        <v>381</v>
      </c>
      <c r="C36" s="32" t="s">
        <v>416</v>
      </c>
      <c r="D36" s="32">
        <v>10000000</v>
      </c>
      <c r="E36" s="32">
        <v>9331934</v>
      </c>
      <c r="F36" s="33">
        <f>1-(E36/D36)</f>
        <v>6.6806600000000049E-2</v>
      </c>
      <c r="G36" s="32">
        <v>289</v>
      </c>
      <c r="H36" s="32">
        <v>289</v>
      </c>
      <c r="I36" s="31">
        <f>(H36/E36)*D36</f>
        <v>309.68928841545602</v>
      </c>
      <c r="J36" s="32">
        <v>5</v>
      </c>
      <c r="K36" s="31">
        <f>I36/J36</f>
        <v>61.937857683091202</v>
      </c>
      <c r="L36" s="32">
        <v>78</v>
      </c>
      <c r="M36" s="32">
        <v>78</v>
      </c>
      <c r="N36" s="31">
        <f>(M36/E36)*D36</f>
        <v>83.583960195174981</v>
      </c>
      <c r="O36" s="32">
        <v>4</v>
      </c>
      <c r="P36" s="31">
        <f>N36/O36</f>
        <v>20.895990048793745</v>
      </c>
      <c r="Q36" s="33">
        <f>(K36-P36)/K36</f>
        <v>0.66262975778546718</v>
      </c>
      <c r="R36" s="33">
        <f>P36/K36</f>
        <v>0.33737024221453288</v>
      </c>
      <c r="S36" s="32">
        <v>2</v>
      </c>
      <c r="T36" s="31">
        <f>K36/S36</f>
        <v>30.968928841545601</v>
      </c>
      <c r="U36" s="31">
        <f>P36/S36</f>
        <v>10.447995024396873</v>
      </c>
      <c r="V36" s="31">
        <f>T36-U36</f>
        <v>20.52093381714873</v>
      </c>
      <c r="W36" s="32">
        <v>1</v>
      </c>
      <c r="X36" s="32">
        <v>100</v>
      </c>
      <c r="Y36" s="31">
        <f>V36*X36/W36</f>
        <v>2052.093381714873</v>
      </c>
      <c r="Z36" s="31">
        <f>Y36*3.3/1000</f>
        <v>6.7719081596590804</v>
      </c>
    </row>
    <row r="37" spans="1:26">
      <c r="A37" s="32">
        <v>1</v>
      </c>
      <c r="B37" s="32" t="s">
        <v>381</v>
      </c>
      <c r="C37" s="32" t="s">
        <v>415</v>
      </c>
      <c r="D37" s="32">
        <v>10000000</v>
      </c>
      <c r="E37" s="32">
        <v>9495460</v>
      </c>
      <c r="F37" s="33">
        <f>1-(E37/D37)</f>
        <v>5.0453999999999999E-2</v>
      </c>
      <c r="G37" s="32">
        <v>289</v>
      </c>
      <c r="H37" s="32">
        <v>289</v>
      </c>
      <c r="I37" s="31">
        <f>(H37/E37)*D37</f>
        <v>304.35597643505423</v>
      </c>
      <c r="J37" s="32">
        <v>5</v>
      </c>
      <c r="K37" s="31">
        <f>I37/J37</f>
        <v>60.871195287010849</v>
      </c>
      <c r="L37" s="32">
        <v>13</v>
      </c>
      <c r="M37" s="32">
        <v>13</v>
      </c>
      <c r="N37" s="31">
        <f>(M37/E37)*D37</f>
        <v>13.690753265244654</v>
      </c>
      <c r="O37" s="32">
        <v>4</v>
      </c>
      <c r="P37" s="31">
        <f>N37/O37</f>
        <v>3.4226883163111634</v>
      </c>
      <c r="Q37" s="33">
        <f>(K37-P37)/K37</f>
        <v>0.94377162629757783</v>
      </c>
      <c r="R37" s="33">
        <f>P37/K37</f>
        <v>5.6228373702422139E-2</v>
      </c>
      <c r="S37" s="32">
        <v>2</v>
      </c>
      <c r="T37" s="31">
        <f>K37/S37</f>
        <v>30.435597643505425</v>
      </c>
      <c r="U37" s="31">
        <f>P37/S37</f>
        <v>1.7113441581555817</v>
      </c>
      <c r="V37" s="31">
        <f>T37-U37</f>
        <v>28.724253485349841</v>
      </c>
      <c r="W37" s="32">
        <v>1</v>
      </c>
      <c r="X37" s="32">
        <v>100</v>
      </c>
      <c r="Y37" s="31">
        <f>V37*X37/W37</f>
        <v>2872.4253485349841</v>
      </c>
      <c r="Z37" s="31">
        <f>Y37*3.3/1000</f>
        <v>9.4790036501654473</v>
      </c>
    </row>
    <row r="38" spans="1:26">
      <c r="A38" s="32">
        <v>1</v>
      </c>
      <c r="B38" s="32" t="s">
        <v>381</v>
      </c>
      <c r="C38" s="32" t="s">
        <v>414</v>
      </c>
      <c r="D38" s="32">
        <v>10000000</v>
      </c>
      <c r="E38" s="32">
        <v>9768265</v>
      </c>
      <c r="F38" s="33">
        <f>1-(E38/D38)</f>
        <v>2.3173499999999958E-2</v>
      </c>
      <c r="G38" s="32">
        <v>221</v>
      </c>
      <c r="H38" s="32">
        <v>221</v>
      </c>
      <c r="I38" s="31">
        <f>(H38/E38)*D38</f>
        <v>226.24283841603398</v>
      </c>
      <c r="J38" s="32">
        <v>5</v>
      </c>
      <c r="K38" s="31">
        <f>I38/J38</f>
        <v>45.248567683206794</v>
      </c>
      <c r="L38" s="32">
        <v>29</v>
      </c>
      <c r="M38" s="32">
        <v>29</v>
      </c>
      <c r="N38" s="31">
        <f>(M38/E38)*D38</f>
        <v>29.687974271787262</v>
      </c>
      <c r="O38" s="32">
        <v>4</v>
      </c>
      <c r="P38" s="31">
        <f>N38/O38</f>
        <v>7.4219935679468154</v>
      </c>
      <c r="Q38" s="33">
        <f>(K38-P38)/K38</f>
        <v>0.83597285067873306</v>
      </c>
      <c r="R38" s="33">
        <f>P38/K38</f>
        <v>0.16402714932126697</v>
      </c>
      <c r="S38" s="32">
        <v>2</v>
      </c>
      <c r="T38" s="31">
        <f>K38/S38</f>
        <v>22.624283841603397</v>
      </c>
      <c r="U38" s="31">
        <f>P38/S38</f>
        <v>3.7109967839734077</v>
      </c>
      <c r="V38" s="31">
        <f>T38-U38</f>
        <v>18.91328705762999</v>
      </c>
      <c r="W38" s="32">
        <v>1</v>
      </c>
      <c r="X38" s="32">
        <v>100</v>
      </c>
      <c r="Y38" s="31">
        <f>V38*X38/W38</f>
        <v>1891.3287057629991</v>
      </c>
      <c r="Z38" s="31">
        <f>Y38*3.3/1000</f>
        <v>6.2413847290178968</v>
      </c>
    </row>
    <row r="39" spans="1:26">
      <c r="A39" s="32">
        <v>1</v>
      </c>
      <c r="B39" s="32" t="s">
        <v>381</v>
      </c>
      <c r="C39" s="32" t="s">
        <v>413</v>
      </c>
      <c r="D39" s="32">
        <v>10000000</v>
      </c>
      <c r="E39" s="32">
        <v>9100039</v>
      </c>
      <c r="F39" s="33">
        <f>1-(E39/D39)</f>
        <v>8.9996100000000023E-2</v>
      </c>
      <c r="G39" s="32">
        <v>261</v>
      </c>
      <c r="H39" s="32">
        <v>261</v>
      </c>
      <c r="I39" s="31">
        <f>(H39/E39)*D39</f>
        <v>286.8119576190827</v>
      </c>
      <c r="J39" s="32">
        <v>5</v>
      </c>
      <c r="K39" s="31">
        <f>I39/J39</f>
        <v>57.362391523816541</v>
      </c>
      <c r="L39" s="32">
        <v>43</v>
      </c>
      <c r="M39" s="32">
        <v>43</v>
      </c>
      <c r="N39" s="31">
        <f>(M39/E39)*D39</f>
        <v>47.252544741841213</v>
      </c>
      <c r="O39" s="32">
        <v>4</v>
      </c>
      <c r="P39" s="31">
        <f>N39/O39</f>
        <v>11.813136185460303</v>
      </c>
      <c r="Q39" s="33">
        <f>(K39-P39)/K39</f>
        <v>0.79406130268199238</v>
      </c>
      <c r="R39" s="33">
        <f>P39/K39</f>
        <v>0.20593869731800768</v>
      </c>
      <c r="S39" s="32">
        <v>2</v>
      </c>
      <c r="T39" s="31">
        <f>K39/S39</f>
        <v>28.68119576190827</v>
      </c>
      <c r="U39" s="31">
        <f>P39/S39</f>
        <v>5.9065680927301516</v>
      </c>
      <c r="V39" s="31">
        <f>T39-U39</f>
        <v>22.77462766917812</v>
      </c>
      <c r="W39" s="32">
        <v>1</v>
      </c>
      <c r="X39" s="32">
        <v>100</v>
      </c>
      <c r="Y39" s="31">
        <f>V39*X39/W39</f>
        <v>2277.4627669178121</v>
      </c>
      <c r="Z39" s="31">
        <f>Y39*3.3/1000</f>
        <v>7.5156271308287792</v>
      </c>
    </row>
    <row r="40" spans="1:26">
      <c r="A40" s="32">
        <v>1</v>
      </c>
      <c r="B40" s="32" t="s">
        <v>381</v>
      </c>
      <c r="C40" s="32" t="s">
        <v>412</v>
      </c>
      <c r="D40" s="32">
        <v>10000000</v>
      </c>
      <c r="E40" s="32">
        <v>9326150</v>
      </c>
      <c r="F40" s="33">
        <f>1-(E40/D40)</f>
        <v>6.7385000000000028E-2</v>
      </c>
      <c r="G40" s="32">
        <v>290</v>
      </c>
      <c r="H40" s="32">
        <v>290</v>
      </c>
      <c r="I40" s="31">
        <f>(H40/E40)*D40</f>
        <v>310.95360893830792</v>
      </c>
      <c r="J40" s="32">
        <v>5</v>
      </c>
      <c r="K40" s="31">
        <f>I40/J40</f>
        <v>62.190721787661587</v>
      </c>
      <c r="L40" s="32">
        <v>59</v>
      </c>
      <c r="M40" s="32">
        <v>59</v>
      </c>
      <c r="N40" s="31">
        <f>(M40/E40)*D40</f>
        <v>63.262975611586782</v>
      </c>
      <c r="O40" s="32">
        <v>4</v>
      </c>
      <c r="P40" s="31">
        <f>N40/O40</f>
        <v>15.815743902896696</v>
      </c>
      <c r="Q40" s="33">
        <f>(K40-P40)/K40</f>
        <v>0.7456896551724137</v>
      </c>
      <c r="R40" s="33">
        <f>P40/K40</f>
        <v>0.25431034482758619</v>
      </c>
      <c r="S40" s="32">
        <v>2</v>
      </c>
      <c r="T40" s="31">
        <f>K40/S40</f>
        <v>31.095360893830794</v>
      </c>
      <c r="U40" s="31">
        <f>P40/S40</f>
        <v>7.9078719514483478</v>
      </c>
      <c r="V40" s="31">
        <f>T40-U40</f>
        <v>23.187488942382444</v>
      </c>
      <c r="W40" s="32">
        <v>1</v>
      </c>
      <c r="X40" s="32">
        <v>100</v>
      </c>
      <c r="Y40" s="31">
        <f>V40*X40/W40</f>
        <v>2318.7488942382442</v>
      </c>
      <c r="Z40" s="31">
        <f>Y40*3.3/1000</f>
        <v>7.6518713509862053</v>
      </c>
    </row>
    <row r="41" spans="1:26">
      <c r="A41" s="32">
        <v>1</v>
      </c>
      <c r="B41" s="32" t="s">
        <v>381</v>
      </c>
      <c r="C41" s="32" t="s">
        <v>411</v>
      </c>
      <c r="D41" s="32">
        <v>10000000</v>
      </c>
      <c r="E41" s="32">
        <v>8934398</v>
      </c>
      <c r="F41" s="33">
        <f>1-(E41/D41)</f>
        <v>0.10656019999999999</v>
      </c>
      <c r="G41" s="32">
        <v>308</v>
      </c>
      <c r="H41" s="32">
        <v>308</v>
      </c>
      <c r="I41" s="31">
        <f>(H41/E41)*D41</f>
        <v>344.73503419032818</v>
      </c>
      <c r="J41" s="32">
        <v>5</v>
      </c>
      <c r="K41" s="31">
        <f>I41/J41</f>
        <v>68.947006838065633</v>
      </c>
      <c r="L41" s="32">
        <v>37</v>
      </c>
      <c r="M41" s="32">
        <v>37</v>
      </c>
      <c r="N41" s="31">
        <f>(M41/E41)*D41</f>
        <v>41.412974886500471</v>
      </c>
      <c r="O41" s="32">
        <v>4</v>
      </c>
      <c r="P41" s="31">
        <f>N41/O41</f>
        <v>10.353243721625118</v>
      </c>
      <c r="Q41" s="33">
        <f>(K41-P41)/K41</f>
        <v>0.84983766233766223</v>
      </c>
      <c r="R41" s="33">
        <f>P41/K41</f>
        <v>0.15016233766233769</v>
      </c>
      <c r="S41" s="32">
        <v>2</v>
      </c>
      <c r="T41" s="31">
        <f>K41/S41</f>
        <v>34.473503419032816</v>
      </c>
      <c r="U41" s="31">
        <f>P41/S41</f>
        <v>5.1766218608125589</v>
      </c>
      <c r="V41" s="31">
        <f>T41-U41</f>
        <v>29.296881558220257</v>
      </c>
      <c r="W41" s="32">
        <v>1</v>
      </c>
      <c r="X41" s="32">
        <v>100</v>
      </c>
      <c r="Y41" s="31">
        <f>V41*X41/W41</f>
        <v>2929.6881558220257</v>
      </c>
      <c r="Z41" s="31">
        <f>Y41*3.3/1000</f>
        <v>9.6679709142126846</v>
      </c>
    </row>
    <row r="42" spans="1:26">
      <c r="A42" s="32">
        <v>1</v>
      </c>
      <c r="B42" s="32" t="s">
        <v>381</v>
      </c>
      <c r="C42" s="32" t="s">
        <v>410</v>
      </c>
      <c r="D42" s="32">
        <v>10000000</v>
      </c>
      <c r="E42" s="32">
        <v>9626871</v>
      </c>
      <c r="F42" s="33">
        <f>1-(E42/D42)</f>
        <v>3.7312899999999982E-2</v>
      </c>
      <c r="G42" s="32">
        <v>407</v>
      </c>
      <c r="H42" s="32">
        <v>407</v>
      </c>
      <c r="I42" s="31">
        <f>(H42/E42)*D42</f>
        <v>422.77495979742537</v>
      </c>
      <c r="J42" s="32">
        <v>5</v>
      </c>
      <c r="K42" s="31">
        <f>I42/J42</f>
        <v>84.554991959485079</v>
      </c>
      <c r="L42" s="32">
        <v>64</v>
      </c>
      <c r="M42" s="32">
        <v>64</v>
      </c>
      <c r="N42" s="31">
        <f>(M42/E42)*D42</f>
        <v>66.4805833588089</v>
      </c>
      <c r="O42" s="32">
        <v>4</v>
      </c>
      <c r="P42" s="31">
        <f>N42/O42</f>
        <v>16.620145839702225</v>
      </c>
      <c r="Q42" s="33">
        <f>(K42-P42)/K42</f>
        <v>0.80343980343980359</v>
      </c>
      <c r="R42" s="33">
        <f>P42/K42</f>
        <v>0.19656019656019655</v>
      </c>
      <c r="S42" s="32">
        <v>2</v>
      </c>
      <c r="T42" s="31">
        <f>K42/S42</f>
        <v>42.27749597974254</v>
      </c>
      <c r="U42" s="31">
        <f>P42/S42</f>
        <v>8.3100729198511125</v>
      </c>
      <c r="V42" s="31">
        <f>T42-U42</f>
        <v>33.967423059891431</v>
      </c>
      <c r="W42" s="32">
        <v>1</v>
      </c>
      <c r="X42" s="32">
        <v>100</v>
      </c>
      <c r="Y42" s="31">
        <f>V42*X42/W42</f>
        <v>3396.742305989143</v>
      </c>
      <c r="Z42" s="31">
        <f>Y42*3.3/1000</f>
        <v>11.209249609764171</v>
      </c>
    </row>
    <row r="43" spans="1:26">
      <c r="A43" s="32">
        <v>1</v>
      </c>
      <c r="B43" s="32" t="s">
        <v>381</v>
      </c>
      <c r="C43" s="32" t="s">
        <v>409</v>
      </c>
      <c r="D43" s="32">
        <v>10000000</v>
      </c>
      <c r="E43" s="32">
        <v>9524543</v>
      </c>
      <c r="F43" s="33">
        <f>1-(E43/D43)</f>
        <v>4.7545700000000024E-2</v>
      </c>
      <c r="G43" s="32">
        <v>494</v>
      </c>
      <c r="H43" s="32">
        <v>494</v>
      </c>
      <c r="I43" s="31">
        <f>(H43/E43)*D43</f>
        <v>518.66005539583364</v>
      </c>
      <c r="J43" s="32">
        <v>5</v>
      </c>
      <c r="K43" s="31">
        <f>I43/J43</f>
        <v>103.73201107916672</v>
      </c>
      <c r="L43" s="32">
        <v>36</v>
      </c>
      <c r="M43" s="32">
        <v>36</v>
      </c>
      <c r="N43" s="31">
        <f>(M43/E43)*D43</f>
        <v>37.797089057186263</v>
      </c>
      <c r="O43" s="32">
        <v>4</v>
      </c>
      <c r="P43" s="31">
        <f>N43/O43</f>
        <v>9.4492722642965656</v>
      </c>
      <c r="Q43" s="33">
        <f>(K43-P43)/K43</f>
        <v>0.90890688259109309</v>
      </c>
      <c r="R43" s="33">
        <f>P43/K43</f>
        <v>9.1093117408906896E-2</v>
      </c>
      <c r="S43" s="32">
        <v>2</v>
      </c>
      <c r="T43" s="31">
        <f>K43/S43</f>
        <v>51.866005539583362</v>
      </c>
      <c r="U43" s="31">
        <f>P43/S43</f>
        <v>4.7246361321482828</v>
      </c>
      <c r="V43" s="31">
        <f>T43-U43</f>
        <v>47.141369407435079</v>
      </c>
      <c r="W43" s="32">
        <v>1</v>
      </c>
      <c r="X43" s="32">
        <v>100</v>
      </c>
      <c r="Y43" s="31">
        <f>V43*X43/W43</f>
        <v>4714.1369407435077</v>
      </c>
      <c r="Z43" s="31">
        <f>Y43*3.3/1000</f>
        <v>15.556651904453574</v>
      </c>
    </row>
    <row r="44" spans="1:26">
      <c r="A44" s="32">
        <v>1</v>
      </c>
      <c r="B44" s="32" t="s">
        <v>381</v>
      </c>
      <c r="C44" s="32" t="s">
        <v>408</v>
      </c>
      <c r="D44" s="32">
        <v>10000000</v>
      </c>
      <c r="E44" s="32">
        <v>9729114</v>
      </c>
      <c r="F44" s="33">
        <f>1-(E44/D44)</f>
        <v>2.7088600000000018E-2</v>
      </c>
      <c r="G44" s="32">
        <v>4109</v>
      </c>
      <c r="H44" s="32">
        <v>4110</v>
      </c>
      <c r="I44" s="31">
        <f>(H44/E44)*D44</f>
        <v>4224.4340029318191</v>
      </c>
      <c r="J44" s="32">
        <v>5</v>
      </c>
      <c r="K44" s="31">
        <f>I44/J44</f>
        <v>844.88680058636385</v>
      </c>
      <c r="L44" s="32">
        <v>1897</v>
      </c>
      <c r="M44" s="32">
        <v>1897</v>
      </c>
      <c r="N44" s="31">
        <f>(M44/E44)*D44</f>
        <v>1949.8178354164625</v>
      </c>
      <c r="O44" s="32">
        <v>4</v>
      </c>
      <c r="P44" s="31">
        <f>N44/O44</f>
        <v>487.45445885411561</v>
      </c>
      <c r="Q44" s="33">
        <f>(K44-P44)/K44</f>
        <v>0.4230535279805353</v>
      </c>
      <c r="R44" s="33">
        <f>P44/K44</f>
        <v>0.5769464720194647</v>
      </c>
      <c r="S44" s="32">
        <v>2</v>
      </c>
      <c r="T44" s="31">
        <f>K44/S44</f>
        <v>422.44340029318192</v>
      </c>
      <c r="U44" s="31">
        <f>P44/S44</f>
        <v>243.72722942705781</v>
      </c>
      <c r="V44" s="31">
        <f>T44-U44</f>
        <v>178.71617086612412</v>
      </c>
      <c r="W44" s="32">
        <v>1</v>
      </c>
      <c r="X44" s="32">
        <v>100</v>
      </c>
      <c r="Y44" s="31">
        <f>V44*X44/W44</f>
        <v>17871.617086612412</v>
      </c>
      <c r="Z44" s="31">
        <f>Y44*3.3/1000</f>
        <v>58.976336385820957</v>
      </c>
    </row>
    <row r="45" spans="1:26">
      <c r="A45" s="32">
        <v>2</v>
      </c>
      <c r="B45" s="32" t="s">
        <v>381</v>
      </c>
      <c r="C45" s="32" t="s">
        <v>407</v>
      </c>
      <c r="D45" s="32">
        <v>10000000</v>
      </c>
      <c r="E45" s="32">
        <v>8656517</v>
      </c>
      <c r="F45" s="33">
        <f>1-(E45/D45)</f>
        <v>0.13434829999999998</v>
      </c>
      <c r="G45" s="32">
        <v>28377</v>
      </c>
      <c r="H45" s="32">
        <v>28515</v>
      </c>
      <c r="I45" s="31">
        <f>(H45/E45)*D45</f>
        <v>32940.500203488307</v>
      </c>
      <c r="J45" s="32">
        <v>5</v>
      </c>
      <c r="K45" s="31">
        <f>I45/J45</f>
        <v>6588.1000406976618</v>
      </c>
      <c r="L45" s="32">
        <v>27828</v>
      </c>
      <c r="M45" s="32">
        <v>27964</v>
      </c>
      <c r="N45" s="31">
        <f>(M45/E45)*D45</f>
        <v>32303.985540604845</v>
      </c>
      <c r="O45" s="32">
        <v>4</v>
      </c>
      <c r="P45" s="31">
        <f>N45/O45</f>
        <v>8075.9963851512111</v>
      </c>
      <c r="Q45" s="33">
        <f>(K45-P45)/K45</f>
        <v>-0.22584604594073304</v>
      </c>
      <c r="R45" s="33">
        <f>P45/K45</f>
        <v>1.225846045940733</v>
      </c>
      <c r="S45" s="32">
        <v>2</v>
      </c>
      <c r="T45" s="31">
        <f>K45/S45</f>
        <v>3294.0500203488309</v>
      </c>
      <c r="U45" s="31">
        <f>P45/S45</f>
        <v>4037.9981925756056</v>
      </c>
      <c r="V45" s="31"/>
      <c r="W45" s="32">
        <v>2</v>
      </c>
      <c r="X45" s="32">
        <v>100</v>
      </c>
      <c r="Y45" s="31"/>
      <c r="Z45" s="31"/>
    </row>
    <row r="46" spans="1:26">
      <c r="A46" s="32">
        <v>2</v>
      </c>
      <c r="B46" s="32" t="s">
        <v>381</v>
      </c>
      <c r="C46" s="32" t="s">
        <v>406</v>
      </c>
      <c r="D46" s="32">
        <v>10000000</v>
      </c>
      <c r="E46" s="32">
        <v>8544562</v>
      </c>
      <c r="F46" s="33">
        <f>1-(E46/D46)</f>
        <v>0.1455438</v>
      </c>
      <c r="G46" s="32">
        <v>2345</v>
      </c>
      <c r="H46" s="32">
        <v>2345</v>
      </c>
      <c r="I46" s="31">
        <f>(H46/E46)*D46</f>
        <v>2744.4355837080943</v>
      </c>
      <c r="J46" s="32">
        <v>5</v>
      </c>
      <c r="K46" s="31">
        <f>I46/J46</f>
        <v>548.88711674161891</v>
      </c>
      <c r="L46" s="32">
        <v>42</v>
      </c>
      <c r="M46" s="32">
        <v>42</v>
      </c>
      <c r="N46" s="31">
        <f>(M46/E46)*D46</f>
        <v>49.154070155965869</v>
      </c>
      <c r="O46" s="32">
        <v>4</v>
      </c>
      <c r="P46" s="31">
        <f>N46/O46</f>
        <v>12.288517538991467</v>
      </c>
      <c r="Q46" s="33">
        <f>(K46-P46)/K46</f>
        <v>0.97761194029850751</v>
      </c>
      <c r="R46" s="33">
        <f>P46/K46</f>
        <v>2.2388059701492536E-2</v>
      </c>
      <c r="S46" s="32">
        <v>2</v>
      </c>
      <c r="T46" s="31">
        <f>K46/S46</f>
        <v>274.44355837080946</v>
      </c>
      <c r="U46" s="31">
        <f>P46/S46</f>
        <v>6.1442587694957336</v>
      </c>
      <c r="V46" s="31">
        <f>T46-U46</f>
        <v>268.29929960131375</v>
      </c>
      <c r="W46" s="32">
        <v>2</v>
      </c>
      <c r="X46" s="32">
        <v>100</v>
      </c>
      <c r="Y46" s="31">
        <f>V46*X46/W46</f>
        <v>13414.964980065688</v>
      </c>
      <c r="Z46" s="31">
        <f>Y46*3.3/1000</f>
        <v>44.269384434216768</v>
      </c>
    </row>
    <row r="47" spans="1:26">
      <c r="A47" s="32">
        <v>2</v>
      </c>
      <c r="B47" s="32" t="s">
        <v>381</v>
      </c>
      <c r="C47" s="32" t="s">
        <v>405</v>
      </c>
      <c r="D47" s="32">
        <v>10000000</v>
      </c>
      <c r="E47" s="32">
        <v>9265782</v>
      </c>
      <c r="F47" s="33">
        <f>1-(E47/D47)</f>
        <v>7.3421799999999982E-2</v>
      </c>
      <c r="G47" s="32">
        <v>1980</v>
      </c>
      <c r="H47" s="32">
        <v>1980</v>
      </c>
      <c r="I47" s="31">
        <f>(H47/E47)*D47</f>
        <v>2136.8946517412128</v>
      </c>
      <c r="J47" s="32">
        <v>5</v>
      </c>
      <c r="K47" s="31">
        <f>I47/J47</f>
        <v>427.37893034824253</v>
      </c>
      <c r="L47" s="32">
        <v>67</v>
      </c>
      <c r="M47" s="32">
        <v>67</v>
      </c>
      <c r="N47" s="31">
        <f>(M47/E47)*D47</f>
        <v>72.309061447808716</v>
      </c>
      <c r="O47" s="32">
        <v>4</v>
      </c>
      <c r="P47" s="31">
        <f>N47/O47</f>
        <v>18.077265361952179</v>
      </c>
      <c r="Q47" s="33">
        <f>(K47-P47)/K47</f>
        <v>0.95770202020202022</v>
      </c>
      <c r="R47" s="33">
        <f>P47/K47</f>
        <v>4.22979797979798E-2</v>
      </c>
      <c r="S47" s="32">
        <v>2</v>
      </c>
      <c r="T47" s="31">
        <f>K47/S47</f>
        <v>213.68946517412127</v>
      </c>
      <c r="U47" s="31">
        <f>P47/S47</f>
        <v>9.0386326809760895</v>
      </c>
      <c r="V47" s="31">
        <f>T47-U47</f>
        <v>204.65083249314517</v>
      </c>
      <c r="W47" s="32">
        <v>2</v>
      </c>
      <c r="X47" s="32">
        <v>100</v>
      </c>
      <c r="Y47" s="31">
        <f>V47*X47/W47</f>
        <v>10232.541624657259</v>
      </c>
      <c r="Z47" s="31">
        <f>Y47*3.3/1000</f>
        <v>33.767387361368954</v>
      </c>
    </row>
    <row r="48" spans="1:26">
      <c r="A48" s="32">
        <v>2</v>
      </c>
      <c r="B48" s="32" t="s">
        <v>381</v>
      </c>
      <c r="C48" s="32" t="s">
        <v>404</v>
      </c>
      <c r="D48" s="32">
        <v>10000000</v>
      </c>
      <c r="E48" s="32">
        <v>8863582</v>
      </c>
      <c r="F48" s="33">
        <f>1-(E48/D48)</f>
        <v>0.11364180000000002</v>
      </c>
      <c r="G48" s="32">
        <v>5355</v>
      </c>
      <c r="H48" s="32">
        <v>5356</v>
      </c>
      <c r="I48" s="31">
        <f>(H48/E48)*D48</f>
        <v>6042.7037285828683</v>
      </c>
      <c r="J48" s="32">
        <v>5</v>
      </c>
      <c r="K48" s="31">
        <f>I48/J48</f>
        <v>1208.5407457165736</v>
      </c>
      <c r="L48" s="32">
        <v>128</v>
      </c>
      <c r="M48" s="32">
        <v>128</v>
      </c>
      <c r="N48" s="31">
        <f>(M48/E48)*D48</f>
        <v>144.41114213192816</v>
      </c>
      <c r="O48" s="32">
        <v>4</v>
      </c>
      <c r="P48" s="31">
        <f>N48/O48</f>
        <v>36.10278553298204</v>
      </c>
      <c r="Q48" s="33">
        <f>(K48-P48)/K48</f>
        <v>0.97012696041822244</v>
      </c>
      <c r="R48" s="33">
        <f>P48/K48</f>
        <v>2.987303958177745E-2</v>
      </c>
      <c r="S48" s="32">
        <v>2</v>
      </c>
      <c r="T48" s="31">
        <f>K48/S48</f>
        <v>604.27037285828681</v>
      </c>
      <c r="U48" s="31">
        <f>P48/S48</f>
        <v>18.05139276649102</v>
      </c>
      <c r="V48" s="31">
        <f>T48-U48</f>
        <v>586.21898009179574</v>
      </c>
      <c r="W48" s="32">
        <v>2</v>
      </c>
      <c r="X48" s="32">
        <v>100</v>
      </c>
      <c r="Y48" s="31">
        <f>V48*X48/W48</f>
        <v>29310.949004589787</v>
      </c>
      <c r="Z48" s="31">
        <f>Y48*3.3/1000</f>
        <v>96.72613171514628</v>
      </c>
    </row>
    <row r="49" spans="1:26">
      <c r="A49" s="32">
        <v>2</v>
      </c>
      <c r="B49" s="32" t="s">
        <v>381</v>
      </c>
      <c r="C49" s="32" t="s">
        <v>403</v>
      </c>
      <c r="D49" s="32">
        <v>10000000</v>
      </c>
      <c r="E49" s="32">
        <v>7975849</v>
      </c>
      <c r="F49" s="33">
        <f>1-(E49/D49)</f>
        <v>0.20241509999999996</v>
      </c>
      <c r="G49" s="32">
        <v>575</v>
      </c>
      <c r="H49" s="32">
        <v>575</v>
      </c>
      <c r="I49" s="31">
        <f>(H49/E49)*D49</f>
        <v>720.9263866454844</v>
      </c>
      <c r="J49" s="32">
        <v>5</v>
      </c>
      <c r="K49" s="31">
        <f>I49/J49</f>
        <v>144.18527732909689</v>
      </c>
      <c r="L49" s="32">
        <v>69</v>
      </c>
      <c r="M49" s="32">
        <v>69</v>
      </c>
      <c r="N49" s="31">
        <f>(M49/E49)*D49</f>
        <v>86.511166397458126</v>
      </c>
      <c r="O49" s="32">
        <v>4</v>
      </c>
      <c r="P49" s="31">
        <f>N49/O49</f>
        <v>21.627791599364532</v>
      </c>
      <c r="Q49" s="33">
        <f>(K49-P49)/K49</f>
        <v>0.85000000000000009</v>
      </c>
      <c r="R49" s="33">
        <f>P49/K49</f>
        <v>0.15</v>
      </c>
      <c r="S49" s="32">
        <v>2</v>
      </c>
      <c r="T49" s="31">
        <f>K49/S49</f>
        <v>72.092638664548446</v>
      </c>
      <c r="U49" s="31">
        <f>P49/S49</f>
        <v>10.813895799682266</v>
      </c>
      <c r="V49" s="31">
        <f>T49-U49</f>
        <v>61.278742864866182</v>
      </c>
      <c r="W49" s="32">
        <v>2</v>
      </c>
      <c r="X49" s="32">
        <v>100</v>
      </c>
      <c r="Y49" s="31">
        <f>V49*X49/W49</f>
        <v>3063.937143243309</v>
      </c>
      <c r="Z49" s="31">
        <f>Y49*3.3/1000</f>
        <v>10.110992572702919</v>
      </c>
    </row>
    <row r="50" spans="1:26">
      <c r="A50" s="32">
        <v>2</v>
      </c>
      <c r="B50" s="32" t="s">
        <v>381</v>
      </c>
      <c r="C50" s="32" t="s">
        <v>402</v>
      </c>
      <c r="D50" s="32">
        <v>10000000</v>
      </c>
      <c r="E50" s="32">
        <v>8640523</v>
      </c>
      <c r="F50" s="33">
        <f>1-(E50/D50)</f>
        <v>0.1359477</v>
      </c>
      <c r="G50" s="32">
        <v>338</v>
      </c>
      <c r="H50" s="32">
        <v>338</v>
      </c>
      <c r="I50" s="31">
        <f>(H50/E50)*D50</f>
        <v>391.18002463508287</v>
      </c>
      <c r="J50" s="32">
        <v>5</v>
      </c>
      <c r="K50" s="31">
        <f>I50/J50</f>
        <v>78.23600492701658</v>
      </c>
      <c r="L50" s="32">
        <v>61</v>
      </c>
      <c r="M50" s="32">
        <v>61</v>
      </c>
      <c r="N50" s="31">
        <f>(M50/E50)*D50</f>
        <v>70.597578410473531</v>
      </c>
      <c r="O50" s="32">
        <v>4</v>
      </c>
      <c r="P50" s="31">
        <f>N50/O50</f>
        <v>17.649394602618383</v>
      </c>
      <c r="Q50" s="33">
        <f>(K50-P50)/K50</f>
        <v>0.77440828402366868</v>
      </c>
      <c r="R50" s="33">
        <f>P50/K50</f>
        <v>0.22559171597633132</v>
      </c>
      <c r="S50" s="32">
        <v>2</v>
      </c>
      <c r="T50" s="31">
        <f>K50/S50</f>
        <v>39.11800246350829</v>
      </c>
      <c r="U50" s="31">
        <f>P50/S50</f>
        <v>8.8246973013091914</v>
      </c>
      <c r="V50" s="31">
        <f>T50-U50</f>
        <v>30.293305162199097</v>
      </c>
      <c r="W50" s="32">
        <v>2</v>
      </c>
      <c r="X50" s="32">
        <v>100</v>
      </c>
      <c r="Y50" s="31">
        <f>V50*X50/W50</f>
        <v>1514.6652581099549</v>
      </c>
      <c r="Z50" s="31">
        <f>Y50*3.3/1000</f>
        <v>4.9983953517628503</v>
      </c>
    </row>
    <row r="51" spans="1:26">
      <c r="A51" s="32">
        <v>2</v>
      </c>
      <c r="B51" s="32" t="s">
        <v>381</v>
      </c>
      <c r="C51" s="32" t="s">
        <v>401</v>
      </c>
      <c r="D51" s="32">
        <v>10000000</v>
      </c>
      <c r="E51" s="32">
        <v>8026605</v>
      </c>
      <c r="F51" s="33">
        <f>1-(E51/D51)</f>
        <v>0.1973395</v>
      </c>
      <c r="G51" s="32">
        <v>393</v>
      </c>
      <c r="H51" s="32">
        <v>393</v>
      </c>
      <c r="I51" s="31">
        <f>(H51/E51)*D51</f>
        <v>489.62170182785871</v>
      </c>
      <c r="J51" s="32">
        <v>5</v>
      </c>
      <c r="K51" s="31">
        <f>I51/J51</f>
        <v>97.924340365571737</v>
      </c>
      <c r="L51" s="32">
        <v>28</v>
      </c>
      <c r="M51" s="32">
        <v>28</v>
      </c>
      <c r="N51" s="31">
        <f>(M51/E51)*D51</f>
        <v>34.883988934300362</v>
      </c>
      <c r="O51" s="32">
        <v>4</v>
      </c>
      <c r="P51" s="31">
        <f>N51/O51</f>
        <v>8.7209972335750905</v>
      </c>
      <c r="Q51" s="33">
        <f>(K51-P51)/K51</f>
        <v>0.91094147582697205</v>
      </c>
      <c r="R51" s="33">
        <f>P51/K51</f>
        <v>8.9058524173027981E-2</v>
      </c>
      <c r="S51" s="32">
        <v>2</v>
      </c>
      <c r="T51" s="31">
        <f>K51/S51</f>
        <v>48.962170182785869</v>
      </c>
      <c r="U51" s="31">
        <f>P51/S51</f>
        <v>4.3604986167875452</v>
      </c>
      <c r="V51" s="31">
        <f>T51-U51</f>
        <v>44.601671565998323</v>
      </c>
      <c r="W51" s="32">
        <v>2</v>
      </c>
      <c r="X51" s="32">
        <v>100</v>
      </c>
      <c r="Y51" s="31">
        <f>V51*X51/W51</f>
        <v>2230.0835782999161</v>
      </c>
      <c r="Z51" s="31">
        <f>Y51*3.3/1000</f>
        <v>7.3592758083897225</v>
      </c>
    </row>
    <row r="52" spans="1:26">
      <c r="A52" s="32">
        <v>2</v>
      </c>
      <c r="B52" s="32" t="s">
        <v>381</v>
      </c>
      <c r="C52" s="32" t="s">
        <v>400</v>
      </c>
      <c r="D52" s="32">
        <v>10000000</v>
      </c>
      <c r="E52" s="32">
        <v>8954999</v>
      </c>
      <c r="F52" s="33">
        <f>1-(E52/D52)</f>
        <v>0.10450009999999998</v>
      </c>
      <c r="G52" s="32">
        <v>398</v>
      </c>
      <c r="H52" s="32">
        <v>398</v>
      </c>
      <c r="I52" s="31">
        <f>(H52/E52)*D52</f>
        <v>444.44449407532039</v>
      </c>
      <c r="J52" s="32">
        <v>5</v>
      </c>
      <c r="K52" s="31">
        <f>I52/J52</f>
        <v>88.888898815064081</v>
      </c>
      <c r="L52" s="32">
        <v>38</v>
      </c>
      <c r="M52" s="32">
        <v>38</v>
      </c>
      <c r="N52" s="31">
        <f>(M52/E52)*D52</f>
        <v>42.434398931814513</v>
      </c>
      <c r="O52" s="32">
        <v>4</v>
      </c>
      <c r="P52" s="31">
        <f>N52/O52</f>
        <v>10.608599732953628</v>
      </c>
      <c r="Q52" s="33">
        <f>(K52-P52)/K52</f>
        <v>0.88065326633165819</v>
      </c>
      <c r="R52" s="33">
        <f>P52/K52</f>
        <v>0.11934673366834171</v>
      </c>
      <c r="S52" s="32">
        <v>2</v>
      </c>
      <c r="T52" s="31">
        <f>K52/S52</f>
        <v>44.444449407532041</v>
      </c>
      <c r="U52" s="31">
        <f>P52/S52</f>
        <v>5.3042998664768142</v>
      </c>
      <c r="V52" s="31">
        <f>T52-U52</f>
        <v>39.140149541055223</v>
      </c>
      <c r="W52" s="32">
        <v>2</v>
      </c>
      <c r="X52" s="32">
        <v>100</v>
      </c>
      <c r="Y52" s="31">
        <f>V52*X52/W52</f>
        <v>1957.0074770527613</v>
      </c>
      <c r="Z52" s="31">
        <f>Y52*3.3/1000</f>
        <v>6.458124674274111</v>
      </c>
    </row>
    <row r="53" spans="1:26">
      <c r="A53" s="32">
        <v>2</v>
      </c>
      <c r="B53" s="32" t="s">
        <v>381</v>
      </c>
      <c r="C53" s="32" t="s">
        <v>399</v>
      </c>
      <c r="D53" s="32">
        <v>10000000</v>
      </c>
      <c r="E53" s="32">
        <v>8120416</v>
      </c>
      <c r="F53" s="33">
        <f>1-(E53/D53)</f>
        <v>0.18795839999999997</v>
      </c>
      <c r="G53" s="32">
        <v>427</v>
      </c>
      <c r="H53" s="32">
        <v>427</v>
      </c>
      <c r="I53" s="31">
        <f>(H53/E53)*D53</f>
        <v>525.83512962882685</v>
      </c>
      <c r="J53" s="32">
        <v>5</v>
      </c>
      <c r="K53" s="31">
        <f>I53/J53</f>
        <v>105.16702592576537</v>
      </c>
      <c r="L53" s="32">
        <v>51</v>
      </c>
      <c r="M53" s="32">
        <v>51</v>
      </c>
      <c r="N53" s="31">
        <f>(M53/E53)*D53</f>
        <v>62.804664194543726</v>
      </c>
      <c r="O53" s="32">
        <v>4</v>
      </c>
      <c r="P53" s="31">
        <f>N53/O53</f>
        <v>15.701166048635931</v>
      </c>
      <c r="Q53" s="33">
        <f>(K53-P53)/K53</f>
        <v>0.85070257611241218</v>
      </c>
      <c r="R53" s="33">
        <f>P53/K53</f>
        <v>0.14929742388758782</v>
      </c>
      <c r="S53" s="32">
        <v>2</v>
      </c>
      <c r="T53" s="31">
        <f>K53/S53</f>
        <v>52.583512962882686</v>
      </c>
      <c r="U53" s="31">
        <f>P53/S53</f>
        <v>7.8505830243179657</v>
      </c>
      <c r="V53" s="31">
        <f>T53-U53</f>
        <v>44.732929938564723</v>
      </c>
      <c r="W53" s="32">
        <v>2</v>
      </c>
      <c r="X53" s="32">
        <v>100</v>
      </c>
      <c r="Y53" s="31">
        <f>V53*X53/W53</f>
        <v>2236.646496928236</v>
      </c>
      <c r="Z53" s="31">
        <f>Y53*3.3/1000</f>
        <v>7.3809334398631785</v>
      </c>
    </row>
    <row r="54" spans="1:26">
      <c r="A54" s="32">
        <v>2</v>
      </c>
      <c r="B54" s="32" t="s">
        <v>381</v>
      </c>
      <c r="C54" s="32" t="s">
        <v>398</v>
      </c>
      <c r="D54" s="32">
        <v>10000000</v>
      </c>
      <c r="E54" s="32">
        <v>8124765</v>
      </c>
      <c r="F54" s="33">
        <f>1-(E54/D54)</f>
        <v>0.18752349999999995</v>
      </c>
      <c r="G54" s="32">
        <v>386</v>
      </c>
      <c r="H54" s="32">
        <v>386</v>
      </c>
      <c r="I54" s="31">
        <f>(H54/E54)*D54</f>
        <v>475.09066416074802</v>
      </c>
      <c r="J54" s="32">
        <v>5</v>
      </c>
      <c r="K54" s="31">
        <f>I54/J54</f>
        <v>95.018132832149604</v>
      </c>
      <c r="L54" s="32">
        <v>53</v>
      </c>
      <c r="M54" s="32">
        <v>53</v>
      </c>
      <c r="N54" s="31">
        <f>(M54/E54)*D54</f>
        <v>65.232655959895453</v>
      </c>
      <c r="O54" s="32">
        <v>4</v>
      </c>
      <c r="P54" s="31">
        <f>N54/O54</f>
        <v>16.308163989973863</v>
      </c>
      <c r="Q54" s="33">
        <f>(K54-P54)/K54</f>
        <v>0.82836787564766834</v>
      </c>
      <c r="R54" s="33">
        <f>P54/K54</f>
        <v>0.17163212435233161</v>
      </c>
      <c r="S54" s="32">
        <v>2</v>
      </c>
      <c r="T54" s="31">
        <f>K54/S54</f>
        <v>47.509066416074802</v>
      </c>
      <c r="U54" s="31">
        <f>P54/S54</f>
        <v>8.1540819949869316</v>
      </c>
      <c r="V54" s="31">
        <f>T54-U54</f>
        <v>39.35498442108787</v>
      </c>
      <c r="W54" s="32">
        <v>2</v>
      </c>
      <c r="X54" s="32">
        <v>100</v>
      </c>
      <c r="Y54" s="31">
        <f>V54*X54/W54</f>
        <v>1967.7492210543935</v>
      </c>
      <c r="Z54" s="31">
        <f>Y54*3.3/1000</f>
        <v>6.4935724294794985</v>
      </c>
    </row>
    <row r="55" spans="1:26">
      <c r="A55" s="32">
        <v>2</v>
      </c>
      <c r="B55" s="32" t="s">
        <v>381</v>
      </c>
      <c r="C55" s="32" t="s">
        <v>397</v>
      </c>
      <c r="D55" s="32">
        <v>10000000</v>
      </c>
      <c r="E55" s="32">
        <v>8574017</v>
      </c>
      <c r="F55" s="33">
        <f>1-(E55/D55)</f>
        <v>0.14259829999999996</v>
      </c>
      <c r="G55" s="32">
        <v>314</v>
      </c>
      <c r="H55" s="32">
        <v>314</v>
      </c>
      <c r="I55" s="31">
        <f>(H55/E55)*D55</f>
        <v>366.22274016951445</v>
      </c>
      <c r="J55" s="32">
        <v>5</v>
      </c>
      <c r="K55" s="31">
        <f>I55/J55</f>
        <v>73.244548033902888</v>
      </c>
      <c r="L55" s="32">
        <v>108</v>
      </c>
      <c r="M55" s="32">
        <v>108</v>
      </c>
      <c r="N55" s="31">
        <f>(M55/E55)*D55</f>
        <v>125.96196158696677</v>
      </c>
      <c r="O55" s="32">
        <v>4</v>
      </c>
      <c r="P55" s="31">
        <f>N55/O55</f>
        <v>31.490490396741691</v>
      </c>
      <c r="Q55" s="33">
        <f>(K55-P55)/K55</f>
        <v>0.57006369426751591</v>
      </c>
      <c r="R55" s="33">
        <f>P55/K55</f>
        <v>0.42993630573248415</v>
      </c>
      <c r="S55" s="32">
        <v>2</v>
      </c>
      <c r="T55" s="31">
        <f>K55/S55</f>
        <v>36.622274016951444</v>
      </c>
      <c r="U55" s="31">
        <f>P55/S55</f>
        <v>15.745245198370846</v>
      </c>
      <c r="V55" s="31">
        <f>T55-U55</f>
        <v>20.877028818580598</v>
      </c>
      <c r="W55" s="32">
        <v>2</v>
      </c>
      <c r="X55" s="32">
        <v>100</v>
      </c>
      <c r="Y55" s="31">
        <f>V55*X55/W55</f>
        <v>1043.8514409290299</v>
      </c>
      <c r="Z55" s="31">
        <f>Y55*3.3/1000</f>
        <v>3.4447097550657988</v>
      </c>
    </row>
    <row r="56" spans="1:26">
      <c r="A56" s="32">
        <v>2</v>
      </c>
      <c r="B56" s="32" t="s">
        <v>381</v>
      </c>
      <c r="C56" s="32" t="s">
        <v>396</v>
      </c>
      <c r="D56" s="32">
        <v>10000000</v>
      </c>
      <c r="E56" s="32">
        <v>8733879</v>
      </c>
      <c r="F56" s="33">
        <f>1-(E56/D56)</f>
        <v>0.12661210000000001</v>
      </c>
      <c r="G56" s="32">
        <v>560</v>
      </c>
      <c r="H56" s="32">
        <v>560</v>
      </c>
      <c r="I56" s="31">
        <f>(H56/E56)*D56</f>
        <v>641.18131245005804</v>
      </c>
      <c r="J56" s="32">
        <v>5</v>
      </c>
      <c r="K56" s="31">
        <f>I56/J56</f>
        <v>128.2362624900116</v>
      </c>
      <c r="L56" s="32">
        <v>81</v>
      </c>
      <c r="M56" s="32">
        <v>81</v>
      </c>
      <c r="N56" s="31">
        <f>(M56/E56)*D56</f>
        <v>92.742296979383397</v>
      </c>
      <c r="O56" s="32">
        <v>4</v>
      </c>
      <c r="P56" s="31">
        <f>N56/O56</f>
        <v>23.185574244845849</v>
      </c>
      <c r="Q56" s="33">
        <f>(K56-P56)/K56</f>
        <v>0.81919642857142849</v>
      </c>
      <c r="R56" s="33">
        <f>P56/K56</f>
        <v>0.18080357142857145</v>
      </c>
      <c r="S56" s="32">
        <v>2</v>
      </c>
      <c r="T56" s="31">
        <f>K56/S56</f>
        <v>64.118131245005799</v>
      </c>
      <c r="U56" s="31">
        <f>P56/S56</f>
        <v>11.592787122422925</v>
      </c>
      <c r="V56" s="31">
        <f>T56-U56</f>
        <v>52.525344122582872</v>
      </c>
      <c r="W56" s="32">
        <v>2</v>
      </c>
      <c r="X56" s="32">
        <v>100</v>
      </c>
      <c r="Y56" s="31">
        <f>V56*X56/W56</f>
        <v>2626.2672061291437</v>
      </c>
      <c r="Z56" s="31">
        <f>Y56*3.3/1000</f>
        <v>8.666681780226174</v>
      </c>
    </row>
    <row r="57" spans="1:26">
      <c r="A57" s="32">
        <v>2</v>
      </c>
      <c r="B57" s="32" t="s">
        <v>381</v>
      </c>
      <c r="C57" s="32" t="s">
        <v>395</v>
      </c>
      <c r="D57" s="32">
        <v>10000000</v>
      </c>
      <c r="E57" s="32">
        <v>7958335</v>
      </c>
      <c r="F57" s="33">
        <f>1-(E57/D57)</f>
        <v>0.20416650000000003</v>
      </c>
      <c r="G57" s="32">
        <v>2459</v>
      </c>
      <c r="H57" s="32">
        <v>2459</v>
      </c>
      <c r="I57" s="31">
        <f>(H57/E57)*D57</f>
        <v>3089.8422848497835</v>
      </c>
      <c r="J57" s="32">
        <v>5</v>
      </c>
      <c r="K57" s="31">
        <f>I57/J57</f>
        <v>617.96845696995672</v>
      </c>
      <c r="L57" s="32">
        <v>1997</v>
      </c>
      <c r="M57" s="32">
        <v>1997</v>
      </c>
      <c r="N57" s="31">
        <f>(M57/E57)*D57</f>
        <v>2509.3188462159487</v>
      </c>
      <c r="O57" s="32">
        <v>4</v>
      </c>
      <c r="P57" s="31">
        <f>N57/O57</f>
        <v>627.32971155398718</v>
      </c>
      <c r="Q57" s="33">
        <f>(K57-P57)/K57</f>
        <v>-1.5148434322895497E-2</v>
      </c>
      <c r="R57" s="33">
        <f>P57/K57</f>
        <v>1.0151484343228956</v>
      </c>
      <c r="S57" s="32">
        <v>2</v>
      </c>
      <c r="T57" s="31">
        <f>K57/S57</f>
        <v>308.98422848497836</v>
      </c>
      <c r="U57" s="31">
        <f>P57/S57</f>
        <v>313.66485577699359</v>
      </c>
      <c r="V57" s="31"/>
      <c r="W57" s="32">
        <v>2</v>
      </c>
      <c r="X57" s="32">
        <v>100</v>
      </c>
      <c r="Y57" s="31"/>
      <c r="Z57" s="31"/>
    </row>
    <row r="58" spans="1:26">
      <c r="A58" s="32">
        <v>2</v>
      </c>
      <c r="B58" s="32" t="s">
        <v>381</v>
      </c>
      <c r="C58" s="32" t="s">
        <v>394</v>
      </c>
      <c r="D58" s="32">
        <v>10000000</v>
      </c>
      <c r="E58" s="32">
        <v>8822237</v>
      </c>
      <c r="F58" s="33">
        <f>1-(E58/D58)</f>
        <v>0.11777629999999994</v>
      </c>
      <c r="G58" s="32">
        <v>814</v>
      </c>
      <c r="H58" s="32">
        <v>814</v>
      </c>
      <c r="I58" s="31">
        <f>(H58/E58)*D58</f>
        <v>922.66847966111095</v>
      </c>
      <c r="J58" s="32">
        <v>5</v>
      </c>
      <c r="K58" s="31">
        <f>I58/J58</f>
        <v>184.5336959322222</v>
      </c>
      <c r="L58" s="32">
        <v>471</v>
      </c>
      <c r="M58" s="32">
        <v>471</v>
      </c>
      <c r="N58" s="31">
        <f>(M58/E58)*D58</f>
        <v>533.87819891938966</v>
      </c>
      <c r="O58" s="32">
        <v>4</v>
      </c>
      <c r="P58" s="31">
        <f>N58/O58</f>
        <v>133.46954972984742</v>
      </c>
      <c r="Q58" s="33">
        <f>(K58-P58)/K58</f>
        <v>0.27671990171990191</v>
      </c>
      <c r="R58" s="33">
        <f>P58/K58</f>
        <v>0.72328009828009809</v>
      </c>
      <c r="S58" s="32">
        <v>2</v>
      </c>
      <c r="T58" s="31">
        <f>K58/S58</f>
        <v>92.266847966111101</v>
      </c>
      <c r="U58" s="31">
        <f>P58/S58</f>
        <v>66.734774864923708</v>
      </c>
      <c r="V58" s="31">
        <f>T58-U58</f>
        <v>25.532073101187393</v>
      </c>
      <c r="W58" s="32">
        <v>2</v>
      </c>
      <c r="X58" s="32">
        <v>100</v>
      </c>
      <c r="Y58" s="31">
        <f>V58*X58/W58</f>
        <v>1276.6036550593697</v>
      </c>
      <c r="Z58" s="31">
        <f>Y58*3.3/1000</f>
        <v>4.2127920616959198</v>
      </c>
    </row>
    <row r="59" spans="1:26">
      <c r="A59" s="32">
        <v>2</v>
      </c>
      <c r="B59" s="32" t="s">
        <v>381</v>
      </c>
      <c r="C59" s="32" t="s">
        <v>393</v>
      </c>
      <c r="D59" s="32">
        <v>10000000</v>
      </c>
      <c r="E59" s="32">
        <v>8223908</v>
      </c>
      <c r="F59" s="33">
        <f>1-(E59/D59)</f>
        <v>0.17760920000000002</v>
      </c>
      <c r="G59" s="32">
        <v>504</v>
      </c>
      <c r="H59" s="32">
        <v>504</v>
      </c>
      <c r="I59" s="31">
        <f>(H59/E59)*D59</f>
        <v>612.84732270837651</v>
      </c>
      <c r="J59" s="32">
        <v>5</v>
      </c>
      <c r="K59" s="31">
        <f>I59/J59</f>
        <v>122.5694645416753</v>
      </c>
      <c r="L59" s="32">
        <v>222</v>
      </c>
      <c r="M59" s="32">
        <v>222</v>
      </c>
      <c r="N59" s="31">
        <f>(M59/E59)*D59</f>
        <v>269.94465405011829</v>
      </c>
      <c r="O59" s="32">
        <v>4</v>
      </c>
      <c r="P59" s="31">
        <f>N59/O59</f>
        <v>67.486163512529572</v>
      </c>
      <c r="Q59" s="33">
        <f>(K59-P59)/K59</f>
        <v>0.44940476190476175</v>
      </c>
      <c r="R59" s="33">
        <f>P59/K59</f>
        <v>0.55059523809523825</v>
      </c>
      <c r="S59" s="32">
        <v>2</v>
      </c>
      <c r="T59" s="31">
        <f>K59/S59</f>
        <v>61.284732270837651</v>
      </c>
      <c r="U59" s="31">
        <f>P59/S59</f>
        <v>33.743081756264786</v>
      </c>
      <c r="V59" s="31">
        <f>T59-U59</f>
        <v>27.541650514572865</v>
      </c>
      <c r="W59" s="32">
        <v>2</v>
      </c>
      <c r="X59" s="32">
        <v>100</v>
      </c>
      <c r="Y59" s="31">
        <f>V59*X59/W59</f>
        <v>1377.0825257286433</v>
      </c>
      <c r="Z59" s="31">
        <f>Y59*3.3/1000</f>
        <v>4.5443723349045229</v>
      </c>
    </row>
    <row r="60" spans="1:26">
      <c r="A60" s="32">
        <v>2</v>
      </c>
      <c r="B60" s="32" t="s">
        <v>381</v>
      </c>
      <c r="C60" s="32" t="s">
        <v>392</v>
      </c>
      <c r="D60" s="32">
        <v>10000000</v>
      </c>
      <c r="E60" s="32">
        <v>7888101</v>
      </c>
      <c r="F60" s="33">
        <f>1-(E60/D60)</f>
        <v>0.21118990000000004</v>
      </c>
      <c r="G60" s="32">
        <v>347</v>
      </c>
      <c r="H60" s="32">
        <v>347</v>
      </c>
      <c r="I60" s="31">
        <f>(H60/E60)*D60</f>
        <v>439.90308947616165</v>
      </c>
      <c r="J60" s="32">
        <v>5</v>
      </c>
      <c r="K60" s="31">
        <f>I60/J60</f>
        <v>87.980617895232328</v>
      </c>
      <c r="L60" s="32">
        <v>84</v>
      </c>
      <c r="M60" s="32">
        <v>84</v>
      </c>
      <c r="N60" s="31">
        <f>(M60/E60)*D60</f>
        <v>106.48950869163568</v>
      </c>
      <c r="O60" s="32">
        <v>4</v>
      </c>
      <c r="P60" s="31">
        <f>N60/O60</f>
        <v>26.622377172908919</v>
      </c>
      <c r="Q60" s="33">
        <f>(K60-P60)/K60</f>
        <v>0.69740634005763691</v>
      </c>
      <c r="R60" s="33">
        <f>P60/K60</f>
        <v>0.30259365994236315</v>
      </c>
      <c r="S60" s="32">
        <v>2</v>
      </c>
      <c r="T60" s="31">
        <f>K60/S60</f>
        <v>43.990308947616164</v>
      </c>
      <c r="U60" s="31">
        <f>P60/S60</f>
        <v>13.31118858645446</v>
      </c>
      <c r="V60" s="31">
        <f>T60-U60</f>
        <v>30.679120361161704</v>
      </c>
      <c r="W60" s="32">
        <v>1.58</v>
      </c>
      <c r="X60" s="32">
        <v>100</v>
      </c>
      <c r="Y60" s="31">
        <f>V60*X60/W60</f>
        <v>1941.7164785545381</v>
      </c>
      <c r="Z60" s="31">
        <f>Y60*3.3/1000</f>
        <v>6.4076643792299759</v>
      </c>
    </row>
    <row r="61" spans="1:26">
      <c r="A61" s="32">
        <v>2</v>
      </c>
      <c r="B61" s="32" t="s">
        <v>381</v>
      </c>
      <c r="C61" s="32" t="s">
        <v>391</v>
      </c>
      <c r="D61" s="32">
        <v>10000000</v>
      </c>
      <c r="E61" s="32">
        <v>8152343</v>
      </c>
      <c r="F61" s="33">
        <f>1-(E61/D61)</f>
        <v>0.18476570000000003</v>
      </c>
      <c r="G61" s="32">
        <v>37225</v>
      </c>
      <c r="H61" s="32">
        <v>37472</v>
      </c>
      <c r="I61" s="31">
        <f>(H61/E61)*D61</f>
        <v>45964.699964169806</v>
      </c>
      <c r="J61" s="32">
        <v>5</v>
      </c>
      <c r="K61" s="31">
        <f>I61/J61</f>
        <v>9192.9399928339608</v>
      </c>
      <c r="L61" s="32">
        <v>35409</v>
      </c>
      <c r="M61" s="32">
        <v>35648</v>
      </c>
      <c r="N61" s="31">
        <f>(M61/E61)*D61</f>
        <v>43727.306370696133</v>
      </c>
      <c r="O61" s="32">
        <v>4</v>
      </c>
      <c r="P61" s="31">
        <f>N61/O61</f>
        <v>10931.826592674033</v>
      </c>
      <c r="Q61" s="33">
        <f>(K61-P61)/K61</f>
        <v>-0.18915456874466291</v>
      </c>
      <c r="R61" s="33">
        <f>P61/K61</f>
        <v>1.189154568744663</v>
      </c>
      <c r="S61" s="32">
        <v>2</v>
      </c>
      <c r="T61" s="31">
        <f>K61/S61</f>
        <v>4596.4699964169804</v>
      </c>
      <c r="U61" s="31">
        <f>P61/S61</f>
        <v>5465.9132963370166</v>
      </c>
      <c r="V61" s="31"/>
      <c r="W61" s="32">
        <v>1.75</v>
      </c>
      <c r="X61" s="32">
        <v>100</v>
      </c>
      <c r="Y61" s="31"/>
      <c r="Z61" s="31"/>
    </row>
    <row r="62" spans="1:26">
      <c r="A62" s="32">
        <v>2</v>
      </c>
      <c r="B62" s="32" t="s">
        <v>381</v>
      </c>
      <c r="C62" s="32" t="s">
        <v>390</v>
      </c>
      <c r="D62" s="32">
        <v>10000000</v>
      </c>
      <c r="E62" s="32">
        <v>8033451</v>
      </c>
      <c r="F62" s="33">
        <f>1-(E62/D62)</f>
        <v>0.19665489999999997</v>
      </c>
      <c r="G62" s="32">
        <v>413</v>
      </c>
      <c r="H62" s="32">
        <v>413</v>
      </c>
      <c r="I62" s="31">
        <f>(H62/E62)*D62</f>
        <v>514.1003536338244</v>
      </c>
      <c r="J62" s="32">
        <v>5</v>
      </c>
      <c r="K62" s="31">
        <f>I62/J62</f>
        <v>102.82007072676488</v>
      </c>
      <c r="L62" s="32">
        <v>30</v>
      </c>
      <c r="M62" s="32">
        <v>30</v>
      </c>
      <c r="N62" s="31">
        <f>(M62/E62)*D62</f>
        <v>37.343851353546562</v>
      </c>
      <c r="O62" s="32">
        <v>4</v>
      </c>
      <c r="P62" s="31">
        <f>N62/O62</f>
        <v>9.3359628383866404</v>
      </c>
      <c r="Q62" s="33">
        <f>(K62-P62)/K62</f>
        <v>0.90920096852300247</v>
      </c>
      <c r="R62" s="33">
        <f>P62/K62</f>
        <v>9.0799031476997569E-2</v>
      </c>
      <c r="S62" s="32">
        <v>2</v>
      </c>
      <c r="T62" s="31">
        <f>K62/S62</f>
        <v>51.410035363382441</v>
      </c>
      <c r="U62" s="31">
        <f>P62/S62</f>
        <v>4.6679814191933202</v>
      </c>
      <c r="V62" s="31">
        <f>T62-U62</f>
        <v>46.742053944189124</v>
      </c>
      <c r="W62" s="32">
        <v>1.58</v>
      </c>
      <c r="X62" s="32">
        <v>100</v>
      </c>
      <c r="Y62" s="31">
        <f>V62*X62/W62</f>
        <v>2958.3578445689313</v>
      </c>
      <c r="Z62" s="31">
        <f>Y62*3.3/1000</f>
        <v>9.7625808870774726</v>
      </c>
    </row>
    <row r="63" spans="1:26">
      <c r="A63" s="32">
        <v>2</v>
      </c>
      <c r="B63" s="32" t="s">
        <v>381</v>
      </c>
      <c r="C63" s="32" t="s">
        <v>389</v>
      </c>
      <c r="D63" s="32">
        <v>10000000</v>
      </c>
      <c r="E63" s="32">
        <v>8948045</v>
      </c>
      <c r="F63" s="33">
        <f>1-(E63/D63)</f>
        <v>0.1051955</v>
      </c>
      <c r="G63" s="32">
        <v>1033</v>
      </c>
      <c r="H63" s="32">
        <v>1033</v>
      </c>
      <c r="I63" s="31">
        <f>(H63/E63)*D63</f>
        <v>1154.442115568261</v>
      </c>
      <c r="J63" s="32">
        <v>5</v>
      </c>
      <c r="K63" s="31">
        <f>I63/J63</f>
        <v>230.88842311365221</v>
      </c>
      <c r="L63" s="32">
        <v>55</v>
      </c>
      <c r="M63" s="32">
        <v>55</v>
      </c>
      <c r="N63" s="31">
        <f>(M63/E63)*D63</f>
        <v>61.465940325512442</v>
      </c>
      <c r="O63" s="32">
        <v>4</v>
      </c>
      <c r="P63" s="31">
        <f>N63/O63</f>
        <v>15.36648508137811</v>
      </c>
      <c r="Q63" s="33">
        <f>(K63-P63)/K63</f>
        <v>0.93344627299128757</v>
      </c>
      <c r="R63" s="33">
        <f>P63/K63</f>
        <v>6.6553727008712482E-2</v>
      </c>
      <c r="S63" s="32">
        <v>2</v>
      </c>
      <c r="T63" s="31">
        <f>K63/S63</f>
        <v>115.4442115568261</v>
      </c>
      <c r="U63" s="31">
        <f>P63/S63</f>
        <v>7.6832425406890552</v>
      </c>
      <c r="V63" s="31">
        <f>T63-U63</f>
        <v>107.76096901613705</v>
      </c>
      <c r="W63" s="32">
        <v>1</v>
      </c>
      <c r="X63" s="32">
        <v>100</v>
      </c>
      <c r="Y63" s="31">
        <f>V63*X63/W63</f>
        <v>10776.096901613706</v>
      </c>
      <c r="Z63" s="31">
        <f>Y63*3.3/1000</f>
        <v>35.561119775325224</v>
      </c>
    </row>
    <row r="64" spans="1:26">
      <c r="A64" s="32">
        <v>2</v>
      </c>
      <c r="B64" s="32" t="s">
        <v>381</v>
      </c>
      <c r="C64" s="32" t="s">
        <v>388</v>
      </c>
      <c r="D64" s="32">
        <v>10000000</v>
      </c>
      <c r="E64" s="32">
        <v>9334275</v>
      </c>
      <c r="F64" s="33">
        <f>1-(E64/D64)</f>
        <v>6.6572500000000034E-2</v>
      </c>
      <c r="G64" s="32">
        <v>757</v>
      </c>
      <c r="H64" s="32">
        <v>757</v>
      </c>
      <c r="I64" s="31">
        <f>(H64/E64)*D64</f>
        <v>810.98960551301514</v>
      </c>
      <c r="J64" s="32">
        <v>5</v>
      </c>
      <c r="K64" s="31">
        <f>I64/J64</f>
        <v>162.19792110260303</v>
      </c>
      <c r="L64" s="32">
        <v>81</v>
      </c>
      <c r="M64" s="32">
        <v>81</v>
      </c>
      <c r="N64" s="31">
        <f>(M64/E64)*D64</f>
        <v>86.776959110375458</v>
      </c>
      <c r="O64" s="32">
        <v>4</v>
      </c>
      <c r="P64" s="31">
        <f>N64/O64</f>
        <v>21.694239777593864</v>
      </c>
      <c r="Q64" s="33">
        <f>(K64-P64)/K64</f>
        <v>0.86624834874504619</v>
      </c>
      <c r="R64" s="33">
        <f>P64/K64</f>
        <v>0.13375165125495375</v>
      </c>
      <c r="S64" s="32">
        <v>2</v>
      </c>
      <c r="T64" s="31">
        <f>K64/S64</f>
        <v>81.098960551301516</v>
      </c>
      <c r="U64" s="31">
        <f>P64/S64</f>
        <v>10.847119888796932</v>
      </c>
      <c r="V64" s="31">
        <f>T64-U64</f>
        <v>70.251840662504577</v>
      </c>
      <c r="W64" s="32">
        <v>1.4</v>
      </c>
      <c r="X64" s="32">
        <v>100</v>
      </c>
      <c r="Y64" s="31">
        <f>V64*X64/W64</f>
        <v>5017.9886187503271</v>
      </c>
      <c r="Z64" s="31">
        <f>Y64*3.3/1000</f>
        <v>16.559362441876079</v>
      </c>
    </row>
    <row r="65" spans="1:26">
      <c r="A65" s="32">
        <v>2</v>
      </c>
      <c r="B65" s="32" t="s">
        <v>381</v>
      </c>
      <c r="C65" s="32" t="s">
        <v>387</v>
      </c>
      <c r="D65" s="32">
        <v>10000000</v>
      </c>
      <c r="E65" s="32">
        <v>8626458</v>
      </c>
      <c r="F65" s="33">
        <f>1-(E65/D65)</f>
        <v>0.13735419999999998</v>
      </c>
      <c r="G65" s="32">
        <v>716</v>
      </c>
      <c r="H65" s="32">
        <v>716</v>
      </c>
      <c r="I65" s="31">
        <f>(H65/E65)*D65</f>
        <v>830.00462066818159</v>
      </c>
      <c r="J65" s="32">
        <v>5</v>
      </c>
      <c r="K65" s="31">
        <f>I65/J65</f>
        <v>166.00092413363632</v>
      </c>
      <c r="L65" s="32">
        <v>388</v>
      </c>
      <c r="M65" s="32">
        <v>388</v>
      </c>
      <c r="N65" s="31">
        <f>(M65/E65)*D65</f>
        <v>449.77904025035537</v>
      </c>
      <c r="O65" s="32">
        <v>4</v>
      </c>
      <c r="P65" s="31">
        <f>N65/O65</f>
        <v>112.44476006258884</v>
      </c>
      <c r="Q65" s="33">
        <f>(K65-P65)/K65</f>
        <v>0.32262569832402238</v>
      </c>
      <c r="R65" s="33">
        <f>P65/K65</f>
        <v>0.67737430167597767</v>
      </c>
      <c r="S65" s="32">
        <v>2</v>
      </c>
      <c r="T65" s="31">
        <f>K65/S65</f>
        <v>83.000462066818159</v>
      </c>
      <c r="U65" s="31">
        <f>P65/S65</f>
        <v>56.222380031294421</v>
      </c>
      <c r="V65" s="31">
        <f>T65-U65</f>
        <v>26.778082035523738</v>
      </c>
      <c r="W65" s="32">
        <v>1.63</v>
      </c>
      <c r="X65" s="32">
        <v>100</v>
      </c>
      <c r="Y65" s="31">
        <f>V65*X65/W65</f>
        <v>1642.8271187437879</v>
      </c>
      <c r="Z65" s="31">
        <f>Y65*3.3/1000</f>
        <v>5.4213294918544994</v>
      </c>
    </row>
    <row r="66" spans="1:26">
      <c r="A66" s="32">
        <v>2</v>
      </c>
      <c r="B66" s="32" t="s">
        <v>381</v>
      </c>
      <c r="C66" s="32" t="s">
        <v>386</v>
      </c>
      <c r="D66" s="32">
        <v>10000000</v>
      </c>
      <c r="E66" s="32">
        <v>8335023</v>
      </c>
      <c r="F66" s="33">
        <f>1-(E66/D66)</f>
        <v>0.16649769999999997</v>
      </c>
      <c r="G66" s="32">
        <v>437</v>
      </c>
      <c r="H66" s="32">
        <v>437</v>
      </c>
      <c r="I66" s="31">
        <f>(H66/E66)*D66</f>
        <v>524.29369421056185</v>
      </c>
      <c r="J66" s="32">
        <v>5</v>
      </c>
      <c r="K66" s="31">
        <f>I66/J66</f>
        <v>104.85873884211237</v>
      </c>
      <c r="L66" s="32">
        <v>78</v>
      </c>
      <c r="M66" s="32">
        <v>78</v>
      </c>
      <c r="N66" s="31">
        <f>(M66/E66)*D66</f>
        <v>93.581025511267342</v>
      </c>
      <c r="O66" s="32">
        <v>4</v>
      </c>
      <c r="P66" s="31">
        <f>N66/O66</f>
        <v>23.395256377816835</v>
      </c>
      <c r="Q66" s="33">
        <f>(K66-P66)/K66</f>
        <v>0.77688787185354691</v>
      </c>
      <c r="R66" s="33">
        <f>P66/K66</f>
        <v>0.22311212814645309</v>
      </c>
      <c r="S66" s="32">
        <v>2</v>
      </c>
      <c r="T66" s="31">
        <f>K66/S66</f>
        <v>52.429369421056187</v>
      </c>
      <c r="U66" s="31">
        <f>P66/S66</f>
        <v>11.697628188908418</v>
      </c>
      <c r="V66" s="31">
        <f>T66-U66</f>
        <v>40.731741232147769</v>
      </c>
      <c r="W66" s="32">
        <v>1.68</v>
      </c>
      <c r="X66" s="32">
        <v>100</v>
      </c>
      <c r="Y66" s="31">
        <f>V66*X66/W66</f>
        <v>2424.5084066754625</v>
      </c>
      <c r="Z66" s="31">
        <f>Y66*3.3/1000</f>
        <v>8.0008777420290258</v>
      </c>
    </row>
    <row r="67" spans="1:26">
      <c r="A67" s="32">
        <v>2</v>
      </c>
      <c r="B67" s="32" t="s">
        <v>381</v>
      </c>
      <c r="C67" s="32" t="s">
        <v>385</v>
      </c>
      <c r="D67" s="32">
        <v>10000000</v>
      </c>
      <c r="E67" s="32">
        <v>8859863</v>
      </c>
      <c r="F67" s="33">
        <f>1-(E67/D67)</f>
        <v>0.1140137</v>
      </c>
      <c r="G67" s="32">
        <v>804</v>
      </c>
      <c r="H67" s="32">
        <v>804</v>
      </c>
      <c r="I67" s="31">
        <f>(H67/E67)*D67</f>
        <v>907.46324181310706</v>
      </c>
      <c r="J67" s="32">
        <v>5</v>
      </c>
      <c r="K67" s="31">
        <f>I67/J67</f>
        <v>181.49264836262142</v>
      </c>
      <c r="L67" s="32">
        <v>57</v>
      </c>
      <c r="M67" s="32">
        <v>57</v>
      </c>
      <c r="N67" s="31">
        <f>(M67/E67)*D67</f>
        <v>64.335080576302374</v>
      </c>
      <c r="O67" s="32">
        <v>4</v>
      </c>
      <c r="P67" s="31">
        <f>N67/O67</f>
        <v>16.083770144075594</v>
      </c>
      <c r="Q67" s="33">
        <f>(K67-P67)/K67</f>
        <v>0.91138059701492535</v>
      </c>
      <c r="R67" s="33">
        <f>P67/K67</f>
        <v>8.8619402985074633E-2</v>
      </c>
      <c r="S67" s="32">
        <v>2</v>
      </c>
      <c r="T67" s="31">
        <f>K67/S67</f>
        <v>90.746324181310712</v>
      </c>
      <c r="U67" s="31">
        <f>P67/S67</f>
        <v>8.0418850720377968</v>
      </c>
      <c r="V67" s="31">
        <f>T67-U67</f>
        <v>82.704439109272911</v>
      </c>
      <c r="W67" s="32">
        <v>1.92</v>
      </c>
      <c r="X67" s="32">
        <v>100</v>
      </c>
      <c r="Y67" s="31">
        <f>V67*X67/W67</f>
        <v>4307.5228702746308</v>
      </c>
      <c r="Z67" s="31">
        <f>Y67*3.3/1000</f>
        <v>14.214825471906281</v>
      </c>
    </row>
    <row r="68" spans="1:26">
      <c r="A68" s="32">
        <v>2</v>
      </c>
      <c r="B68" s="32" t="s">
        <v>381</v>
      </c>
      <c r="C68" s="32" t="s">
        <v>384</v>
      </c>
      <c r="D68" s="32">
        <v>10000000</v>
      </c>
      <c r="E68" s="32">
        <v>8612480</v>
      </c>
      <c r="F68" s="33">
        <f>1-(E68/D68)</f>
        <v>0.13875199999999999</v>
      </c>
      <c r="G68" s="32">
        <v>747</v>
      </c>
      <c r="H68" s="32">
        <v>747</v>
      </c>
      <c r="I68" s="31">
        <f>(H68/E68)*D68</f>
        <v>867.34599093408633</v>
      </c>
      <c r="J68" s="32">
        <v>5</v>
      </c>
      <c r="K68" s="31">
        <f>I68/J68</f>
        <v>173.46919818681727</v>
      </c>
      <c r="L68" s="32">
        <v>80</v>
      </c>
      <c r="M68" s="32">
        <v>80</v>
      </c>
      <c r="N68" s="31">
        <f>(M68/E68)*D68</f>
        <v>92.888459537787014</v>
      </c>
      <c r="O68" s="32">
        <v>4</v>
      </c>
      <c r="P68" s="31">
        <f>N68/O68</f>
        <v>23.222114884446754</v>
      </c>
      <c r="Q68" s="33">
        <f>(K68-P68)/K68</f>
        <v>0.86613119143239636</v>
      </c>
      <c r="R68" s="33">
        <f>P68/K68</f>
        <v>0.13386880856760375</v>
      </c>
      <c r="S68" s="32">
        <v>2</v>
      </c>
      <c r="T68" s="31">
        <f>K68/S68</f>
        <v>86.734599093408633</v>
      </c>
      <c r="U68" s="31">
        <f>P68/S68</f>
        <v>11.611057442223377</v>
      </c>
      <c r="V68" s="31">
        <f>T68-U68</f>
        <v>75.123541651185263</v>
      </c>
      <c r="W68" s="32">
        <v>1.98</v>
      </c>
      <c r="X68" s="32">
        <v>100</v>
      </c>
      <c r="Y68" s="31">
        <f>V68*X68/W68</f>
        <v>3794.1182652113766</v>
      </c>
      <c r="Z68" s="31">
        <f>Y68*3.3/1000</f>
        <v>12.520590275197543</v>
      </c>
    </row>
    <row r="69" spans="1:26">
      <c r="A69" s="32">
        <v>2</v>
      </c>
      <c r="B69" s="32" t="s">
        <v>381</v>
      </c>
      <c r="C69" s="32" t="s">
        <v>383</v>
      </c>
      <c r="D69" s="32">
        <v>10000000</v>
      </c>
      <c r="E69" s="32">
        <v>8622241</v>
      </c>
      <c r="F69" s="33">
        <f>1-(E69/D69)</f>
        <v>0.13777589999999995</v>
      </c>
      <c r="G69" s="32">
        <v>960</v>
      </c>
      <c r="H69" s="32">
        <v>960</v>
      </c>
      <c r="I69" s="31">
        <f>(H69/E69)*D69</f>
        <v>1113.3996370549141</v>
      </c>
      <c r="J69" s="32">
        <v>5</v>
      </c>
      <c r="K69" s="31">
        <f>I69/J69</f>
        <v>222.67992741098283</v>
      </c>
      <c r="L69" s="32">
        <v>82</v>
      </c>
      <c r="M69" s="32">
        <v>82</v>
      </c>
      <c r="N69" s="31">
        <f>(M69/E69)*D69</f>
        <v>95.102885665107252</v>
      </c>
      <c r="O69" s="32">
        <v>4</v>
      </c>
      <c r="P69" s="31">
        <f>N69/O69</f>
        <v>23.775721416276813</v>
      </c>
      <c r="Q69" s="33">
        <f>(K69-P69)/K69</f>
        <v>0.89322916666666663</v>
      </c>
      <c r="R69" s="33">
        <f>P69/K69</f>
        <v>0.10677083333333334</v>
      </c>
      <c r="S69" s="32">
        <v>2</v>
      </c>
      <c r="T69" s="31">
        <f>K69/S69</f>
        <v>111.33996370549141</v>
      </c>
      <c r="U69" s="31">
        <f>P69/S69</f>
        <v>11.887860708138406</v>
      </c>
      <c r="V69" s="31">
        <f>T69-U69</f>
        <v>99.452102997353009</v>
      </c>
      <c r="W69" s="32">
        <v>1.87</v>
      </c>
      <c r="X69" s="32">
        <v>100</v>
      </c>
      <c r="Y69" s="31">
        <f>V69*X69/W69</f>
        <v>5318.2942779333162</v>
      </c>
      <c r="Z69" s="31">
        <f>Y69*3.3/1000</f>
        <v>17.550371117179942</v>
      </c>
    </row>
    <row r="70" spans="1:26">
      <c r="A70" s="32">
        <v>2</v>
      </c>
      <c r="B70" s="32" t="s">
        <v>381</v>
      </c>
      <c r="C70" s="32" t="s">
        <v>382</v>
      </c>
      <c r="D70" s="32">
        <v>10000000</v>
      </c>
      <c r="E70" s="32">
        <v>8879235</v>
      </c>
      <c r="F70" s="33">
        <f>1-(E70/D70)</f>
        <v>0.11207650000000002</v>
      </c>
      <c r="G70" s="32">
        <v>488</v>
      </c>
      <c r="H70" s="32">
        <v>488</v>
      </c>
      <c r="I70" s="31">
        <f>(H70/E70)*D70</f>
        <v>549.59689657949139</v>
      </c>
      <c r="J70" s="32">
        <v>5</v>
      </c>
      <c r="K70" s="31">
        <f>I70/J70</f>
        <v>109.91937931589828</v>
      </c>
      <c r="L70" s="32">
        <v>126</v>
      </c>
      <c r="M70" s="32">
        <v>126</v>
      </c>
      <c r="N70" s="31">
        <f>(M70/E70)*D70</f>
        <v>141.9041167397867</v>
      </c>
      <c r="O70" s="32">
        <v>4</v>
      </c>
      <c r="P70" s="31">
        <f>N70/O70</f>
        <v>35.476029184946675</v>
      </c>
      <c r="Q70" s="33">
        <f>(K70-P70)/K70</f>
        <v>0.67725409836065587</v>
      </c>
      <c r="R70" s="33">
        <f>P70/K70</f>
        <v>0.32274590163934425</v>
      </c>
      <c r="S70" s="32">
        <v>2</v>
      </c>
      <c r="T70" s="31">
        <f>K70/S70</f>
        <v>54.959689657949141</v>
      </c>
      <c r="U70" s="31">
        <f>P70/S70</f>
        <v>17.738014592473338</v>
      </c>
      <c r="V70" s="31">
        <f>T70-U70</f>
        <v>37.221675065475807</v>
      </c>
      <c r="W70" s="32">
        <v>1.52</v>
      </c>
      <c r="X70" s="32">
        <v>100</v>
      </c>
      <c r="Y70" s="31">
        <f>V70*X70/W70</f>
        <v>2448.7944122023555</v>
      </c>
      <c r="Z70" s="31">
        <f>Y70*3.3/1000</f>
        <v>8.0810215602677733</v>
      </c>
    </row>
    <row r="71" spans="1:26">
      <c r="A71" s="32">
        <v>2</v>
      </c>
      <c r="B71" s="32" t="s">
        <v>381</v>
      </c>
      <c r="C71" s="32" t="s">
        <v>380</v>
      </c>
      <c r="D71" s="32">
        <v>10000000</v>
      </c>
      <c r="E71" s="32">
        <v>8332396</v>
      </c>
      <c r="F71" s="33">
        <f>1-(E71/D71)</f>
        <v>0.16676040000000003</v>
      </c>
      <c r="G71" s="32">
        <v>159</v>
      </c>
      <c r="H71" s="32">
        <v>159</v>
      </c>
      <c r="I71" s="31">
        <f>(H71/E71)*D71</f>
        <v>190.82146359822553</v>
      </c>
      <c r="J71" s="32">
        <v>5</v>
      </c>
      <c r="K71" s="31">
        <f>I71/J71</f>
        <v>38.164292719645104</v>
      </c>
      <c r="L71" s="32">
        <v>54</v>
      </c>
      <c r="M71" s="32">
        <v>54</v>
      </c>
      <c r="N71" s="31">
        <f>(M71/E71)*D71</f>
        <v>64.807289523925661</v>
      </c>
      <c r="O71" s="32">
        <v>4</v>
      </c>
      <c r="P71" s="31">
        <f>N71/O71</f>
        <v>16.201822380981415</v>
      </c>
      <c r="Q71" s="33">
        <f>(K71-P71)/K71</f>
        <v>0.57547169811320742</v>
      </c>
      <c r="R71" s="33">
        <f>P71/K71</f>
        <v>0.42452830188679253</v>
      </c>
      <c r="S71" s="32">
        <v>2</v>
      </c>
      <c r="T71" s="31">
        <f>K71/S71</f>
        <v>19.082146359822552</v>
      </c>
      <c r="U71" s="31">
        <f>P71/S71</f>
        <v>8.1009111904907076</v>
      </c>
      <c r="V71" s="31">
        <f>T71-U71</f>
        <v>10.981235169331844</v>
      </c>
      <c r="W71" s="32">
        <v>0.24</v>
      </c>
      <c r="X71" s="32">
        <v>100</v>
      </c>
      <c r="Y71" s="31">
        <f>V71*X71/W71</f>
        <v>4575.5146538882682</v>
      </c>
      <c r="Z71" s="31">
        <f>Y71*3.3/1000</f>
        <v>15.099198357831284</v>
      </c>
    </row>
    <row r="72" spans="1:26">
      <c r="A72" s="32">
        <v>3</v>
      </c>
      <c r="B72" s="32" t="s">
        <v>300</v>
      </c>
      <c r="C72" s="32" t="s">
        <v>379</v>
      </c>
      <c r="D72" s="32">
        <v>10000000</v>
      </c>
      <c r="E72" s="32">
        <v>8964913</v>
      </c>
      <c r="F72" s="33">
        <f>1-(E72/D72)</f>
        <v>0.10350870000000001</v>
      </c>
      <c r="G72" s="32">
        <v>417</v>
      </c>
      <c r="H72" s="32">
        <v>417</v>
      </c>
      <c r="I72" s="31">
        <f>(H72/E72)*D72</f>
        <v>465.1467337162112</v>
      </c>
      <c r="J72" s="32">
        <v>5</v>
      </c>
      <c r="K72" s="31">
        <f>I72/J72</f>
        <v>93.029346743242243</v>
      </c>
      <c r="L72" s="32">
        <v>21</v>
      </c>
      <c r="M72" s="32">
        <v>21</v>
      </c>
      <c r="N72" s="31">
        <f>(M72/E72)*D72</f>
        <v>23.424655654773225</v>
      </c>
      <c r="O72" s="32">
        <v>4</v>
      </c>
      <c r="P72" s="31">
        <f>N72/O72</f>
        <v>5.8561639136933064</v>
      </c>
      <c r="Q72" s="33">
        <f>(K72-P72)/K72</f>
        <v>0.93705035971223016</v>
      </c>
      <c r="R72" s="33">
        <f>P72/K72</f>
        <v>6.2949640287769781E-2</v>
      </c>
      <c r="S72" s="32">
        <v>2</v>
      </c>
      <c r="T72" s="31">
        <f>K72/S72</f>
        <v>46.514673371621122</v>
      </c>
      <c r="U72" s="31">
        <f>P72/S72</f>
        <v>2.9280819568466532</v>
      </c>
      <c r="V72" s="31">
        <f>T72-U72</f>
        <v>43.586591414774468</v>
      </c>
      <c r="W72" s="32">
        <v>1</v>
      </c>
      <c r="X72" s="32">
        <v>100</v>
      </c>
      <c r="Y72" s="31">
        <f>V72*X72/W72</f>
        <v>4358.6591414774466</v>
      </c>
      <c r="Z72" s="31">
        <f>Y72*3.3/1000</f>
        <v>14.383575166875573</v>
      </c>
    </row>
    <row r="73" spans="1:26">
      <c r="A73" s="32">
        <v>3</v>
      </c>
      <c r="B73" s="32" t="s">
        <v>300</v>
      </c>
      <c r="C73" s="32" t="s">
        <v>378</v>
      </c>
      <c r="D73" s="32">
        <v>10000000</v>
      </c>
      <c r="E73" s="32">
        <v>8749237</v>
      </c>
      <c r="F73" s="33">
        <f>1-(E73/D73)</f>
        <v>0.12507630000000003</v>
      </c>
      <c r="G73" s="32">
        <v>362</v>
      </c>
      <c r="H73" s="32">
        <v>362</v>
      </c>
      <c r="I73" s="31">
        <f>(H73/E73)*D73</f>
        <v>413.75036474609158</v>
      </c>
      <c r="J73" s="32">
        <v>5</v>
      </c>
      <c r="K73" s="31">
        <f>I73/J73</f>
        <v>82.750072949218321</v>
      </c>
      <c r="L73" s="32">
        <v>26</v>
      </c>
      <c r="M73" s="32">
        <v>26</v>
      </c>
      <c r="N73" s="31">
        <f>(M73/E73)*D73</f>
        <v>29.716877025962379</v>
      </c>
      <c r="O73" s="32">
        <v>4</v>
      </c>
      <c r="P73" s="31">
        <f>N73/O73</f>
        <v>7.4292192564905948</v>
      </c>
      <c r="Q73" s="33">
        <f>(K73-P73)/K73</f>
        <v>0.91022099447513805</v>
      </c>
      <c r="R73" s="33">
        <f>P73/K73</f>
        <v>8.9779005524861871E-2</v>
      </c>
      <c r="S73" s="32">
        <v>2</v>
      </c>
      <c r="T73" s="31">
        <f>K73/S73</f>
        <v>41.375036474609161</v>
      </c>
      <c r="U73" s="31">
        <f>P73/S73</f>
        <v>3.7146096282452974</v>
      </c>
      <c r="V73" s="31">
        <f>T73-U73</f>
        <v>37.660426846363862</v>
      </c>
      <c r="W73" s="32">
        <v>1</v>
      </c>
      <c r="X73" s="32">
        <v>100</v>
      </c>
      <c r="Y73" s="31">
        <f>V73*X73/W73</f>
        <v>3766.0426846363862</v>
      </c>
      <c r="Z73" s="31">
        <f>Y73*3.3/1000</f>
        <v>12.427940859300074</v>
      </c>
    </row>
    <row r="74" spans="1:26">
      <c r="A74" s="32">
        <v>3</v>
      </c>
      <c r="B74" s="32" t="s">
        <v>300</v>
      </c>
      <c r="C74" s="32" t="s">
        <v>377</v>
      </c>
      <c r="D74" s="32">
        <v>10000000</v>
      </c>
      <c r="E74" s="32">
        <v>9055831</v>
      </c>
      <c r="F74" s="33">
        <f>1-(E74/D74)</f>
        <v>9.4416900000000026E-2</v>
      </c>
      <c r="G74" s="32">
        <v>500</v>
      </c>
      <c r="H74" s="32">
        <v>500</v>
      </c>
      <c r="I74" s="31">
        <f>(H74/E74)*D74</f>
        <v>552.13044501382592</v>
      </c>
      <c r="J74" s="32">
        <v>5</v>
      </c>
      <c r="K74" s="31">
        <f>I74/J74</f>
        <v>110.42608900276518</v>
      </c>
      <c r="L74" s="32">
        <v>23</v>
      </c>
      <c r="M74" s="32">
        <v>23</v>
      </c>
      <c r="N74" s="31">
        <f>(M74/E74)*D74</f>
        <v>25.398000470635992</v>
      </c>
      <c r="O74" s="32">
        <v>4</v>
      </c>
      <c r="P74" s="31">
        <f>N74/O74</f>
        <v>6.349500117658998</v>
      </c>
      <c r="Q74" s="33">
        <f>(K74-P74)/K74</f>
        <v>0.94250000000000012</v>
      </c>
      <c r="R74" s="33">
        <f>P74/K74</f>
        <v>5.7500000000000002E-2</v>
      </c>
      <c r="S74" s="32">
        <v>2</v>
      </c>
      <c r="T74" s="31">
        <f>K74/S74</f>
        <v>55.213044501382591</v>
      </c>
      <c r="U74" s="31">
        <f>P74/S74</f>
        <v>3.174750058829499</v>
      </c>
      <c r="V74" s="31">
        <f>T74-U74</f>
        <v>52.038294442553095</v>
      </c>
      <c r="W74" s="32">
        <v>1</v>
      </c>
      <c r="X74" s="32">
        <v>100</v>
      </c>
      <c r="Y74" s="31">
        <f>V74*X74/W74</f>
        <v>5203.8294442553097</v>
      </c>
      <c r="Z74" s="31">
        <f>Y74*3.3/1000</f>
        <v>17.17263716604252</v>
      </c>
    </row>
    <row r="75" spans="1:26">
      <c r="A75" s="32">
        <v>3</v>
      </c>
      <c r="B75" s="32" t="s">
        <v>300</v>
      </c>
      <c r="C75" s="32" t="s">
        <v>376</v>
      </c>
      <c r="D75" s="32">
        <v>10000000</v>
      </c>
      <c r="E75" s="32">
        <v>9008745</v>
      </c>
      <c r="F75" s="33">
        <f>1-(E75/D75)</f>
        <v>9.9125499999999978E-2</v>
      </c>
      <c r="G75" s="32">
        <v>572</v>
      </c>
      <c r="H75" s="32">
        <v>572</v>
      </c>
      <c r="I75" s="31">
        <f>(H75/E75)*D75</f>
        <v>634.9386068758746</v>
      </c>
      <c r="J75" s="32">
        <v>5</v>
      </c>
      <c r="K75" s="31">
        <f>I75/J75</f>
        <v>126.98772137517491</v>
      </c>
      <c r="L75" s="32">
        <v>44</v>
      </c>
      <c r="M75" s="32">
        <v>44</v>
      </c>
      <c r="N75" s="31">
        <f>(M75/E75)*D75</f>
        <v>48.841431298144194</v>
      </c>
      <c r="O75" s="32">
        <v>4</v>
      </c>
      <c r="P75" s="31">
        <f>N75/O75</f>
        <v>12.210357824536048</v>
      </c>
      <c r="Q75" s="33">
        <f>(K75-P75)/K75</f>
        <v>0.90384615384615385</v>
      </c>
      <c r="R75" s="33">
        <f>P75/K75</f>
        <v>9.6153846153846145E-2</v>
      </c>
      <c r="S75" s="32">
        <v>2</v>
      </c>
      <c r="T75" s="31">
        <f>K75/S75</f>
        <v>63.493860687587457</v>
      </c>
      <c r="U75" s="31">
        <f>P75/S75</f>
        <v>6.1051789122680242</v>
      </c>
      <c r="V75" s="31">
        <f>T75-U75</f>
        <v>57.388681775319434</v>
      </c>
      <c r="W75" s="32">
        <v>1</v>
      </c>
      <c r="X75" s="32">
        <v>100</v>
      </c>
      <c r="Y75" s="31">
        <f>V75*X75/W75</f>
        <v>5738.8681775319437</v>
      </c>
      <c r="Z75" s="31">
        <f>Y75*3.3/1000</f>
        <v>18.938264985855415</v>
      </c>
    </row>
    <row r="76" spans="1:26">
      <c r="A76" s="32">
        <v>3</v>
      </c>
      <c r="B76" s="32" t="s">
        <v>300</v>
      </c>
      <c r="C76" s="32" t="s">
        <v>375</v>
      </c>
      <c r="D76" s="32">
        <v>10000000</v>
      </c>
      <c r="E76" s="32">
        <v>8874478</v>
      </c>
      <c r="F76" s="33">
        <f>1-(E76/D76)</f>
        <v>0.11255219999999999</v>
      </c>
      <c r="G76" s="32">
        <v>2999</v>
      </c>
      <c r="H76" s="32">
        <v>2999</v>
      </c>
      <c r="I76" s="31">
        <f>(H76/E76)*D76</f>
        <v>3379.3536926904321</v>
      </c>
      <c r="J76" s="32">
        <v>5</v>
      </c>
      <c r="K76" s="31">
        <f>I76/J76</f>
        <v>675.87073853808647</v>
      </c>
      <c r="L76" s="32">
        <v>204</v>
      </c>
      <c r="M76" s="32">
        <v>204</v>
      </c>
      <c r="N76" s="31">
        <f>(M76/E76)*D76</f>
        <v>229.87267532805873</v>
      </c>
      <c r="O76" s="32">
        <v>4</v>
      </c>
      <c r="P76" s="31">
        <f>N76/O76</f>
        <v>57.468168832014683</v>
      </c>
      <c r="Q76" s="33">
        <f>(K76-P76)/K76</f>
        <v>0.91497165721907292</v>
      </c>
      <c r="R76" s="33">
        <f>P76/K76</f>
        <v>8.5028342780926969E-2</v>
      </c>
      <c r="S76" s="32">
        <v>2</v>
      </c>
      <c r="T76" s="31">
        <f>K76/S76</f>
        <v>337.93536926904324</v>
      </c>
      <c r="U76" s="31">
        <f>P76/S76</f>
        <v>28.734084416007342</v>
      </c>
      <c r="V76" s="31">
        <f>T76-U76</f>
        <v>309.20128485303587</v>
      </c>
      <c r="W76" s="32">
        <v>1</v>
      </c>
      <c r="X76" s="32">
        <v>100</v>
      </c>
      <c r="Y76" s="31">
        <f>V76*X76/W76</f>
        <v>30920.128485303587</v>
      </c>
      <c r="Z76" s="31">
        <f>Y76*3.3/1000</f>
        <v>102.03642400150183</v>
      </c>
    </row>
    <row r="77" spans="1:26">
      <c r="A77" s="32">
        <v>3</v>
      </c>
      <c r="B77" s="32" t="s">
        <v>300</v>
      </c>
      <c r="C77" s="32" t="s">
        <v>374</v>
      </c>
      <c r="D77" s="32">
        <v>10000000</v>
      </c>
      <c r="E77" s="32">
        <v>9572107</v>
      </c>
      <c r="F77" s="33">
        <f>1-(E77/D77)</f>
        <v>4.278930000000003E-2</v>
      </c>
      <c r="G77" s="32">
        <v>655</v>
      </c>
      <c r="H77" s="32">
        <v>655</v>
      </c>
      <c r="I77" s="31">
        <f>(H77/E77)*D77</f>
        <v>684.2798560442335</v>
      </c>
      <c r="J77" s="32">
        <v>5</v>
      </c>
      <c r="K77" s="31">
        <f>I77/J77</f>
        <v>136.85597120884671</v>
      </c>
      <c r="L77" s="32">
        <v>38</v>
      </c>
      <c r="M77" s="32">
        <v>38</v>
      </c>
      <c r="N77" s="31">
        <f>(M77/E77)*D77</f>
        <v>39.69867867126851</v>
      </c>
      <c r="O77" s="32">
        <v>4</v>
      </c>
      <c r="P77" s="31">
        <f>N77/O77</f>
        <v>9.9246696678171276</v>
      </c>
      <c r="Q77" s="33">
        <f>(K77-P77)/K77</f>
        <v>0.9274809160305344</v>
      </c>
      <c r="R77" s="33">
        <f>P77/K77</f>
        <v>7.2519083969465645E-2</v>
      </c>
      <c r="S77" s="32">
        <v>2</v>
      </c>
      <c r="T77" s="31">
        <f>K77/S77</f>
        <v>68.427985604423355</v>
      </c>
      <c r="U77" s="31">
        <f>P77/S77</f>
        <v>4.9623348339085638</v>
      </c>
      <c r="V77" s="31">
        <f>T77-U77</f>
        <v>63.465650770514792</v>
      </c>
      <c r="W77" s="32">
        <v>1</v>
      </c>
      <c r="X77" s="32">
        <v>100</v>
      </c>
      <c r="Y77" s="31">
        <f>V77*X77/W77</f>
        <v>6346.5650770514794</v>
      </c>
      <c r="Z77" s="31">
        <f>Y77*3.3/1000</f>
        <v>20.943664754269882</v>
      </c>
    </row>
    <row r="78" spans="1:26">
      <c r="A78" s="32">
        <v>3</v>
      </c>
      <c r="B78" s="32" t="s">
        <v>300</v>
      </c>
      <c r="C78" s="32" t="s">
        <v>373</v>
      </c>
      <c r="D78" s="32">
        <v>10000000</v>
      </c>
      <c r="E78" s="32">
        <v>9953574</v>
      </c>
      <c r="F78" s="33">
        <f>1-(E78/D78)</f>
        <v>4.6426000000000522E-3</v>
      </c>
      <c r="G78" s="32">
        <v>410</v>
      </c>
      <c r="H78" s="32">
        <v>410</v>
      </c>
      <c r="I78" s="31">
        <f>(H78/E78)*D78</f>
        <v>411.91234424941229</v>
      </c>
      <c r="J78" s="32">
        <v>5</v>
      </c>
      <c r="K78" s="31">
        <f>I78/J78</f>
        <v>82.382468849882457</v>
      </c>
      <c r="L78" s="32">
        <v>32</v>
      </c>
      <c r="M78" s="32">
        <v>32</v>
      </c>
      <c r="N78" s="31">
        <f>(M78/E78)*D78</f>
        <v>32.149256136539499</v>
      </c>
      <c r="O78" s="32">
        <v>4</v>
      </c>
      <c r="P78" s="31">
        <f>N78/O78</f>
        <v>8.0373140341348748</v>
      </c>
      <c r="Q78" s="33">
        <f>(K78-P78)/K78</f>
        <v>0.90243902439024382</v>
      </c>
      <c r="R78" s="33">
        <f>P78/K78</f>
        <v>9.7560975609756115E-2</v>
      </c>
      <c r="S78" s="32">
        <v>2</v>
      </c>
      <c r="T78" s="31">
        <f>K78/S78</f>
        <v>41.191234424941229</v>
      </c>
      <c r="U78" s="31">
        <f>P78/S78</f>
        <v>4.0186570170674374</v>
      </c>
      <c r="V78" s="31">
        <f>T78-U78</f>
        <v>37.172577407873789</v>
      </c>
      <c r="W78" s="32">
        <v>1</v>
      </c>
      <c r="X78" s="32">
        <v>100</v>
      </c>
      <c r="Y78" s="31">
        <f>V78*X78/W78</f>
        <v>3717.2577407873787</v>
      </c>
      <c r="Z78" s="31">
        <f>Y78*3.3/1000</f>
        <v>12.266950544598348</v>
      </c>
    </row>
    <row r="79" spans="1:26">
      <c r="A79" s="32">
        <v>3</v>
      </c>
      <c r="B79" s="32" t="s">
        <v>300</v>
      </c>
      <c r="C79" s="32" t="s">
        <v>372</v>
      </c>
      <c r="D79" s="32">
        <v>10000000</v>
      </c>
      <c r="E79" s="32">
        <v>8231446</v>
      </c>
      <c r="F79" s="33">
        <f>1-(E79/D79)</f>
        <v>0.1768554</v>
      </c>
      <c r="G79" s="32">
        <v>393</v>
      </c>
      <c r="H79" s="32">
        <v>393</v>
      </c>
      <c r="I79" s="31">
        <f>(H79/E79)*D79</f>
        <v>477.43737856021892</v>
      </c>
      <c r="J79" s="32">
        <v>5</v>
      </c>
      <c r="K79" s="31">
        <f>I79/J79</f>
        <v>95.487475712043789</v>
      </c>
      <c r="L79" s="32">
        <v>30</v>
      </c>
      <c r="M79" s="32">
        <v>30</v>
      </c>
      <c r="N79" s="31">
        <f>(M79/E79)*D79</f>
        <v>36.445601416810604</v>
      </c>
      <c r="O79" s="32">
        <v>4</v>
      </c>
      <c r="P79" s="31">
        <f>N79/O79</f>
        <v>9.1114003542026509</v>
      </c>
      <c r="Q79" s="33">
        <f>(K79-P79)/K79</f>
        <v>0.90458015267175562</v>
      </c>
      <c r="R79" s="33">
        <f>P79/K79</f>
        <v>9.5419847328244267E-2</v>
      </c>
      <c r="S79" s="32">
        <v>2</v>
      </c>
      <c r="T79" s="31">
        <f>K79/S79</f>
        <v>47.743737856021895</v>
      </c>
      <c r="U79" s="31">
        <f>P79/S79</f>
        <v>4.5557001771013255</v>
      </c>
      <c r="V79" s="31">
        <f>T79-U79</f>
        <v>43.188037678920566</v>
      </c>
      <c r="W79" s="32">
        <v>1</v>
      </c>
      <c r="X79" s="32">
        <v>100</v>
      </c>
      <c r="Y79" s="31">
        <f>V79*X79/W79</f>
        <v>4318.8037678920564</v>
      </c>
      <c r="Z79" s="31">
        <f>Y79*3.3/1000</f>
        <v>14.252052434043787</v>
      </c>
    </row>
    <row r="80" spans="1:26">
      <c r="A80" s="32">
        <v>3</v>
      </c>
      <c r="B80" s="32" t="s">
        <v>300</v>
      </c>
      <c r="C80" s="32" t="s">
        <v>371</v>
      </c>
      <c r="D80" s="32">
        <v>10000000</v>
      </c>
      <c r="E80" s="32">
        <v>8357766</v>
      </c>
      <c r="F80" s="33">
        <f>1-(E80/D80)</f>
        <v>0.16422340000000002</v>
      </c>
      <c r="G80" s="32">
        <v>370</v>
      </c>
      <c r="H80" s="32">
        <v>370</v>
      </c>
      <c r="I80" s="31">
        <f>(H80/E80)*D80</f>
        <v>442.70203305524467</v>
      </c>
      <c r="J80" s="32">
        <v>5</v>
      </c>
      <c r="K80" s="31">
        <f>I80/J80</f>
        <v>88.540406611048937</v>
      </c>
      <c r="L80" s="32">
        <v>12</v>
      </c>
      <c r="M80" s="32">
        <v>12</v>
      </c>
      <c r="N80" s="31">
        <f>(M80/E80)*D80</f>
        <v>14.357903774764692</v>
      </c>
      <c r="O80" s="32">
        <v>4</v>
      </c>
      <c r="P80" s="31">
        <f>N80/O80</f>
        <v>3.589475943691173</v>
      </c>
      <c r="Q80" s="33">
        <f>(K80-P80)/K80</f>
        <v>0.95945945945945954</v>
      </c>
      <c r="R80" s="33">
        <f>P80/K80</f>
        <v>4.0540540540540536E-2</v>
      </c>
      <c r="S80" s="32">
        <v>2</v>
      </c>
      <c r="T80" s="31">
        <f>K80/S80</f>
        <v>44.270203305524468</v>
      </c>
      <c r="U80" s="31">
        <f>P80/S80</f>
        <v>1.7947379718455865</v>
      </c>
      <c r="V80" s="31">
        <f>T80-U80</f>
        <v>42.475465333678883</v>
      </c>
      <c r="W80" s="32">
        <v>1</v>
      </c>
      <c r="X80" s="32">
        <v>100</v>
      </c>
      <c r="Y80" s="31">
        <f>V80*X80/W80</f>
        <v>4247.5465333678885</v>
      </c>
      <c r="Z80" s="31">
        <f>Y80*3.3/1000</f>
        <v>14.016903560114031</v>
      </c>
    </row>
    <row r="81" spans="1:26">
      <c r="A81" s="32">
        <v>3</v>
      </c>
      <c r="B81" s="32" t="s">
        <v>300</v>
      </c>
      <c r="C81" s="32" t="s">
        <v>370</v>
      </c>
      <c r="D81" s="32">
        <v>10000000</v>
      </c>
      <c r="E81" s="32">
        <v>8677028</v>
      </c>
      <c r="F81" s="33">
        <f>1-(E81/D81)</f>
        <v>0.1322972</v>
      </c>
      <c r="G81" s="32">
        <v>686</v>
      </c>
      <c r="H81" s="32">
        <v>686</v>
      </c>
      <c r="I81" s="31">
        <f>(H81/E81)*D81</f>
        <v>790.59327686853146</v>
      </c>
      <c r="J81" s="32">
        <v>5</v>
      </c>
      <c r="K81" s="31">
        <f>I81/J81</f>
        <v>158.1186553737063</v>
      </c>
      <c r="L81" s="32">
        <v>54</v>
      </c>
      <c r="M81" s="32">
        <v>54</v>
      </c>
      <c r="N81" s="31">
        <f>(M81/E81)*D81</f>
        <v>62.233290015890233</v>
      </c>
      <c r="O81" s="32">
        <v>4</v>
      </c>
      <c r="P81" s="31">
        <f>N81/O81</f>
        <v>15.558322503972558</v>
      </c>
      <c r="Q81" s="33">
        <f>(K81-P81)/K81</f>
        <v>0.90160349854227406</v>
      </c>
      <c r="R81" s="33">
        <f>P81/K81</f>
        <v>9.8396501457725938E-2</v>
      </c>
      <c r="S81" s="32">
        <v>2</v>
      </c>
      <c r="T81" s="31">
        <f>K81/S81</f>
        <v>79.059327686853152</v>
      </c>
      <c r="U81" s="31">
        <f>P81/S81</f>
        <v>7.7791612519862792</v>
      </c>
      <c r="V81" s="31">
        <f>T81-U81</f>
        <v>71.280166434866871</v>
      </c>
      <c r="W81" s="32">
        <v>1</v>
      </c>
      <c r="X81" s="32">
        <v>100</v>
      </c>
      <c r="Y81" s="31">
        <f>V81*X81/W81</f>
        <v>7128.0166434866869</v>
      </c>
      <c r="Z81" s="31">
        <f>Y81*3.3/1000</f>
        <v>23.522454923506064</v>
      </c>
    </row>
    <row r="82" spans="1:26">
      <c r="A82" s="32">
        <v>3</v>
      </c>
      <c r="B82" s="32" t="s">
        <v>300</v>
      </c>
      <c r="C82" s="32" t="s">
        <v>369</v>
      </c>
      <c r="D82" s="32">
        <v>10000000</v>
      </c>
      <c r="E82" s="32">
        <v>8713591</v>
      </c>
      <c r="F82" s="33">
        <f>1-(E82/D82)</f>
        <v>0.12864089999999995</v>
      </c>
      <c r="G82" s="32">
        <v>571</v>
      </c>
      <c r="H82" s="32">
        <v>571</v>
      </c>
      <c r="I82" s="31">
        <f>(H82/E82)*D82</f>
        <v>655.29814286670103</v>
      </c>
      <c r="J82" s="32">
        <v>5</v>
      </c>
      <c r="K82" s="31">
        <f>I82/J82</f>
        <v>131.05962857334021</v>
      </c>
      <c r="L82" s="32">
        <v>30</v>
      </c>
      <c r="M82" s="32">
        <v>30</v>
      </c>
      <c r="N82" s="31">
        <f>(M82/E82)*D82</f>
        <v>34.428974231175182</v>
      </c>
      <c r="O82" s="32">
        <v>4</v>
      </c>
      <c r="P82" s="31">
        <f>N82/O82</f>
        <v>8.6072435577937956</v>
      </c>
      <c r="Q82" s="33">
        <f>(K82-P82)/K82</f>
        <v>0.93432574430823123</v>
      </c>
      <c r="R82" s="33">
        <f>P82/K82</f>
        <v>6.5674255691768824E-2</v>
      </c>
      <c r="S82" s="32">
        <v>2</v>
      </c>
      <c r="T82" s="31">
        <f>K82/S82</f>
        <v>65.529814286670103</v>
      </c>
      <c r="U82" s="31">
        <f>P82/S82</f>
        <v>4.3036217788968978</v>
      </c>
      <c r="V82" s="31">
        <f>T82-U82</f>
        <v>61.226192507773206</v>
      </c>
      <c r="W82" s="32">
        <v>1</v>
      </c>
      <c r="X82" s="32">
        <v>100</v>
      </c>
      <c r="Y82" s="31">
        <f>V82*X82/W82</f>
        <v>6122.6192507773203</v>
      </c>
      <c r="Z82" s="31">
        <f>Y82*3.3/1000</f>
        <v>20.204643527565157</v>
      </c>
    </row>
    <row r="83" spans="1:26">
      <c r="A83" s="32">
        <v>3</v>
      </c>
      <c r="B83" s="32" t="s">
        <v>300</v>
      </c>
      <c r="C83" s="32" t="s">
        <v>368</v>
      </c>
      <c r="D83" s="32">
        <v>10000000</v>
      </c>
      <c r="E83" s="32">
        <v>8964930</v>
      </c>
      <c r="F83" s="33">
        <f>1-(E83/D83)</f>
        <v>0.10350700000000002</v>
      </c>
      <c r="G83" s="32">
        <v>416</v>
      </c>
      <c r="H83" s="32">
        <v>416</v>
      </c>
      <c r="I83" s="31">
        <f>(H83/E83)*D83</f>
        <v>464.03039399080637</v>
      </c>
      <c r="J83" s="32">
        <v>5</v>
      </c>
      <c r="K83" s="31">
        <f>I83/J83</f>
        <v>92.80607879816128</v>
      </c>
      <c r="L83" s="32">
        <v>36</v>
      </c>
      <c r="M83" s="32">
        <v>36</v>
      </c>
      <c r="N83" s="31">
        <f>(M83/E83)*D83</f>
        <v>40.156476403050554</v>
      </c>
      <c r="O83" s="32">
        <v>4</v>
      </c>
      <c r="P83" s="31">
        <f>N83/O83</f>
        <v>10.039119100762639</v>
      </c>
      <c r="Q83" s="33">
        <f>(K83-P83)/K83</f>
        <v>0.89182692307692313</v>
      </c>
      <c r="R83" s="33">
        <f>P83/K83</f>
        <v>0.10817307692307693</v>
      </c>
      <c r="S83" s="32">
        <v>2</v>
      </c>
      <c r="T83" s="31">
        <f>K83/S83</f>
        <v>46.40303939908064</v>
      </c>
      <c r="U83" s="31">
        <f>P83/S83</f>
        <v>5.0195595503813193</v>
      </c>
      <c r="V83" s="31">
        <f>T83-U83</f>
        <v>41.383479848699324</v>
      </c>
      <c r="W83" s="32">
        <v>1</v>
      </c>
      <c r="X83" s="32">
        <v>100</v>
      </c>
      <c r="Y83" s="31">
        <f>V83*X83/W83</f>
        <v>4138.3479848699326</v>
      </c>
      <c r="Z83" s="31">
        <f>Y83*3.3/1000</f>
        <v>13.656548350070777</v>
      </c>
    </row>
    <row r="84" spans="1:26">
      <c r="A84" s="32">
        <v>3</v>
      </c>
      <c r="B84" s="32" t="s">
        <v>300</v>
      </c>
      <c r="C84" s="32" t="s">
        <v>367</v>
      </c>
      <c r="D84" s="32">
        <v>10000000</v>
      </c>
      <c r="E84" s="32">
        <v>9199314</v>
      </c>
      <c r="F84" s="33">
        <f>1-(E84/D84)</f>
        <v>8.0068600000000045E-2</v>
      </c>
      <c r="G84" s="32">
        <v>554</v>
      </c>
      <c r="H84" s="32">
        <v>554</v>
      </c>
      <c r="I84" s="31">
        <f>(H84/E84)*D84</f>
        <v>602.21881762053124</v>
      </c>
      <c r="J84" s="32">
        <v>5</v>
      </c>
      <c r="K84" s="31">
        <f>I84/J84</f>
        <v>120.44376352410625</v>
      </c>
      <c r="L84" s="32">
        <v>35</v>
      </c>
      <c r="M84" s="32">
        <v>35</v>
      </c>
      <c r="N84" s="31">
        <f>(M84/E84)*D84</f>
        <v>38.046315192632839</v>
      </c>
      <c r="O84" s="32">
        <v>4</v>
      </c>
      <c r="P84" s="31">
        <f>N84/O84</f>
        <v>9.5115787981582098</v>
      </c>
      <c r="Q84" s="33">
        <f>(K84-P84)/K84</f>
        <v>0.92102888086642598</v>
      </c>
      <c r="R84" s="33">
        <f>P84/K84</f>
        <v>7.8971119133574005E-2</v>
      </c>
      <c r="S84" s="32">
        <v>2</v>
      </c>
      <c r="T84" s="31">
        <f>K84/S84</f>
        <v>60.221881762053123</v>
      </c>
      <c r="U84" s="31">
        <f>P84/S84</f>
        <v>4.7557893990791049</v>
      </c>
      <c r="V84" s="31">
        <f>T84-U84</f>
        <v>55.466092362974017</v>
      </c>
      <c r="W84" s="32">
        <v>1</v>
      </c>
      <c r="X84" s="32">
        <v>100</v>
      </c>
      <c r="Y84" s="31">
        <f>V84*X84/W84</f>
        <v>5546.6092362974014</v>
      </c>
      <c r="Z84" s="31">
        <f>Y84*3.3/1000</f>
        <v>18.303810479781422</v>
      </c>
    </row>
    <row r="85" spans="1:26">
      <c r="A85" s="32">
        <v>3</v>
      </c>
      <c r="B85" s="32" t="s">
        <v>300</v>
      </c>
      <c r="C85" s="32" t="s">
        <v>366</v>
      </c>
      <c r="D85" s="32">
        <v>10000000</v>
      </c>
      <c r="E85" s="32">
        <v>9648576</v>
      </c>
      <c r="F85" s="33">
        <f>1-(E85/D85)</f>
        <v>3.5142400000000018E-2</v>
      </c>
      <c r="G85" s="32">
        <v>1269</v>
      </c>
      <c r="H85" s="32">
        <v>1269</v>
      </c>
      <c r="I85" s="31">
        <f>(H85/E85)*D85</f>
        <v>1315.2199868664557</v>
      </c>
      <c r="J85" s="32">
        <v>5</v>
      </c>
      <c r="K85" s="31">
        <f>I85/J85</f>
        <v>263.04399737329112</v>
      </c>
      <c r="L85" s="32">
        <v>25</v>
      </c>
      <c r="M85" s="32">
        <v>25</v>
      </c>
      <c r="N85" s="31">
        <f>(M85/E85)*D85</f>
        <v>25.91055923692781</v>
      </c>
      <c r="O85" s="32">
        <v>4</v>
      </c>
      <c r="P85" s="31">
        <f>N85/O85</f>
        <v>6.4776398092319525</v>
      </c>
      <c r="Q85" s="33">
        <f>(K85-P85)/K85</f>
        <v>0.97537431048069345</v>
      </c>
      <c r="R85" s="33">
        <f>P85/K85</f>
        <v>2.4625689519306541E-2</v>
      </c>
      <c r="S85" s="32">
        <v>2</v>
      </c>
      <c r="T85" s="31">
        <f>K85/S85</f>
        <v>131.52199868664556</v>
      </c>
      <c r="U85" s="31">
        <f>P85/S85</f>
        <v>3.2388199046159762</v>
      </c>
      <c r="V85" s="31">
        <f>T85-U85</f>
        <v>128.28317878202958</v>
      </c>
      <c r="W85" s="32">
        <v>1</v>
      </c>
      <c r="X85" s="32">
        <v>100</v>
      </c>
      <c r="Y85" s="31">
        <f>V85*X85/W85</f>
        <v>12828.317878202957</v>
      </c>
      <c r="Z85" s="31">
        <f>Y85*3.3/1000</f>
        <v>42.333448998069755</v>
      </c>
    </row>
    <row r="86" spans="1:26">
      <c r="A86" s="32">
        <v>3</v>
      </c>
      <c r="B86" s="32" t="s">
        <v>300</v>
      </c>
      <c r="C86" s="32" t="s">
        <v>365</v>
      </c>
      <c r="D86" s="32">
        <v>10000000</v>
      </c>
      <c r="E86" s="32">
        <v>9849984</v>
      </c>
      <c r="F86" s="33">
        <f>1-(E86/D86)</f>
        <v>1.5001599999999948E-2</v>
      </c>
      <c r="G86" s="32">
        <v>3886</v>
      </c>
      <c r="H86" s="32">
        <v>3886</v>
      </c>
      <c r="I86" s="31">
        <f>(H86/E86)*D86</f>
        <v>3945.1840733954491</v>
      </c>
      <c r="J86" s="32">
        <v>5</v>
      </c>
      <c r="K86" s="31">
        <f>I86/J86</f>
        <v>789.03681467908984</v>
      </c>
      <c r="L86" s="32">
        <v>16</v>
      </c>
      <c r="M86" s="32">
        <v>16</v>
      </c>
      <c r="N86" s="31">
        <f>(M86/E86)*D86</f>
        <v>16.243681208010084</v>
      </c>
      <c r="O86" s="32">
        <v>4</v>
      </c>
      <c r="P86" s="31">
        <f>N86/O86</f>
        <v>4.0609203020025211</v>
      </c>
      <c r="Q86" s="33">
        <f>(K86-P86)/K86</f>
        <v>0.99485331960885237</v>
      </c>
      <c r="R86" s="33">
        <f>P86/K86</f>
        <v>5.1466803911477095E-3</v>
      </c>
      <c r="S86" s="32">
        <v>2</v>
      </c>
      <c r="T86" s="31">
        <f>K86/S86</f>
        <v>394.51840733954492</v>
      </c>
      <c r="U86" s="31">
        <f>P86/S86</f>
        <v>2.0304601510012605</v>
      </c>
      <c r="V86" s="31">
        <f>T86-U86</f>
        <v>392.48794718854367</v>
      </c>
      <c r="W86" s="32">
        <v>1</v>
      </c>
      <c r="X86" s="32">
        <v>100</v>
      </c>
      <c r="Y86" s="31">
        <f>V86*X86/W86</f>
        <v>39248.794718854369</v>
      </c>
      <c r="Z86" s="31">
        <f>Y86*3.3/1000</f>
        <v>129.52102257221941</v>
      </c>
    </row>
    <row r="87" spans="1:26">
      <c r="A87" s="32">
        <v>3</v>
      </c>
      <c r="B87" s="32" t="s">
        <v>300</v>
      </c>
      <c r="C87" s="32" t="s">
        <v>364</v>
      </c>
      <c r="D87" s="32">
        <v>10000000</v>
      </c>
      <c r="E87" s="32">
        <v>9799022</v>
      </c>
      <c r="F87" s="33">
        <f>1-(E87/D87)</f>
        <v>2.0097800000000055E-2</v>
      </c>
      <c r="G87" s="32">
        <v>5391</v>
      </c>
      <c r="H87" s="32">
        <v>5392</v>
      </c>
      <c r="I87" s="31">
        <f>(H87/E87)*D87</f>
        <v>5502.589952344224</v>
      </c>
      <c r="J87" s="32">
        <v>5</v>
      </c>
      <c r="K87" s="31">
        <f>I87/J87</f>
        <v>1100.5179904688448</v>
      </c>
      <c r="L87" s="32">
        <v>23</v>
      </c>
      <c r="M87" s="32">
        <v>23</v>
      </c>
      <c r="N87" s="31">
        <f>(M87/E87)*D87</f>
        <v>23.471730137966833</v>
      </c>
      <c r="O87" s="32">
        <v>4</v>
      </c>
      <c r="P87" s="31">
        <f>N87/O87</f>
        <v>5.8679325344917084</v>
      </c>
      <c r="Q87" s="33">
        <f>(K87-P87)/K87</f>
        <v>0.99466802670623145</v>
      </c>
      <c r="R87" s="33">
        <f>P87/K87</f>
        <v>5.3319732937685462E-3</v>
      </c>
      <c r="S87" s="32">
        <v>2</v>
      </c>
      <c r="T87" s="31">
        <f>K87/S87</f>
        <v>550.2589952344224</v>
      </c>
      <c r="U87" s="31">
        <f>P87/S87</f>
        <v>2.9339662672458542</v>
      </c>
      <c r="V87" s="31">
        <f>T87-U87</f>
        <v>547.32502896717654</v>
      </c>
      <c r="W87" s="32">
        <v>1</v>
      </c>
      <c r="X87" s="32">
        <v>100</v>
      </c>
      <c r="Y87" s="31">
        <f>V87*X87/W87</f>
        <v>54732.502896717655</v>
      </c>
      <c r="Z87" s="31">
        <f>Y87*3.3/1000</f>
        <v>180.61725955916825</v>
      </c>
    </row>
    <row r="88" spans="1:26">
      <c r="A88" s="32">
        <v>3</v>
      </c>
      <c r="B88" s="32" t="s">
        <v>300</v>
      </c>
      <c r="C88" s="32" t="s">
        <v>363</v>
      </c>
      <c r="D88" s="32">
        <v>10000000</v>
      </c>
      <c r="E88" s="32">
        <v>8154571</v>
      </c>
      <c r="F88" s="33">
        <f>1-(E88/D88)</f>
        <v>0.18454289999999995</v>
      </c>
      <c r="G88" s="32">
        <v>6727</v>
      </c>
      <c r="H88" s="32">
        <v>6729</v>
      </c>
      <c r="I88" s="31">
        <f>(H88/E88)*D88</f>
        <v>8251.8136147198911</v>
      </c>
      <c r="J88" s="32">
        <v>5</v>
      </c>
      <c r="K88" s="31">
        <f>I88/J88</f>
        <v>1650.3627229439783</v>
      </c>
      <c r="L88" s="32">
        <v>43</v>
      </c>
      <c r="M88" s="32">
        <v>43</v>
      </c>
      <c r="N88" s="31">
        <f>(M88/E88)*D88</f>
        <v>52.731161455335908</v>
      </c>
      <c r="O88" s="32">
        <v>4</v>
      </c>
      <c r="P88" s="31">
        <f>N88/O88</f>
        <v>13.182790363833977</v>
      </c>
      <c r="Q88" s="33">
        <f>(K88-P88)/K88</f>
        <v>0.99201218606033592</v>
      </c>
      <c r="R88" s="33">
        <f>P88/K88</f>
        <v>7.9878139396641398E-3</v>
      </c>
      <c r="S88" s="32">
        <v>2</v>
      </c>
      <c r="T88" s="31">
        <f>K88/S88</f>
        <v>825.18136147198913</v>
      </c>
      <c r="U88" s="31">
        <f>P88/S88</f>
        <v>6.5913951819169885</v>
      </c>
      <c r="V88" s="31">
        <f>T88-U88</f>
        <v>818.5899662900722</v>
      </c>
      <c r="W88" s="32">
        <v>1</v>
      </c>
      <c r="X88" s="32">
        <v>100</v>
      </c>
      <c r="Y88" s="31">
        <f>V88*X88/W88</f>
        <v>81858.996629007219</v>
      </c>
      <c r="Z88" s="31">
        <f>Y88*3.3/1000</f>
        <v>270.13468887572378</v>
      </c>
    </row>
    <row r="89" spans="1:26">
      <c r="A89" s="32">
        <v>3</v>
      </c>
      <c r="B89" s="32" t="s">
        <v>300</v>
      </c>
      <c r="C89" s="32" t="s">
        <v>362</v>
      </c>
      <c r="D89" s="32">
        <v>10000000</v>
      </c>
      <c r="E89" s="32">
        <v>9527519</v>
      </c>
      <c r="F89" s="33">
        <f>1-(E89/D89)</f>
        <v>4.7248100000000015E-2</v>
      </c>
      <c r="G89" s="32">
        <v>17264</v>
      </c>
      <c r="H89" s="32">
        <v>17279</v>
      </c>
      <c r="I89" s="31">
        <f>(H89/E89)*D89</f>
        <v>18135.886163018935</v>
      </c>
      <c r="J89" s="32">
        <v>5</v>
      </c>
      <c r="K89" s="31">
        <f>I89/J89</f>
        <v>3627.1772326037872</v>
      </c>
      <c r="L89" s="32">
        <v>59</v>
      </c>
      <c r="M89" s="32">
        <v>59</v>
      </c>
      <c r="N89" s="31">
        <f>(M89/E89)*D89</f>
        <v>61.925880179299561</v>
      </c>
      <c r="O89" s="32">
        <v>4</v>
      </c>
      <c r="P89" s="31">
        <f>N89/O89</f>
        <v>15.48147004482489</v>
      </c>
      <c r="Q89" s="33">
        <f>(K89-P89)/K89</f>
        <v>0.99573181318363324</v>
      </c>
      <c r="R89" s="33">
        <f>P89/K89</f>
        <v>4.2681868163666871E-3</v>
      </c>
      <c r="S89" s="32">
        <v>2</v>
      </c>
      <c r="T89" s="31">
        <f>K89/S89</f>
        <v>1813.5886163018936</v>
      </c>
      <c r="U89" s="31">
        <f>P89/S89</f>
        <v>7.7407350224124452</v>
      </c>
      <c r="V89" s="31">
        <f>T89-U89</f>
        <v>1805.847881279481</v>
      </c>
      <c r="W89" s="32">
        <v>1</v>
      </c>
      <c r="X89" s="32">
        <v>100</v>
      </c>
      <c r="Y89" s="31">
        <f>V89*X89/W89</f>
        <v>180584.78812794809</v>
      </c>
      <c r="Z89" s="31">
        <f>Y89*3.3/1000</f>
        <v>595.92980082222869</v>
      </c>
    </row>
    <row r="90" spans="1:26">
      <c r="A90" s="32">
        <v>3</v>
      </c>
      <c r="B90" s="32" t="s">
        <v>300</v>
      </c>
      <c r="C90" s="32" t="s">
        <v>361</v>
      </c>
      <c r="D90" s="32">
        <v>10000000</v>
      </c>
      <c r="E90" s="32">
        <v>8378182</v>
      </c>
      <c r="F90" s="33">
        <f>1-(E90/D90)</f>
        <v>0.16218180000000004</v>
      </c>
      <c r="G90" s="32">
        <v>9113</v>
      </c>
      <c r="H90" s="32">
        <v>9117</v>
      </c>
      <c r="I90" s="31">
        <f>(H90/E90)*D90</f>
        <v>10881.835701349051</v>
      </c>
      <c r="J90" s="32">
        <v>5</v>
      </c>
      <c r="K90" s="31">
        <f>I90/J90</f>
        <v>2176.3671402698101</v>
      </c>
      <c r="L90" s="32">
        <v>15</v>
      </c>
      <c r="M90" s="32">
        <v>15</v>
      </c>
      <c r="N90" s="31">
        <f>(M90/E90)*D90</f>
        <v>17.903645444799359</v>
      </c>
      <c r="O90" s="32">
        <v>4</v>
      </c>
      <c r="P90" s="31">
        <f>N90/O90</f>
        <v>4.4759113611998398</v>
      </c>
      <c r="Q90" s="33">
        <f>(K90-P90)/K90</f>
        <v>0.99794340243501145</v>
      </c>
      <c r="R90" s="33">
        <f>P90/K90</f>
        <v>2.0565975649884829E-3</v>
      </c>
      <c r="S90" s="32">
        <v>2</v>
      </c>
      <c r="T90" s="31">
        <f>K90/S90</f>
        <v>1088.183570134905</v>
      </c>
      <c r="U90" s="31">
        <f>P90/S90</f>
        <v>2.2379556805999199</v>
      </c>
      <c r="V90" s="31">
        <f>T90-U90</f>
        <v>1085.9456144543051</v>
      </c>
      <c r="W90" s="32">
        <v>1</v>
      </c>
      <c r="X90" s="32">
        <v>100</v>
      </c>
      <c r="Y90" s="31">
        <f>V90*X90/W90</f>
        <v>108594.5614454305</v>
      </c>
      <c r="Z90" s="31">
        <f>Y90*3.3/1000</f>
        <v>358.36205276992064</v>
      </c>
    </row>
    <row r="91" spans="1:26">
      <c r="A91" s="32">
        <v>3</v>
      </c>
      <c r="B91" s="32" t="s">
        <v>300</v>
      </c>
      <c r="C91" s="32" t="s">
        <v>360</v>
      </c>
      <c r="D91" s="32">
        <v>10000000</v>
      </c>
      <c r="E91" s="32">
        <v>8514114</v>
      </c>
      <c r="F91" s="33">
        <f>1-(E91/D91)</f>
        <v>0.14858859999999996</v>
      </c>
      <c r="G91" s="32">
        <v>1310</v>
      </c>
      <c r="H91" s="32">
        <v>1310</v>
      </c>
      <c r="I91" s="31">
        <f>(H91/E91)*D91</f>
        <v>1538.6216346175304</v>
      </c>
      <c r="J91" s="32">
        <v>5</v>
      </c>
      <c r="K91" s="31">
        <f>I91/J91</f>
        <v>307.72432692350606</v>
      </c>
      <c r="L91" s="32">
        <v>60</v>
      </c>
      <c r="M91" s="32">
        <v>60</v>
      </c>
      <c r="N91" s="31">
        <f>(M91/E91)*D91</f>
        <v>70.47121990614643</v>
      </c>
      <c r="O91" s="32">
        <v>4</v>
      </c>
      <c r="P91" s="31">
        <f>N91/O91</f>
        <v>17.617804976536608</v>
      </c>
      <c r="Q91" s="33">
        <f>(K91-P91)/K91</f>
        <v>0.9427480916030534</v>
      </c>
      <c r="R91" s="33">
        <f>P91/K91</f>
        <v>5.725190839694657E-2</v>
      </c>
      <c r="S91" s="32">
        <v>2</v>
      </c>
      <c r="T91" s="31">
        <f>K91/S91</f>
        <v>153.86216346175303</v>
      </c>
      <c r="U91" s="31">
        <f>P91/S91</f>
        <v>8.8089024882683038</v>
      </c>
      <c r="V91" s="31">
        <f>T91-U91</f>
        <v>145.05326097348473</v>
      </c>
      <c r="W91" s="32">
        <v>1</v>
      </c>
      <c r="X91" s="32">
        <v>100</v>
      </c>
      <c r="Y91" s="31">
        <f>V91*X91/W91</f>
        <v>14505.326097348472</v>
      </c>
      <c r="Z91" s="31">
        <f>Y91*3.3/1000</f>
        <v>47.867576121249954</v>
      </c>
    </row>
    <row r="92" spans="1:26">
      <c r="A92" s="32">
        <v>3</v>
      </c>
      <c r="B92" s="32" t="s">
        <v>300</v>
      </c>
      <c r="C92" s="32" t="s">
        <v>359</v>
      </c>
      <c r="D92" s="32">
        <v>10000000</v>
      </c>
      <c r="E92" s="32">
        <v>9312196</v>
      </c>
      <c r="F92" s="33">
        <f>1-(E92/D92)</f>
        <v>6.8780399999999964E-2</v>
      </c>
      <c r="G92" s="32">
        <v>862</v>
      </c>
      <c r="H92" s="32">
        <v>862</v>
      </c>
      <c r="I92" s="31">
        <f>(H92/E92)*D92</f>
        <v>925.66780166568662</v>
      </c>
      <c r="J92" s="32">
        <v>5</v>
      </c>
      <c r="K92" s="31">
        <f>I92/J92</f>
        <v>185.13356033313732</v>
      </c>
      <c r="L92" s="32">
        <v>70</v>
      </c>
      <c r="M92" s="32">
        <v>70</v>
      </c>
      <c r="N92" s="31">
        <f>(M92/E92)*D92</f>
        <v>75.170239114382895</v>
      </c>
      <c r="O92" s="32">
        <v>4</v>
      </c>
      <c r="P92" s="31">
        <f>N92/O92</f>
        <v>18.792559778595724</v>
      </c>
      <c r="Q92" s="33">
        <f>(K92-P92)/K92</f>
        <v>0.89849187935034813</v>
      </c>
      <c r="R92" s="33">
        <f>P92/K92</f>
        <v>0.10150812064965196</v>
      </c>
      <c r="S92" s="32">
        <v>2</v>
      </c>
      <c r="T92" s="31">
        <f>K92/S92</f>
        <v>92.566780166568662</v>
      </c>
      <c r="U92" s="31">
        <f>P92/S92</f>
        <v>9.3962798892978618</v>
      </c>
      <c r="V92" s="31">
        <f>T92-U92</f>
        <v>83.170500277270804</v>
      </c>
      <c r="W92" s="32">
        <v>1</v>
      </c>
      <c r="X92" s="32">
        <v>100</v>
      </c>
      <c r="Y92" s="31">
        <f>V92*X92/W92</f>
        <v>8317.0500277270803</v>
      </c>
      <c r="Z92" s="31">
        <f>Y92*3.3/1000</f>
        <v>27.446265091499363</v>
      </c>
    </row>
    <row r="93" spans="1:26">
      <c r="A93" s="32">
        <v>3</v>
      </c>
      <c r="B93" s="32" t="s">
        <v>300</v>
      </c>
      <c r="C93" s="32" t="s">
        <v>358</v>
      </c>
      <c r="D93" s="32">
        <v>10000000</v>
      </c>
      <c r="E93" s="32">
        <v>8204160</v>
      </c>
      <c r="F93" s="33">
        <f>1-(E93/D93)</f>
        <v>0.17958399999999997</v>
      </c>
      <c r="G93" s="32">
        <v>541</v>
      </c>
      <c r="H93" s="32">
        <v>541</v>
      </c>
      <c r="I93" s="31">
        <f>(H93/E93)*D93</f>
        <v>659.4215617442859</v>
      </c>
      <c r="J93" s="32">
        <v>5</v>
      </c>
      <c r="K93" s="31">
        <f>I93/J93</f>
        <v>131.88431234885718</v>
      </c>
      <c r="L93" s="32">
        <v>49</v>
      </c>
      <c r="M93" s="32">
        <v>49</v>
      </c>
      <c r="N93" s="31">
        <f>(M93/E93)*D93</f>
        <v>59.725797644122011</v>
      </c>
      <c r="O93" s="32">
        <v>4</v>
      </c>
      <c r="P93" s="31">
        <f>N93/O93</f>
        <v>14.931449411030503</v>
      </c>
      <c r="Q93" s="33">
        <f>(K93-P93)/K93</f>
        <v>0.88678373382624776</v>
      </c>
      <c r="R93" s="33">
        <f>P93/K93</f>
        <v>0.1132162661737523</v>
      </c>
      <c r="S93" s="32">
        <v>2</v>
      </c>
      <c r="T93" s="31">
        <f>K93/S93</f>
        <v>65.94215617442859</v>
      </c>
      <c r="U93" s="31">
        <f>P93/S93</f>
        <v>7.4657247055152514</v>
      </c>
      <c r="V93" s="31">
        <f>T93-U93</f>
        <v>58.47643146891334</v>
      </c>
      <c r="W93" s="32">
        <v>1</v>
      </c>
      <c r="X93" s="32">
        <v>100</v>
      </c>
      <c r="Y93" s="31">
        <f>V93*X93/W93</f>
        <v>5847.6431468913343</v>
      </c>
      <c r="Z93" s="31">
        <f>Y93*3.3/1000</f>
        <v>19.297222384741403</v>
      </c>
    </row>
    <row r="94" spans="1:26">
      <c r="A94" s="32">
        <v>3</v>
      </c>
      <c r="B94" s="32" t="s">
        <v>300</v>
      </c>
      <c r="C94" s="32" t="s">
        <v>357</v>
      </c>
      <c r="D94" s="32">
        <v>10000000</v>
      </c>
      <c r="E94" s="32">
        <v>8997974</v>
      </c>
      <c r="F94" s="33">
        <f>1-(E94/D94)</f>
        <v>0.10020260000000003</v>
      </c>
      <c r="G94" s="32">
        <v>300</v>
      </c>
      <c r="H94" s="32">
        <v>300</v>
      </c>
      <c r="I94" s="31">
        <f>(H94/E94)*D94</f>
        <v>333.40838726584451</v>
      </c>
      <c r="J94" s="32">
        <v>5</v>
      </c>
      <c r="K94" s="31">
        <f>I94/J94</f>
        <v>66.681677453168902</v>
      </c>
      <c r="L94" s="32">
        <v>24</v>
      </c>
      <c r="M94" s="32">
        <v>24</v>
      </c>
      <c r="N94" s="31">
        <f>(M94/E94)*D94</f>
        <v>26.672670981267562</v>
      </c>
      <c r="O94" s="32">
        <v>4</v>
      </c>
      <c r="P94" s="31">
        <f>N94/O94</f>
        <v>6.6681677453168904</v>
      </c>
      <c r="Q94" s="33">
        <f>(K94-P94)/K94</f>
        <v>0.89999999999999991</v>
      </c>
      <c r="R94" s="33">
        <f>P94/K94</f>
        <v>0.1</v>
      </c>
      <c r="S94" s="32">
        <v>2</v>
      </c>
      <c r="T94" s="31">
        <f>K94/S94</f>
        <v>33.340838726584451</v>
      </c>
      <c r="U94" s="31">
        <f>P94/S94</f>
        <v>3.3340838726584452</v>
      </c>
      <c r="V94" s="31">
        <f>T94-U94</f>
        <v>30.006754853926005</v>
      </c>
      <c r="W94" s="32">
        <v>1</v>
      </c>
      <c r="X94" s="32">
        <v>100</v>
      </c>
      <c r="Y94" s="31">
        <f>V94*X94/W94</f>
        <v>3000.6754853926004</v>
      </c>
      <c r="Z94" s="31">
        <f>Y94*3.3/1000</f>
        <v>9.9022291017955819</v>
      </c>
    </row>
    <row r="95" spans="1:26">
      <c r="A95" s="32">
        <v>3</v>
      </c>
      <c r="B95" s="32" t="s">
        <v>300</v>
      </c>
      <c r="C95" s="32" t="s">
        <v>356</v>
      </c>
      <c r="D95" s="32">
        <v>10000000</v>
      </c>
      <c r="E95" s="32">
        <v>9206302</v>
      </c>
      <c r="F95" s="33">
        <f>1-(E95/D95)</f>
        <v>7.9369800000000046E-2</v>
      </c>
      <c r="G95" s="32">
        <v>433</v>
      </c>
      <c r="H95" s="32">
        <v>433</v>
      </c>
      <c r="I95" s="31">
        <f>(H95/E95)*D95</f>
        <v>470.32999786450631</v>
      </c>
      <c r="J95" s="32">
        <v>5</v>
      </c>
      <c r="K95" s="31">
        <f>I95/J95</f>
        <v>94.065999572901262</v>
      </c>
      <c r="L95" s="32">
        <v>44</v>
      </c>
      <c r="M95" s="32">
        <v>44</v>
      </c>
      <c r="N95" s="31">
        <f>(M95/E95)*D95</f>
        <v>47.79334851279048</v>
      </c>
      <c r="O95" s="32">
        <v>4</v>
      </c>
      <c r="P95" s="31">
        <f>N95/O95</f>
        <v>11.94833712819762</v>
      </c>
      <c r="Q95" s="33">
        <f>(K95-P95)/K95</f>
        <v>0.87297921478060048</v>
      </c>
      <c r="R95" s="33">
        <f>P95/K95</f>
        <v>0.12702078521939955</v>
      </c>
      <c r="S95" s="32">
        <v>2</v>
      </c>
      <c r="T95" s="31">
        <f>K95/S95</f>
        <v>47.032999786450631</v>
      </c>
      <c r="U95" s="31">
        <f>P95/S95</f>
        <v>5.97416856409881</v>
      </c>
      <c r="V95" s="31">
        <f>T95-U95</f>
        <v>41.05883122235182</v>
      </c>
      <c r="W95" s="32">
        <v>1</v>
      </c>
      <c r="X95" s="32">
        <v>100</v>
      </c>
      <c r="Y95" s="31">
        <f>V95*X95/W95</f>
        <v>4105.8831222351819</v>
      </c>
      <c r="Z95" s="31">
        <f>Y95*3.3/1000</f>
        <v>13.5494143033761</v>
      </c>
    </row>
    <row r="96" spans="1:26">
      <c r="A96" s="32">
        <v>3</v>
      </c>
      <c r="B96" s="32" t="s">
        <v>300</v>
      </c>
      <c r="C96" s="32" t="s">
        <v>355</v>
      </c>
      <c r="D96" s="32">
        <v>10000000</v>
      </c>
      <c r="E96" s="32">
        <v>8756771</v>
      </c>
      <c r="F96" s="33">
        <f>1-(E96/D96)</f>
        <v>0.12432290000000001</v>
      </c>
      <c r="G96" s="32">
        <v>567</v>
      </c>
      <c r="H96" s="32">
        <v>567</v>
      </c>
      <c r="I96" s="31">
        <f>(H96/E96)*D96</f>
        <v>647.49894681498472</v>
      </c>
      <c r="J96" s="32">
        <v>5</v>
      </c>
      <c r="K96" s="31">
        <f>I96/J96</f>
        <v>129.49978936299695</v>
      </c>
      <c r="L96" s="32">
        <v>41</v>
      </c>
      <c r="M96" s="32">
        <v>41</v>
      </c>
      <c r="N96" s="31">
        <f>(M96/E96)*D96</f>
        <v>46.820911498085309</v>
      </c>
      <c r="O96" s="32">
        <v>4</v>
      </c>
      <c r="P96" s="31">
        <f>N96/O96</f>
        <v>11.705227874521327</v>
      </c>
      <c r="Q96" s="33">
        <f>(K96-P96)/K96</f>
        <v>0.90961199294532624</v>
      </c>
      <c r="R96" s="33">
        <f>P96/K96</f>
        <v>9.0388007054673702E-2</v>
      </c>
      <c r="S96" s="32">
        <v>2</v>
      </c>
      <c r="T96" s="31">
        <f>K96/S96</f>
        <v>64.749894681498475</v>
      </c>
      <c r="U96" s="31">
        <f>P96/S96</f>
        <v>5.8526139372606636</v>
      </c>
      <c r="V96" s="31">
        <f>T96-U96</f>
        <v>58.897280744237811</v>
      </c>
      <c r="W96" s="32">
        <v>1</v>
      </c>
      <c r="X96" s="32">
        <v>100</v>
      </c>
      <c r="Y96" s="31">
        <f>V96*X96/W96</f>
        <v>5889.7280744237814</v>
      </c>
      <c r="Z96" s="31">
        <f>Y96*3.3/1000</f>
        <v>19.436102645598478</v>
      </c>
    </row>
    <row r="97" spans="1:26">
      <c r="A97" s="32">
        <v>3</v>
      </c>
      <c r="B97" s="32" t="s">
        <v>300</v>
      </c>
      <c r="C97" s="32" t="s">
        <v>354</v>
      </c>
      <c r="D97" s="32">
        <v>10000000</v>
      </c>
      <c r="E97" s="32">
        <v>9600932</v>
      </c>
      <c r="F97" s="33">
        <f>1-(E97/D97)</f>
        <v>3.990680000000002E-2</v>
      </c>
      <c r="G97" s="32">
        <v>1880</v>
      </c>
      <c r="H97" s="32">
        <v>1880</v>
      </c>
      <c r="I97" s="31">
        <f>(H97/E97)*D97</f>
        <v>1958.1432302613955</v>
      </c>
      <c r="J97" s="32">
        <v>5</v>
      </c>
      <c r="K97" s="31">
        <f>I97/J97</f>
        <v>391.62864605227912</v>
      </c>
      <c r="L97" s="32">
        <v>86</v>
      </c>
      <c r="M97" s="32">
        <v>86</v>
      </c>
      <c r="N97" s="31">
        <f>(M97/E97)*D97</f>
        <v>89.574637128978722</v>
      </c>
      <c r="O97" s="32">
        <v>4</v>
      </c>
      <c r="P97" s="31">
        <f>N97/O97</f>
        <v>22.39365928224468</v>
      </c>
      <c r="Q97" s="33">
        <f>(K97-P97)/K97</f>
        <v>0.94281914893617014</v>
      </c>
      <c r="R97" s="33">
        <f>P97/K97</f>
        <v>5.718085106382978E-2</v>
      </c>
      <c r="S97" s="32">
        <v>2</v>
      </c>
      <c r="T97" s="31">
        <f>K97/S97</f>
        <v>195.81432302613956</v>
      </c>
      <c r="U97" s="31">
        <f>P97/S97</f>
        <v>11.19682964112234</v>
      </c>
      <c r="V97" s="31">
        <f>T97-U97</f>
        <v>184.61749338501721</v>
      </c>
      <c r="W97" s="32">
        <v>1</v>
      </c>
      <c r="X97" s="32">
        <v>100</v>
      </c>
      <c r="Y97" s="31">
        <f>V97*X97/W97</f>
        <v>18461.749338501722</v>
      </c>
      <c r="Z97" s="31">
        <f>Y97*3.3/1000</f>
        <v>60.923772817055678</v>
      </c>
    </row>
    <row r="98" spans="1:26">
      <c r="A98" s="32">
        <v>3</v>
      </c>
      <c r="B98" s="32" t="s">
        <v>300</v>
      </c>
      <c r="C98" s="32" t="s">
        <v>353</v>
      </c>
      <c r="D98" s="32">
        <v>10000000</v>
      </c>
      <c r="E98" s="32">
        <v>9117207</v>
      </c>
      <c r="F98" s="33">
        <f>1-(E98/D98)</f>
        <v>8.8279299999999949E-2</v>
      </c>
      <c r="G98" s="32">
        <v>743</v>
      </c>
      <c r="H98" s="32">
        <v>743</v>
      </c>
      <c r="I98" s="31">
        <f>(H98/E98)*D98</f>
        <v>814.94255861471606</v>
      </c>
      <c r="J98" s="32">
        <v>5</v>
      </c>
      <c r="K98" s="31">
        <f>I98/J98</f>
        <v>162.9885117229432</v>
      </c>
      <c r="L98" s="32">
        <v>47</v>
      </c>
      <c r="M98" s="32">
        <v>47</v>
      </c>
      <c r="N98" s="31">
        <f>(M98/E98)*D98</f>
        <v>51.550875174820533</v>
      </c>
      <c r="O98" s="32">
        <v>4</v>
      </c>
      <c r="P98" s="31">
        <f>N98/O98</f>
        <v>12.887718793705133</v>
      </c>
      <c r="Q98" s="33">
        <f>(K98-P98)/K98</f>
        <v>0.9209286675639301</v>
      </c>
      <c r="R98" s="33">
        <f>P98/K98</f>
        <v>7.9071332436069994E-2</v>
      </c>
      <c r="S98" s="32">
        <v>2</v>
      </c>
      <c r="T98" s="31">
        <f>K98/S98</f>
        <v>81.494255861471601</v>
      </c>
      <c r="U98" s="31">
        <f>P98/S98</f>
        <v>6.4438593968525666</v>
      </c>
      <c r="V98" s="31">
        <f>T98-U98</f>
        <v>75.050396464619041</v>
      </c>
      <c r="W98" s="32">
        <v>1</v>
      </c>
      <c r="X98" s="32">
        <v>100</v>
      </c>
      <c r="Y98" s="31">
        <f>V98*X98/W98</f>
        <v>7505.0396464619043</v>
      </c>
      <c r="Z98" s="31">
        <f>Y98*3.3/1000</f>
        <v>24.766630833324282</v>
      </c>
    </row>
    <row r="99" spans="1:26">
      <c r="A99" s="32">
        <v>3</v>
      </c>
      <c r="B99" s="32" t="s">
        <v>300</v>
      </c>
      <c r="C99" s="32" t="s">
        <v>352</v>
      </c>
      <c r="D99" s="32">
        <v>10000000</v>
      </c>
      <c r="E99" s="32">
        <v>9132259</v>
      </c>
      <c r="F99" s="33">
        <f>1-(E99/D99)</f>
        <v>8.6774099999999965E-2</v>
      </c>
      <c r="G99" s="32">
        <v>1281</v>
      </c>
      <c r="H99" s="32">
        <v>1281</v>
      </c>
      <c r="I99" s="31">
        <f>(H99/E99)*D99</f>
        <v>1402.7197432749115</v>
      </c>
      <c r="J99" s="32">
        <v>5</v>
      </c>
      <c r="K99" s="31">
        <f>I99/J99</f>
        <v>280.54394865498227</v>
      </c>
      <c r="L99" s="32">
        <v>67</v>
      </c>
      <c r="M99" s="32">
        <v>67</v>
      </c>
      <c r="N99" s="31">
        <f>(M99/E99)*D99</f>
        <v>73.366294144745567</v>
      </c>
      <c r="O99" s="32">
        <v>4</v>
      </c>
      <c r="P99" s="31">
        <f>N99/O99</f>
        <v>18.341573536186392</v>
      </c>
      <c r="Q99" s="33">
        <f>(K99-P99)/K99</f>
        <v>0.93462138953942231</v>
      </c>
      <c r="R99" s="33">
        <f>P99/K99</f>
        <v>6.5378610460577677E-2</v>
      </c>
      <c r="S99" s="32">
        <v>10</v>
      </c>
      <c r="T99" s="31">
        <f>K99/S99</f>
        <v>28.054394865498228</v>
      </c>
      <c r="U99" s="31">
        <f>P99/S99</f>
        <v>1.8341573536186391</v>
      </c>
      <c r="V99" s="31">
        <f>T99-U99</f>
        <v>26.220237511879589</v>
      </c>
      <c r="W99" s="32">
        <v>1</v>
      </c>
      <c r="X99" s="32">
        <v>100</v>
      </c>
      <c r="Y99" s="31">
        <f>V99*X99/W99</f>
        <v>2622.0237511879586</v>
      </c>
      <c r="Z99" s="31">
        <f>Y99*3.3/1000</f>
        <v>8.6526783789202639</v>
      </c>
    </row>
    <row r="100" spans="1:26">
      <c r="A100" s="32">
        <v>3</v>
      </c>
      <c r="B100" s="32" t="s">
        <v>300</v>
      </c>
      <c r="C100" s="32" t="s">
        <v>351</v>
      </c>
      <c r="D100" s="32">
        <v>10000000</v>
      </c>
      <c r="E100" s="32">
        <v>7297870</v>
      </c>
      <c r="F100" s="33">
        <f>1-(E100/D100)</f>
        <v>0.27021300000000004</v>
      </c>
      <c r="G100" s="32">
        <v>653</v>
      </c>
      <c r="H100" s="32">
        <v>653</v>
      </c>
      <c r="I100" s="31">
        <f>(H100/E100)*D100</f>
        <v>894.78162806407897</v>
      </c>
      <c r="J100" s="32">
        <v>5</v>
      </c>
      <c r="K100" s="31">
        <f>I100/J100</f>
        <v>178.95632561281579</v>
      </c>
      <c r="L100" s="32">
        <v>49</v>
      </c>
      <c r="M100" s="32">
        <v>49</v>
      </c>
      <c r="N100" s="31">
        <f>(M100/E100)*D100</f>
        <v>67.142878675558762</v>
      </c>
      <c r="O100" s="32">
        <v>4</v>
      </c>
      <c r="P100" s="31">
        <f>N100/O100</f>
        <v>16.785719668889691</v>
      </c>
      <c r="Q100" s="33">
        <f>(K100-P100)/K100</f>
        <v>0.90620214395099541</v>
      </c>
      <c r="R100" s="33">
        <f>P100/K100</f>
        <v>9.3797856049004605E-2</v>
      </c>
      <c r="S100" s="32">
        <v>10</v>
      </c>
      <c r="T100" s="31">
        <f>K100/S100</f>
        <v>17.89563256128158</v>
      </c>
      <c r="U100" s="31">
        <f>P100/S100</f>
        <v>1.6785719668889691</v>
      </c>
      <c r="V100" s="31">
        <f>T100-U100</f>
        <v>16.21706059439261</v>
      </c>
      <c r="W100" s="32">
        <v>1</v>
      </c>
      <c r="X100" s="32">
        <v>100</v>
      </c>
      <c r="Y100" s="31">
        <f>V100*X100/W100</f>
        <v>1621.706059439261</v>
      </c>
      <c r="Z100" s="31">
        <f>Y100*3.3/1000</f>
        <v>5.3516299961495619</v>
      </c>
    </row>
    <row r="101" spans="1:26">
      <c r="A101" s="32">
        <v>3</v>
      </c>
      <c r="B101" s="32" t="s">
        <v>300</v>
      </c>
      <c r="C101" s="32" t="s">
        <v>350</v>
      </c>
      <c r="D101" s="32">
        <v>10000000</v>
      </c>
      <c r="E101" s="32">
        <v>9251980</v>
      </c>
      <c r="F101" s="33">
        <f>1-(E101/D101)</f>
        <v>7.4802000000000035E-2</v>
      </c>
      <c r="G101" s="32">
        <v>673</v>
      </c>
      <c r="H101" s="32">
        <v>673</v>
      </c>
      <c r="I101" s="31">
        <f>(H101/E101)*D101</f>
        <v>727.41186210951605</v>
      </c>
      <c r="J101" s="32">
        <v>5</v>
      </c>
      <c r="K101" s="31">
        <f>I101/J101</f>
        <v>145.48237242190322</v>
      </c>
      <c r="L101" s="32">
        <v>40</v>
      </c>
      <c r="M101" s="32">
        <v>40</v>
      </c>
      <c r="N101" s="31">
        <f>(M101/E101)*D101</f>
        <v>43.233988832660685</v>
      </c>
      <c r="O101" s="32">
        <v>4</v>
      </c>
      <c r="P101" s="31">
        <f>N101/O101</f>
        <v>10.808497208165171</v>
      </c>
      <c r="Q101" s="33">
        <f>(K101-P101)/K101</f>
        <v>0.9257057949479941</v>
      </c>
      <c r="R101" s="33">
        <f>P101/K101</f>
        <v>7.4294205052005929E-2</v>
      </c>
      <c r="S101" s="32">
        <v>10</v>
      </c>
      <c r="T101" s="31">
        <f>K101/S101</f>
        <v>14.548237242190321</v>
      </c>
      <c r="U101" s="31">
        <f>P101/S101</f>
        <v>1.0808497208165171</v>
      </c>
      <c r="V101" s="31">
        <f>T101-U101</f>
        <v>13.467387521373805</v>
      </c>
      <c r="W101" s="32">
        <v>1</v>
      </c>
      <c r="X101" s="32">
        <v>100</v>
      </c>
      <c r="Y101" s="31">
        <f>V101*X101/W101</f>
        <v>1346.7387521373805</v>
      </c>
      <c r="Z101" s="31">
        <f>Y101*3.3/1000</f>
        <v>4.4442378820533559</v>
      </c>
    </row>
    <row r="102" spans="1:26">
      <c r="A102" s="32">
        <v>3</v>
      </c>
      <c r="B102" s="32" t="s">
        <v>300</v>
      </c>
      <c r="C102" s="32" t="s">
        <v>349</v>
      </c>
      <c r="D102" s="32">
        <v>10000000</v>
      </c>
      <c r="E102" s="32">
        <v>8894254</v>
      </c>
      <c r="F102" s="33">
        <f>1-(E102/D102)</f>
        <v>0.11057459999999997</v>
      </c>
      <c r="G102" s="32">
        <v>1540</v>
      </c>
      <c r="H102" s="32">
        <v>1540</v>
      </c>
      <c r="I102" s="31">
        <f>(H102/E102)*D102</f>
        <v>1731.4549370863481</v>
      </c>
      <c r="J102" s="32">
        <v>5</v>
      </c>
      <c r="K102" s="31">
        <f>I102/J102</f>
        <v>346.2909874172696</v>
      </c>
      <c r="L102" s="32">
        <v>57</v>
      </c>
      <c r="M102" s="32">
        <v>57</v>
      </c>
      <c r="N102" s="31">
        <f>(M102/E102)*D102</f>
        <v>64.08631909994925</v>
      </c>
      <c r="O102" s="32">
        <v>4</v>
      </c>
      <c r="P102" s="31">
        <f>N102/O102</f>
        <v>16.021579774987313</v>
      </c>
      <c r="Q102" s="33">
        <f>(K102-P102)/K102</f>
        <v>0.95373376623376627</v>
      </c>
      <c r="R102" s="33">
        <f>P102/K102</f>
        <v>4.6266233766233768E-2</v>
      </c>
      <c r="S102" s="32">
        <v>10</v>
      </c>
      <c r="T102" s="31">
        <f>K102/S102</f>
        <v>34.629098741726963</v>
      </c>
      <c r="U102" s="31">
        <f>P102/S102</f>
        <v>1.6021579774987313</v>
      </c>
      <c r="V102" s="31">
        <f>T102-U102</f>
        <v>33.026940764228229</v>
      </c>
      <c r="W102" s="32">
        <v>1</v>
      </c>
      <c r="X102" s="32">
        <v>100</v>
      </c>
      <c r="Y102" s="31">
        <f>V102*X102/W102</f>
        <v>3302.6940764228229</v>
      </c>
      <c r="Z102" s="31">
        <f>Y102*3.3/1000</f>
        <v>10.898890452195316</v>
      </c>
    </row>
    <row r="103" spans="1:26">
      <c r="A103" s="32">
        <v>3</v>
      </c>
      <c r="B103" s="32" t="s">
        <v>300</v>
      </c>
      <c r="C103" s="32" t="s">
        <v>348</v>
      </c>
      <c r="D103" s="32">
        <v>10000000</v>
      </c>
      <c r="E103" s="32">
        <v>9231484</v>
      </c>
      <c r="F103" s="33">
        <f>1-(E103/D103)</f>
        <v>7.685160000000002E-2</v>
      </c>
      <c r="G103" s="32">
        <v>1450</v>
      </c>
      <c r="H103" s="32">
        <v>1450</v>
      </c>
      <c r="I103" s="31">
        <f>(H103/E103)*D103</f>
        <v>1570.7117078900856</v>
      </c>
      <c r="J103" s="32">
        <v>5</v>
      </c>
      <c r="K103" s="31">
        <f>I103/J103</f>
        <v>314.14234157801712</v>
      </c>
      <c r="L103" s="32">
        <v>43</v>
      </c>
      <c r="M103" s="32">
        <v>43</v>
      </c>
      <c r="N103" s="31">
        <f>(M103/E103)*D103</f>
        <v>46.579726509843915</v>
      </c>
      <c r="O103" s="32">
        <v>4</v>
      </c>
      <c r="P103" s="31">
        <f>N103/O103</f>
        <v>11.644931627460979</v>
      </c>
      <c r="Q103" s="33">
        <f>(K103-P103)/K103</f>
        <v>0.96293103448275852</v>
      </c>
      <c r="R103" s="33">
        <f>P103/K103</f>
        <v>3.7068965517241377E-2</v>
      </c>
      <c r="S103" s="32">
        <v>10</v>
      </c>
      <c r="T103" s="31">
        <f>K103/S103</f>
        <v>31.414234157801712</v>
      </c>
      <c r="U103" s="31">
        <f>P103/S103</f>
        <v>1.1644931627460979</v>
      </c>
      <c r="V103" s="31">
        <f>T103-U103</f>
        <v>30.249740995055614</v>
      </c>
      <c r="W103" s="32">
        <v>1</v>
      </c>
      <c r="X103" s="32">
        <v>100</v>
      </c>
      <c r="Y103" s="31">
        <f>V103*X103/W103</f>
        <v>3024.9740995055613</v>
      </c>
      <c r="Z103" s="31">
        <f>Y103*3.3/1000</f>
        <v>9.9824145283683521</v>
      </c>
    </row>
    <row r="104" spans="1:26">
      <c r="A104" s="32">
        <v>3</v>
      </c>
      <c r="B104" s="32" t="s">
        <v>300</v>
      </c>
      <c r="C104" s="32" t="s">
        <v>347</v>
      </c>
      <c r="D104" s="32">
        <v>10000000</v>
      </c>
      <c r="E104" s="32">
        <v>8979033</v>
      </c>
      <c r="F104" s="33">
        <f>1-(E104/D104)</f>
        <v>0.10209670000000004</v>
      </c>
      <c r="G104" s="32">
        <v>1550</v>
      </c>
      <c r="H104" s="32">
        <v>1550</v>
      </c>
      <c r="I104" s="31">
        <f>(H104/E104)*D104</f>
        <v>1726.2437948496236</v>
      </c>
      <c r="J104" s="32">
        <v>5</v>
      </c>
      <c r="K104" s="31">
        <f>I104/J104</f>
        <v>345.24875896992472</v>
      </c>
      <c r="L104" s="32">
        <v>44</v>
      </c>
      <c r="M104" s="32">
        <v>44</v>
      </c>
      <c r="N104" s="31">
        <f>(M104/E104)*D104</f>
        <v>49.003049660247378</v>
      </c>
      <c r="O104" s="32">
        <v>4</v>
      </c>
      <c r="P104" s="31">
        <f>N104/O104</f>
        <v>12.250762415061844</v>
      </c>
      <c r="Q104" s="33">
        <f>(K104-P104)/K104</f>
        <v>0.96451612903225803</v>
      </c>
      <c r="R104" s="33">
        <f>P104/K104</f>
        <v>3.5483870967741936E-2</v>
      </c>
      <c r="S104" s="32">
        <v>10</v>
      </c>
      <c r="T104" s="31">
        <f>K104/S104</f>
        <v>34.524875896992469</v>
      </c>
      <c r="U104" s="31">
        <f>P104/S104</f>
        <v>1.2250762415061844</v>
      </c>
      <c r="V104" s="31">
        <f>T104-U104</f>
        <v>33.299799655486282</v>
      </c>
      <c r="W104" s="32">
        <v>1</v>
      </c>
      <c r="X104" s="32">
        <v>100</v>
      </c>
      <c r="Y104" s="31">
        <f>V104*X104/W104</f>
        <v>3329.9799655486281</v>
      </c>
      <c r="Z104" s="31">
        <f>Y104*3.3/1000</f>
        <v>10.988933886310472</v>
      </c>
    </row>
    <row r="105" spans="1:26">
      <c r="A105" s="32">
        <v>4</v>
      </c>
      <c r="B105" s="32" t="s">
        <v>300</v>
      </c>
      <c r="C105" s="32" t="s">
        <v>346</v>
      </c>
      <c r="D105" s="32">
        <v>10000000</v>
      </c>
      <c r="E105" s="32">
        <v>7299318</v>
      </c>
      <c r="F105" s="33">
        <f>1-(E105/D105)</f>
        <v>0.27006819999999998</v>
      </c>
      <c r="G105" s="32">
        <v>1015</v>
      </c>
      <c r="H105" s="32">
        <v>1015</v>
      </c>
      <c r="I105" s="31">
        <f>(H105/E105)*D105</f>
        <v>1390.5408697086496</v>
      </c>
      <c r="J105" s="32">
        <v>5</v>
      </c>
      <c r="K105" s="31">
        <f>I105/J105</f>
        <v>278.10817394172989</v>
      </c>
      <c r="L105" s="32">
        <v>43</v>
      </c>
      <c r="M105" s="32">
        <v>43</v>
      </c>
      <c r="N105" s="31">
        <f>(M105/E105)*D105</f>
        <v>58.909613199479729</v>
      </c>
      <c r="O105" s="32">
        <v>4</v>
      </c>
      <c r="P105" s="31">
        <f>N105/O105</f>
        <v>14.727403299869932</v>
      </c>
      <c r="Q105" s="33">
        <f>(K105-P105)/K105</f>
        <v>0.94704433497536944</v>
      </c>
      <c r="R105" s="33">
        <f>P105/K105</f>
        <v>5.295566502463054E-2</v>
      </c>
      <c r="S105" s="32">
        <v>10</v>
      </c>
      <c r="T105" s="31">
        <f>K105/S105</f>
        <v>27.810817394172989</v>
      </c>
      <c r="U105" s="31">
        <f>P105/S105</f>
        <v>1.4727403299869932</v>
      </c>
      <c r="V105" s="31">
        <f>T105-U105</f>
        <v>26.338077064185995</v>
      </c>
      <c r="W105" s="32">
        <v>1</v>
      </c>
      <c r="X105" s="32">
        <v>100</v>
      </c>
      <c r="Y105" s="31">
        <f>V105*X105/W105</f>
        <v>2633.8077064185995</v>
      </c>
      <c r="Z105" s="31">
        <f>Y105*3.3/1000</f>
        <v>8.6915654311813775</v>
      </c>
    </row>
    <row r="106" spans="1:26">
      <c r="A106" s="32">
        <v>4</v>
      </c>
      <c r="B106" s="32" t="s">
        <v>300</v>
      </c>
      <c r="C106" s="32" t="s">
        <v>345</v>
      </c>
      <c r="D106" s="32">
        <v>10000000</v>
      </c>
      <c r="E106" s="32">
        <v>9353936</v>
      </c>
      <c r="F106" s="33">
        <f>1-(E106/D106)</f>
        <v>6.4606399999999953E-2</v>
      </c>
      <c r="G106" s="32">
        <v>1628</v>
      </c>
      <c r="H106" s="32">
        <v>1628</v>
      </c>
      <c r="I106" s="31">
        <f>(H106/E106)*D106</f>
        <v>1740.4438088949935</v>
      </c>
      <c r="J106" s="32">
        <v>5</v>
      </c>
      <c r="K106" s="31">
        <f>I106/J106</f>
        <v>348.08876177899867</v>
      </c>
      <c r="L106" s="32">
        <v>71</v>
      </c>
      <c r="M106" s="32">
        <v>71</v>
      </c>
      <c r="N106" s="31">
        <f>(M106/E106)*D106</f>
        <v>75.903876186452422</v>
      </c>
      <c r="O106" s="32">
        <v>4</v>
      </c>
      <c r="P106" s="31">
        <f>N106/O106</f>
        <v>18.975969046613105</v>
      </c>
      <c r="Q106" s="33">
        <f>(K106-P106)/K106</f>
        <v>0.94548525798525795</v>
      </c>
      <c r="R106" s="33">
        <f>P106/K106</f>
        <v>5.4514742014742018E-2</v>
      </c>
      <c r="S106" s="32">
        <v>10</v>
      </c>
      <c r="T106" s="31">
        <f>K106/S106</f>
        <v>34.808876177899869</v>
      </c>
      <c r="U106" s="31">
        <f>P106/S106</f>
        <v>1.8975969046613106</v>
      </c>
      <c r="V106" s="31">
        <f>T106-U106</f>
        <v>32.911279273238556</v>
      </c>
      <c r="W106" s="32">
        <v>1</v>
      </c>
      <c r="X106" s="32">
        <v>100</v>
      </c>
      <c r="Y106" s="31">
        <f>V106*X106/W106</f>
        <v>3291.1279273238556</v>
      </c>
      <c r="Z106" s="31">
        <f>Y106*3.3/1000</f>
        <v>10.860722160168724</v>
      </c>
    </row>
    <row r="107" spans="1:26">
      <c r="A107" s="32">
        <v>4</v>
      </c>
      <c r="B107" s="32" t="s">
        <v>300</v>
      </c>
      <c r="C107" s="32" t="s">
        <v>344</v>
      </c>
      <c r="D107" s="32">
        <v>10000000</v>
      </c>
      <c r="E107" s="32">
        <v>9371339</v>
      </c>
      <c r="F107" s="33">
        <f>1-(E107/D107)</f>
        <v>6.2866100000000036E-2</v>
      </c>
      <c r="G107" s="32">
        <v>657</v>
      </c>
      <c r="H107" s="32">
        <v>657</v>
      </c>
      <c r="I107" s="31">
        <f>(H107/E107)*D107</f>
        <v>701.0737739825654</v>
      </c>
      <c r="J107" s="32">
        <v>5</v>
      </c>
      <c r="K107" s="31">
        <f>I107/J107</f>
        <v>140.21475479651309</v>
      </c>
      <c r="L107" s="32">
        <v>51</v>
      </c>
      <c r="M107" s="32">
        <v>51</v>
      </c>
      <c r="N107" s="31">
        <f>(M107/E107)*D107</f>
        <v>54.421251861660323</v>
      </c>
      <c r="O107" s="32">
        <v>4</v>
      </c>
      <c r="P107" s="31">
        <f>N107/O107</f>
        <v>13.605312965415081</v>
      </c>
      <c r="Q107" s="33">
        <f>(K107-P107)/K107</f>
        <v>0.90296803652968038</v>
      </c>
      <c r="R107" s="33">
        <f>P107/K107</f>
        <v>9.7031963470319615E-2</v>
      </c>
      <c r="S107" s="32">
        <v>10</v>
      </c>
      <c r="T107" s="31">
        <f>K107/S107</f>
        <v>14.021475479651309</v>
      </c>
      <c r="U107" s="31">
        <f>P107/S107</f>
        <v>1.3605312965415082</v>
      </c>
      <c r="V107" s="31">
        <f>T107-U107</f>
        <v>12.660944183109802</v>
      </c>
      <c r="W107" s="32">
        <v>1</v>
      </c>
      <c r="X107" s="32">
        <v>100</v>
      </c>
      <c r="Y107" s="31">
        <f>V107*X107/W107</f>
        <v>1266.0944183109802</v>
      </c>
      <c r="Z107" s="31">
        <f>Y107*3.3/1000</f>
        <v>4.1781115804262345</v>
      </c>
    </row>
    <row r="108" spans="1:26">
      <c r="A108" s="32">
        <v>4</v>
      </c>
      <c r="B108" s="32" t="s">
        <v>300</v>
      </c>
      <c r="C108" s="32" t="s">
        <v>343</v>
      </c>
      <c r="D108" s="32">
        <v>10000000</v>
      </c>
      <c r="E108" s="32">
        <v>9153124</v>
      </c>
      <c r="F108" s="33">
        <f>1-(E108/D108)</f>
        <v>8.4687599999999974E-2</v>
      </c>
      <c r="G108" s="32">
        <v>290</v>
      </c>
      <c r="H108" s="32">
        <v>290</v>
      </c>
      <c r="I108" s="31">
        <f>(H108/E108)*D108</f>
        <v>316.83171778291216</v>
      </c>
      <c r="J108" s="32">
        <v>5</v>
      </c>
      <c r="K108" s="31">
        <f>I108/J108</f>
        <v>63.366343556582436</v>
      </c>
      <c r="L108" s="32">
        <v>26</v>
      </c>
      <c r="M108" s="32">
        <v>26</v>
      </c>
      <c r="N108" s="31">
        <f>(M108/E108)*D108</f>
        <v>28.405602283985228</v>
      </c>
      <c r="O108" s="32">
        <v>4</v>
      </c>
      <c r="P108" s="31">
        <f>N108/O108</f>
        <v>7.1014005709963071</v>
      </c>
      <c r="Q108" s="33">
        <f>(K108-P108)/K108</f>
        <v>0.88793103448275867</v>
      </c>
      <c r="R108" s="33">
        <f>P108/K108</f>
        <v>0.11206896551724137</v>
      </c>
      <c r="S108" s="32">
        <v>10</v>
      </c>
      <c r="T108" s="31">
        <f>K108/S108</f>
        <v>6.3366343556582434</v>
      </c>
      <c r="U108" s="31">
        <f>P108/S108</f>
        <v>0.71014005709963068</v>
      </c>
      <c r="V108" s="31">
        <f>T108-U108</f>
        <v>5.6264942985586126</v>
      </c>
      <c r="W108" s="32">
        <v>1</v>
      </c>
      <c r="X108" s="32">
        <v>100</v>
      </c>
      <c r="Y108" s="31">
        <f>V108*X108/W108</f>
        <v>562.64942985586129</v>
      </c>
      <c r="Z108" s="31">
        <f>Y108*3.3/1000</f>
        <v>1.8567431185243422</v>
      </c>
    </row>
    <row r="109" spans="1:26">
      <c r="A109" s="32">
        <v>4</v>
      </c>
      <c r="B109" s="32" t="s">
        <v>300</v>
      </c>
      <c r="C109" s="32" t="s">
        <v>342</v>
      </c>
      <c r="D109" s="32">
        <v>10000000</v>
      </c>
      <c r="E109" s="32">
        <v>9613911</v>
      </c>
      <c r="F109" s="33">
        <f>1-(E109/D109)</f>
        <v>3.8608899999999946E-2</v>
      </c>
      <c r="G109" s="32">
        <v>713</v>
      </c>
      <c r="H109" s="32">
        <v>713</v>
      </c>
      <c r="I109" s="31">
        <f>(H109/E109)*D109</f>
        <v>741.63365980816752</v>
      </c>
      <c r="J109" s="32">
        <v>5</v>
      </c>
      <c r="K109" s="31">
        <f>I109/J109</f>
        <v>148.3267319616335</v>
      </c>
      <c r="L109" s="32">
        <v>54</v>
      </c>
      <c r="M109" s="32">
        <v>54</v>
      </c>
      <c r="N109" s="31">
        <f>(M109/E109)*D109</f>
        <v>56.168608176214654</v>
      </c>
      <c r="O109" s="32">
        <v>4</v>
      </c>
      <c r="P109" s="31">
        <f>N109/O109</f>
        <v>14.042152044053664</v>
      </c>
      <c r="Q109" s="33">
        <f>(K109-P109)/K109</f>
        <v>0.9053295932678822</v>
      </c>
      <c r="R109" s="33">
        <f>P109/K109</f>
        <v>9.4670406732117823E-2</v>
      </c>
      <c r="S109" s="32">
        <v>10</v>
      </c>
      <c r="T109" s="31">
        <f>K109/S109</f>
        <v>14.83267319616335</v>
      </c>
      <c r="U109" s="31">
        <f>P109/S109</f>
        <v>1.4042152044053664</v>
      </c>
      <c r="V109" s="31">
        <f>T109-U109</f>
        <v>13.428457991757984</v>
      </c>
      <c r="W109" s="32">
        <v>1</v>
      </c>
      <c r="X109" s="32">
        <v>100</v>
      </c>
      <c r="Y109" s="31">
        <f>V109*X109/W109</f>
        <v>1342.8457991757984</v>
      </c>
      <c r="Z109" s="31">
        <f>Y109*3.3/1000</f>
        <v>4.4313911372801353</v>
      </c>
    </row>
    <row r="110" spans="1:26">
      <c r="A110" s="32">
        <v>4</v>
      </c>
      <c r="B110" s="32" t="s">
        <v>300</v>
      </c>
      <c r="C110" s="32" t="s">
        <v>341</v>
      </c>
      <c r="D110" s="32">
        <v>10000000</v>
      </c>
      <c r="E110" s="32">
        <v>9286755</v>
      </c>
      <c r="F110" s="33">
        <f>1-(E110/D110)</f>
        <v>7.1324500000000013E-2</v>
      </c>
      <c r="G110" s="32">
        <v>1270</v>
      </c>
      <c r="H110" s="32">
        <v>1270</v>
      </c>
      <c r="I110" s="31">
        <f>(H110/E110)*D110</f>
        <v>1367.5390381247271</v>
      </c>
      <c r="J110" s="32">
        <v>5</v>
      </c>
      <c r="K110" s="31">
        <f>I110/J110</f>
        <v>273.50780762494543</v>
      </c>
      <c r="L110" s="32">
        <v>81</v>
      </c>
      <c r="M110" s="32">
        <v>81</v>
      </c>
      <c r="N110" s="31">
        <f>(M110/E110)*D110</f>
        <v>87.220993770159751</v>
      </c>
      <c r="O110" s="32">
        <v>4</v>
      </c>
      <c r="P110" s="31">
        <f>N110/O110</f>
        <v>21.805248442539938</v>
      </c>
      <c r="Q110" s="33">
        <f>(K110-P110)/K110</f>
        <v>0.92027559055118102</v>
      </c>
      <c r="R110" s="33">
        <f>P110/K110</f>
        <v>7.9724409448818881E-2</v>
      </c>
      <c r="S110" s="32">
        <v>10</v>
      </c>
      <c r="T110" s="31">
        <f>K110/S110</f>
        <v>27.350780762494544</v>
      </c>
      <c r="U110" s="31">
        <f>P110/S110</f>
        <v>2.180524844253994</v>
      </c>
      <c r="V110" s="31">
        <f>T110-U110</f>
        <v>25.170255918240549</v>
      </c>
      <c r="W110" s="32">
        <v>1</v>
      </c>
      <c r="X110" s="32">
        <v>100</v>
      </c>
      <c r="Y110" s="31">
        <f>V110*X110/W110</f>
        <v>2517.025591824055</v>
      </c>
      <c r="Z110" s="31">
        <f>Y110*3.3/1000</f>
        <v>8.306184453019382</v>
      </c>
    </row>
    <row r="111" spans="1:26">
      <c r="A111" s="32">
        <v>4</v>
      </c>
      <c r="B111" s="32" t="s">
        <v>300</v>
      </c>
      <c r="C111" s="32" t="s">
        <v>340</v>
      </c>
      <c r="D111" s="32">
        <v>10000000</v>
      </c>
      <c r="E111" s="32">
        <v>8853685</v>
      </c>
      <c r="F111" s="33">
        <f>1-(E111/D111)</f>
        <v>0.1146315</v>
      </c>
      <c r="G111" s="32">
        <v>762</v>
      </c>
      <c r="H111" s="32">
        <v>762</v>
      </c>
      <c r="I111" s="31">
        <f>(H111/E111)*D111</f>
        <v>860.65858453288092</v>
      </c>
      <c r="J111" s="32">
        <v>5</v>
      </c>
      <c r="K111" s="31">
        <f>I111/J111</f>
        <v>172.13171690657617</v>
      </c>
      <c r="L111" s="32">
        <v>41</v>
      </c>
      <c r="M111" s="32">
        <v>41</v>
      </c>
      <c r="N111" s="31">
        <f>(M111/E111)*D111</f>
        <v>46.308401529984408</v>
      </c>
      <c r="O111" s="32">
        <v>4</v>
      </c>
      <c r="P111" s="31">
        <f>N111/O111</f>
        <v>11.577100382496102</v>
      </c>
      <c r="Q111" s="33">
        <f>(K111-P111)/K111</f>
        <v>0.93274278215223094</v>
      </c>
      <c r="R111" s="33">
        <f>P111/K111</f>
        <v>6.725721784776903E-2</v>
      </c>
      <c r="S111" s="32">
        <v>10</v>
      </c>
      <c r="T111" s="31">
        <f>K111/S111</f>
        <v>17.213171690657617</v>
      </c>
      <c r="U111" s="31">
        <f>P111/S111</f>
        <v>1.1577100382496102</v>
      </c>
      <c r="V111" s="31">
        <f>T111-U111</f>
        <v>16.055461652408006</v>
      </c>
      <c r="W111" s="32">
        <v>1</v>
      </c>
      <c r="X111" s="32">
        <v>100</v>
      </c>
      <c r="Y111" s="31">
        <f>V111*X111/W111</f>
        <v>1605.5461652408005</v>
      </c>
      <c r="Z111" s="31">
        <f>Y111*3.3/1000</f>
        <v>5.2983023452946414</v>
      </c>
    </row>
    <row r="112" spans="1:26">
      <c r="A112" s="32">
        <v>4</v>
      </c>
      <c r="B112" s="32" t="s">
        <v>300</v>
      </c>
      <c r="C112" s="32" t="s">
        <v>339</v>
      </c>
      <c r="D112" s="32">
        <v>10000000</v>
      </c>
      <c r="E112" s="32">
        <v>9946801</v>
      </c>
      <c r="F112" s="33">
        <f>1-(E112/D112)</f>
        <v>5.319900000000044E-3</v>
      </c>
      <c r="G112" s="32">
        <v>548</v>
      </c>
      <c r="H112" s="32">
        <v>548</v>
      </c>
      <c r="I112" s="31">
        <f>(H112/E112)*D112</f>
        <v>550.9308972804422</v>
      </c>
      <c r="J112" s="32">
        <v>5</v>
      </c>
      <c r="K112" s="31">
        <f>I112/J112</f>
        <v>110.18617945608844</v>
      </c>
      <c r="L112" s="32">
        <v>28</v>
      </c>
      <c r="M112" s="32">
        <v>28</v>
      </c>
      <c r="N112" s="31">
        <f>(M112/E112)*D112</f>
        <v>28.149753875643036</v>
      </c>
      <c r="O112" s="32">
        <v>4</v>
      </c>
      <c r="P112" s="31">
        <f>N112/O112</f>
        <v>7.037438468910759</v>
      </c>
      <c r="Q112" s="33">
        <f>(K112-P112)/K112</f>
        <v>0.93613138686131381</v>
      </c>
      <c r="R112" s="33">
        <f>P112/K112</f>
        <v>6.3868613138686137E-2</v>
      </c>
      <c r="S112" s="32">
        <v>10</v>
      </c>
      <c r="T112" s="31">
        <f>K112/S112</f>
        <v>11.018617945608844</v>
      </c>
      <c r="U112" s="31">
        <f>P112/S112</f>
        <v>0.70374384689107594</v>
      </c>
      <c r="V112" s="31">
        <f>T112-U112</f>
        <v>10.314874098717768</v>
      </c>
      <c r="W112" s="32">
        <v>1</v>
      </c>
      <c r="X112" s="32">
        <v>100</v>
      </c>
      <c r="Y112" s="31">
        <f>V112*X112/W112</f>
        <v>1031.4874098717769</v>
      </c>
      <c r="Z112" s="31">
        <f>Y112*3.3/1000</f>
        <v>3.4039084525768635</v>
      </c>
    </row>
    <row r="113" spans="1:26">
      <c r="A113" s="32">
        <v>4</v>
      </c>
      <c r="B113" s="32" t="s">
        <v>300</v>
      </c>
      <c r="C113" s="32" t="s">
        <v>338</v>
      </c>
      <c r="D113" s="32">
        <v>10000000</v>
      </c>
      <c r="E113" s="32">
        <v>8582486</v>
      </c>
      <c r="F113" s="33">
        <f>1-(E113/D113)</f>
        <v>0.14175139999999997</v>
      </c>
      <c r="G113" s="32">
        <v>944</v>
      </c>
      <c r="H113" s="32">
        <v>944</v>
      </c>
      <c r="I113" s="31">
        <f>(H113/E113)*D113</f>
        <v>1099.9144070843811</v>
      </c>
      <c r="J113" s="32">
        <v>5</v>
      </c>
      <c r="K113" s="31">
        <f>I113/J113</f>
        <v>219.98288141687621</v>
      </c>
      <c r="L113" s="32">
        <v>80</v>
      </c>
      <c r="M113" s="32">
        <v>80</v>
      </c>
      <c r="N113" s="31">
        <f>(M113/E113)*D113</f>
        <v>93.21308534613398</v>
      </c>
      <c r="O113" s="32">
        <v>4</v>
      </c>
      <c r="P113" s="31">
        <f>N113/O113</f>
        <v>23.303271336533495</v>
      </c>
      <c r="Q113" s="33">
        <f>(K113-P113)/K113</f>
        <v>0.89406779661016944</v>
      </c>
      <c r="R113" s="33">
        <f>P113/K113</f>
        <v>0.1059322033898305</v>
      </c>
      <c r="S113" s="32">
        <v>10</v>
      </c>
      <c r="T113" s="31">
        <f>K113/S113</f>
        <v>21.99828814168762</v>
      </c>
      <c r="U113" s="31">
        <f>P113/S113</f>
        <v>2.3303271336533493</v>
      </c>
      <c r="V113" s="31">
        <f>T113-U113</f>
        <v>19.667961008034272</v>
      </c>
      <c r="W113" s="32">
        <v>1</v>
      </c>
      <c r="X113" s="32">
        <v>100</v>
      </c>
      <c r="Y113" s="31">
        <f>V113*X113/W113</f>
        <v>1966.7961008034272</v>
      </c>
      <c r="Z113" s="31">
        <f>Y113*3.3/1000</f>
        <v>6.490427132651309</v>
      </c>
    </row>
    <row r="114" spans="1:26">
      <c r="A114" s="32">
        <v>4</v>
      </c>
      <c r="B114" s="32" t="s">
        <v>300</v>
      </c>
      <c r="C114" s="32" t="s">
        <v>337</v>
      </c>
      <c r="D114" s="32">
        <v>10000000</v>
      </c>
      <c r="E114" s="32">
        <v>7924382</v>
      </c>
      <c r="F114" s="33">
        <f>1-(E114/D114)</f>
        <v>0.20756180000000002</v>
      </c>
      <c r="G114" s="32">
        <v>464</v>
      </c>
      <c r="H114" s="32">
        <v>464</v>
      </c>
      <c r="I114" s="31">
        <f>(H114/E114)*D114</f>
        <v>585.53461960819152</v>
      </c>
      <c r="J114" s="32">
        <v>5</v>
      </c>
      <c r="K114" s="31">
        <f>I114/J114</f>
        <v>117.1069239216383</v>
      </c>
      <c r="L114" s="32">
        <v>26</v>
      </c>
      <c r="M114" s="32">
        <v>26</v>
      </c>
      <c r="N114" s="31">
        <f>(M114/E114)*D114</f>
        <v>32.810129547010732</v>
      </c>
      <c r="O114" s="32">
        <v>4</v>
      </c>
      <c r="P114" s="31">
        <f>N114/O114</f>
        <v>8.2025323867526829</v>
      </c>
      <c r="Q114" s="33">
        <f>(K114-P114)/K114</f>
        <v>0.9299568965517242</v>
      </c>
      <c r="R114" s="33">
        <f>P114/K114</f>
        <v>7.004310344827587E-2</v>
      </c>
      <c r="S114" s="32">
        <v>10</v>
      </c>
      <c r="T114" s="31">
        <f>K114/S114</f>
        <v>11.71069239216383</v>
      </c>
      <c r="U114" s="31">
        <f>P114/S114</f>
        <v>0.82025323867526834</v>
      </c>
      <c r="V114" s="31">
        <f>T114-U114</f>
        <v>10.890439153488561</v>
      </c>
      <c r="W114" s="32">
        <v>1</v>
      </c>
      <c r="X114" s="32">
        <v>100</v>
      </c>
      <c r="Y114" s="31">
        <f>V114*X114/W114</f>
        <v>1089.0439153488562</v>
      </c>
      <c r="Z114" s="31">
        <f>Y114*3.3/1000</f>
        <v>3.5938449206512253</v>
      </c>
    </row>
    <row r="115" spans="1:26">
      <c r="A115" s="32">
        <v>4</v>
      </c>
      <c r="B115" s="32" t="s">
        <v>300</v>
      </c>
      <c r="C115" s="32" t="s">
        <v>336</v>
      </c>
      <c r="D115" s="32">
        <v>10000000</v>
      </c>
      <c r="E115" s="32">
        <v>8964553</v>
      </c>
      <c r="F115" s="33">
        <f>1-(E115/D115)</f>
        <v>0.10354470000000005</v>
      </c>
      <c r="G115" s="32">
        <v>1892</v>
      </c>
      <c r="H115" s="32">
        <v>1892</v>
      </c>
      <c r="I115" s="31">
        <f>(H115/E115)*D115</f>
        <v>2110.5346803125599</v>
      </c>
      <c r="J115" s="32">
        <v>5</v>
      </c>
      <c r="K115" s="31">
        <f>I115/J115</f>
        <v>422.10693606251198</v>
      </c>
      <c r="L115" s="32">
        <v>101</v>
      </c>
      <c r="M115" s="32">
        <v>101</v>
      </c>
      <c r="N115" s="31">
        <f>(M115/E115)*D115</f>
        <v>112.66596337820748</v>
      </c>
      <c r="O115" s="32">
        <v>4</v>
      </c>
      <c r="P115" s="31">
        <f>N115/O115</f>
        <v>28.16649084455187</v>
      </c>
      <c r="Q115" s="33">
        <f>(K115-P115)/K115</f>
        <v>0.9332716701902749</v>
      </c>
      <c r="R115" s="33">
        <f>P115/K115</f>
        <v>6.6728329809725165E-2</v>
      </c>
      <c r="S115" s="32">
        <v>10</v>
      </c>
      <c r="T115" s="31">
        <f>K115/S115</f>
        <v>42.210693606251198</v>
      </c>
      <c r="U115" s="31">
        <f>P115/S115</f>
        <v>2.8166490844551868</v>
      </c>
      <c r="V115" s="31">
        <f>T115-U115</f>
        <v>39.394044521796012</v>
      </c>
      <c r="W115" s="32">
        <v>1</v>
      </c>
      <c r="X115" s="32">
        <v>100</v>
      </c>
      <c r="Y115" s="31">
        <f>V115*X115/W115</f>
        <v>3939.4044521796013</v>
      </c>
      <c r="Z115" s="31">
        <f>Y115*3.3/1000</f>
        <v>13.000034692192683</v>
      </c>
    </row>
    <row r="116" spans="1:26">
      <c r="A116" s="32">
        <v>5</v>
      </c>
      <c r="B116" s="32" t="s">
        <v>300</v>
      </c>
      <c r="C116" s="32" t="s">
        <v>335</v>
      </c>
      <c r="D116" s="32">
        <v>10000000</v>
      </c>
      <c r="E116" s="32">
        <v>9022941</v>
      </c>
      <c r="F116" s="33">
        <f>1-(E116/D116)</f>
        <v>9.7705900000000012E-2</v>
      </c>
      <c r="G116" s="32">
        <v>1012</v>
      </c>
      <c r="H116" s="32">
        <v>1012</v>
      </c>
      <c r="I116" s="31">
        <f>(H116/E116)*D116</f>
        <v>1121.5855229464539</v>
      </c>
      <c r="J116" s="32">
        <v>5</v>
      </c>
      <c r="K116" s="31">
        <f>I116/J116</f>
        <v>224.31710458929078</v>
      </c>
      <c r="L116" s="32">
        <v>48</v>
      </c>
      <c r="M116" s="32">
        <v>48</v>
      </c>
      <c r="N116" s="31">
        <f>(M116/E116)*D116</f>
        <v>53.197732313665803</v>
      </c>
      <c r="O116" s="32">
        <v>4</v>
      </c>
      <c r="P116" s="31">
        <f>N116/O116</f>
        <v>13.299433078416451</v>
      </c>
      <c r="Q116" s="33">
        <f>(K116-P116)/K116</f>
        <v>0.94071146245059289</v>
      </c>
      <c r="R116" s="33">
        <f>P116/K116</f>
        <v>5.9288537549407119E-2</v>
      </c>
      <c r="S116" s="32">
        <v>2</v>
      </c>
      <c r="T116" s="31">
        <f>K116/S116</f>
        <v>112.15855229464539</v>
      </c>
      <c r="U116" s="31">
        <f>P116/S116</f>
        <v>6.6497165392082254</v>
      </c>
      <c r="V116" s="31">
        <f>T116-U116</f>
        <v>105.50883575543716</v>
      </c>
      <c r="W116" s="32">
        <v>1</v>
      </c>
      <c r="X116" s="32">
        <v>100</v>
      </c>
      <c r="Y116" s="31">
        <f>V116*X116/W116</f>
        <v>10550.883575543716</v>
      </c>
      <c r="Z116" s="31">
        <f>Y116*3.3/1000</f>
        <v>34.817915799294262</v>
      </c>
    </row>
    <row r="117" spans="1:26">
      <c r="A117" s="32">
        <v>5</v>
      </c>
      <c r="B117" s="32" t="s">
        <v>300</v>
      </c>
      <c r="C117" s="32" t="s">
        <v>334</v>
      </c>
      <c r="D117" s="32">
        <v>10000000</v>
      </c>
      <c r="E117" s="32">
        <v>8445380</v>
      </c>
      <c r="F117" s="33">
        <f>1-(E117/D117)</f>
        <v>0.15546199999999999</v>
      </c>
      <c r="G117" s="32">
        <v>463</v>
      </c>
      <c r="H117" s="32">
        <v>463</v>
      </c>
      <c r="I117" s="31">
        <f>(H117/E117)*D117</f>
        <v>548.22873571112257</v>
      </c>
      <c r="J117" s="32">
        <v>5</v>
      </c>
      <c r="K117" s="31">
        <f>I117/J117</f>
        <v>109.64574714222451</v>
      </c>
      <c r="L117" s="32">
        <v>27</v>
      </c>
      <c r="M117" s="32">
        <v>27</v>
      </c>
      <c r="N117" s="31">
        <f>(L117/E117)*D117</f>
        <v>31.970142255292245</v>
      </c>
      <c r="O117" s="32">
        <v>4</v>
      </c>
      <c r="P117" s="31">
        <f>N117/O117</f>
        <v>7.9925355638230613</v>
      </c>
      <c r="Q117" s="33">
        <f>(K117-P117)/K117</f>
        <v>0.92710583153347736</v>
      </c>
      <c r="R117" s="33">
        <f>P117/K117</f>
        <v>7.2894168466522677E-2</v>
      </c>
      <c r="S117" s="32">
        <v>2</v>
      </c>
      <c r="T117" s="31">
        <f>K117/S117</f>
        <v>54.822873571112254</v>
      </c>
      <c r="U117" s="31">
        <f>P117/S117</f>
        <v>3.9962677819115306</v>
      </c>
      <c r="V117" s="31">
        <f>T117-U117</f>
        <v>50.826605789200727</v>
      </c>
      <c r="W117" s="32">
        <v>1</v>
      </c>
      <c r="X117" s="32">
        <v>100</v>
      </c>
      <c r="Y117" s="31">
        <f>V117*X117/W117</f>
        <v>5082.660578920073</v>
      </c>
      <c r="Z117" s="31">
        <f>Y117*3.3/1000</f>
        <v>16.772779910436238</v>
      </c>
    </row>
    <row r="118" spans="1:26">
      <c r="A118" s="32">
        <v>5</v>
      </c>
      <c r="B118" s="32" t="s">
        <v>300</v>
      </c>
      <c r="C118" s="32" t="s">
        <v>333</v>
      </c>
      <c r="D118" s="32">
        <v>10000000</v>
      </c>
      <c r="E118" s="32">
        <v>9196468</v>
      </c>
      <c r="F118" s="33">
        <f>1-(E118/D118)</f>
        <v>8.0353200000000014E-2</v>
      </c>
      <c r="G118" s="32">
        <v>9964</v>
      </c>
      <c r="H118" s="32">
        <v>9964</v>
      </c>
      <c r="I118" s="31">
        <f>(H118/E118)*D118</f>
        <v>10834.594324690739</v>
      </c>
      <c r="J118" s="32">
        <v>5</v>
      </c>
      <c r="K118" s="31">
        <f>I118/J118</f>
        <v>2166.9188649381476</v>
      </c>
      <c r="L118" s="32">
        <v>51</v>
      </c>
      <c r="M118" s="32">
        <v>51</v>
      </c>
      <c r="N118" s="31">
        <f>(M118/E118)*D118</f>
        <v>55.456072918429115</v>
      </c>
      <c r="O118" s="32">
        <v>4</v>
      </c>
      <c r="P118" s="31">
        <f>N118/O118</f>
        <v>13.864018229607279</v>
      </c>
      <c r="Q118" s="33">
        <f>(K118-P118)/K118</f>
        <v>0.9936019670814934</v>
      </c>
      <c r="R118" s="33">
        <f>P118/K118</f>
        <v>6.3980329185066246E-3</v>
      </c>
      <c r="S118" s="32">
        <v>2</v>
      </c>
      <c r="T118" s="31">
        <f>K118/S118</f>
        <v>1083.4594324690738</v>
      </c>
      <c r="U118" s="31">
        <f>P118/S118</f>
        <v>6.9320091148036393</v>
      </c>
      <c r="V118" s="31">
        <f>T118-U118</f>
        <v>1076.5274233542702</v>
      </c>
      <c r="W118" s="32">
        <v>1</v>
      </c>
      <c r="X118" s="32">
        <v>100</v>
      </c>
      <c r="Y118" s="31">
        <f>V118*X118/W118</f>
        <v>107652.74233542703</v>
      </c>
      <c r="Z118" s="31">
        <f>Y118*3.3/1000</f>
        <v>355.25404970690914</v>
      </c>
    </row>
    <row r="119" spans="1:26">
      <c r="A119" s="32">
        <v>5</v>
      </c>
      <c r="B119" s="32" t="s">
        <v>300</v>
      </c>
      <c r="C119" s="32" t="s">
        <v>332</v>
      </c>
      <c r="D119" s="32">
        <v>10000000</v>
      </c>
      <c r="E119" s="32">
        <v>8295551</v>
      </c>
      <c r="F119" s="33">
        <f>1-(E119/D119)</f>
        <v>0.17044490000000001</v>
      </c>
      <c r="G119" s="32">
        <v>2541</v>
      </c>
      <c r="H119" s="32">
        <v>2541</v>
      </c>
      <c r="I119" s="31">
        <f>(H119/E119)*D119</f>
        <v>3063.0876719340281</v>
      </c>
      <c r="J119" s="32">
        <v>5</v>
      </c>
      <c r="K119" s="31">
        <f>I119/J119</f>
        <v>612.61753438680557</v>
      </c>
      <c r="L119" s="32">
        <v>73</v>
      </c>
      <c r="M119" s="32">
        <v>73</v>
      </c>
      <c r="N119" s="31">
        <f>(M119/E119)*D119</f>
        <v>87.998976800938237</v>
      </c>
      <c r="O119" s="32">
        <v>4</v>
      </c>
      <c r="P119" s="31">
        <f>N119/O119</f>
        <v>21.999744200234559</v>
      </c>
      <c r="Q119" s="33">
        <f>(K119-P119)/K119</f>
        <v>0.96408894136166867</v>
      </c>
      <c r="R119" s="33">
        <f>P119/K119</f>
        <v>3.591105863833137E-2</v>
      </c>
      <c r="S119" s="32">
        <v>2</v>
      </c>
      <c r="T119" s="31">
        <f>K119/S119</f>
        <v>306.30876719340279</v>
      </c>
      <c r="U119" s="31">
        <f>P119/S119</f>
        <v>10.99987210011728</v>
      </c>
      <c r="V119" s="31">
        <f>T119-U119</f>
        <v>295.30889509328551</v>
      </c>
      <c r="W119" s="32">
        <v>1</v>
      </c>
      <c r="X119" s="32">
        <v>100</v>
      </c>
      <c r="Y119" s="31">
        <f>V119*X119/W119</f>
        <v>29530.88950932855</v>
      </c>
      <c r="Z119" s="31">
        <f>Y119*3.3/1000</f>
        <v>97.451935380784207</v>
      </c>
    </row>
    <row r="120" spans="1:26">
      <c r="A120" s="32">
        <v>5</v>
      </c>
      <c r="B120" s="32" t="s">
        <v>300</v>
      </c>
      <c r="C120" s="32" t="s">
        <v>331</v>
      </c>
      <c r="D120" s="32">
        <v>10000000</v>
      </c>
      <c r="E120" s="32">
        <v>8086599</v>
      </c>
      <c r="F120" s="33">
        <f>1-(E120/D120)</f>
        <v>0.19134010000000001</v>
      </c>
      <c r="G120" s="32">
        <v>782</v>
      </c>
      <c r="H120" s="32">
        <v>782</v>
      </c>
      <c r="I120" s="31">
        <f>(H120/E120)*D120</f>
        <v>967.03199948457939</v>
      </c>
      <c r="J120" s="32">
        <v>5</v>
      </c>
      <c r="K120" s="31">
        <f>I120/J120</f>
        <v>193.40639989691587</v>
      </c>
      <c r="L120" s="32">
        <v>69</v>
      </c>
      <c r="M120" s="32">
        <v>69</v>
      </c>
      <c r="N120" s="31">
        <f>(M120/E120)*D120</f>
        <v>85.326352895698179</v>
      </c>
      <c r="O120" s="32">
        <v>4</v>
      </c>
      <c r="P120" s="31">
        <f>N120/O120</f>
        <v>21.331588223924545</v>
      </c>
      <c r="Q120" s="33">
        <f>(K120-P120)/K120</f>
        <v>0.88970588235294124</v>
      </c>
      <c r="R120" s="33">
        <f>P120/K120</f>
        <v>0.11029411764705882</v>
      </c>
      <c r="S120" s="32">
        <v>2</v>
      </c>
      <c r="T120" s="31">
        <f>K120/S120</f>
        <v>96.703199948457936</v>
      </c>
      <c r="U120" s="31">
        <f>P120/S120</f>
        <v>10.665794111962272</v>
      </c>
      <c r="V120" s="31">
        <f>T120-U120</f>
        <v>86.037405836495665</v>
      </c>
      <c r="W120" s="32">
        <v>1</v>
      </c>
      <c r="X120" s="32">
        <v>100</v>
      </c>
      <c r="Y120" s="31">
        <f>V120*X120/W120</f>
        <v>8603.7405836495673</v>
      </c>
      <c r="Z120" s="31">
        <f>Y120*3.3/1000</f>
        <v>28.392343926043569</v>
      </c>
    </row>
    <row r="121" spans="1:26">
      <c r="A121" s="32">
        <v>5</v>
      </c>
      <c r="B121" s="32" t="s">
        <v>300</v>
      </c>
      <c r="C121" s="32" t="s">
        <v>330</v>
      </c>
      <c r="D121" s="32">
        <v>10000000</v>
      </c>
      <c r="E121" s="32">
        <v>9013030</v>
      </c>
      <c r="F121" s="33">
        <f>1-(E121/D121)</f>
        <v>9.8697000000000035E-2</v>
      </c>
      <c r="G121" s="32">
        <v>1016</v>
      </c>
      <c r="H121" s="32">
        <v>1016</v>
      </c>
      <c r="I121" s="31">
        <f>(H121/E121)*D121</f>
        <v>1127.25687144057</v>
      </c>
      <c r="J121" s="32">
        <v>5</v>
      </c>
      <c r="K121" s="31">
        <f>I121/J121</f>
        <v>225.45137428811398</v>
      </c>
      <c r="L121" s="32">
        <v>92</v>
      </c>
      <c r="M121" s="32">
        <v>92</v>
      </c>
      <c r="N121" s="31">
        <f>(M121/E121)*D121</f>
        <v>102.07444111469728</v>
      </c>
      <c r="O121" s="32">
        <v>4</v>
      </c>
      <c r="P121" s="31">
        <f>N121/O121</f>
        <v>25.51861027867432</v>
      </c>
      <c r="Q121" s="33">
        <f>(K121-P121)/K121</f>
        <v>0.88681102362204722</v>
      </c>
      <c r="R121" s="33">
        <f>P121/K121</f>
        <v>0.11318897637795276</v>
      </c>
      <c r="S121" s="32">
        <v>3</v>
      </c>
      <c r="T121" s="31">
        <f>K121/S121</f>
        <v>75.150458096037994</v>
      </c>
      <c r="U121" s="31">
        <f>P121/S121</f>
        <v>8.5062034262247739</v>
      </c>
      <c r="V121" s="31">
        <f>T121-U121</f>
        <v>66.644254669813222</v>
      </c>
      <c r="W121" s="32">
        <v>1</v>
      </c>
      <c r="X121" s="32">
        <v>100</v>
      </c>
      <c r="Y121" s="31">
        <f>V121*X121/W121</f>
        <v>6664.4254669813217</v>
      </c>
      <c r="Z121" s="31">
        <f>Y121*3.3/1000</f>
        <v>21.992604041038362</v>
      </c>
    </row>
    <row r="122" spans="1:26">
      <c r="A122" s="32">
        <v>5</v>
      </c>
      <c r="B122" s="32" t="s">
        <v>300</v>
      </c>
      <c r="C122" s="32" t="s">
        <v>329</v>
      </c>
      <c r="D122" s="32">
        <v>10000000</v>
      </c>
      <c r="E122" s="32">
        <v>8711651</v>
      </c>
      <c r="F122" s="33">
        <f>1-(E122/D122)</f>
        <v>0.12883489999999997</v>
      </c>
      <c r="G122" s="32">
        <v>829</v>
      </c>
      <c r="H122" s="32">
        <v>829</v>
      </c>
      <c r="I122" s="31">
        <f>(H122/E122)*D122</f>
        <v>951.59918596371688</v>
      </c>
      <c r="J122" s="32">
        <v>5</v>
      </c>
      <c r="K122" s="31">
        <f>I122/J122</f>
        <v>190.31983719274336</v>
      </c>
      <c r="L122" s="32">
        <v>49</v>
      </c>
      <c r="M122" s="32">
        <v>49</v>
      </c>
      <c r="N122" s="31">
        <f>(M122/E122)*D122</f>
        <v>56.246514007505581</v>
      </c>
      <c r="O122" s="32">
        <v>4</v>
      </c>
      <c r="P122" s="31">
        <f>N122/O122</f>
        <v>14.061628501876395</v>
      </c>
      <c r="Q122" s="33">
        <f>(K122-P122)/K122</f>
        <v>0.92611580217129075</v>
      </c>
      <c r="R122" s="33">
        <f>P122/K122</f>
        <v>7.3884197828709294E-2</v>
      </c>
      <c r="S122" s="32">
        <v>4</v>
      </c>
      <c r="T122" s="31">
        <f>K122/S122</f>
        <v>47.579959298185841</v>
      </c>
      <c r="U122" s="31">
        <f>P122/S122</f>
        <v>3.5154071254690988</v>
      </c>
      <c r="V122" s="31">
        <f>T122-U122</f>
        <v>44.064552172716745</v>
      </c>
      <c r="W122" s="32">
        <v>1</v>
      </c>
      <c r="X122" s="32">
        <v>100</v>
      </c>
      <c r="Y122" s="31">
        <f>V122*X122/W122</f>
        <v>4406.4552172716749</v>
      </c>
      <c r="Z122" s="31">
        <f>Y122*3.3/1000</f>
        <v>14.541302216996526</v>
      </c>
    </row>
    <row r="123" spans="1:26">
      <c r="A123" s="32">
        <v>5</v>
      </c>
      <c r="B123" s="32" t="s">
        <v>300</v>
      </c>
      <c r="C123" s="32" t="s">
        <v>328</v>
      </c>
      <c r="D123" s="32">
        <v>10000000</v>
      </c>
      <c r="E123" s="32">
        <v>8499083</v>
      </c>
      <c r="F123" s="33">
        <f>1-(E123/D123)</f>
        <v>0.15009170000000005</v>
      </c>
      <c r="G123" s="32">
        <v>600</v>
      </c>
      <c r="H123" s="32">
        <v>600</v>
      </c>
      <c r="I123" s="31">
        <f>(H123/E123)*D123</f>
        <v>705.95851340668162</v>
      </c>
      <c r="J123" s="32">
        <v>5</v>
      </c>
      <c r="K123" s="31">
        <f>I123/J123</f>
        <v>141.19170268133632</v>
      </c>
      <c r="L123" s="32">
        <v>57</v>
      </c>
      <c r="M123" s="32">
        <v>57</v>
      </c>
      <c r="N123" s="31">
        <f>(M123/E123)*D123</f>
        <v>67.066058773634751</v>
      </c>
      <c r="O123" s="32">
        <v>4</v>
      </c>
      <c r="P123" s="31">
        <f>N123/O123</f>
        <v>16.766514693408688</v>
      </c>
      <c r="Q123" s="33">
        <f>(K123-P123)/K123</f>
        <v>0.88125000000000009</v>
      </c>
      <c r="R123" s="33">
        <f>P123/K123</f>
        <v>0.11874999999999999</v>
      </c>
      <c r="S123" s="32">
        <v>5</v>
      </c>
      <c r="T123" s="31">
        <f>K123/S123</f>
        <v>28.238340536267266</v>
      </c>
      <c r="U123" s="31">
        <f>P123/S123</f>
        <v>3.3533029386817375</v>
      </c>
      <c r="V123" s="31">
        <f>T123-U123</f>
        <v>24.88503759758553</v>
      </c>
      <c r="W123" s="32">
        <v>1</v>
      </c>
      <c r="X123" s="32">
        <v>100</v>
      </c>
      <c r="Y123" s="31">
        <f>V123*X123/W123</f>
        <v>2488.5037597585529</v>
      </c>
      <c r="Z123" s="31">
        <f>Y123*3.3/1000</f>
        <v>8.2120624072032236</v>
      </c>
    </row>
    <row r="124" spans="1:26">
      <c r="A124" s="32">
        <v>5</v>
      </c>
      <c r="B124" s="32" t="s">
        <v>300</v>
      </c>
      <c r="C124" s="32" t="s">
        <v>327</v>
      </c>
      <c r="D124" s="32">
        <v>10000000</v>
      </c>
      <c r="E124" s="32">
        <v>8495321</v>
      </c>
      <c r="F124" s="33">
        <f>1-(E124/D124)</f>
        <v>0.15046789999999999</v>
      </c>
      <c r="G124" s="32">
        <v>945</v>
      </c>
      <c r="H124" s="32">
        <v>945</v>
      </c>
      <c r="I124" s="31">
        <f>(H124/E124)*D124</f>
        <v>1112.3770367240979</v>
      </c>
      <c r="J124" s="32">
        <v>5</v>
      </c>
      <c r="K124" s="31">
        <f>I124/J124</f>
        <v>222.47540734481959</v>
      </c>
      <c r="L124" s="32">
        <v>61</v>
      </c>
      <c r="M124" s="32">
        <v>61</v>
      </c>
      <c r="N124" s="31">
        <f>(M124/E124)*D124</f>
        <v>71.804232000179866</v>
      </c>
      <c r="O124" s="32">
        <v>4</v>
      </c>
      <c r="P124" s="31">
        <f>N124/O124</f>
        <v>17.951058000044966</v>
      </c>
      <c r="Q124" s="33">
        <f>(K124-P124)/K124</f>
        <v>0.91931216931216941</v>
      </c>
      <c r="R124" s="33">
        <f>P124/K124</f>
        <v>8.0687830687830683E-2</v>
      </c>
      <c r="S124" s="32">
        <v>2</v>
      </c>
      <c r="T124" s="31">
        <f>K124/S124</f>
        <v>111.23770367240979</v>
      </c>
      <c r="U124" s="31">
        <f>P124/S124</f>
        <v>8.9755290000224832</v>
      </c>
      <c r="V124" s="31">
        <f>T124-U124</f>
        <v>102.26217467238732</v>
      </c>
      <c r="W124" s="32">
        <v>1</v>
      </c>
      <c r="X124" s="32">
        <v>100</v>
      </c>
      <c r="Y124" s="31">
        <f>V124*X124/W124</f>
        <v>10226.217467238732</v>
      </c>
      <c r="Z124" s="31">
        <f>Y124*3.3/1000</f>
        <v>33.746517641887813</v>
      </c>
    </row>
    <row r="125" spans="1:26">
      <c r="A125" s="32">
        <v>5</v>
      </c>
      <c r="B125" s="32" t="s">
        <v>300</v>
      </c>
      <c r="C125" s="32" t="s">
        <v>326</v>
      </c>
      <c r="D125" s="32">
        <v>10000000</v>
      </c>
      <c r="E125" s="32">
        <v>8739065</v>
      </c>
      <c r="F125" s="33">
        <f>1-(E125/D125)</f>
        <v>0.12609349999999997</v>
      </c>
      <c r="G125" s="32">
        <v>3009</v>
      </c>
      <c r="H125" s="32">
        <v>3009</v>
      </c>
      <c r="I125" s="31">
        <f>(H125/E125)*D125</f>
        <v>3443.1601092336537</v>
      </c>
      <c r="J125" s="32">
        <v>5</v>
      </c>
      <c r="K125" s="31">
        <f>I125/J125</f>
        <v>688.63202184673071</v>
      </c>
      <c r="L125" s="32">
        <v>20</v>
      </c>
      <c r="M125" s="32">
        <v>20</v>
      </c>
      <c r="N125" s="31">
        <f>(M125/E125)*D125</f>
        <v>22.885743497731166</v>
      </c>
      <c r="O125" s="32">
        <v>4</v>
      </c>
      <c r="P125" s="31">
        <f>N125/O125</f>
        <v>5.7214358744327916</v>
      </c>
      <c r="Q125" s="33">
        <f>(K125-P125)/K125</f>
        <v>0.99169159189099365</v>
      </c>
      <c r="R125" s="33">
        <f>P125/K125</f>
        <v>8.3084081090063159E-3</v>
      </c>
      <c r="S125" s="32">
        <v>2</v>
      </c>
      <c r="T125" s="31">
        <f>K125/S125</f>
        <v>344.31601092336535</v>
      </c>
      <c r="U125" s="31">
        <f>P125/S125</f>
        <v>2.8607179372163958</v>
      </c>
      <c r="V125" s="31">
        <f>T125-U125</f>
        <v>341.45529298614895</v>
      </c>
      <c r="W125" s="32">
        <v>1</v>
      </c>
      <c r="X125" s="32">
        <v>100</v>
      </c>
      <c r="Y125" s="31">
        <f>V125*X125/W125</f>
        <v>34145.529298614892</v>
      </c>
      <c r="Z125" s="31">
        <f>Y125*3.3/1000</f>
        <v>112.68024668542914</v>
      </c>
    </row>
    <row r="126" spans="1:26">
      <c r="A126" s="32">
        <v>5</v>
      </c>
      <c r="B126" s="32" t="s">
        <v>300</v>
      </c>
      <c r="C126" s="32" t="s">
        <v>325</v>
      </c>
      <c r="D126" s="32">
        <v>10000000</v>
      </c>
      <c r="E126" s="32">
        <v>8699399</v>
      </c>
      <c r="F126" s="33">
        <f>1-(E126/D126)</f>
        <v>0.13006010000000001</v>
      </c>
      <c r="G126" s="32">
        <v>1288</v>
      </c>
      <c r="H126" s="32">
        <v>1288</v>
      </c>
      <c r="I126" s="31">
        <f>(H126/E126)*D126</f>
        <v>1480.5620480219382</v>
      </c>
      <c r="J126" s="32">
        <v>5</v>
      </c>
      <c r="K126" s="31">
        <f>I126/J126</f>
        <v>296.11240960438761</v>
      </c>
      <c r="L126" s="32">
        <v>29</v>
      </c>
      <c r="M126" s="32">
        <v>29</v>
      </c>
      <c r="N126" s="31">
        <f>(M126/E126)*D126</f>
        <v>33.335636174406993</v>
      </c>
      <c r="O126" s="32">
        <v>4</v>
      </c>
      <c r="P126" s="31">
        <f>N126/O126</f>
        <v>8.3339090436017482</v>
      </c>
      <c r="Q126" s="33">
        <f>(K126-P126)/K126</f>
        <v>0.97185559006211175</v>
      </c>
      <c r="R126" s="33">
        <f>P126/K126</f>
        <v>2.81444099378882E-2</v>
      </c>
      <c r="S126" s="32">
        <v>2</v>
      </c>
      <c r="T126" s="31">
        <f>K126/S126</f>
        <v>148.0562048021938</v>
      </c>
      <c r="U126" s="31">
        <f>P126/S126</f>
        <v>4.1669545218008741</v>
      </c>
      <c r="V126" s="31">
        <f>T126-U126</f>
        <v>143.88925028039293</v>
      </c>
      <c r="W126" s="32">
        <v>1</v>
      </c>
      <c r="X126" s="32">
        <v>100</v>
      </c>
      <c r="Y126" s="31">
        <f>V126*X126/W126</f>
        <v>14388.925028039293</v>
      </c>
      <c r="Z126" s="31">
        <f>Y126*3.3/1000</f>
        <v>47.483452592529666</v>
      </c>
    </row>
    <row r="127" spans="1:26">
      <c r="A127" s="32">
        <v>5</v>
      </c>
      <c r="B127" s="32" t="s">
        <v>300</v>
      </c>
      <c r="C127" s="32" t="s">
        <v>324</v>
      </c>
      <c r="D127" s="32">
        <v>10000000</v>
      </c>
      <c r="E127" s="32">
        <v>8665096</v>
      </c>
      <c r="F127" s="33">
        <f>1-(E127/D127)</f>
        <v>0.13349040000000001</v>
      </c>
      <c r="G127" s="32">
        <v>946</v>
      </c>
      <c r="H127" s="32">
        <v>946</v>
      </c>
      <c r="I127" s="31">
        <f>(H127/E127)*D127</f>
        <v>1091.7363177511247</v>
      </c>
      <c r="J127" s="32">
        <v>5</v>
      </c>
      <c r="K127" s="31">
        <f>I127/J127</f>
        <v>218.34726355022494</v>
      </c>
      <c r="L127" s="32">
        <v>20</v>
      </c>
      <c r="M127" s="32">
        <v>20</v>
      </c>
      <c r="N127" s="31">
        <f>(M127/E127)*D127</f>
        <v>23.081106083533292</v>
      </c>
      <c r="O127" s="32">
        <v>4</v>
      </c>
      <c r="P127" s="31">
        <f>N127/O127</f>
        <v>5.7702765208833231</v>
      </c>
      <c r="Q127" s="33">
        <f>(K127-P127)/K127</f>
        <v>0.97357293868921768</v>
      </c>
      <c r="R127" s="33">
        <f>P127/K127</f>
        <v>2.6427061310782242E-2</v>
      </c>
      <c r="S127" s="32">
        <v>2</v>
      </c>
      <c r="T127" s="31">
        <f>K127/S127</f>
        <v>109.17363177511247</v>
      </c>
      <c r="U127" s="31">
        <f>P127/S127</f>
        <v>2.8851382604416616</v>
      </c>
      <c r="V127" s="31">
        <f>T127-U127</f>
        <v>106.2884935146708</v>
      </c>
      <c r="W127" s="32">
        <v>1</v>
      </c>
      <c r="X127" s="32">
        <v>100</v>
      </c>
      <c r="Y127" s="31">
        <f>V127*X127/W127</f>
        <v>10628.849351467081</v>
      </c>
      <c r="Z127" s="31">
        <f>Y127*3.3/1000</f>
        <v>35.075202859841369</v>
      </c>
    </row>
    <row r="128" spans="1:26">
      <c r="A128" s="32">
        <v>5</v>
      </c>
      <c r="B128" s="32" t="s">
        <v>300</v>
      </c>
      <c r="C128" s="32" t="s">
        <v>323</v>
      </c>
      <c r="D128" s="32">
        <v>10000000</v>
      </c>
      <c r="E128" s="32">
        <v>7998769</v>
      </c>
      <c r="F128" s="33">
        <f>1-(E128/D128)</f>
        <v>0.2001231</v>
      </c>
      <c r="G128" s="32">
        <v>1285</v>
      </c>
      <c r="H128" s="32">
        <v>1285</v>
      </c>
      <c r="I128" s="31">
        <f>(H128/E128)*D128</f>
        <v>1606.4971997566124</v>
      </c>
      <c r="J128" s="32">
        <v>5</v>
      </c>
      <c r="K128" s="31">
        <f>I128/J128</f>
        <v>321.29943995132248</v>
      </c>
      <c r="L128" s="32">
        <v>24</v>
      </c>
      <c r="M128" s="32">
        <v>24</v>
      </c>
      <c r="N128" s="31">
        <f>(M128/E128)*D128</f>
        <v>30.004616960434785</v>
      </c>
      <c r="O128" s="32">
        <v>4</v>
      </c>
      <c r="P128" s="31">
        <f>N128/O128</f>
        <v>7.5011542401086961</v>
      </c>
      <c r="Q128" s="33">
        <f>(K128-P128)/K128</f>
        <v>0.97665369649805445</v>
      </c>
      <c r="R128" s="33">
        <f>P128/K128</f>
        <v>2.3346303501945526E-2</v>
      </c>
      <c r="S128" s="32">
        <v>2</v>
      </c>
      <c r="T128" s="31">
        <f>K128/S128</f>
        <v>160.64971997566124</v>
      </c>
      <c r="U128" s="31">
        <f>P128/S128</f>
        <v>3.7505771200543481</v>
      </c>
      <c r="V128" s="31">
        <f>T128-U128</f>
        <v>156.8991428556069</v>
      </c>
      <c r="W128" s="32">
        <v>1</v>
      </c>
      <c r="X128" s="32">
        <v>100</v>
      </c>
      <c r="Y128" s="31">
        <f>V128*X128/W128</f>
        <v>15689.91428556069</v>
      </c>
      <c r="Z128" s="31">
        <f>Y128*3.3/1000</f>
        <v>51.776717142350272</v>
      </c>
    </row>
    <row r="129" spans="1:26">
      <c r="A129" s="32">
        <v>5</v>
      </c>
      <c r="B129" s="32" t="s">
        <v>300</v>
      </c>
      <c r="C129" s="32" t="s">
        <v>322</v>
      </c>
      <c r="D129" s="32">
        <v>10000000</v>
      </c>
      <c r="E129" s="32">
        <v>8366627</v>
      </c>
      <c r="F129" s="33">
        <f>1-(E129/D129)</f>
        <v>0.16333730000000002</v>
      </c>
      <c r="G129" s="32">
        <v>786</v>
      </c>
      <c r="H129" s="32">
        <v>786</v>
      </c>
      <c r="I129" s="31">
        <f>(H129/E129)*D129</f>
        <v>939.44668502611637</v>
      </c>
      <c r="J129" s="32">
        <v>5</v>
      </c>
      <c r="K129" s="31">
        <f>I129/J129</f>
        <v>187.88933700522327</v>
      </c>
      <c r="L129" s="32">
        <v>54</v>
      </c>
      <c r="M129" s="32">
        <v>54</v>
      </c>
      <c r="N129" s="31">
        <f>(M129/E129)*D129</f>
        <v>64.542138665916383</v>
      </c>
      <c r="O129" s="32">
        <v>4</v>
      </c>
      <c r="P129" s="31">
        <f>N129/O129</f>
        <v>16.135534666479096</v>
      </c>
      <c r="Q129" s="33">
        <f>(K129-P129)/K129</f>
        <v>0.91412213740458015</v>
      </c>
      <c r="R129" s="33">
        <f>P129/K129</f>
        <v>8.5877862595419838E-2</v>
      </c>
      <c r="S129" s="32">
        <v>2</v>
      </c>
      <c r="T129" s="31">
        <f>K129/S129</f>
        <v>93.944668502611634</v>
      </c>
      <c r="U129" s="31">
        <f>P129/S129</f>
        <v>8.0677673332395479</v>
      </c>
      <c r="V129" s="31">
        <f>T129-U129</f>
        <v>85.87690116937209</v>
      </c>
      <c r="W129" s="32">
        <v>1</v>
      </c>
      <c r="X129" s="32">
        <v>100</v>
      </c>
      <c r="Y129" s="31">
        <f>V129*X129/W129</f>
        <v>8587.6901169372086</v>
      </c>
      <c r="Z129" s="31">
        <f>Y129*3.3/1000</f>
        <v>28.339377385892785</v>
      </c>
    </row>
    <row r="130" spans="1:26">
      <c r="A130" s="32">
        <v>5</v>
      </c>
      <c r="B130" s="32" t="s">
        <v>300</v>
      </c>
      <c r="C130" s="32" t="s">
        <v>321</v>
      </c>
      <c r="D130" s="32">
        <v>10000000</v>
      </c>
      <c r="E130" s="32">
        <v>8077296</v>
      </c>
      <c r="F130" s="33">
        <f>1-(E130/D130)</f>
        <v>0.19227039999999995</v>
      </c>
      <c r="G130" s="32">
        <v>218</v>
      </c>
      <c r="H130" s="32">
        <v>218</v>
      </c>
      <c r="I130" s="31">
        <f>(H130/E130)*D130</f>
        <v>269.89230059168318</v>
      </c>
      <c r="J130" s="32">
        <v>5</v>
      </c>
      <c r="K130" s="31">
        <f>I130/J130</f>
        <v>53.978460118336635</v>
      </c>
      <c r="L130" s="32">
        <v>21</v>
      </c>
      <c r="M130" s="32">
        <v>21</v>
      </c>
      <c r="N130" s="31">
        <f>(M130/E130)*D130</f>
        <v>25.998799598281405</v>
      </c>
      <c r="O130" s="32">
        <v>4</v>
      </c>
      <c r="P130" s="31">
        <f>N130/O130</f>
        <v>6.4996998995703512</v>
      </c>
      <c r="Q130" s="33">
        <f>(K130-P130)/K130</f>
        <v>0.87958715596330272</v>
      </c>
      <c r="R130" s="33">
        <f>P130/K130</f>
        <v>0.12041284403669723</v>
      </c>
      <c r="S130" s="32">
        <v>2</v>
      </c>
      <c r="T130" s="31">
        <f>K130/S130</f>
        <v>26.989230059168317</v>
      </c>
      <c r="U130" s="31">
        <f>P130/S130</f>
        <v>3.2498499497851756</v>
      </c>
      <c r="V130" s="31">
        <f>T130-U130</f>
        <v>23.739380109383141</v>
      </c>
      <c r="W130" s="32">
        <v>1</v>
      </c>
      <c r="X130" s="32">
        <v>100</v>
      </c>
      <c r="Y130" s="31">
        <f>V130*X130/W130</f>
        <v>2373.9380109383142</v>
      </c>
      <c r="Z130" s="31">
        <f>Y130*3.3/1000</f>
        <v>7.833995436096437</v>
      </c>
    </row>
    <row r="131" spans="1:26">
      <c r="A131" s="32">
        <v>5</v>
      </c>
      <c r="B131" s="32" t="s">
        <v>300</v>
      </c>
      <c r="C131" s="32" t="s">
        <v>320</v>
      </c>
      <c r="D131" s="32">
        <v>10000000</v>
      </c>
      <c r="E131" s="32">
        <v>8507413</v>
      </c>
      <c r="F131" s="33">
        <f>1-(E131/D131)</f>
        <v>0.14925869999999997</v>
      </c>
      <c r="G131" s="32">
        <v>327</v>
      </c>
      <c r="H131" s="32">
        <v>327</v>
      </c>
      <c r="I131" s="31">
        <f>(H131/E131)*D131</f>
        <v>384.37066591218741</v>
      </c>
      <c r="J131" s="32">
        <v>5</v>
      </c>
      <c r="K131" s="31">
        <f>I131/J131</f>
        <v>76.874133182437475</v>
      </c>
      <c r="L131" s="32">
        <v>31</v>
      </c>
      <c r="M131" s="32">
        <v>31</v>
      </c>
      <c r="N131" s="31">
        <f>(M131/E131)*D131</f>
        <v>36.438809306659969</v>
      </c>
      <c r="O131" s="32">
        <v>4</v>
      </c>
      <c r="P131" s="31">
        <f>N131/O131</f>
        <v>9.1097023266649924</v>
      </c>
      <c r="Q131" s="33">
        <f>(K131-P131)/K131</f>
        <v>0.88149847094801226</v>
      </c>
      <c r="R131" s="33">
        <f>P131/K131</f>
        <v>0.11850152905198778</v>
      </c>
      <c r="S131" s="32">
        <v>2</v>
      </c>
      <c r="T131" s="31">
        <f>K131/S131</f>
        <v>38.437066591218738</v>
      </c>
      <c r="U131" s="31">
        <f>P131/S131</f>
        <v>4.5548511633324962</v>
      </c>
      <c r="V131" s="31">
        <f>T131-U131</f>
        <v>33.882215427886244</v>
      </c>
      <c r="W131" s="32">
        <v>1</v>
      </c>
      <c r="X131" s="32">
        <v>100</v>
      </c>
      <c r="Y131" s="31">
        <f>V131*X131/W131</f>
        <v>3388.2215427886244</v>
      </c>
      <c r="Z131" s="31">
        <f>Y131*3.3/1000</f>
        <v>11.18113109120246</v>
      </c>
    </row>
    <row r="132" spans="1:26">
      <c r="A132" s="32">
        <v>5</v>
      </c>
      <c r="B132" s="32" t="s">
        <v>300</v>
      </c>
      <c r="C132" s="32" t="s">
        <v>319</v>
      </c>
      <c r="D132" s="32">
        <v>10000000</v>
      </c>
      <c r="E132" s="32">
        <v>8778759</v>
      </c>
      <c r="F132" s="33">
        <f>1-(E132/D132)</f>
        <v>0.12212409999999996</v>
      </c>
      <c r="G132" s="32">
        <v>598</v>
      </c>
      <c r="H132" s="32">
        <v>598</v>
      </c>
      <c r="I132" s="31">
        <f>(H132/E132)*D132</f>
        <v>681.18967612620418</v>
      </c>
      <c r="J132" s="32">
        <v>5</v>
      </c>
      <c r="K132" s="31">
        <f>I132/J132</f>
        <v>136.23793522524085</v>
      </c>
      <c r="L132" s="32">
        <v>48</v>
      </c>
      <c r="M132" s="32">
        <v>48</v>
      </c>
      <c r="N132" s="31">
        <f>(M132/E132)*D132</f>
        <v>54.677432197421069</v>
      </c>
      <c r="O132" s="32">
        <v>4</v>
      </c>
      <c r="P132" s="31">
        <f>N132/O132</f>
        <v>13.669358049355267</v>
      </c>
      <c r="Q132" s="33">
        <f>(K132-P132)/K132</f>
        <v>0.89966555183946495</v>
      </c>
      <c r="R132" s="33">
        <f>P132/K132</f>
        <v>0.10033444816053511</v>
      </c>
      <c r="S132" s="32">
        <v>2</v>
      </c>
      <c r="T132" s="31">
        <f>K132/S132</f>
        <v>68.118967612620423</v>
      </c>
      <c r="U132" s="31">
        <f>P132/S132</f>
        <v>6.8346790246776337</v>
      </c>
      <c r="V132" s="31">
        <f>T132-U132</f>
        <v>61.28428858794279</v>
      </c>
      <c r="W132" s="32">
        <v>1</v>
      </c>
      <c r="X132" s="32">
        <v>100</v>
      </c>
      <c r="Y132" s="31">
        <f>V132*X132/W132</f>
        <v>6128.4288587942792</v>
      </c>
      <c r="Z132" s="31">
        <f>Y132*3.3/1000</f>
        <v>20.223815234021121</v>
      </c>
    </row>
    <row r="133" spans="1:26">
      <c r="A133" s="32">
        <v>5</v>
      </c>
      <c r="B133" s="32" t="s">
        <v>300</v>
      </c>
      <c r="C133" s="32" t="s">
        <v>318</v>
      </c>
      <c r="D133" s="32">
        <v>10000000</v>
      </c>
      <c r="E133" s="32">
        <v>8506409</v>
      </c>
      <c r="F133" s="33">
        <f>1-(E133/D133)</f>
        <v>0.14935909999999997</v>
      </c>
      <c r="G133" s="32">
        <v>834</v>
      </c>
      <c r="H133" s="32">
        <v>834</v>
      </c>
      <c r="I133" s="31">
        <f>(H133/E133)*D133</f>
        <v>980.43722092365897</v>
      </c>
      <c r="J133" s="32">
        <v>5</v>
      </c>
      <c r="K133" s="31">
        <f>I133/J133</f>
        <v>196.08744418473179</v>
      </c>
      <c r="L133" s="32">
        <v>36</v>
      </c>
      <c r="M133" s="32">
        <v>36</v>
      </c>
      <c r="N133" s="31">
        <f>(M133/E133)*D133</f>
        <v>42.321031119006854</v>
      </c>
      <c r="O133" s="32">
        <v>4</v>
      </c>
      <c r="P133" s="31">
        <f>N133/O133</f>
        <v>10.580257779751713</v>
      </c>
      <c r="Q133" s="33">
        <f>(K133-P133)/K133</f>
        <v>0.9460431654676259</v>
      </c>
      <c r="R133" s="33">
        <f>P133/K133</f>
        <v>5.3956834532374091E-2</v>
      </c>
      <c r="S133" s="32">
        <v>2</v>
      </c>
      <c r="T133" s="31">
        <f>K133/S133</f>
        <v>98.043722092365897</v>
      </c>
      <c r="U133" s="31">
        <f>P133/S133</f>
        <v>5.2901288898758567</v>
      </c>
      <c r="V133" s="31">
        <f>T133-U133</f>
        <v>92.753593202490038</v>
      </c>
      <c r="W133" s="32">
        <v>1</v>
      </c>
      <c r="X133" s="32">
        <v>100</v>
      </c>
      <c r="Y133" s="31">
        <f>V133*X133/W133</f>
        <v>9275.3593202490047</v>
      </c>
      <c r="Z133" s="31">
        <f>Y133*3.3/1000</f>
        <v>30.608685756821714</v>
      </c>
    </row>
    <row r="134" spans="1:26">
      <c r="A134" s="32">
        <v>5</v>
      </c>
      <c r="B134" s="32" t="s">
        <v>300</v>
      </c>
      <c r="C134" s="32" t="s">
        <v>317</v>
      </c>
      <c r="D134" s="32">
        <v>10000000</v>
      </c>
      <c r="E134" s="32">
        <v>8892510</v>
      </c>
      <c r="F134" s="33">
        <f>1-(E134/D134)</f>
        <v>0.11074899999999999</v>
      </c>
      <c r="G134" s="32">
        <v>521</v>
      </c>
      <c r="H134" s="32">
        <v>521</v>
      </c>
      <c r="I134" s="31">
        <f>(H134/E134)*D134</f>
        <v>585.88632455853292</v>
      </c>
      <c r="J134" s="32">
        <v>5</v>
      </c>
      <c r="K134" s="31">
        <f>I134/J134</f>
        <v>117.17726491170659</v>
      </c>
      <c r="L134" s="32">
        <v>30</v>
      </c>
      <c r="M134" s="32">
        <v>30</v>
      </c>
      <c r="N134" s="31">
        <f>(M134/E134)*D134</f>
        <v>33.736256692429919</v>
      </c>
      <c r="O134" s="32">
        <v>4</v>
      </c>
      <c r="P134" s="31">
        <f>N134/O134</f>
        <v>8.4340641731074797</v>
      </c>
      <c r="Q134" s="33">
        <f>(K134-P134)/K134</f>
        <v>0.92802303262955865</v>
      </c>
      <c r="R134" s="33">
        <f>P134/K134</f>
        <v>7.1976967370441458E-2</v>
      </c>
      <c r="S134" s="32">
        <v>2</v>
      </c>
      <c r="T134" s="31">
        <f>K134/S134</f>
        <v>58.588632455853293</v>
      </c>
      <c r="U134" s="31">
        <f>P134/S134</f>
        <v>4.2170320865537398</v>
      </c>
      <c r="V134" s="31">
        <f>T134-U134</f>
        <v>54.371600369299557</v>
      </c>
      <c r="W134" s="32">
        <v>1</v>
      </c>
      <c r="X134" s="32">
        <v>100</v>
      </c>
      <c r="Y134" s="31">
        <f>V134*X134/W134</f>
        <v>5437.1600369299558</v>
      </c>
      <c r="Z134" s="31">
        <f>Y134*3.3/1000</f>
        <v>17.942628121868854</v>
      </c>
    </row>
    <row r="135" spans="1:26">
      <c r="A135" s="32">
        <v>5</v>
      </c>
      <c r="B135" s="32" t="s">
        <v>300</v>
      </c>
      <c r="C135" s="32" t="s">
        <v>316</v>
      </c>
      <c r="D135" s="32">
        <v>10000000</v>
      </c>
      <c r="E135" s="32">
        <v>8730190</v>
      </c>
      <c r="F135" s="33">
        <f>1-(E135/D135)</f>
        <v>0.12698100000000001</v>
      </c>
      <c r="G135" s="32">
        <v>424</v>
      </c>
      <c r="H135" s="32">
        <v>424</v>
      </c>
      <c r="I135" s="31">
        <f>(H135/E135)*D135</f>
        <v>485.67098768755318</v>
      </c>
      <c r="J135" s="32">
        <v>5</v>
      </c>
      <c r="K135" s="31">
        <f>I135/J135</f>
        <v>97.13419753751063</v>
      </c>
      <c r="L135" s="32">
        <v>21</v>
      </c>
      <c r="M135" s="32">
        <v>21</v>
      </c>
      <c r="N135" s="31">
        <f>(M135/E135)*D135</f>
        <v>24.054459295845792</v>
      </c>
      <c r="O135" s="32">
        <v>4</v>
      </c>
      <c r="P135" s="31">
        <f>N135/O135</f>
        <v>6.013614823961448</v>
      </c>
      <c r="Q135" s="33">
        <f>(K135-P135)/K135</f>
        <v>0.93808962264150941</v>
      </c>
      <c r="R135" s="33">
        <f>P135/K135</f>
        <v>6.1910377358490566E-2</v>
      </c>
      <c r="S135" s="32">
        <v>2</v>
      </c>
      <c r="T135" s="31">
        <f>K135/S135</f>
        <v>48.567098768755315</v>
      </c>
      <c r="U135" s="31">
        <f>P135/S135</f>
        <v>3.006807411980724</v>
      </c>
      <c r="V135" s="31">
        <f>T135-U135</f>
        <v>45.560291356774592</v>
      </c>
      <c r="W135" s="32">
        <v>1</v>
      </c>
      <c r="X135" s="32">
        <v>100</v>
      </c>
      <c r="Y135" s="31">
        <f>V135*X135/W135</f>
        <v>4556.0291356774587</v>
      </c>
      <c r="Z135" s="31">
        <f>Y135*3.3/1000</f>
        <v>15.034896147735614</v>
      </c>
    </row>
    <row r="136" spans="1:26">
      <c r="A136" s="32">
        <v>5</v>
      </c>
      <c r="B136" s="32" t="s">
        <v>300</v>
      </c>
      <c r="C136" s="32" t="s">
        <v>315</v>
      </c>
      <c r="D136" s="32">
        <v>10000000</v>
      </c>
      <c r="E136" s="32">
        <v>8024125</v>
      </c>
      <c r="F136" s="33">
        <f>1-(E136/D136)</f>
        <v>0.19758750000000003</v>
      </c>
      <c r="G136" s="32">
        <v>1040</v>
      </c>
      <c r="H136" s="32">
        <v>1040</v>
      </c>
      <c r="I136" s="31">
        <f>(H136/E136)*D136</f>
        <v>1296.0914741482716</v>
      </c>
      <c r="J136" s="32">
        <v>5</v>
      </c>
      <c r="K136" s="31">
        <f>I136/J136</f>
        <v>259.21829482965433</v>
      </c>
      <c r="L136" s="32">
        <v>46</v>
      </c>
      <c r="M136" s="32">
        <v>46</v>
      </c>
      <c r="N136" s="31">
        <f>(M136/E136)*D136</f>
        <v>57.327122895019706</v>
      </c>
      <c r="O136" s="32">
        <v>4</v>
      </c>
      <c r="P136" s="31">
        <f>N136/O136</f>
        <v>14.331780723754926</v>
      </c>
      <c r="Q136" s="33">
        <f>(K136-P136)/K136</f>
        <v>0.94471153846153855</v>
      </c>
      <c r="R136" s="33">
        <f>P136/K136</f>
        <v>5.5288461538461536E-2</v>
      </c>
      <c r="S136" s="32">
        <v>2</v>
      </c>
      <c r="T136" s="31">
        <f>K136/S136</f>
        <v>129.60914741482716</v>
      </c>
      <c r="U136" s="31">
        <f>P136/S136</f>
        <v>7.1658903618774632</v>
      </c>
      <c r="V136" s="31">
        <f>T136-U136</f>
        <v>122.4432570529497</v>
      </c>
      <c r="W136" s="32">
        <v>1</v>
      </c>
      <c r="X136" s="32">
        <v>100</v>
      </c>
      <c r="Y136" s="31">
        <f>V136*X136/W136</f>
        <v>12244.32570529497</v>
      </c>
      <c r="Z136" s="31">
        <f>Y136*3.3/1000</f>
        <v>40.406274827473396</v>
      </c>
    </row>
    <row r="137" spans="1:26">
      <c r="A137" s="32">
        <v>5</v>
      </c>
      <c r="B137" s="32" t="s">
        <v>300</v>
      </c>
      <c r="C137" s="32" t="s">
        <v>314</v>
      </c>
      <c r="D137" s="32">
        <v>10000000</v>
      </c>
      <c r="E137" s="32">
        <v>8866681</v>
      </c>
      <c r="F137" s="33">
        <f>1-(E137/D137)</f>
        <v>0.11333190000000004</v>
      </c>
      <c r="G137" s="32">
        <v>863</v>
      </c>
      <c r="H137" s="32">
        <v>863</v>
      </c>
      <c r="I137" s="31">
        <f>(H137/E137)*D137</f>
        <v>973.30669728616601</v>
      </c>
      <c r="J137" s="32">
        <v>5</v>
      </c>
      <c r="K137" s="31">
        <f>I137/J137</f>
        <v>194.6613394572332</v>
      </c>
      <c r="L137" s="32">
        <v>23</v>
      </c>
      <c r="M137" s="32">
        <v>23</v>
      </c>
      <c r="N137" s="31">
        <f>(M137/E137)*D137</f>
        <v>25.939807691288316</v>
      </c>
      <c r="O137" s="32">
        <v>4</v>
      </c>
      <c r="P137" s="31">
        <f>N137/O137</f>
        <v>6.4849519228220789</v>
      </c>
      <c r="Q137" s="33">
        <f>(K137-P137)/K137</f>
        <v>0.96668597914252596</v>
      </c>
      <c r="R137" s="33">
        <f>P137/K137</f>
        <v>3.3314020857473925E-2</v>
      </c>
      <c r="S137" s="32">
        <v>2</v>
      </c>
      <c r="T137" s="31">
        <f>K137/S137</f>
        <v>97.330669728616598</v>
      </c>
      <c r="U137" s="31">
        <f>P137/S137</f>
        <v>3.2424759614110394</v>
      </c>
      <c r="V137" s="31">
        <f>T137-U137</f>
        <v>94.088193767205553</v>
      </c>
      <c r="W137" s="32">
        <v>1</v>
      </c>
      <c r="X137" s="32">
        <v>100</v>
      </c>
      <c r="Y137" s="31">
        <f>V137*X137/W137</f>
        <v>9408.8193767205557</v>
      </c>
      <c r="Z137" s="31">
        <f>Y137*3.3/1000</f>
        <v>31.049103943177833</v>
      </c>
    </row>
    <row r="138" spans="1:26">
      <c r="A138" s="32">
        <v>5</v>
      </c>
      <c r="B138" s="32" t="s">
        <v>300</v>
      </c>
      <c r="C138" s="32" t="s">
        <v>313</v>
      </c>
      <c r="D138" s="32">
        <v>10000000</v>
      </c>
      <c r="E138" s="32">
        <v>8022871</v>
      </c>
      <c r="F138" s="33">
        <f>1-(E138/D138)</f>
        <v>0.19771289999999997</v>
      </c>
      <c r="G138" s="32">
        <v>349</v>
      </c>
      <c r="H138" s="32">
        <v>349</v>
      </c>
      <c r="I138" s="31">
        <f>(H138/E138)*D138</f>
        <v>435.00637116064809</v>
      </c>
      <c r="J138" s="32">
        <v>5</v>
      </c>
      <c r="K138" s="31">
        <f>I138/J138</f>
        <v>87.001274232129617</v>
      </c>
      <c r="L138" s="32">
        <v>21</v>
      </c>
      <c r="M138" s="32">
        <v>21</v>
      </c>
      <c r="N138" s="31">
        <f>(M138/E138)*D138</f>
        <v>26.175168465253897</v>
      </c>
      <c r="O138" s="32">
        <v>4</v>
      </c>
      <c r="P138" s="31">
        <f>N138/O138</f>
        <v>6.5437921163134742</v>
      </c>
      <c r="Q138" s="33">
        <f>(K138-P138)/K138</f>
        <v>0.92478510028653305</v>
      </c>
      <c r="R138" s="33">
        <f>P138/K138</f>
        <v>7.5214899713467051E-2</v>
      </c>
      <c r="S138" s="32">
        <v>2</v>
      </c>
      <c r="T138" s="31">
        <f>K138/S138</f>
        <v>43.500637116064809</v>
      </c>
      <c r="U138" s="31">
        <f>P138/S138</f>
        <v>3.2718960581567371</v>
      </c>
      <c r="V138" s="31">
        <f>T138-U138</f>
        <v>40.228741057908074</v>
      </c>
      <c r="W138" s="32">
        <v>1</v>
      </c>
      <c r="X138" s="32">
        <v>100</v>
      </c>
      <c r="Y138" s="31">
        <f>V138*X138/W138</f>
        <v>4022.8741057908073</v>
      </c>
      <c r="Z138" s="31">
        <f>Y138*3.3/1000</f>
        <v>13.275484549109663</v>
      </c>
    </row>
    <row r="139" spans="1:26">
      <c r="A139" s="32">
        <v>5</v>
      </c>
      <c r="B139" s="32" t="s">
        <v>300</v>
      </c>
      <c r="C139" s="32" t="s">
        <v>312</v>
      </c>
      <c r="D139" s="32">
        <v>10000000</v>
      </c>
      <c r="E139" s="32">
        <v>8908151</v>
      </c>
      <c r="F139" s="33">
        <f>1-(E139/D139)</f>
        <v>0.10918490000000003</v>
      </c>
      <c r="G139" s="32">
        <v>459</v>
      </c>
      <c r="H139" s="32">
        <v>459</v>
      </c>
      <c r="I139" s="31">
        <f>(H139/E139)*D139</f>
        <v>515.25844139822061</v>
      </c>
      <c r="J139" s="32">
        <v>5</v>
      </c>
      <c r="K139" s="31">
        <f>I139/J139</f>
        <v>103.05168827964413</v>
      </c>
      <c r="L139" s="32">
        <v>16</v>
      </c>
      <c r="M139" s="32">
        <v>16</v>
      </c>
      <c r="N139" s="31">
        <f>(M139/E139)*D139</f>
        <v>17.961078567258234</v>
      </c>
      <c r="O139" s="32">
        <v>4</v>
      </c>
      <c r="P139" s="31">
        <f>N139/O139</f>
        <v>4.4902696418145585</v>
      </c>
      <c r="Q139" s="33">
        <f>(K139-P139)/K139</f>
        <v>0.95642701525054463</v>
      </c>
      <c r="R139" s="33">
        <f>P139/K139</f>
        <v>4.3572984749455333E-2</v>
      </c>
      <c r="S139" s="32">
        <v>2</v>
      </c>
      <c r="T139" s="31">
        <f>K139/S139</f>
        <v>51.525844139822063</v>
      </c>
      <c r="U139" s="31">
        <f>P139/S139</f>
        <v>2.2451348209072792</v>
      </c>
      <c r="V139" s="31">
        <f>T139-U139</f>
        <v>49.280709318914781</v>
      </c>
      <c r="W139" s="32">
        <v>1</v>
      </c>
      <c r="X139" s="32">
        <v>100</v>
      </c>
      <c r="Y139" s="31">
        <f>V139*X139/W139</f>
        <v>4928.0709318914778</v>
      </c>
      <c r="Z139" s="31">
        <f>Y139*3.3/1000</f>
        <v>16.262634075241877</v>
      </c>
    </row>
    <row r="140" spans="1:26">
      <c r="A140" s="32">
        <v>5</v>
      </c>
      <c r="B140" s="32" t="s">
        <v>300</v>
      </c>
      <c r="C140" s="32" t="s">
        <v>311</v>
      </c>
      <c r="D140" s="32">
        <v>10000000</v>
      </c>
      <c r="E140" s="32">
        <v>8819082</v>
      </c>
      <c r="F140" s="33">
        <f>1-(E140/D140)</f>
        <v>0.11809179999999997</v>
      </c>
      <c r="G140" s="32">
        <v>960</v>
      </c>
      <c r="H140" s="32">
        <v>960</v>
      </c>
      <c r="I140" s="31">
        <f>(H140/E140)*D140</f>
        <v>1088.5486720726715</v>
      </c>
      <c r="J140" s="32">
        <v>5</v>
      </c>
      <c r="K140" s="31">
        <f>I140/J140</f>
        <v>217.7097344145343</v>
      </c>
      <c r="L140" s="32">
        <v>27</v>
      </c>
      <c r="M140" s="32">
        <v>27</v>
      </c>
      <c r="N140" s="31">
        <f>(M140/E140)*D140</f>
        <v>30.615431402043885</v>
      </c>
      <c r="O140" s="32">
        <v>4</v>
      </c>
      <c r="P140" s="31">
        <f>N140/O140</f>
        <v>7.6538578505109713</v>
      </c>
      <c r="Q140" s="33">
        <f>(K140-P140)/K140</f>
        <v>0.96484375</v>
      </c>
      <c r="R140" s="33">
        <f>P140/K140</f>
        <v>3.515625E-2</v>
      </c>
      <c r="S140" s="32">
        <v>2</v>
      </c>
      <c r="T140" s="31">
        <f>K140/S140</f>
        <v>108.85486720726715</v>
      </c>
      <c r="U140" s="31">
        <f>P140/S140</f>
        <v>3.8269289252554857</v>
      </c>
      <c r="V140" s="31">
        <f>T140-U140</f>
        <v>105.02793828201166</v>
      </c>
      <c r="W140" s="32">
        <v>1</v>
      </c>
      <c r="X140" s="32">
        <v>100</v>
      </c>
      <c r="Y140" s="31">
        <f>V140*X140/W140</f>
        <v>10502.793828201166</v>
      </c>
      <c r="Z140" s="31">
        <f>Y140*3.3/1000</f>
        <v>34.659219633063849</v>
      </c>
    </row>
    <row r="141" spans="1:26">
      <c r="A141" s="32">
        <v>5</v>
      </c>
      <c r="B141" s="32" t="s">
        <v>300</v>
      </c>
      <c r="C141" s="32" t="s">
        <v>310</v>
      </c>
      <c r="D141" s="32">
        <v>10000000</v>
      </c>
      <c r="E141" s="32">
        <v>8757295</v>
      </c>
      <c r="F141" s="33">
        <f>1-(E141/D141)</f>
        <v>0.12427049999999995</v>
      </c>
      <c r="G141" s="32">
        <v>335</v>
      </c>
      <c r="H141" s="32">
        <v>335</v>
      </c>
      <c r="I141" s="31">
        <f>(H141/E141)*D141</f>
        <v>382.5382152822304</v>
      </c>
      <c r="J141" s="32">
        <v>5</v>
      </c>
      <c r="K141" s="31">
        <f>I141/J141</f>
        <v>76.507643056446085</v>
      </c>
      <c r="L141" s="32">
        <v>18</v>
      </c>
      <c r="M141" s="32">
        <v>18</v>
      </c>
      <c r="N141" s="31">
        <f>(M141/E141)*D141</f>
        <v>20.554292164418353</v>
      </c>
      <c r="O141" s="32">
        <v>4</v>
      </c>
      <c r="P141" s="31">
        <f>N141/O141</f>
        <v>5.1385730411045882</v>
      </c>
      <c r="Q141" s="33">
        <f>(K141-P141)/K141</f>
        <v>0.93283582089552231</v>
      </c>
      <c r="R141" s="33">
        <f>P141/K141</f>
        <v>6.7164179104477612E-2</v>
      </c>
      <c r="S141" s="32">
        <v>2</v>
      </c>
      <c r="T141" s="31">
        <f>K141/S141</f>
        <v>38.253821528223042</v>
      </c>
      <c r="U141" s="31">
        <f>P141/S141</f>
        <v>2.5692865205522941</v>
      </c>
      <c r="V141" s="31">
        <f>T141-U141</f>
        <v>35.684535007670746</v>
      </c>
      <c r="W141" s="32">
        <v>1</v>
      </c>
      <c r="X141" s="32">
        <v>100</v>
      </c>
      <c r="Y141" s="31">
        <f>V141*X141/W141</f>
        <v>3568.4535007670747</v>
      </c>
      <c r="Z141" s="31">
        <f>Y141*3.3/1000</f>
        <v>11.775896552531345</v>
      </c>
    </row>
    <row r="142" spans="1:26">
      <c r="A142" s="32">
        <v>5</v>
      </c>
      <c r="B142" s="32" t="s">
        <v>300</v>
      </c>
      <c r="C142" s="32" t="s">
        <v>309</v>
      </c>
      <c r="D142" s="32">
        <v>10000000</v>
      </c>
      <c r="E142" s="32">
        <v>8826075</v>
      </c>
      <c r="F142" s="33">
        <f>1-(E142/D142)</f>
        <v>0.11739250000000001</v>
      </c>
      <c r="G142" s="32">
        <v>2032</v>
      </c>
      <c r="H142" s="32">
        <v>2032</v>
      </c>
      <c r="I142" s="31">
        <f>(H142/E142)*D142</f>
        <v>2302.2691286897066</v>
      </c>
      <c r="J142" s="32">
        <v>5</v>
      </c>
      <c r="K142" s="31">
        <f>I142/J142</f>
        <v>460.45382573794132</v>
      </c>
      <c r="L142" s="32">
        <v>87</v>
      </c>
      <c r="M142" s="32">
        <v>87</v>
      </c>
      <c r="N142" s="31">
        <f>(M142/E142)*D142</f>
        <v>98.571562104332898</v>
      </c>
      <c r="O142" s="32">
        <v>4</v>
      </c>
      <c r="P142" s="31">
        <f>N142/O142</f>
        <v>24.642890526083225</v>
      </c>
      <c r="Q142" s="33">
        <f>(K142-P142)/K142</f>
        <v>0.94648129921259838</v>
      </c>
      <c r="R142" s="33">
        <f>P142/K142</f>
        <v>5.351870078740157E-2</v>
      </c>
      <c r="S142" s="32">
        <v>2</v>
      </c>
      <c r="T142" s="31">
        <f>K142/S142</f>
        <v>230.22691286897066</v>
      </c>
      <c r="U142" s="31">
        <f>P142/S142</f>
        <v>12.321445263041612</v>
      </c>
      <c r="V142" s="31">
        <f>T142-U142</f>
        <v>217.90546760592903</v>
      </c>
      <c r="W142" s="32">
        <v>1</v>
      </c>
      <c r="X142" s="32">
        <v>100</v>
      </c>
      <c r="Y142" s="31">
        <f>V142*X142/W142</f>
        <v>21790.546760592904</v>
      </c>
      <c r="Z142" s="31">
        <f>Y142*3.3/1000</f>
        <v>71.908804309956579</v>
      </c>
    </row>
    <row r="143" spans="1:26">
      <c r="A143" s="32">
        <v>5</v>
      </c>
      <c r="B143" s="32" t="s">
        <v>300</v>
      </c>
      <c r="C143" s="32" t="s">
        <v>308</v>
      </c>
      <c r="D143" s="32">
        <v>10000000</v>
      </c>
      <c r="E143" s="32">
        <v>8640111</v>
      </c>
      <c r="F143" s="33">
        <f>1-(E143/D143)</f>
        <v>0.13598889999999997</v>
      </c>
      <c r="G143" s="32">
        <v>604</v>
      </c>
      <c r="H143" s="32">
        <v>604</v>
      </c>
      <c r="I143" s="31">
        <f>(H143/E143)*D143</f>
        <v>699.06509302947609</v>
      </c>
      <c r="J143" s="32">
        <v>5</v>
      </c>
      <c r="K143" s="31">
        <f>I143/J143</f>
        <v>139.81301860589522</v>
      </c>
      <c r="L143" s="32">
        <v>44</v>
      </c>
      <c r="M143" s="32">
        <v>44</v>
      </c>
      <c r="N143" s="31">
        <f>(M143/E143)*D143</f>
        <v>50.925271677643956</v>
      </c>
      <c r="O143" s="32">
        <v>4</v>
      </c>
      <c r="P143" s="31">
        <f>N143/O143</f>
        <v>12.731317919410989</v>
      </c>
      <c r="Q143" s="33">
        <f>(K143-P143)/K143</f>
        <v>0.90894039735099341</v>
      </c>
      <c r="R143" s="33">
        <f>P143/K143</f>
        <v>9.1059602649006616E-2</v>
      </c>
      <c r="S143" s="32">
        <v>2</v>
      </c>
      <c r="T143" s="31">
        <f>K143/S143</f>
        <v>69.906509302947612</v>
      </c>
      <c r="U143" s="31">
        <f>P143/S143</f>
        <v>6.3656589597054944</v>
      </c>
      <c r="V143" s="31">
        <f>T143-U143</f>
        <v>63.54085034324212</v>
      </c>
      <c r="W143" s="32">
        <v>1</v>
      </c>
      <c r="X143" s="32">
        <v>100</v>
      </c>
      <c r="Y143" s="31">
        <f>V143*X143/W143</f>
        <v>6354.0850343242118</v>
      </c>
      <c r="Z143" s="31">
        <f>Y143*3.3/1000</f>
        <v>20.968480613269897</v>
      </c>
    </row>
    <row r="144" spans="1:26">
      <c r="A144" s="32">
        <v>5</v>
      </c>
      <c r="B144" s="32" t="s">
        <v>300</v>
      </c>
      <c r="C144" s="32" t="s">
        <v>307</v>
      </c>
      <c r="D144" s="32">
        <v>10000000</v>
      </c>
      <c r="E144" s="32">
        <v>8777570</v>
      </c>
      <c r="F144" s="33">
        <f>1-(E144/D144)</f>
        <v>0.12224299999999999</v>
      </c>
      <c r="G144" s="32">
        <v>750</v>
      </c>
      <c r="H144" s="32">
        <v>750</v>
      </c>
      <c r="I144" s="31">
        <f>(H144/E144)*D144</f>
        <v>854.45060534977222</v>
      </c>
      <c r="J144" s="32">
        <v>5</v>
      </c>
      <c r="K144" s="31">
        <f>I144/J144</f>
        <v>170.89012106995443</v>
      </c>
      <c r="L144" s="32">
        <v>34</v>
      </c>
      <c r="M144" s="32">
        <v>34</v>
      </c>
      <c r="N144" s="31">
        <f>(M144/E144)*D144</f>
        <v>38.735094109189674</v>
      </c>
      <c r="O144" s="32">
        <v>4</v>
      </c>
      <c r="P144" s="31">
        <f>N144/O144</f>
        <v>9.6837735272974186</v>
      </c>
      <c r="Q144" s="33">
        <f>(K144-P144)/K144</f>
        <v>0.94333333333333325</v>
      </c>
      <c r="R144" s="33">
        <f>P144/K144</f>
        <v>5.6666666666666671E-2</v>
      </c>
      <c r="S144" s="32">
        <v>2</v>
      </c>
      <c r="T144" s="31">
        <f>K144/S144</f>
        <v>85.445060534977216</v>
      </c>
      <c r="U144" s="31">
        <f>P144/S144</f>
        <v>4.8418867636487093</v>
      </c>
      <c r="V144" s="31">
        <f>T144-U144</f>
        <v>80.6031737713285</v>
      </c>
      <c r="W144" s="32">
        <v>1</v>
      </c>
      <c r="X144" s="32">
        <v>100</v>
      </c>
      <c r="Y144" s="31">
        <f>V144*X144/W144</f>
        <v>8060.3173771328502</v>
      </c>
      <c r="Z144" s="31">
        <f>Y144*3.3/1000</f>
        <v>26.599047344538405</v>
      </c>
    </row>
    <row r="145" spans="1:26">
      <c r="A145" s="32">
        <v>5</v>
      </c>
      <c r="B145" s="32" t="s">
        <v>300</v>
      </c>
      <c r="C145" s="32" t="s">
        <v>306</v>
      </c>
      <c r="D145" s="32">
        <v>10000000</v>
      </c>
      <c r="E145" s="32">
        <v>6146080</v>
      </c>
      <c r="F145" s="33">
        <f>1-(E145/D145)</f>
        <v>0.38539199999999996</v>
      </c>
      <c r="G145" s="32">
        <v>1864</v>
      </c>
      <c r="H145" s="32">
        <v>1864</v>
      </c>
      <c r="I145" s="31">
        <f>(H145/E145)*D145</f>
        <v>3032.8274282144071</v>
      </c>
      <c r="J145" s="32">
        <v>5</v>
      </c>
      <c r="K145" s="31">
        <f>I145/J145</f>
        <v>606.56548564288141</v>
      </c>
      <c r="L145" s="32">
        <v>61</v>
      </c>
      <c r="M145" s="32">
        <v>61</v>
      </c>
      <c r="N145" s="31">
        <f>(M145/E145)*D145</f>
        <v>99.250253820321248</v>
      </c>
      <c r="O145" s="32">
        <v>4</v>
      </c>
      <c r="P145" s="31">
        <f>N145/O145</f>
        <v>24.812563455080312</v>
      </c>
      <c r="Q145" s="33">
        <f>(K145-P145)/K145</f>
        <v>0.95909334763948506</v>
      </c>
      <c r="R145" s="33">
        <f>P145/K145</f>
        <v>4.0906652360515015E-2</v>
      </c>
      <c r="S145" s="32">
        <v>2</v>
      </c>
      <c r="T145" s="31">
        <f>K145/S145</f>
        <v>303.28274282144071</v>
      </c>
      <c r="U145" s="31">
        <f>P145/S145</f>
        <v>12.406281727540156</v>
      </c>
      <c r="V145" s="31">
        <f>T145-U145</f>
        <v>290.87646109390056</v>
      </c>
      <c r="W145" s="32">
        <v>1</v>
      </c>
      <c r="X145" s="32">
        <v>100</v>
      </c>
      <c r="Y145" s="31">
        <f>V145*X145/W145</f>
        <v>29087.646109390054</v>
      </c>
      <c r="Z145" s="31">
        <f>Y145*3.3/1000</f>
        <v>95.989232160987171</v>
      </c>
    </row>
    <row r="146" spans="1:26">
      <c r="A146" s="32">
        <v>5</v>
      </c>
      <c r="B146" s="32" t="s">
        <v>300</v>
      </c>
      <c r="C146" s="32" t="s">
        <v>305</v>
      </c>
      <c r="D146" s="32">
        <v>10000000</v>
      </c>
      <c r="E146" s="32">
        <v>7449258</v>
      </c>
      <c r="F146" s="33">
        <f>1-(E146/D146)</f>
        <v>0.25507420000000003</v>
      </c>
      <c r="G146" s="32">
        <v>4631</v>
      </c>
      <c r="H146" s="32">
        <v>4631</v>
      </c>
      <c r="I146" s="31">
        <f>(H146/E146)*D146</f>
        <v>6216.7265518256982</v>
      </c>
      <c r="J146" s="32">
        <v>5</v>
      </c>
      <c r="K146" s="31">
        <f>I146/J146</f>
        <v>1243.3453103651395</v>
      </c>
      <c r="L146" s="32">
        <v>107</v>
      </c>
      <c r="M146" s="32">
        <v>107</v>
      </c>
      <c r="N146" s="31">
        <f>(M146/E146)*D146</f>
        <v>143.63846707953999</v>
      </c>
      <c r="O146" s="32">
        <v>4</v>
      </c>
      <c r="P146" s="31">
        <f>N146/O146</f>
        <v>35.909616769884998</v>
      </c>
      <c r="Q146" s="33">
        <f>(K146-P146)/K146</f>
        <v>0.97111854890952287</v>
      </c>
      <c r="R146" s="33">
        <f>P146/K146</f>
        <v>2.8881451090477222E-2</v>
      </c>
      <c r="S146" s="32">
        <v>2</v>
      </c>
      <c r="T146" s="31">
        <f>K146/S146</f>
        <v>621.67265518256977</v>
      </c>
      <c r="U146" s="31">
        <f>P146/S146</f>
        <v>17.954808384942499</v>
      </c>
      <c r="V146" s="31">
        <f>T146-U146</f>
        <v>603.71784679762732</v>
      </c>
      <c r="W146" s="32">
        <v>1</v>
      </c>
      <c r="X146" s="32">
        <v>100</v>
      </c>
      <c r="Y146" s="31">
        <f>V146*X146/W146</f>
        <v>60371.784679762728</v>
      </c>
      <c r="Z146" s="31">
        <f>Y146*3.3/1000</f>
        <v>199.226889443217</v>
      </c>
    </row>
    <row r="147" spans="1:26">
      <c r="A147" s="32">
        <v>5</v>
      </c>
      <c r="B147" s="32" t="s">
        <v>300</v>
      </c>
      <c r="C147" s="32" t="s">
        <v>304</v>
      </c>
      <c r="D147" s="32">
        <v>10000000</v>
      </c>
      <c r="E147" s="32">
        <v>6646738</v>
      </c>
      <c r="F147" s="33">
        <f>1-(E147/D147)</f>
        <v>0.33532620000000002</v>
      </c>
      <c r="G147" s="32">
        <v>4165</v>
      </c>
      <c r="H147" s="32">
        <v>4165</v>
      </c>
      <c r="I147" s="31">
        <f>(H147/E147)*D147</f>
        <v>6266.2316462601657</v>
      </c>
      <c r="J147" s="32">
        <v>5</v>
      </c>
      <c r="K147" s="31">
        <f>I147/J147</f>
        <v>1253.2463292520331</v>
      </c>
      <c r="L147" s="32">
        <v>78</v>
      </c>
      <c r="M147" s="32">
        <v>78</v>
      </c>
      <c r="N147" s="31">
        <f>(M147/E147)*D147</f>
        <v>117.35079673668498</v>
      </c>
      <c r="O147" s="32">
        <v>4</v>
      </c>
      <c r="P147" s="31">
        <f>N147/O147</f>
        <v>29.337699184171246</v>
      </c>
      <c r="Q147" s="33">
        <f>(K147-P147)/K147</f>
        <v>0.97659063625450182</v>
      </c>
      <c r="R147" s="33">
        <f>P147/K147</f>
        <v>2.34093637454982E-2</v>
      </c>
      <c r="S147" s="32">
        <v>2</v>
      </c>
      <c r="T147" s="31">
        <f>K147/S147</f>
        <v>626.62316462601655</v>
      </c>
      <c r="U147" s="31">
        <f>P147/S147</f>
        <v>14.668849592085623</v>
      </c>
      <c r="V147" s="31">
        <f>T147-U147</f>
        <v>611.95431503393092</v>
      </c>
      <c r="W147" s="32">
        <v>1</v>
      </c>
      <c r="X147" s="32">
        <v>100</v>
      </c>
      <c r="Y147" s="31">
        <f>V147*X147/W147</f>
        <v>61195.431503393091</v>
      </c>
      <c r="Z147" s="31">
        <f>Y147*3.3/1000</f>
        <v>201.94492396119719</v>
      </c>
    </row>
    <row r="148" spans="1:26">
      <c r="A148" s="32">
        <v>6</v>
      </c>
      <c r="B148" s="32" t="s">
        <v>300</v>
      </c>
      <c r="C148" s="32" t="s">
        <v>303</v>
      </c>
      <c r="D148" s="32">
        <v>10000000</v>
      </c>
      <c r="E148" s="32">
        <v>8782480</v>
      </c>
      <c r="F148" s="33">
        <f>1-(E148/D148)</f>
        <v>0.12175199999999997</v>
      </c>
      <c r="G148" s="32">
        <v>558</v>
      </c>
      <c r="H148" s="32">
        <v>558</v>
      </c>
      <c r="I148" s="31">
        <f>(H148/E148)*D148</f>
        <v>635.35584481832018</v>
      </c>
      <c r="J148" s="32">
        <v>5</v>
      </c>
      <c r="K148" s="31">
        <f>I148/J148</f>
        <v>127.07116896366404</v>
      </c>
      <c r="L148" s="32">
        <v>45</v>
      </c>
      <c r="M148" s="32">
        <v>45</v>
      </c>
      <c r="N148" s="31">
        <f>(M148/E148)*D148</f>
        <v>51.238374582122589</v>
      </c>
      <c r="O148" s="32">
        <v>4</v>
      </c>
      <c r="P148" s="31">
        <f>N148/O148</f>
        <v>12.809593645530647</v>
      </c>
      <c r="Q148" s="33">
        <f>(K148-P148)/K148</f>
        <v>0.89919354838709686</v>
      </c>
      <c r="R148" s="33">
        <f>P148/K148</f>
        <v>0.10080645161290322</v>
      </c>
      <c r="S148" s="32">
        <v>2</v>
      </c>
      <c r="T148" s="31">
        <f>K148/S148</f>
        <v>63.535584481832018</v>
      </c>
      <c r="U148" s="31">
        <f>P148/S148</f>
        <v>6.4047968227653236</v>
      </c>
      <c r="V148" s="31">
        <f>T148-U148</f>
        <v>57.130787659066698</v>
      </c>
      <c r="W148" s="32">
        <v>1</v>
      </c>
      <c r="X148" s="32">
        <v>100</v>
      </c>
      <c r="Y148" s="31">
        <f>V148*X148/W148</f>
        <v>5713.07876590667</v>
      </c>
      <c r="Z148" s="31">
        <f>Y148*3.3/1000</f>
        <v>18.853159927492012</v>
      </c>
    </row>
    <row r="149" spans="1:26">
      <c r="A149" s="32">
        <v>6</v>
      </c>
      <c r="B149" s="32" t="s">
        <v>300</v>
      </c>
      <c r="C149" s="32" t="s">
        <v>302</v>
      </c>
      <c r="D149" s="32">
        <v>10000000</v>
      </c>
      <c r="E149" s="32">
        <v>9525919</v>
      </c>
      <c r="F149" s="33">
        <f>1-(E149/D149)</f>
        <v>4.7408099999999953E-2</v>
      </c>
      <c r="G149" s="32">
        <v>643</v>
      </c>
      <c r="H149" s="32">
        <v>643</v>
      </c>
      <c r="I149" s="31">
        <f>(H149/E149)*D149</f>
        <v>675.00049076629773</v>
      </c>
      <c r="J149" s="32">
        <v>5</v>
      </c>
      <c r="K149" s="31">
        <f>I149/J149</f>
        <v>135.00009815325956</v>
      </c>
      <c r="L149" s="32">
        <v>55</v>
      </c>
      <c r="M149" s="32">
        <v>55</v>
      </c>
      <c r="N149" s="31">
        <f>(M149/E149)*D149</f>
        <v>57.737211496339619</v>
      </c>
      <c r="O149" s="32">
        <v>4</v>
      </c>
      <c r="P149" s="31">
        <f>N149/O149</f>
        <v>14.434302874084905</v>
      </c>
      <c r="Q149" s="33">
        <f>(K149-P149)/K149</f>
        <v>0.89307931570762056</v>
      </c>
      <c r="R149" s="33">
        <f>P149/K149</f>
        <v>0.10692068429237946</v>
      </c>
      <c r="S149" s="32">
        <v>2</v>
      </c>
      <c r="T149" s="31">
        <f>K149/S149</f>
        <v>67.500049076629779</v>
      </c>
      <c r="U149" s="31">
        <f>P149/S149</f>
        <v>7.2171514370424523</v>
      </c>
      <c r="V149" s="31">
        <f>T149-U149</f>
        <v>60.282897639587326</v>
      </c>
      <c r="W149" s="32">
        <v>1</v>
      </c>
      <c r="X149" s="32">
        <v>100</v>
      </c>
      <c r="Y149" s="31">
        <f>V149*X149/W149</f>
        <v>6028.2897639587327</v>
      </c>
      <c r="Z149" s="31">
        <f>Y149*3.3/1000</f>
        <v>19.893356221063815</v>
      </c>
    </row>
    <row r="150" spans="1:26">
      <c r="A150" s="32">
        <v>6</v>
      </c>
      <c r="B150" s="32" t="s">
        <v>300</v>
      </c>
      <c r="C150" s="32" t="s">
        <v>301</v>
      </c>
      <c r="D150" s="32">
        <v>10000000</v>
      </c>
      <c r="E150" s="32">
        <v>9031643</v>
      </c>
      <c r="F150" s="33">
        <f>1-(E150/D150)</f>
        <v>9.6835699999999969E-2</v>
      </c>
      <c r="G150" s="32">
        <v>566</v>
      </c>
      <c r="H150" s="32">
        <v>566</v>
      </c>
      <c r="I150" s="31">
        <f>(H150/E150)*D150</f>
        <v>626.68553218943669</v>
      </c>
      <c r="J150" s="32">
        <v>5</v>
      </c>
      <c r="K150" s="31">
        <f>I150/J150</f>
        <v>125.33710643788734</v>
      </c>
      <c r="L150" s="32">
        <v>44</v>
      </c>
      <c r="M150" s="32">
        <v>44</v>
      </c>
      <c r="N150" s="31">
        <f>(M150/E150)*D150</f>
        <v>48.717603209072813</v>
      </c>
      <c r="O150" s="32">
        <v>4</v>
      </c>
      <c r="P150" s="31">
        <f>N150/O150</f>
        <v>12.179400802268203</v>
      </c>
      <c r="Q150" s="33">
        <f>(K150-P150)/K150</f>
        <v>0.90282685512367489</v>
      </c>
      <c r="R150" s="33">
        <f>P150/K150</f>
        <v>9.7173144876325071E-2</v>
      </c>
      <c r="S150" s="32">
        <v>2</v>
      </c>
      <c r="T150" s="31">
        <f>K150/S150</f>
        <v>62.668553218943671</v>
      </c>
      <c r="U150" s="31">
        <f>P150/S150</f>
        <v>6.0897004011341016</v>
      </c>
      <c r="V150" s="31">
        <f>T150-U150</f>
        <v>56.578852817809569</v>
      </c>
      <c r="W150" s="32">
        <v>1</v>
      </c>
      <c r="X150" s="32">
        <v>100</v>
      </c>
      <c r="Y150" s="31">
        <f>V150*X150/W150</f>
        <v>5657.8852817809566</v>
      </c>
      <c r="Z150" s="31">
        <f>Y150*3.3/1000</f>
        <v>18.671021429877158</v>
      </c>
    </row>
    <row r="151" spans="1:26">
      <c r="A151" s="32">
        <v>6</v>
      </c>
      <c r="B151" s="32" t="s">
        <v>300</v>
      </c>
      <c r="C151" s="32" t="s">
        <v>299</v>
      </c>
      <c r="D151" s="32">
        <v>10000000</v>
      </c>
      <c r="E151" s="32">
        <v>9010247</v>
      </c>
      <c r="F151" s="33">
        <f>1-(E151/D151)</f>
        <v>9.8975299999999988E-2</v>
      </c>
      <c r="G151" s="32">
        <v>360</v>
      </c>
      <c r="H151" s="32">
        <v>360</v>
      </c>
      <c r="I151" s="31">
        <f>(H151/E151)*D151</f>
        <v>399.54509571158263</v>
      </c>
      <c r="J151" s="32">
        <v>5</v>
      </c>
      <c r="K151" s="31">
        <f>I151/J151</f>
        <v>79.909019142316524</v>
      </c>
      <c r="L151" s="32">
        <v>23</v>
      </c>
      <c r="M151" s="32">
        <v>23</v>
      </c>
      <c r="N151" s="31">
        <f>(M151/E151)*D151</f>
        <v>25.52649222601778</v>
      </c>
      <c r="O151" s="32">
        <v>4</v>
      </c>
      <c r="P151" s="31">
        <f>N151/O151</f>
        <v>6.3816230565044449</v>
      </c>
      <c r="Q151" s="33">
        <f>(K151-P151)/K151</f>
        <v>0.92013888888888895</v>
      </c>
      <c r="R151" s="33">
        <f>P151/K151</f>
        <v>7.9861111111111119E-2</v>
      </c>
      <c r="S151" s="32">
        <v>2</v>
      </c>
      <c r="T151" s="31">
        <f>K151/S151</f>
        <v>39.954509571158262</v>
      </c>
      <c r="U151" s="31">
        <f>P151/S151</f>
        <v>3.1908115282522225</v>
      </c>
      <c r="V151" s="31">
        <f>T151-U151</f>
        <v>36.763698042906043</v>
      </c>
      <c r="W151" s="32">
        <v>1</v>
      </c>
      <c r="X151" s="32">
        <v>100</v>
      </c>
      <c r="Y151" s="31">
        <f>V151*X151/W151</f>
        <v>3676.3698042906044</v>
      </c>
      <c r="Z151" s="31">
        <f>Y151*3.3/1000</f>
        <v>12.132020354158994</v>
      </c>
    </row>
  </sheetData>
  <conditionalFormatting sqref="C34:C41">
    <cfRule type="duplicateValues" dxfId="0" priority="1"/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Supplemental Table 1</vt:lpstr>
      <vt:lpstr>Supplemental Table 2</vt:lpstr>
      <vt:lpstr>Supplemental Table 3</vt:lpstr>
      <vt:lpstr>Supplemental Table 4</vt:lpstr>
      <vt:lpstr>Supplemental Table 5</vt:lpstr>
      <vt:lpstr>Supplemental Table 6</vt:lpstr>
      <vt:lpstr>Supplemental Table 7</vt:lpstr>
    </vt:vector>
  </TitlesOfParts>
  <Company>TGen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Tania Contente-Cuomo</dc:creator>
  <cp:lastModifiedBy>M Murtaza</cp:lastModifiedBy>
  <dcterms:created xsi:type="dcterms:W3CDTF">2015-04-16T18:24:56Z</dcterms:created>
  <dcterms:modified xsi:type="dcterms:W3CDTF">2018-03-27T20:44:07Z</dcterms:modified>
</cp:coreProperties>
</file>