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465" windowWidth="21840" windowHeight="13740" activeTab="2"/>
  </bookViews>
  <sheets>
    <sheet name="StdCurves" sheetId="3" r:id="rId1"/>
    <sheet name="RefGenes" sheetId="1" r:id="rId2"/>
    <sheet name="RawData" sheetId="2" r:id="rId3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7" i="2"/>
  <c r="L16"/>
  <c r="L12"/>
  <c r="L11"/>
  <c r="L8"/>
  <c r="S7" i="1"/>
  <c r="S6"/>
  <c r="L9" i="2"/>
  <c r="P6" i="1"/>
  <c r="J17" i="2"/>
  <c r="K17" s="1"/>
  <c r="J16"/>
  <c r="K16" s="1"/>
  <c r="J15"/>
  <c r="J14"/>
  <c r="K14" s="1"/>
  <c r="J13"/>
  <c r="K13" s="1"/>
  <c r="J12"/>
  <c r="K12" s="1"/>
  <c r="J10"/>
  <c r="K10" s="1"/>
  <c r="K9"/>
  <c r="J9"/>
  <c r="K15" l="1"/>
  <c r="I6" i="1"/>
  <c r="F6"/>
  <c r="C8"/>
  <c r="C7"/>
  <c r="C6"/>
  <c r="Q6" l="1"/>
  <c r="R6"/>
  <c r="F7"/>
  <c r="I7"/>
  <c r="P7"/>
  <c r="Q7"/>
  <c r="R7"/>
  <c r="F8"/>
  <c r="I8"/>
  <c r="P8"/>
  <c r="Q8"/>
  <c r="R8"/>
  <c r="S8"/>
  <c r="L10" i="2" s="1"/>
  <c r="C9" i="1"/>
  <c r="F9"/>
  <c r="I9"/>
  <c r="P9"/>
  <c r="Q9"/>
  <c r="R9"/>
  <c r="S9"/>
  <c r="C10"/>
  <c r="F10"/>
  <c r="I10"/>
  <c r="P10"/>
  <c r="Q10"/>
  <c r="R10"/>
  <c r="S10"/>
  <c r="C11"/>
  <c r="F11"/>
  <c r="I11"/>
  <c r="P11"/>
  <c r="Q11"/>
  <c r="R11"/>
  <c r="S11"/>
  <c r="L13" i="2" s="1"/>
  <c r="C12" i="1"/>
  <c r="F12"/>
  <c r="I12"/>
  <c r="P12"/>
  <c r="Q12"/>
  <c r="R12"/>
  <c r="S12"/>
  <c r="L14" i="2" s="1"/>
  <c r="C13" i="1"/>
  <c r="F13"/>
  <c r="I13"/>
  <c r="P13"/>
  <c r="Q13"/>
  <c r="R13"/>
  <c r="S13"/>
  <c r="L15" i="2" s="1"/>
  <c r="C14" i="1"/>
  <c r="F14"/>
  <c r="I14"/>
  <c r="P14"/>
  <c r="Q14"/>
  <c r="R14"/>
  <c r="S14"/>
  <c r="C15"/>
  <c r="F15"/>
  <c r="I15"/>
  <c r="P15"/>
  <c r="Q15"/>
  <c r="R15"/>
  <c r="S15"/>
  <c r="Q16"/>
  <c r="P16" l="1"/>
  <c r="R16"/>
</calcChain>
</file>

<file path=xl/sharedStrings.xml><?xml version="1.0" encoding="utf-8"?>
<sst xmlns="http://schemas.openxmlformats.org/spreadsheetml/2006/main" count="264" uniqueCount="61">
  <si>
    <t>UNKNOWN</t>
  </si>
  <si>
    <t>UCP1</t>
  </si>
  <si>
    <t>BAT</t>
  </si>
  <si>
    <t>A 1, 5</t>
  </si>
  <si>
    <t>A 1, 4</t>
  </si>
  <si>
    <t>A 1, 3</t>
  </si>
  <si>
    <t>Undetermined</t>
  </si>
  <si>
    <t>A1, 2</t>
  </si>
  <si>
    <t>A 1, 1</t>
  </si>
  <si>
    <t>A ST 5</t>
  </si>
  <si>
    <t/>
  </si>
  <si>
    <t>A ST 4</t>
  </si>
  <si>
    <t>A ST  3</t>
  </si>
  <si>
    <t>A ST 2</t>
  </si>
  <si>
    <t>A ST 1</t>
  </si>
  <si>
    <t>B2M:RPLP0</t>
  </si>
  <si>
    <t>RPLP0:TBP</t>
  </si>
  <si>
    <t>B2M:TBP</t>
  </si>
  <si>
    <t>TBP</t>
  </si>
  <si>
    <t>RPLP0</t>
  </si>
  <si>
    <t>B2M</t>
  </si>
  <si>
    <t>Sample ID</t>
  </si>
  <si>
    <t>Relative Q</t>
  </si>
  <si>
    <t>Ct mean</t>
  </si>
  <si>
    <t>GeNorm</t>
  </si>
  <si>
    <t>UCP1Rel Q</t>
  </si>
  <si>
    <t>Cт Mean</t>
  </si>
  <si>
    <t>Cт</t>
  </si>
  <si>
    <t>Quencher</t>
  </si>
  <si>
    <t>Reporter</t>
  </si>
  <si>
    <t>Task</t>
  </si>
  <si>
    <t>Target</t>
  </si>
  <si>
    <t>Sample Name</t>
  </si>
  <si>
    <t>Final val</t>
  </si>
  <si>
    <t>Rel Q</t>
  </si>
  <si>
    <t>M value</t>
  </si>
  <si>
    <t>Reference genes</t>
  </si>
  <si>
    <t>NEG</t>
  </si>
  <si>
    <t>NTC</t>
  </si>
  <si>
    <t>NRTC</t>
  </si>
  <si>
    <t>NEG WATER</t>
  </si>
  <si>
    <t>* for relative Q formula = 2^(min (ct means of all samples)- sample)</t>
  </si>
  <si>
    <t>formula = log (Gene1RelQ/Gene2RelQ,2)</t>
  </si>
  <si>
    <t>RelQ formula</t>
  </si>
  <si>
    <t>RelQUCP1/GeoMean B2M:RPLP0</t>
  </si>
  <si>
    <t>GeometricMean</t>
  </si>
  <si>
    <t>RAW DATA</t>
  </si>
  <si>
    <t xml:space="preserve">NORMALISED </t>
  </si>
  <si>
    <t>FAM</t>
  </si>
  <si>
    <t>NFQ-MGB</t>
  </si>
  <si>
    <t>Slope:</t>
  </si>
  <si>
    <t>Y-Inter:</t>
  </si>
  <si>
    <t xml:space="preserve">R²: </t>
  </si>
  <si>
    <t>Eff%:</t>
  </si>
  <si>
    <t xml:space="preserve">Replicas 1 to 5 </t>
  </si>
  <si>
    <t>Abbreviations</t>
  </si>
  <si>
    <t>Adipogenic differentiation with 1 mM caffeine (1-5)</t>
  </si>
  <si>
    <t>A ST:</t>
  </si>
  <si>
    <t>A1:</t>
  </si>
  <si>
    <t>(1-5):</t>
  </si>
  <si>
    <t>Standard adipogenic differentiation 0mM caffeine (1-5)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</si>
</sst>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C00000"/>
      <name val="Arial"/>
      <family val="2"/>
    </font>
    <font>
      <sz val="10"/>
      <color theme="5" tint="-0.249977111117893"/>
      <name val="Arial"/>
      <family val="2"/>
    </font>
    <font>
      <sz val="10"/>
      <color theme="8"/>
      <name val="Arial"/>
      <family val="2"/>
    </font>
    <font>
      <sz val="11"/>
      <color theme="8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Border="1"/>
    <xf numFmtId="0" fontId="0" fillId="0" borderId="4" xfId="0" applyFill="1" applyBorder="1"/>
    <xf numFmtId="0" fontId="0" fillId="0" borderId="0" xfId="0" applyFill="1" applyBorder="1"/>
    <xf numFmtId="0" fontId="0" fillId="0" borderId="5" xfId="0" applyFill="1" applyBorder="1"/>
    <xf numFmtId="0" fontId="0" fillId="0" borderId="6" xfId="0" applyBorder="1"/>
    <xf numFmtId="0" fontId="0" fillId="0" borderId="7" xfId="0" applyBorder="1"/>
    <xf numFmtId="0" fontId="1" fillId="0" borderId="8" xfId="0" applyFont="1" applyFill="1" applyBorder="1"/>
    <xf numFmtId="0" fontId="0" fillId="0" borderId="2" xfId="0" applyFill="1" applyBorder="1"/>
    <xf numFmtId="0" fontId="0" fillId="0" borderId="8" xfId="0" applyFill="1" applyBorder="1"/>
    <xf numFmtId="0" fontId="2" fillId="0" borderId="8" xfId="0" applyFont="1" applyFill="1" applyBorder="1"/>
    <xf numFmtId="0" fontId="0" fillId="0" borderId="8" xfId="0" applyBorder="1"/>
    <xf numFmtId="0" fontId="0" fillId="0" borderId="9" xfId="0" applyFill="1" applyBorder="1"/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3" fillId="0" borderId="8" xfId="0" applyFont="1" applyFill="1" applyBorder="1"/>
    <xf numFmtId="0" fontId="1" fillId="0" borderId="9" xfId="0" applyFont="1" applyFill="1" applyBorder="1"/>
    <xf numFmtId="0" fontId="2" fillId="0" borderId="9" xfId="0" applyFont="1" applyFill="1" applyBorder="1"/>
    <xf numFmtId="0" fontId="0" fillId="0" borderId="9" xfId="0" applyBorder="1"/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3" fillId="0" borderId="9" xfId="0" applyFont="1" applyFill="1" applyBorder="1"/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/>
    <xf numFmtId="0" fontId="4" fillId="0" borderId="12" xfId="0" applyFont="1" applyBorder="1"/>
    <xf numFmtId="0" fontId="4" fillId="0" borderId="11" xfId="0" applyFont="1" applyBorder="1"/>
    <xf numFmtId="0" fontId="4" fillId="0" borderId="15" xfId="0" applyFont="1" applyBorder="1"/>
    <xf numFmtId="0" fontId="4" fillId="0" borderId="0" xfId="0" applyFont="1" applyFill="1" applyBorder="1" applyAlignment="1">
      <alignment vertical="center"/>
    </xf>
    <xf numFmtId="0" fontId="9" fillId="0" borderId="5" xfId="0" applyFont="1" applyBorder="1"/>
    <xf numFmtId="0" fontId="9" fillId="0" borderId="0" xfId="0" applyFont="1" applyBorder="1"/>
    <xf numFmtId="0" fontId="9" fillId="0" borderId="4" xfId="0" applyFont="1" applyBorder="1"/>
    <xf numFmtId="0" fontId="0" fillId="0" borderId="14" xfId="0" applyFill="1" applyBorder="1"/>
    <xf numFmtId="0" fontId="0" fillId="0" borderId="7" xfId="0" applyFill="1" applyBorder="1"/>
    <xf numFmtId="0" fontId="0" fillId="0" borderId="13" xfId="0" applyFill="1" applyBorder="1"/>
    <xf numFmtId="0" fontId="5" fillId="0" borderId="5" xfId="0" applyFont="1" applyBorder="1"/>
    <xf numFmtId="0" fontId="5" fillId="0" borderId="0" xfId="0" applyFont="1" applyBorder="1"/>
    <xf numFmtId="0" fontId="5" fillId="0" borderId="4" xfId="0" applyFont="1" applyBorder="1"/>
    <xf numFmtId="0" fontId="6" fillId="0" borderId="5" xfId="0" applyFont="1" applyBorder="1"/>
    <xf numFmtId="0" fontId="6" fillId="0" borderId="0" xfId="0" applyFont="1" applyBorder="1"/>
    <xf numFmtId="0" fontId="6" fillId="0" borderId="4" xfId="0" applyFont="1" applyBorder="1"/>
    <xf numFmtId="0" fontId="7" fillId="0" borderId="5" xfId="0" applyFont="1" applyBorder="1"/>
    <xf numFmtId="0" fontId="7" fillId="0" borderId="0" xfId="0" applyFont="1" applyBorder="1"/>
    <xf numFmtId="0" fontId="8" fillId="0" borderId="4" xfId="0" applyFont="1" applyBorder="1"/>
    <xf numFmtId="0" fontId="7" fillId="0" borderId="3" xfId="0" applyFont="1" applyBorder="1"/>
    <xf numFmtId="0" fontId="7" fillId="0" borderId="2" xfId="0" applyFont="1" applyBorder="1"/>
    <xf numFmtId="0" fontId="8" fillId="0" borderId="1" xfId="0" applyFont="1" applyBorder="1"/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0" fillId="0" borderId="10" xfId="0" applyFill="1" applyBorder="1"/>
    <xf numFmtId="0" fontId="0" fillId="8" borderId="6" xfId="0" applyFill="1" applyBorder="1"/>
    <xf numFmtId="0" fontId="4" fillId="8" borderId="6" xfId="0" applyFont="1" applyFill="1" applyBorder="1" applyAlignment="1">
      <alignment horizontal="center" vertical="center"/>
    </xf>
    <xf numFmtId="0" fontId="0" fillId="10" borderId="0" xfId="0" applyFill="1" applyBorder="1"/>
    <xf numFmtId="0" fontId="0" fillId="10" borderId="2" xfId="0" applyFill="1" applyBorder="1"/>
    <xf numFmtId="0" fontId="2" fillId="10" borderId="9" xfId="0" applyFont="1" applyFill="1" applyBorder="1"/>
    <xf numFmtId="0" fontId="2" fillId="10" borderId="8" xfId="0" applyFont="1" applyFill="1" applyBorder="1"/>
    <xf numFmtId="0" fontId="0" fillId="10" borderId="9" xfId="0" applyFill="1" applyBorder="1"/>
    <xf numFmtId="0" fontId="0" fillId="10" borderId="8" xfId="0" applyFill="1" applyBorder="1"/>
    <xf numFmtId="0" fontId="0" fillId="0" borderId="17" xfId="0" applyBorder="1"/>
    <xf numFmtId="0" fontId="0" fillId="0" borderId="19" xfId="0" applyBorder="1"/>
    <xf numFmtId="0" fontId="0" fillId="0" borderId="21" xfId="0" applyBorder="1"/>
    <xf numFmtId="0" fontId="11" fillId="0" borderId="16" xfId="0" applyFont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11" fillId="0" borderId="20" xfId="0" applyFont="1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6" xfId="0" applyBorder="1"/>
    <xf numFmtId="0" fontId="0" fillId="0" borderId="18" xfId="0" applyBorder="1"/>
    <xf numFmtId="0" fontId="0" fillId="0" borderId="20" xfId="0" applyBorder="1"/>
    <xf numFmtId="0" fontId="0" fillId="0" borderId="16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2" xfId="0" applyBorder="1"/>
    <xf numFmtId="0" fontId="0" fillId="0" borderId="23" xfId="0" applyBorder="1"/>
    <xf numFmtId="0" fontId="4" fillId="0" borderId="0" xfId="0" applyFont="1" applyBorder="1"/>
    <xf numFmtId="0" fontId="4" fillId="0" borderId="0" xfId="0" applyFont="1" applyBorder="1" applyAlignment="1"/>
    <xf numFmtId="0" fontId="0" fillId="0" borderId="7" xfId="0" applyFont="1" applyBorder="1"/>
    <xf numFmtId="0" fontId="0" fillId="0" borderId="0" xfId="0" applyFont="1" applyBorder="1"/>
    <xf numFmtId="0" fontId="4" fillId="0" borderId="17" xfId="0" applyFont="1" applyBorder="1" applyAlignment="1">
      <alignment horizontal="center" vertical="center"/>
    </xf>
    <xf numFmtId="0" fontId="10" fillId="9" borderId="0" xfId="0" applyFont="1" applyFill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7" borderId="1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</xdr:colOff>
      <xdr:row>1</xdr:row>
      <xdr:rowOff>50800</xdr:rowOff>
    </xdr:from>
    <xdr:to>
      <xdr:col>17</xdr:col>
      <xdr:colOff>817849</xdr:colOff>
      <xdr:row>30</xdr:row>
      <xdr:rowOff>152400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411C819-CC76-1341-829A-E428D37D4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59901" y="241300"/>
          <a:ext cx="4119848" cy="56261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1</xdr:row>
      <xdr:rowOff>38100</xdr:rowOff>
    </xdr:from>
    <xdr:to>
      <xdr:col>5</xdr:col>
      <xdr:colOff>816791</xdr:colOff>
      <xdr:row>30</xdr:row>
      <xdr:rowOff>114300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BCF993B3-2F89-324B-87D6-A312080D4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901" y="228600"/>
          <a:ext cx="4144190" cy="5600700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</xdr:colOff>
      <xdr:row>1</xdr:row>
      <xdr:rowOff>12700</xdr:rowOff>
    </xdr:from>
    <xdr:to>
      <xdr:col>11</xdr:col>
      <xdr:colOff>821589</xdr:colOff>
      <xdr:row>30</xdr:row>
      <xdr:rowOff>114300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A73911E9-E8EF-E54D-9549-7422CF8F2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6800" y="203200"/>
          <a:ext cx="4110889" cy="5626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37"/>
  <sheetViews>
    <sheetView workbookViewId="0">
      <selection activeCell="H39" sqref="H39"/>
    </sheetView>
  </sheetViews>
  <sheetFormatPr defaultColWidth="11.42578125" defaultRowHeight="15"/>
  <cols>
    <col min="1" max="1" width="4.85546875" customWidth="1"/>
    <col min="7" max="7" width="4.85546875" customWidth="1"/>
    <col min="13" max="13" width="4.85546875" customWidth="1"/>
  </cols>
  <sheetData>
    <row r="1" spans="2:18">
      <c r="B1" s="91" t="s">
        <v>18</v>
      </c>
      <c r="C1" s="91"/>
      <c r="D1" s="91"/>
      <c r="E1" s="91"/>
      <c r="F1" s="91"/>
      <c r="H1" s="91" t="s">
        <v>20</v>
      </c>
      <c r="I1" s="91"/>
      <c r="J1" s="91"/>
      <c r="K1" s="91"/>
      <c r="L1" s="91"/>
      <c r="N1" s="91" t="s">
        <v>19</v>
      </c>
      <c r="O1" s="91"/>
      <c r="P1" s="91"/>
      <c r="Q1" s="91"/>
      <c r="R1" s="91"/>
    </row>
    <row r="32" ht="15.75" thickBot="1"/>
    <row r="33" spans="3:16">
      <c r="C33" s="73" t="s">
        <v>31</v>
      </c>
      <c r="D33" s="90" t="s">
        <v>18</v>
      </c>
      <c r="I33" s="81" t="s">
        <v>31</v>
      </c>
      <c r="J33" s="90" t="s">
        <v>20</v>
      </c>
      <c r="O33" s="81" t="s">
        <v>31</v>
      </c>
      <c r="P33" s="90" t="s">
        <v>19</v>
      </c>
    </row>
    <row r="34" spans="3:16">
      <c r="C34" s="74" t="s">
        <v>50</v>
      </c>
      <c r="D34" s="75">
        <v>-2.5550000000000002</v>
      </c>
      <c r="I34" s="82" t="s">
        <v>50</v>
      </c>
      <c r="J34" s="75">
        <v>-3.2330000000000001</v>
      </c>
      <c r="O34" s="82" t="s">
        <v>50</v>
      </c>
      <c r="P34" s="75">
        <v>-3.3849999999999998</v>
      </c>
    </row>
    <row r="35" spans="3:16">
      <c r="C35" s="74" t="s">
        <v>51</v>
      </c>
      <c r="D35" s="75">
        <v>3.3849999999999998</v>
      </c>
      <c r="I35" s="82" t="s">
        <v>51</v>
      </c>
      <c r="J35" s="75">
        <v>1.9710000000000001</v>
      </c>
      <c r="O35" s="82" t="s">
        <v>51</v>
      </c>
      <c r="P35" s="75">
        <v>2.8000000000000001E-2</v>
      </c>
    </row>
    <row r="36" spans="3:16">
      <c r="C36" s="74" t="s">
        <v>52</v>
      </c>
      <c r="D36" s="75">
        <v>0.96099999999999997</v>
      </c>
      <c r="I36" s="82" t="s">
        <v>52</v>
      </c>
      <c r="J36" s="75">
        <v>0.999</v>
      </c>
      <c r="O36" s="82" t="s">
        <v>52</v>
      </c>
      <c r="P36" s="75">
        <v>1</v>
      </c>
    </row>
    <row r="37" spans="3:16" ht="15.75" thickBot="1">
      <c r="C37" s="76" t="s">
        <v>53</v>
      </c>
      <c r="D37" s="77">
        <v>146.28399999999999</v>
      </c>
      <c r="I37" s="83" t="s">
        <v>53</v>
      </c>
      <c r="J37" s="77">
        <v>103.863</v>
      </c>
      <c r="O37" s="83" t="s">
        <v>53</v>
      </c>
      <c r="P37" s="77">
        <v>97.421999999999997</v>
      </c>
    </row>
  </sheetData>
  <mergeCells count="3">
    <mergeCell ref="B1:F1"/>
    <mergeCell ref="H1:L1"/>
    <mergeCell ref="N1:R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T30"/>
  <sheetViews>
    <sheetView workbookViewId="0">
      <selection activeCell="S8" sqref="S8"/>
    </sheetView>
  </sheetViews>
  <sheetFormatPr defaultColWidth="8.85546875" defaultRowHeight="15"/>
  <cols>
    <col min="4" max="4" width="1.85546875" customWidth="1"/>
    <col min="7" max="7" width="1.85546875" customWidth="1"/>
    <col min="10" max="10" width="1.85546875" customWidth="1"/>
    <col min="15" max="15" width="1.85546875" customWidth="1"/>
    <col min="16" max="18" width="10.28515625" customWidth="1"/>
    <col min="19" max="19" width="9.28515625" customWidth="1"/>
    <col min="20" max="20" width="1.85546875" customWidth="1"/>
  </cols>
  <sheetData>
    <row r="2" spans="1:20" ht="15" customHeight="1">
      <c r="A2" s="112" t="s">
        <v>36</v>
      </c>
      <c r="B2" s="113"/>
      <c r="C2" s="113"/>
      <c r="D2" s="113"/>
      <c r="E2" s="113"/>
      <c r="F2" s="113"/>
      <c r="G2" s="113"/>
      <c r="H2" s="113"/>
      <c r="I2" s="114"/>
      <c r="K2" s="3"/>
      <c r="L2" s="106" t="s">
        <v>22</v>
      </c>
      <c r="M2" s="107"/>
      <c r="N2" s="108"/>
      <c r="O2" s="36"/>
      <c r="P2" s="100" t="s">
        <v>35</v>
      </c>
      <c r="Q2" s="101"/>
      <c r="R2" s="102"/>
      <c r="S2" s="98" t="s">
        <v>45</v>
      </c>
      <c r="T2" s="1"/>
    </row>
    <row r="3" spans="1:20">
      <c r="A3" s="32"/>
      <c r="B3" s="115" t="s">
        <v>20</v>
      </c>
      <c r="C3" s="116"/>
      <c r="D3" s="31"/>
      <c r="E3" s="115" t="s">
        <v>19</v>
      </c>
      <c r="F3" s="116"/>
      <c r="G3" s="31"/>
      <c r="H3" s="115" t="s">
        <v>18</v>
      </c>
      <c r="I3" s="116"/>
      <c r="K3" s="1"/>
      <c r="L3" s="109"/>
      <c r="M3" s="110"/>
      <c r="N3" s="111"/>
      <c r="O3" s="1"/>
      <c r="P3" s="103"/>
      <c r="Q3" s="104"/>
      <c r="R3" s="105"/>
      <c r="S3" s="99"/>
      <c r="T3" s="1"/>
    </row>
    <row r="4" spans="1:20">
      <c r="A4" s="59" t="s">
        <v>21</v>
      </c>
      <c r="B4" s="29" t="s">
        <v>23</v>
      </c>
      <c r="C4" s="29" t="s">
        <v>22</v>
      </c>
      <c r="D4" s="30"/>
      <c r="E4" s="29" t="s">
        <v>23</v>
      </c>
      <c r="F4" s="29" t="s">
        <v>22</v>
      </c>
      <c r="G4" s="30"/>
      <c r="H4" s="29" t="s">
        <v>23</v>
      </c>
      <c r="I4" s="29" t="s">
        <v>22</v>
      </c>
      <c r="K4" s="27" t="s">
        <v>21</v>
      </c>
      <c r="L4" s="26" t="s">
        <v>20</v>
      </c>
      <c r="M4" s="27" t="s">
        <v>19</v>
      </c>
      <c r="N4" s="28" t="s">
        <v>18</v>
      </c>
      <c r="O4" s="1"/>
      <c r="P4" s="63" t="s">
        <v>15</v>
      </c>
      <c r="Q4" s="27" t="s">
        <v>17</v>
      </c>
      <c r="R4" s="26" t="s">
        <v>16</v>
      </c>
      <c r="S4" s="117" t="s">
        <v>15</v>
      </c>
      <c r="T4" s="1"/>
    </row>
    <row r="5" spans="1:20">
      <c r="A5" s="95" t="s">
        <v>41</v>
      </c>
      <c r="B5" s="96"/>
      <c r="C5" s="96"/>
      <c r="D5" s="96"/>
      <c r="E5" s="96"/>
      <c r="F5" s="96"/>
      <c r="G5" s="96"/>
      <c r="H5" s="96"/>
      <c r="I5" s="97"/>
      <c r="J5" s="14"/>
      <c r="K5" s="12" t="s">
        <v>14</v>
      </c>
      <c r="L5" s="3">
        <v>0.54955411844610935</v>
      </c>
      <c r="M5" s="12">
        <v>0.64159240396294004</v>
      </c>
      <c r="N5" s="2">
        <v>0.15723804864825053</v>
      </c>
      <c r="O5" s="3"/>
      <c r="P5" s="95" t="s">
        <v>42</v>
      </c>
      <c r="Q5" s="96"/>
      <c r="R5" s="97"/>
      <c r="S5" s="118"/>
      <c r="T5" s="1"/>
    </row>
    <row r="6" spans="1:20">
      <c r="A6" s="25" t="s">
        <v>14</v>
      </c>
      <c r="B6" s="64">
        <v>19.226371765136701</v>
      </c>
      <c r="C6" s="24">
        <f t="shared" ref="C6:C15" si="0">2^(MIN($B$6:$B$15)-B6)</f>
        <v>0.54955411844610935</v>
      </c>
      <c r="D6" s="23"/>
      <c r="E6" s="66">
        <v>16.10770226</v>
      </c>
      <c r="F6" s="24">
        <f t="shared" ref="F6:F15" si="1">1.97^(MIN($E$6:$E$15)-E6)</f>
        <v>0.64159240396294004</v>
      </c>
      <c r="G6" s="23"/>
      <c r="H6" s="68">
        <v>25.62278938</v>
      </c>
      <c r="I6" s="22">
        <f t="shared" ref="I6:I15" si="2">2^(MIN($H$6:$H$15)-H6)</f>
        <v>0.15723804864825053</v>
      </c>
      <c r="J6" s="14"/>
      <c r="K6" s="12" t="s">
        <v>13</v>
      </c>
      <c r="L6" s="3">
        <v>0.73028315715336123</v>
      </c>
      <c r="M6" s="12">
        <v>0.93126808797397753</v>
      </c>
      <c r="N6" s="2">
        <v>0.4103686795889257</v>
      </c>
      <c r="O6" s="3"/>
      <c r="P6" s="12">
        <f t="shared" ref="P6:P15" si="3">LOG(($L5/M5),2)</f>
        <v>-0.22339550085878751</v>
      </c>
      <c r="Q6" s="12">
        <f t="shared" ref="Q6:Q15" si="4">LOG(($L5/N5),2)</f>
        <v>1.8053111955761914</v>
      </c>
      <c r="R6" s="4">
        <f t="shared" ref="R6:R15" si="5">LOG(($M5/N5),2)</f>
        <v>2.0287066964349787</v>
      </c>
      <c r="S6" s="21">
        <f t="shared" ref="S6:S15" si="6">GEOMEAN(L5,M5)</f>
        <v>0.59379268095992355</v>
      </c>
      <c r="T6" s="1"/>
    </row>
    <row r="7" spans="1:20">
      <c r="A7" s="25" t="s">
        <v>13</v>
      </c>
      <c r="B7" s="64">
        <v>18.816177368164063</v>
      </c>
      <c r="C7" s="24">
        <f t="shared" si="0"/>
        <v>0.73028315715336123</v>
      </c>
      <c r="D7" s="23"/>
      <c r="E7" s="66">
        <v>15.55818081</v>
      </c>
      <c r="F7" s="24">
        <f t="shared" si="1"/>
        <v>0.93126808797397753</v>
      </c>
      <c r="G7" s="23"/>
      <c r="H7" s="68">
        <v>24.238819119999999</v>
      </c>
      <c r="I7" s="22">
        <f t="shared" si="2"/>
        <v>0.4103686795889257</v>
      </c>
      <c r="J7" s="14"/>
      <c r="K7" s="12" t="s">
        <v>12</v>
      </c>
      <c r="L7" s="3">
        <v>0.83672448277228395</v>
      </c>
      <c r="M7" s="12">
        <v>1</v>
      </c>
      <c r="N7" s="2">
        <v>0.36607882202016184</v>
      </c>
      <c r="O7" s="3"/>
      <c r="P7" s="12">
        <f t="shared" si="3"/>
        <v>-0.35074058469247349</v>
      </c>
      <c r="Q7" s="12">
        <f t="shared" si="4"/>
        <v>0.83153533254882817</v>
      </c>
      <c r="R7" s="4">
        <f t="shared" si="5"/>
        <v>1.1822759172413013</v>
      </c>
      <c r="S7" s="21">
        <f t="shared" si="6"/>
        <v>0.82467532971576785</v>
      </c>
      <c r="T7" s="1"/>
    </row>
    <row r="8" spans="1:20">
      <c r="A8" s="25" t="s">
        <v>12</v>
      </c>
      <c r="B8" s="64">
        <v>18.619880676269531</v>
      </c>
      <c r="C8" s="24">
        <f t="shared" si="0"/>
        <v>0.83672448277228395</v>
      </c>
      <c r="D8" s="23"/>
      <c r="E8" s="66">
        <v>15.45315933</v>
      </c>
      <c r="F8" s="24">
        <f t="shared" si="1"/>
        <v>1</v>
      </c>
      <c r="G8" s="23"/>
      <c r="H8" s="68">
        <v>24.40358543</v>
      </c>
      <c r="I8" s="22">
        <f t="shared" si="2"/>
        <v>0.36607882202016184</v>
      </c>
      <c r="J8" s="14"/>
      <c r="K8" s="12" t="s">
        <v>11</v>
      </c>
      <c r="L8" s="3">
        <v>0.68385356613906101</v>
      </c>
      <c r="M8" s="12">
        <v>0.59548078065128984</v>
      </c>
      <c r="N8" s="2">
        <v>0.17137162988209245</v>
      </c>
      <c r="O8" s="3"/>
      <c r="P8" s="12">
        <f t="shared" si="3"/>
        <v>-0.25717544555664068</v>
      </c>
      <c r="Q8" s="12">
        <f t="shared" si="4"/>
        <v>1.1925983344433602</v>
      </c>
      <c r="R8" s="4">
        <f t="shared" si="5"/>
        <v>1.449773780000001</v>
      </c>
      <c r="S8" s="21">
        <f t="shared" si="6"/>
        <v>0.91472645242842077</v>
      </c>
      <c r="T8" s="1"/>
    </row>
    <row r="9" spans="1:20">
      <c r="A9" s="25" t="s">
        <v>11</v>
      </c>
      <c r="B9" s="64">
        <v>18.910945892333984</v>
      </c>
      <c r="C9" s="24">
        <f t="shared" si="0"/>
        <v>0.68385356613906101</v>
      </c>
      <c r="D9" s="23"/>
      <c r="E9" s="66">
        <v>16.21770287</v>
      </c>
      <c r="F9" s="24">
        <f t="shared" si="1"/>
        <v>0.59548078065128984</v>
      </c>
      <c r="G9" s="23"/>
      <c r="H9" s="68">
        <v>25.498611449999999</v>
      </c>
      <c r="I9" s="22">
        <f t="shared" si="2"/>
        <v>0.17137162988209245</v>
      </c>
      <c r="J9" s="14"/>
      <c r="K9" s="12" t="s">
        <v>9</v>
      </c>
      <c r="L9" s="3">
        <v>1</v>
      </c>
      <c r="M9" s="12">
        <v>0.72752311635766453</v>
      </c>
      <c r="N9" s="2">
        <v>0.47676956891313765</v>
      </c>
      <c r="O9" s="3"/>
      <c r="P9" s="12">
        <f t="shared" si="3"/>
        <v>0.1996324879082452</v>
      </c>
      <c r="Q9" s="12">
        <f t="shared" si="4"/>
        <v>1.9965591383789059</v>
      </c>
      <c r="R9" s="4">
        <f t="shared" si="5"/>
        <v>1.7969266504706607</v>
      </c>
      <c r="S9" s="21">
        <f t="shared" si="6"/>
        <v>0.63813921319384259</v>
      </c>
      <c r="T9" s="1"/>
    </row>
    <row r="10" spans="1:20">
      <c r="A10" s="25" t="s">
        <v>9</v>
      </c>
      <c r="B10" s="64">
        <v>18.362705230712891</v>
      </c>
      <c r="C10" s="24">
        <f t="shared" si="0"/>
        <v>1</v>
      </c>
      <c r="D10" s="23"/>
      <c r="E10" s="66">
        <v>15.92232418</v>
      </c>
      <c r="F10" s="24">
        <f t="shared" si="1"/>
        <v>0.72752311635766453</v>
      </c>
      <c r="G10" s="23"/>
      <c r="H10" s="68">
        <v>24.022447589999999</v>
      </c>
      <c r="I10" s="22">
        <f t="shared" si="2"/>
        <v>0.47676956891313765</v>
      </c>
      <c r="J10" s="14"/>
      <c r="K10" s="12" t="s">
        <v>8</v>
      </c>
      <c r="L10" s="3">
        <v>0.82870989665010264</v>
      </c>
      <c r="M10" s="12">
        <v>0.97198722006395422</v>
      </c>
      <c r="N10" s="2">
        <v>1</v>
      </c>
      <c r="O10" s="3"/>
      <c r="P10" s="12">
        <f t="shared" si="3"/>
        <v>0.45893500587024783</v>
      </c>
      <c r="Q10" s="12">
        <f t="shared" si="4"/>
        <v>1.0686359400000001</v>
      </c>
      <c r="R10" s="4">
        <f t="shared" si="5"/>
        <v>0.60970093412975213</v>
      </c>
      <c r="S10" s="21">
        <f t="shared" si="6"/>
        <v>0.85294965640280584</v>
      </c>
      <c r="T10" s="1"/>
    </row>
    <row r="11" spans="1:20">
      <c r="A11" s="25" t="s">
        <v>8</v>
      </c>
      <c r="B11" s="64">
        <v>18.633766174316406</v>
      </c>
      <c r="C11" s="24">
        <f t="shared" si="0"/>
        <v>0.82870989665010264</v>
      </c>
      <c r="D11" s="23"/>
      <c r="E11" s="66">
        <v>15.495063780000001</v>
      </c>
      <c r="F11" s="24">
        <f t="shared" si="1"/>
        <v>0.97198722006395422</v>
      </c>
      <c r="G11" s="23"/>
      <c r="H11" s="68">
        <v>22.953811649999999</v>
      </c>
      <c r="I11" s="22">
        <f t="shared" si="2"/>
        <v>1</v>
      </c>
      <c r="J11" s="14"/>
      <c r="K11" s="12" t="s">
        <v>7</v>
      </c>
      <c r="L11" s="3">
        <v>0.5698928765673994</v>
      </c>
      <c r="M11" s="12">
        <v>0.83305937797812857</v>
      </c>
      <c r="N11" s="2">
        <v>0.70912143937580707</v>
      </c>
      <c r="O11" s="3"/>
      <c r="P11" s="12">
        <f t="shared" si="3"/>
        <v>-0.2300701937493019</v>
      </c>
      <c r="Q11" s="12">
        <f t="shared" si="4"/>
        <v>-0.27106094360351579</v>
      </c>
      <c r="R11" s="4">
        <f t="shared" si="5"/>
        <v>-4.0990749854213963E-2</v>
      </c>
      <c r="S11" s="21">
        <f t="shared" si="6"/>
        <v>0.89749397139168574</v>
      </c>
      <c r="T11" s="1"/>
    </row>
    <row r="12" spans="1:20">
      <c r="A12" s="25" t="s">
        <v>7</v>
      </c>
      <c r="B12" s="64">
        <v>19.173942565917969</v>
      </c>
      <c r="C12" s="24">
        <f t="shared" si="0"/>
        <v>0.5698928765673994</v>
      </c>
      <c r="D12" s="23"/>
      <c r="E12" s="66">
        <v>15.722541809999999</v>
      </c>
      <c r="F12" s="24">
        <f t="shared" si="1"/>
        <v>0.83305937797812857</v>
      </c>
      <c r="G12" s="23"/>
      <c r="H12" s="68">
        <v>23.449707029999999</v>
      </c>
      <c r="I12" s="22">
        <f t="shared" si="2"/>
        <v>0.70912143937580707</v>
      </c>
      <c r="J12" s="14"/>
      <c r="K12" s="12" t="s">
        <v>5</v>
      </c>
      <c r="L12" s="3">
        <v>0.74196728938695267</v>
      </c>
      <c r="M12" s="12">
        <v>0.75745540571251835</v>
      </c>
      <c r="N12" s="2">
        <v>0.79650578767413971</v>
      </c>
      <c r="O12" s="3"/>
      <c r="P12" s="12">
        <f t="shared" si="3"/>
        <v>-0.547728570556274</v>
      </c>
      <c r="Q12" s="12">
        <f t="shared" si="4"/>
        <v>-0.31534195520507785</v>
      </c>
      <c r="R12" s="4">
        <f t="shared" si="5"/>
        <v>0.2323866153511962</v>
      </c>
      <c r="S12" s="21">
        <f t="shared" si="6"/>
        <v>0.6890243865549347</v>
      </c>
      <c r="T12" s="1"/>
    </row>
    <row r="13" spans="1:20">
      <c r="A13" s="25" t="s">
        <v>5</v>
      </c>
      <c r="B13" s="64">
        <v>18.793277740478516</v>
      </c>
      <c r="C13" s="24">
        <f t="shared" si="0"/>
        <v>0.74196728938695267</v>
      </c>
      <c r="D13" s="23"/>
      <c r="E13" s="66">
        <v>15.86285973</v>
      </c>
      <c r="F13" s="24">
        <f t="shared" si="1"/>
        <v>0.75745540571251835</v>
      </c>
      <c r="G13" s="23"/>
      <c r="H13" s="68">
        <v>23.282054899999999</v>
      </c>
      <c r="I13" s="22">
        <f t="shared" si="2"/>
        <v>0.79650578767413971</v>
      </c>
      <c r="J13" s="14"/>
      <c r="K13" s="12" t="s">
        <v>4</v>
      </c>
      <c r="L13" s="3">
        <v>0.70999855091121988</v>
      </c>
      <c r="M13" s="12">
        <v>0.76477368533770129</v>
      </c>
      <c r="N13" s="2">
        <v>0.70864909327216719</v>
      </c>
      <c r="O13" s="3"/>
      <c r="P13" s="12">
        <f t="shared" si="3"/>
        <v>-2.9805369006800222E-2</v>
      </c>
      <c r="Q13" s="12">
        <f t="shared" si="4"/>
        <v>-0.10232925976562504</v>
      </c>
      <c r="R13" s="4">
        <f t="shared" si="5"/>
        <v>-7.2523890758824941E-2</v>
      </c>
      <c r="S13" s="21">
        <f t="shared" si="6"/>
        <v>0.74967135079847602</v>
      </c>
      <c r="T13" s="1"/>
    </row>
    <row r="14" spans="1:20">
      <c r="A14" s="25" t="s">
        <v>4</v>
      </c>
      <c r="B14" s="64">
        <v>18.856817245483398</v>
      </c>
      <c r="C14" s="24">
        <f t="shared" si="0"/>
        <v>0.70999855091121988</v>
      </c>
      <c r="D14" s="23"/>
      <c r="E14" s="66">
        <v>15.84867859</v>
      </c>
      <c r="F14" s="24">
        <f t="shared" si="1"/>
        <v>0.76477368533770129</v>
      </c>
      <c r="G14" s="23"/>
      <c r="H14" s="68">
        <v>23.450668329999999</v>
      </c>
      <c r="I14" s="22">
        <f t="shared" si="2"/>
        <v>0.70864909327216719</v>
      </c>
      <c r="J14" s="14"/>
      <c r="K14" s="12" t="s">
        <v>3</v>
      </c>
      <c r="L14" s="8">
        <v>0.66284612853305791</v>
      </c>
      <c r="M14" s="9">
        <v>0.78387020979726307</v>
      </c>
      <c r="N14" s="13">
        <v>0.86846481749336912</v>
      </c>
      <c r="O14" s="3"/>
      <c r="P14" s="12">
        <f t="shared" si="3"/>
        <v>-0.10721680318358666</v>
      </c>
      <c r="Q14" s="12">
        <f t="shared" si="4"/>
        <v>2.7446652294925936E-3</v>
      </c>
      <c r="R14" s="4">
        <f t="shared" si="5"/>
        <v>0.10996146841307913</v>
      </c>
      <c r="S14" s="21">
        <f t="shared" si="6"/>
        <v>0.73687733603687477</v>
      </c>
      <c r="T14" s="1"/>
    </row>
    <row r="15" spans="1:20">
      <c r="A15" s="18" t="s">
        <v>3</v>
      </c>
      <c r="B15" s="65">
        <v>18.955959320068359</v>
      </c>
      <c r="C15" s="17">
        <f t="shared" si="0"/>
        <v>0.66284612853305791</v>
      </c>
      <c r="D15" s="16"/>
      <c r="E15" s="67">
        <v>15.81230354</v>
      </c>
      <c r="F15" s="17">
        <f t="shared" si="1"/>
        <v>0.78387020979726307</v>
      </c>
      <c r="G15" s="16"/>
      <c r="H15" s="69">
        <v>23.157272339999999</v>
      </c>
      <c r="I15" s="15">
        <f t="shared" si="2"/>
        <v>0.86846481749336912</v>
      </c>
      <c r="K15" s="6"/>
      <c r="L15" s="1"/>
      <c r="M15" s="1"/>
      <c r="N15" s="1"/>
      <c r="O15" s="1"/>
      <c r="P15" s="9">
        <f t="shared" si="3"/>
        <v>-0.24194079270799931</v>
      </c>
      <c r="Q15" s="12">
        <f t="shared" si="4"/>
        <v>-0.38979339935546897</v>
      </c>
      <c r="R15" s="4">
        <f t="shared" si="5"/>
        <v>-0.14785260664746977</v>
      </c>
      <c r="S15" s="11">
        <f t="shared" si="6"/>
        <v>0.7208226784976397</v>
      </c>
      <c r="T15" s="1"/>
    </row>
    <row r="16" spans="1:20">
      <c r="K16" s="1"/>
      <c r="L16" s="1"/>
      <c r="M16" s="1"/>
      <c r="N16" s="1"/>
      <c r="P16" s="62">
        <f>_xlfn.STDEV.S(P6:P15)</f>
        <v>0.28609199375313799</v>
      </c>
      <c r="Q16" s="5">
        <f>_xlfn.STDEV.S(Q6:Q15)</f>
        <v>0.90985601431499319</v>
      </c>
      <c r="R16" s="5">
        <f>_xlfn.STDEV.S(R6:R15)</f>
        <v>0.83005590806901242</v>
      </c>
      <c r="S16" s="1"/>
    </row>
    <row r="23" spans="9:17" ht="15.75" thickBot="1"/>
    <row r="24" spans="9:17" ht="15.75" thickBot="1">
      <c r="I24" s="92" t="s">
        <v>55</v>
      </c>
      <c r="J24" s="93"/>
      <c r="K24" s="93"/>
      <c r="L24" s="93"/>
      <c r="M24" s="93"/>
      <c r="N24" s="93"/>
      <c r="O24" s="93"/>
      <c r="P24" s="93"/>
      <c r="Q24" s="94"/>
    </row>
    <row r="25" spans="9:17">
      <c r="I25" s="78"/>
      <c r="J25" s="84"/>
      <c r="K25" s="84"/>
      <c r="L25" s="84"/>
      <c r="M25" s="84"/>
      <c r="N25" s="84"/>
      <c r="O25" s="84"/>
      <c r="P25" s="84"/>
      <c r="Q25" s="70"/>
    </row>
    <row r="26" spans="9:17">
      <c r="I26" s="79"/>
      <c r="J26" s="1"/>
      <c r="K26" s="86" t="s">
        <v>57</v>
      </c>
      <c r="L26" s="1" t="s">
        <v>60</v>
      </c>
      <c r="M26" s="1"/>
      <c r="N26" s="1"/>
      <c r="O26" s="1"/>
      <c r="P26" s="1"/>
      <c r="Q26" s="71"/>
    </row>
    <row r="27" spans="9:17">
      <c r="I27" s="79"/>
      <c r="J27" s="1"/>
      <c r="K27" s="86" t="s">
        <v>58</v>
      </c>
      <c r="L27" s="1" t="s">
        <v>56</v>
      </c>
      <c r="M27" s="1"/>
      <c r="N27" s="1"/>
      <c r="O27" s="1"/>
      <c r="P27" s="1"/>
      <c r="Q27" s="71"/>
    </row>
    <row r="28" spans="9:17">
      <c r="I28" s="79"/>
      <c r="J28" s="1"/>
      <c r="K28" s="86"/>
      <c r="L28" s="1"/>
      <c r="M28" s="1"/>
      <c r="N28" s="1"/>
      <c r="O28" s="1"/>
      <c r="P28" s="1"/>
      <c r="Q28" s="71"/>
    </row>
    <row r="29" spans="9:17">
      <c r="I29" s="79"/>
      <c r="J29" s="1"/>
      <c r="K29" s="86" t="s">
        <v>59</v>
      </c>
      <c r="L29" s="1" t="s">
        <v>54</v>
      </c>
      <c r="M29" s="1"/>
      <c r="N29" s="1"/>
      <c r="O29" s="1"/>
      <c r="P29" s="1"/>
      <c r="Q29" s="71"/>
    </row>
    <row r="30" spans="9:17" ht="15.75" thickBot="1">
      <c r="I30" s="80"/>
      <c r="J30" s="85"/>
      <c r="K30" s="85"/>
      <c r="L30" s="85"/>
      <c r="M30" s="85"/>
      <c r="N30" s="85"/>
      <c r="O30" s="85"/>
      <c r="P30" s="85"/>
      <c r="Q30" s="72"/>
    </row>
  </sheetData>
  <mergeCells count="11">
    <mergeCell ref="I24:Q24"/>
    <mergeCell ref="A5:I5"/>
    <mergeCell ref="S2:S3"/>
    <mergeCell ref="P2:R3"/>
    <mergeCell ref="L2:N3"/>
    <mergeCell ref="P5:R5"/>
    <mergeCell ref="A2:I2"/>
    <mergeCell ref="B3:C3"/>
    <mergeCell ref="E3:F3"/>
    <mergeCell ref="H3:I3"/>
    <mergeCell ref="S4:S5"/>
  </mergeCells>
  <pageMargins left="0.7" right="0.7" top="0.75" bottom="0.75" header="0.3" footer="0.3"/>
  <pageSetup scale="45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>
      <selection activeCell="L18" sqref="L18"/>
    </sheetView>
  </sheetViews>
  <sheetFormatPr defaultColWidth="11.42578125" defaultRowHeight="15"/>
  <cols>
    <col min="1" max="1" width="12.140625" customWidth="1"/>
    <col min="2" max="2" width="8.85546875"/>
    <col min="3" max="3" width="10.42578125" customWidth="1"/>
    <col min="4" max="4" width="8" customWidth="1"/>
    <col min="5" max="5" width="9.140625" customWidth="1"/>
    <col min="6" max="6" width="11.85546875" customWidth="1"/>
    <col min="7" max="7" width="8.85546875"/>
    <col min="8" max="8" width="2.85546875" customWidth="1"/>
    <col min="9" max="9" width="8.85546875"/>
    <col min="10" max="10" width="11.42578125" customWidth="1"/>
  </cols>
  <sheetData>
    <row r="1" spans="1:12">
      <c r="D1" s="60"/>
    </row>
    <row r="2" spans="1:12">
      <c r="A2" s="128" t="s">
        <v>46</v>
      </c>
      <c r="B2" s="129"/>
      <c r="C2" s="129"/>
      <c r="D2" s="129"/>
      <c r="E2" s="129"/>
      <c r="F2" s="129"/>
      <c r="G2" s="130"/>
      <c r="I2" s="131" t="s">
        <v>47</v>
      </c>
      <c r="J2" s="132"/>
      <c r="K2" s="132"/>
      <c r="L2" s="133"/>
    </row>
    <row r="3" spans="1:12">
      <c r="A3" s="35" t="s">
        <v>32</v>
      </c>
      <c r="B3" s="34" t="s">
        <v>31</v>
      </c>
      <c r="C3" s="34" t="s">
        <v>30</v>
      </c>
      <c r="D3" s="34" t="s">
        <v>29</v>
      </c>
      <c r="E3" s="34" t="s">
        <v>28</v>
      </c>
      <c r="F3" s="34" t="s">
        <v>27</v>
      </c>
      <c r="G3" s="33" t="s">
        <v>26</v>
      </c>
      <c r="I3" s="122" t="s">
        <v>21</v>
      </c>
      <c r="J3" s="125" t="s">
        <v>23</v>
      </c>
      <c r="K3" s="56" t="s">
        <v>34</v>
      </c>
      <c r="L3" s="55" t="s">
        <v>33</v>
      </c>
    </row>
    <row r="4" spans="1:12">
      <c r="A4" s="40" t="s">
        <v>14</v>
      </c>
      <c r="B4" s="41" t="s">
        <v>1</v>
      </c>
      <c r="C4" s="41" t="s">
        <v>0</v>
      </c>
      <c r="D4" s="88" t="s">
        <v>48</v>
      </c>
      <c r="E4" s="88" t="s">
        <v>49</v>
      </c>
      <c r="F4" s="41" t="s">
        <v>6</v>
      </c>
      <c r="G4" s="42" t="s">
        <v>10</v>
      </c>
      <c r="I4" s="123"/>
      <c r="J4" s="126"/>
      <c r="K4" s="58" t="s">
        <v>25</v>
      </c>
      <c r="L4" s="57" t="s">
        <v>24</v>
      </c>
    </row>
    <row r="5" spans="1:12">
      <c r="A5" s="4" t="s">
        <v>14</v>
      </c>
      <c r="B5" s="3" t="s">
        <v>1</v>
      </c>
      <c r="C5" s="3" t="s">
        <v>0</v>
      </c>
      <c r="D5" s="89" t="s">
        <v>48</v>
      </c>
      <c r="E5" s="89" t="s">
        <v>49</v>
      </c>
      <c r="F5" s="3" t="s">
        <v>6</v>
      </c>
      <c r="G5" s="2" t="s">
        <v>10</v>
      </c>
      <c r="I5" s="123"/>
      <c r="J5" s="126"/>
      <c r="K5" s="119" t="s">
        <v>43</v>
      </c>
      <c r="L5" s="119" t="s">
        <v>44</v>
      </c>
    </row>
    <row r="6" spans="1:12">
      <c r="A6" s="4" t="s">
        <v>13</v>
      </c>
      <c r="B6" s="3" t="s">
        <v>1</v>
      </c>
      <c r="C6" s="3" t="s">
        <v>0</v>
      </c>
      <c r="D6" s="89" t="s">
        <v>48</v>
      </c>
      <c r="E6" s="89" t="s">
        <v>49</v>
      </c>
      <c r="F6" s="3" t="s">
        <v>6</v>
      </c>
      <c r="G6" s="2">
        <v>34.55828857421875</v>
      </c>
      <c r="I6" s="123"/>
      <c r="J6" s="126"/>
      <c r="K6" s="120"/>
      <c r="L6" s="120"/>
    </row>
    <row r="7" spans="1:12">
      <c r="A7" s="4" t="s">
        <v>13</v>
      </c>
      <c r="B7" s="3" t="s">
        <v>1</v>
      </c>
      <c r="C7" s="3" t="s">
        <v>0</v>
      </c>
      <c r="D7" s="89" t="s">
        <v>48</v>
      </c>
      <c r="E7" s="89" t="s">
        <v>49</v>
      </c>
      <c r="F7" s="3">
        <v>34.55828857421875</v>
      </c>
      <c r="G7" s="2">
        <v>34.55828857421875</v>
      </c>
      <c r="I7" s="124"/>
      <c r="J7" s="127"/>
      <c r="K7" s="121"/>
      <c r="L7" s="121"/>
    </row>
    <row r="8" spans="1:12">
      <c r="A8" s="4" t="s">
        <v>12</v>
      </c>
      <c r="B8" s="3" t="s">
        <v>1</v>
      </c>
      <c r="C8" s="3" t="s">
        <v>0</v>
      </c>
      <c r="D8" s="89" t="s">
        <v>48</v>
      </c>
      <c r="E8" s="89" t="s">
        <v>49</v>
      </c>
      <c r="F8" s="3" t="s">
        <v>6</v>
      </c>
      <c r="G8" s="2">
        <v>34.628200531005859</v>
      </c>
      <c r="I8" s="20" t="s">
        <v>14</v>
      </c>
      <c r="J8" s="12"/>
      <c r="K8" s="61"/>
      <c r="L8" s="19">
        <f>$K8/RefGenes!$S6</f>
        <v>0</v>
      </c>
    </row>
    <row r="9" spans="1:12">
      <c r="A9" s="4" t="s">
        <v>12</v>
      </c>
      <c r="B9" s="3" t="s">
        <v>1</v>
      </c>
      <c r="C9" s="3" t="s">
        <v>0</v>
      </c>
      <c r="D9" s="89" t="s">
        <v>48</v>
      </c>
      <c r="E9" s="89" t="s">
        <v>49</v>
      </c>
      <c r="F9" s="3">
        <v>34.628200531005859</v>
      </c>
      <c r="G9" s="2">
        <v>34.628200531005859</v>
      </c>
      <c r="I9" s="20" t="s">
        <v>13</v>
      </c>
      <c r="J9" s="12">
        <f>G7</f>
        <v>34.55828857421875</v>
      </c>
      <c r="K9" s="12">
        <f>2^(MIN($J$8:$J$17)-J9)</f>
        <v>0.21372372460409378</v>
      </c>
      <c r="L9" s="19">
        <f>$K9/RefGenes!$S7</f>
        <v>0.25916105029812847</v>
      </c>
    </row>
    <row r="10" spans="1:12">
      <c r="A10" s="4" t="s">
        <v>11</v>
      </c>
      <c r="B10" s="3" t="s">
        <v>1</v>
      </c>
      <c r="C10" s="3" t="s">
        <v>0</v>
      </c>
      <c r="D10" s="89" t="s">
        <v>48</v>
      </c>
      <c r="E10" s="89" t="s">
        <v>49</v>
      </c>
      <c r="F10" s="3" t="s">
        <v>6</v>
      </c>
      <c r="G10" s="2" t="s">
        <v>10</v>
      </c>
      <c r="I10" s="20" t="s">
        <v>12</v>
      </c>
      <c r="J10" s="12">
        <f>G8</f>
        <v>34.628200531005859</v>
      </c>
      <c r="K10" s="12">
        <f>2^(MIN($J$8:$J$17)-J10)</f>
        <v>0.20361376668013942</v>
      </c>
      <c r="L10" s="19">
        <f>$K10/RefGenes!$S8</f>
        <v>0.22259525362974306</v>
      </c>
    </row>
    <row r="11" spans="1:12">
      <c r="A11" s="4" t="s">
        <v>11</v>
      </c>
      <c r="B11" s="3" t="s">
        <v>1</v>
      </c>
      <c r="C11" s="3" t="s">
        <v>0</v>
      </c>
      <c r="D11" s="89" t="s">
        <v>48</v>
      </c>
      <c r="E11" s="89" t="s">
        <v>49</v>
      </c>
      <c r="F11" s="3" t="s">
        <v>6</v>
      </c>
      <c r="G11" s="2" t="s">
        <v>10</v>
      </c>
      <c r="I11" s="20" t="s">
        <v>11</v>
      </c>
      <c r="J11" s="12"/>
      <c r="K11" s="12"/>
      <c r="L11" s="19">
        <f>$K11/RefGenes!$S9</f>
        <v>0</v>
      </c>
    </row>
    <row r="12" spans="1:12">
      <c r="A12" s="4" t="s">
        <v>9</v>
      </c>
      <c r="B12" s="3" t="s">
        <v>1</v>
      </c>
      <c r="C12" s="3" t="s">
        <v>0</v>
      </c>
      <c r="D12" s="89" t="s">
        <v>48</v>
      </c>
      <c r="E12" s="89" t="s">
        <v>49</v>
      </c>
      <c r="F12" s="3">
        <v>34.571796417236328</v>
      </c>
      <c r="G12" s="2">
        <v>34.571796417236328</v>
      </c>
      <c r="I12" s="20" t="s">
        <v>9</v>
      </c>
      <c r="J12" s="12">
        <f>G12</f>
        <v>34.571796417236328</v>
      </c>
      <c r="K12" s="12">
        <f t="shared" ref="K12:K17" si="0">2^(MIN($J$8:$J$17)-J12)</f>
        <v>0.21173198456753675</v>
      </c>
      <c r="L12" s="19">
        <f>$K12/RefGenes!$S10</f>
        <v>0.24823503119807369</v>
      </c>
    </row>
    <row r="13" spans="1:12">
      <c r="A13" s="4" t="s">
        <v>9</v>
      </c>
      <c r="B13" s="3" t="s">
        <v>1</v>
      </c>
      <c r="C13" s="3" t="s">
        <v>0</v>
      </c>
      <c r="D13" s="89" t="s">
        <v>48</v>
      </c>
      <c r="E13" s="89" t="s">
        <v>49</v>
      </c>
      <c r="F13" s="3" t="s">
        <v>6</v>
      </c>
      <c r="G13" s="2">
        <v>34.571796417236328</v>
      </c>
      <c r="I13" s="20" t="s">
        <v>8</v>
      </c>
      <c r="J13" s="12">
        <f>G14</f>
        <v>33.8289794921875</v>
      </c>
      <c r="K13" s="12">
        <f t="shared" si="0"/>
        <v>0.35432079678998951</v>
      </c>
      <c r="L13" s="19">
        <f>$K13/RefGenes!$S11</f>
        <v>0.39478905495105132</v>
      </c>
    </row>
    <row r="14" spans="1:12">
      <c r="A14" s="4" t="s">
        <v>8</v>
      </c>
      <c r="B14" s="3" t="s">
        <v>1</v>
      </c>
      <c r="C14" s="3" t="s">
        <v>0</v>
      </c>
      <c r="D14" s="89" t="s">
        <v>48</v>
      </c>
      <c r="E14" s="89" t="s">
        <v>49</v>
      </c>
      <c r="F14" s="3">
        <v>33.185340881347656</v>
      </c>
      <c r="G14" s="2">
        <v>33.8289794921875</v>
      </c>
      <c r="I14" s="20" t="s">
        <v>7</v>
      </c>
      <c r="J14" s="12">
        <f>G16</f>
        <v>33.878303527832031</v>
      </c>
      <c r="K14" s="12">
        <f t="shared" si="0"/>
        <v>0.34241172667846526</v>
      </c>
      <c r="L14" s="19">
        <f>$K14/RefGenes!$S12</f>
        <v>0.49695153518512714</v>
      </c>
    </row>
    <row r="15" spans="1:12">
      <c r="A15" s="4" t="s">
        <v>8</v>
      </c>
      <c r="B15" s="3" t="s">
        <v>1</v>
      </c>
      <c r="C15" s="3" t="s">
        <v>0</v>
      </c>
      <c r="D15" s="89" t="s">
        <v>48</v>
      </c>
      <c r="E15" s="89" t="s">
        <v>49</v>
      </c>
      <c r="F15" s="3">
        <v>34.472621917724609</v>
      </c>
      <c r="G15" s="2">
        <v>33.8289794921875</v>
      </c>
      <c r="I15" s="20" t="s">
        <v>5</v>
      </c>
      <c r="J15" s="12">
        <f>G18</f>
        <v>33.142242431640625</v>
      </c>
      <c r="K15" s="12">
        <f t="shared" si="0"/>
        <v>0.57032853141995699</v>
      </c>
      <c r="L15" s="19">
        <f>$K15/RefGenes!$S13</f>
        <v>0.76077141111568325</v>
      </c>
    </row>
    <row r="16" spans="1:12">
      <c r="A16" s="4" t="s">
        <v>7</v>
      </c>
      <c r="B16" s="3" t="s">
        <v>1</v>
      </c>
      <c r="C16" s="3" t="s">
        <v>0</v>
      </c>
      <c r="D16" s="89" t="s">
        <v>48</v>
      </c>
      <c r="E16" s="89" t="s">
        <v>49</v>
      </c>
      <c r="F16" s="3">
        <v>33.878303527832031</v>
      </c>
      <c r="G16" s="2">
        <v>33.878303527832031</v>
      </c>
      <c r="I16" s="20" t="s">
        <v>4</v>
      </c>
      <c r="J16" s="12">
        <f>G20</f>
        <v>32.332107543945313</v>
      </c>
      <c r="K16" s="12">
        <f t="shared" si="0"/>
        <v>1</v>
      </c>
      <c r="L16" s="19">
        <f>$K16/RefGenes!$S14</f>
        <v>1.3570779709120515</v>
      </c>
    </row>
    <row r="17" spans="1:17">
      <c r="A17" s="4" t="s">
        <v>7</v>
      </c>
      <c r="B17" s="3" t="s">
        <v>1</v>
      </c>
      <c r="C17" s="3" t="s">
        <v>0</v>
      </c>
      <c r="D17" s="89" t="s">
        <v>48</v>
      </c>
      <c r="E17" s="89" t="s">
        <v>49</v>
      </c>
      <c r="F17" s="3" t="s">
        <v>6</v>
      </c>
      <c r="G17" s="2">
        <v>33.878303527832031</v>
      </c>
      <c r="I17" s="10" t="s">
        <v>3</v>
      </c>
      <c r="J17" s="9">
        <f>G23</f>
        <v>33.700111389160156</v>
      </c>
      <c r="K17" s="9">
        <f t="shared" si="0"/>
        <v>0.38742693286927221</v>
      </c>
      <c r="L17" s="7">
        <f>$K17/RefGenes!$S15</f>
        <v>0.537478834152054</v>
      </c>
    </row>
    <row r="18" spans="1:17">
      <c r="A18" s="4" t="s">
        <v>5</v>
      </c>
      <c r="B18" s="3" t="s">
        <v>1</v>
      </c>
      <c r="C18" s="3" t="s">
        <v>0</v>
      </c>
      <c r="D18" s="89" t="s">
        <v>48</v>
      </c>
      <c r="E18" s="89" t="s">
        <v>49</v>
      </c>
      <c r="F18" s="3">
        <v>32.728668212890625</v>
      </c>
      <c r="G18" s="2">
        <v>33.142242431640625</v>
      </c>
    </row>
    <row r="19" spans="1:17">
      <c r="A19" s="4" t="s">
        <v>5</v>
      </c>
      <c r="B19" s="3" t="s">
        <v>1</v>
      </c>
      <c r="C19" s="3" t="s">
        <v>0</v>
      </c>
      <c r="D19" s="89" t="s">
        <v>48</v>
      </c>
      <c r="E19" s="89" t="s">
        <v>49</v>
      </c>
      <c r="F19" s="3">
        <v>33.555816650390625</v>
      </c>
      <c r="G19" s="2">
        <v>33.142242431640625</v>
      </c>
    </row>
    <row r="20" spans="1:17">
      <c r="A20" s="4" t="s">
        <v>4</v>
      </c>
      <c r="B20" s="3" t="s">
        <v>1</v>
      </c>
      <c r="C20" s="3" t="s">
        <v>0</v>
      </c>
      <c r="D20" s="89" t="s">
        <v>48</v>
      </c>
      <c r="E20" s="89" t="s">
        <v>49</v>
      </c>
      <c r="F20" s="3">
        <v>32.755962371826172</v>
      </c>
      <c r="G20" s="2">
        <v>32.332107543945313</v>
      </c>
    </row>
    <row r="21" spans="1:17" ht="15.75" thickBot="1">
      <c r="A21" s="4" t="s">
        <v>4</v>
      </c>
      <c r="B21" s="3" t="s">
        <v>1</v>
      </c>
      <c r="C21" s="3" t="s">
        <v>0</v>
      </c>
      <c r="D21" s="89" t="s">
        <v>48</v>
      </c>
      <c r="E21" s="89" t="s">
        <v>49</v>
      </c>
      <c r="F21" s="3">
        <v>31.908248901367188</v>
      </c>
      <c r="G21" s="2">
        <v>32.332107543945313</v>
      </c>
    </row>
    <row r="22" spans="1:17" ht="15.75" thickBot="1">
      <c r="A22" s="4" t="s">
        <v>3</v>
      </c>
      <c r="B22" s="3" t="s">
        <v>1</v>
      </c>
      <c r="C22" s="3" t="s">
        <v>0</v>
      </c>
      <c r="D22" s="89" t="s">
        <v>48</v>
      </c>
      <c r="E22" s="89" t="s">
        <v>49</v>
      </c>
      <c r="F22" s="3">
        <v>32.707115173339844</v>
      </c>
      <c r="G22" s="2">
        <v>33.700111389160156</v>
      </c>
      <c r="J22" s="92" t="s">
        <v>55</v>
      </c>
      <c r="K22" s="93"/>
      <c r="L22" s="93"/>
      <c r="M22" s="93"/>
      <c r="N22" s="93"/>
      <c r="O22" s="93"/>
      <c r="P22" s="94"/>
      <c r="Q22" s="87"/>
    </row>
    <row r="23" spans="1:17">
      <c r="A23" s="4" t="s">
        <v>3</v>
      </c>
      <c r="B23" s="3" t="s">
        <v>1</v>
      </c>
      <c r="C23" s="3" t="s">
        <v>0</v>
      </c>
      <c r="D23" s="89" t="s">
        <v>48</v>
      </c>
      <c r="E23" s="89" t="s">
        <v>49</v>
      </c>
      <c r="F23" s="3">
        <v>34.693103790283203</v>
      </c>
      <c r="G23" s="2">
        <v>33.700111389160156</v>
      </c>
      <c r="I23" s="1"/>
      <c r="J23" s="79"/>
      <c r="K23" s="1"/>
      <c r="L23" s="1"/>
      <c r="M23" s="1"/>
      <c r="N23" s="1"/>
      <c r="O23" s="1"/>
      <c r="P23" s="71"/>
      <c r="Q23" s="1"/>
    </row>
    <row r="24" spans="1:17">
      <c r="A24" s="37" t="s">
        <v>2</v>
      </c>
      <c r="B24" s="38" t="s">
        <v>1</v>
      </c>
      <c r="C24" s="38" t="s">
        <v>0</v>
      </c>
      <c r="D24" s="38" t="s">
        <v>48</v>
      </c>
      <c r="E24" s="38" t="s">
        <v>49</v>
      </c>
      <c r="F24" s="38">
        <v>14.895167350769043</v>
      </c>
      <c r="G24" s="39">
        <v>15.040214538574219</v>
      </c>
      <c r="I24" s="1"/>
      <c r="J24" s="79"/>
      <c r="K24" s="86" t="s">
        <v>57</v>
      </c>
      <c r="L24" s="1" t="s">
        <v>60</v>
      </c>
      <c r="M24" s="1"/>
      <c r="N24" s="1"/>
      <c r="O24" s="1"/>
      <c r="P24" s="71"/>
      <c r="Q24" s="1"/>
    </row>
    <row r="25" spans="1:17">
      <c r="A25" s="37" t="s">
        <v>2</v>
      </c>
      <c r="B25" s="38" t="s">
        <v>1</v>
      </c>
      <c r="C25" s="38" t="s">
        <v>0</v>
      </c>
      <c r="D25" s="38" t="s">
        <v>48</v>
      </c>
      <c r="E25" s="38" t="s">
        <v>49</v>
      </c>
      <c r="F25" s="38">
        <v>15.185260772705078</v>
      </c>
      <c r="G25" s="39">
        <v>15.040214538574219</v>
      </c>
      <c r="I25" s="1"/>
      <c r="J25" s="79"/>
      <c r="K25" s="86" t="s">
        <v>58</v>
      </c>
      <c r="L25" s="1" t="s">
        <v>56</v>
      </c>
      <c r="M25" s="1"/>
      <c r="N25" s="1"/>
      <c r="O25" s="1"/>
      <c r="P25" s="71"/>
      <c r="Q25" s="1"/>
    </row>
    <row r="26" spans="1:17">
      <c r="A26" s="43" t="s">
        <v>37</v>
      </c>
      <c r="B26" s="44" t="s">
        <v>1</v>
      </c>
      <c r="C26" s="44" t="s">
        <v>38</v>
      </c>
      <c r="D26" s="44" t="s">
        <v>48</v>
      </c>
      <c r="E26" s="44" t="s">
        <v>49</v>
      </c>
      <c r="F26" s="44" t="s">
        <v>6</v>
      </c>
      <c r="G26" s="45"/>
      <c r="I26" s="1"/>
      <c r="J26" s="79"/>
      <c r="K26" s="86"/>
      <c r="L26" s="1"/>
      <c r="M26" s="1"/>
      <c r="N26" s="1"/>
      <c r="O26" s="1"/>
      <c r="P26" s="71"/>
      <c r="Q26" s="1"/>
    </row>
    <row r="27" spans="1:17">
      <c r="A27" s="43" t="s">
        <v>37</v>
      </c>
      <c r="B27" s="44" t="s">
        <v>1</v>
      </c>
      <c r="C27" s="44" t="s">
        <v>38</v>
      </c>
      <c r="D27" s="44" t="s">
        <v>48</v>
      </c>
      <c r="E27" s="44" t="s">
        <v>49</v>
      </c>
      <c r="F27" s="44" t="s">
        <v>6</v>
      </c>
      <c r="G27" s="45"/>
      <c r="I27" s="1"/>
      <c r="J27" s="79"/>
      <c r="K27" s="86" t="s">
        <v>59</v>
      </c>
      <c r="L27" s="1" t="s">
        <v>54</v>
      </c>
      <c r="M27" s="1"/>
      <c r="N27" s="1"/>
      <c r="O27" s="1"/>
      <c r="P27" s="71"/>
      <c r="Q27" s="1"/>
    </row>
    <row r="28" spans="1:17" ht="15.75" thickBot="1">
      <c r="A28" s="46" t="s">
        <v>39</v>
      </c>
      <c r="B28" s="47" t="s">
        <v>1</v>
      </c>
      <c r="C28" s="47" t="s">
        <v>38</v>
      </c>
      <c r="D28" s="47" t="s">
        <v>48</v>
      </c>
      <c r="E28" s="47" t="s">
        <v>49</v>
      </c>
      <c r="F28" s="47" t="s">
        <v>6</v>
      </c>
      <c r="G28" s="48"/>
      <c r="I28" s="1"/>
      <c r="J28" s="80"/>
      <c r="K28" s="85"/>
      <c r="L28" s="85"/>
      <c r="M28" s="85"/>
      <c r="N28" s="85"/>
      <c r="O28" s="85"/>
      <c r="P28" s="72"/>
      <c r="Q28" s="1"/>
    </row>
    <row r="29" spans="1:17">
      <c r="A29" s="46" t="s">
        <v>39</v>
      </c>
      <c r="B29" s="47" t="s">
        <v>1</v>
      </c>
      <c r="C29" s="47" t="s">
        <v>38</v>
      </c>
      <c r="D29" s="47" t="s">
        <v>48</v>
      </c>
      <c r="E29" s="47" t="s">
        <v>49</v>
      </c>
      <c r="F29" s="47" t="s">
        <v>6</v>
      </c>
      <c r="G29" s="48"/>
    </row>
    <row r="30" spans="1:17">
      <c r="A30" s="49" t="s">
        <v>40</v>
      </c>
      <c r="B30" s="50" t="s">
        <v>1</v>
      </c>
      <c r="C30" s="50" t="s">
        <v>38</v>
      </c>
      <c r="D30" s="50" t="s">
        <v>48</v>
      </c>
      <c r="E30" s="50" t="s">
        <v>49</v>
      </c>
      <c r="F30" s="50" t="s">
        <v>6</v>
      </c>
      <c r="G30" s="51"/>
    </row>
    <row r="31" spans="1:17">
      <c r="A31" s="52" t="s">
        <v>40</v>
      </c>
      <c r="B31" s="53" t="s">
        <v>1</v>
      </c>
      <c r="C31" s="53" t="s">
        <v>38</v>
      </c>
      <c r="D31" s="53" t="s">
        <v>48</v>
      </c>
      <c r="E31" s="53" t="s">
        <v>49</v>
      </c>
      <c r="F31" s="53" t="s">
        <v>6</v>
      </c>
      <c r="G31" s="54"/>
    </row>
  </sheetData>
  <mergeCells count="7">
    <mergeCell ref="A2:G2"/>
    <mergeCell ref="I2:L2"/>
    <mergeCell ref="J22:P22"/>
    <mergeCell ref="L5:L7"/>
    <mergeCell ref="K5:K7"/>
    <mergeCell ref="I3:I7"/>
    <mergeCell ref="J3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StdCurves</vt:lpstr>
      <vt:lpstr>RefGenes</vt:lpstr>
      <vt:lpstr>RawData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Ksenija</cp:lastModifiedBy>
  <cp:lastPrinted>2019-04-16T20:56:40Z</cp:lastPrinted>
  <dcterms:created xsi:type="dcterms:W3CDTF">2019-04-16T17:40:00Z</dcterms:created>
  <dcterms:modified xsi:type="dcterms:W3CDTF">2019-05-21T11:45:38Z</dcterms:modified>
</cp:coreProperties>
</file>