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pers\Journals\2018_ScieRep_2\"/>
    </mc:Choice>
  </mc:AlternateContent>
  <bookViews>
    <workbookView xWindow="0" yWindow="0" windowWidth="14940" windowHeight="6525" tabRatio="671" firstSheet="1" activeTab="6"/>
  </bookViews>
  <sheets>
    <sheet name="PA Amplitudes_Day 28" sheetId="6" r:id="rId1"/>
    <sheet name="PA Amplitudes_Day 4" sheetId="11" r:id="rId2"/>
    <sheet name="Vessels Diameter" sheetId="12" r:id="rId3"/>
    <sheet name="PA Amplitudes_RNV" sheetId="13" r:id="rId4"/>
    <sheet name="Vessel Dimaeters RNV" sheetId="14" r:id="rId5"/>
    <sheet name="Body Weight" sheetId="10" r:id="rId6"/>
    <sheet name="Vessel Diameter_PAM_OCT_Fundus" sheetId="16" r:id="rId7"/>
    <sheet name="Histology" sheetId="17" r:id="rId8"/>
    <sheet name="Vessel Density" sheetId="1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4" l="1"/>
  <c r="F10" i="14" l="1"/>
  <c r="F9" i="14"/>
  <c r="E10" i="14"/>
  <c r="E9" i="14"/>
  <c r="I15" i="13"/>
  <c r="M6" i="12"/>
  <c r="M5" i="12"/>
  <c r="M4" i="12"/>
  <c r="F10" i="18" l="1"/>
  <c r="G10" i="18"/>
  <c r="F11" i="18"/>
  <c r="G11" i="18"/>
  <c r="E11" i="18"/>
  <c r="E10" i="18"/>
  <c r="B10" i="18"/>
  <c r="D12" i="18"/>
  <c r="C12" i="18"/>
  <c r="B12" i="18"/>
  <c r="C10" i="18"/>
  <c r="D10" i="18"/>
  <c r="C11" i="18"/>
  <c r="D11" i="18"/>
  <c r="B11" i="18"/>
  <c r="B9" i="17"/>
  <c r="D7" i="17" l="1"/>
  <c r="D8" i="17"/>
  <c r="E7" i="17"/>
  <c r="F7" i="17"/>
  <c r="E8" i="17"/>
  <c r="F8" i="17"/>
  <c r="C7" i="17" l="1"/>
  <c r="C8" i="17"/>
  <c r="B8" i="17"/>
  <c r="B7" i="17"/>
  <c r="D12" i="16"/>
  <c r="C12" i="16"/>
  <c r="B12" i="16"/>
  <c r="F12" i="16"/>
  <c r="G38" i="16"/>
  <c r="F38" i="16"/>
  <c r="E38" i="16"/>
  <c r="D38" i="16"/>
  <c r="C38" i="16"/>
  <c r="B38" i="16"/>
  <c r="G25" i="16"/>
  <c r="F25" i="16"/>
  <c r="E25" i="16"/>
  <c r="D25" i="16"/>
  <c r="C25" i="16"/>
  <c r="B25" i="16"/>
  <c r="G12" i="16"/>
  <c r="E12" i="16"/>
  <c r="G11" i="13"/>
  <c r="J14" i="12"/>
  <c r="G37" i="16"/>
  <c r="F37" i="16"/>
  <c r="E37" i="16"/>
  <c r="D37" i="16"/>
  <c r="C37" i="16"/>
  <c r="B37" i="16"/>
  <c r="G36" i="16"/>
  <c r="F36" i="16"/>
  <c r="E36" i="16"/>
  <c r="D36" i="16"/>
  <c r="C36" i="16"/>
  <c r="B36" i="16"/>
  <c r="G24" i="16" l="1"/>
  <c r="F24" i="16"/>
  <c r="E24" i="16"/>
  <c r="D24" i="16"/>
  <c r="C24" i="16"/>
  <c r="B24" i="16"/>
  <c r="G23" i="16"/>
  <c r="F23" i="16"/>
  <c r="E23" i="16"/>
  <c r="D23" i="16"/>
  <c r="C23" i="16"/>
  <c r="B23" i="16"/>
  <c r="C10" i="16"/>
  <c r="D10" i="16"/>
  <c r="E10" i="16"/>
  <c r="F10" i="16"/>
  <c r="G10" i="16"/>
  <c r="H10" i="16"/>
  <c r="I10" i="16"/>
  <c r="C11" i="16"/>
  <c r="D11" i="16"/>
  <c r="E11" i="16"/>
  <c r="F11" i="16"/>
  <c r="G11" i="16"/>
  <c r="H11" i="16"/>
  <c r="I11" i="16"/>
  <c r="B11" i="16"/>
  <c r="B10" i="16"/>
  <c r="N17" i="10"/>
  <c r="O17" i="10"/>
  <c r="P17" i="10"/>
  <c r="Q17" i="10"/>
  <c r="R17" i="10"/>
  <c r="S17" i="10"/>
  <c r="M17" i="10"/>
  <c r="N16" i="10"/>
  <c r="O16" i="10"/>
  <c r="P16" i="10"/>
  <c r="Q16" i="10"/>
  <c r="R16" i="10"/>
  <c r="S16" i="10"/>
  <c r="M16" i="10"/>
  <c r="N15" i="10"/>
  <c r="O15" i="10"/>
  <c r="P15" i="10"/>
  <c r="Q15" i="10"/>
  <c r="R15" i="10"/>
  <c r="S15" i="10"/>
  <c r="M15" i="10"/>
  <c r="L15" i="10"/>
  <c r="B12" i="14"/>
  <c r="C10" i="14"/>
  <c r="B10" i="14"/>
  <c r="C9" i="14"/>
  <c r="B9" i="14"/>
  <c r="I16" i="13"/>
  <c r="H11" i="13"/>
  <c r="F11" i="13"/>
  <c r="M12" i="12"/>
  <c r="F5" i="12"/>
  <c r="G5" i="12"/>
  <c r="G4" i="12"/>
  <c r="F4" i="12"/>
  <c r="M7" i="12"/>
  <c r="M11" i="12"/>
  <c r="M10" i="12"/>
  <c r="M9" i="12"/>
  <c r="H11" i="6"/>
  <c r="G11" i="6"/>
  <c r="F11" i="6"/>
  <c r="I11" i="11"/>
  <c r="H11" i="11"/>
  <c r="G11" i="11"/>
  <c r="F11" i="11"/>
  <c r="L16" i="10" l="1"/>
  <c r="M6" i="10"/>
  <c r="N6" i="10"/>
  <c r="O6" i="10"/>
  <c r="P6" i="10"/>
  <c r="Q6" i="10"/>
  <c r="R6" i="10"/>
  <c r="S6" i="10"/>
  <c r="L6" i="10"/>
  <c r="M5" i="10"/>
  <c r="N5" i="10"/>
  <c r="O5" i="10"/>
  <c r="P5" i="10"/>
  <c r="Q5" i="10"/>
  <c r="R5" i="10"/>
  <c r="S5" i="10"/>
  <c r="L5" i="10"/>
  <c r="M4" i="10"/>
  <c r="N4" i="10"/>
  <c r="O4" i="10"/>
  <c r="P4" i="10"/>
  <c r="Q4" i="10"/>
  <c r="R4" i="10"/>
  <c r="S4" i="10"/>
  <c r="L4" i="10"/>
  <c r="I19" i="10"/>
  <c r="H19" i="10"/>
  <c r="G19" i="10"/>
  <c r="F19" i="10"/>
  <c r="E19" i="10"/>
  <c r="D19" i="10"/>
  <c r="C19" i="10"/>
  <c r="B19" i="10"/>
  <c r="I18" i="10"/>
  <c r="H18" i="10"/>
  <c r="G18" i="10"/>
  <c r="F18" i="10"/>
  <c r="E18" i="10"/>
  <c r="D18" i="10"/>
  <c r="C18" i="10"/>
  <c r="B18" i="10"/>
  <c r="L17" i="10" s="1"/>
  <c r="I9" i="10"/>
  <c r="H9" i="10"/>
  <c r="G9" i="10"/>
  <c r="F9" i="10"/>
  <c r="E9" i="10"/>
  <c r="D9" i="10"/>
  <c r="C9" i="10"/>
  <c r="B9" i="10"/>
  <c r="I8" i="10"/>
  <c r="H8" i="10"/>
  <c r="G8" i="10"/>
  <c r="F8" i="10"/>
  <c r="E8" i="10"/>
  <c r="D8" i="10"/>
  <c r="C8" i="10"/>
  <c r="B8" i="10"/>
  <c r="M19" i="10" l="1"/>
  <c r="Q19" i="10"/>
  <c r="O18" i="10"/>
  <c r="S18" i="10"/>
  <c r="N18" i="10"/>
  <c r="O9" i="10"/>
  <c r="O19" i="10"/>
  <c r="S19" i="10"/>
  <c r="L19" i="10"/>
  <c r="P19" i="10"/>
  <c r="P9" i="10"/>
  <c r="R19" i="10"/>
  <c r="S9" i="10"/>
  <c r="N9" i="10"/>
  <c r="M9" i="10"/>
  <c r="R8" i="10"/>
  <c r="Q9" i="10"/>
  <c r="L9" i="10"/>
  <c r="N8" i="10"/>
  <c r="L8" i="10"/>
  <c r="P8" i="10"/>
  <c r="L18" i="10"/>
  <c r="R9" i="10"/>
  <c r="M8" i="10"/>
  <c r="Q8" i="10"/>
  <c r="O8" i="10"/>
  <c r="S8" i="10"/>
  <c r="M18" i="10" l="1"/>
  <c r="N19" i="10"/>
  <c r="Q18" i="10"/>
  <c r="P18" i="10"/>
  <c r="R18" i="10"/>
</calcChain>
</file>

<file path=xl/sharedStrings.xml><?xml version="1.0" encoding="utf-8"?>
<sst xmlns="http://schemas.openxmlformats.org/spreadsheetml/2006/main" count="161" uniqueCount="58">
  <si>
    <t>PA</t>
  </si>
  <si>
    <t>SD</t>
  </si>
  <si>
    <t>Pre</t>
  </si>
  <si>
    <t>Mean</t>
  </si>
  <si>
    <t>Control</t>
  </si>
  <si>
    <t>Body Weight</t>
  </si>
  <si>
    <t>Body Weight Increasing</t>
  </si>
  <si>
    <t>Day</t>
  </si>
  <si>
    <t>Contrast</t>
  </si>
  <si>
    <t>Myelinated nerve fibers</t>
  </si>
  <si>
    <t>Pre-Injection</t>
  </si>
  <si>
    <t>Photoacoustic Image Contrast Between Myelinated nerve fibers (background) and Retinal and choroidal vessels</t>
  </si>
  <si>
    <t>P-Value</t>
  </si>
  <si>
    <t>CVs</t>
  </si>
  <si>
    <t>Mye Nerver Fiber</t>
  </si>
  <si>
    <t xml:space="preserve">Photoacoustic Signal </t>
  </si>
  <si>
    <t>Untreated Retinal Vessels</t>
  </si>
  <si>
    <t>Treated Retinal Vessels</t>
  </si>
  <si>
    <t>Capillaries</t>
  </si>
  <si>
    <t>xf</t>
  </si>
  <si>
    <t>yf</t>
  </si>
  <si>
    <t>xi</t>
  </si>
  <si>
    <t>yi</t>
  </si>
  <si>
    <t>Untreated</t>
  </si>
  <si>
    <t>Hemorrhage</t>
  </si>
  <si>
    <t>Treated</t>
  </si>
  <si>
    <t>Treated/Untreated</t>
  </si>
  <si>
    <t>Treated/MNF</t>
  </si>
  <si>
    <t>Myelinated nerve fibers (MNF)</t>
  </si>
  <si>
    <t>Untreated/MNF</t>
  </si>
  <si>
    <t>Capillaries/MNF</t>
  </si>
  <si>
    <t>Hemorrhage/MNF</t>
  </si>
  <si>
    <t>Treated/Hemorrhage</t>
  </si>
  <si>
    <t>Treated/Capillaries</t>
  </si>
  <si>
    <t>Untreated/Hemorrhage</t>
  </si>
  <si>
    <t>Untreated/Capillaries</t>
  </si>
  <si>
    <t>RNV</t>
  </si>
  <si>
    <t>RVN</t>
  </si>
  <si>
    <t>RNV/MNF</t>
  </si>
  <si>
    <t>Diameters</t>
  </si>
  <si>
    <t>Vein</t>
  </si>
  <si>
    <t>Artery</t>
  </si>
  <si>
    <t>Vein Treated</t>
  </si>
  <si>
    <t>Photoacoustic Amplitudes: RNV</t>
  </si>
  <si>
    <t>RNV/CVs</t>
  </si>
  <si>
    <t>CVs/MNF</t>
  </si>
  <si>
    <t>Vessels Diameters</t>
  </si>
  <si>
    <t>RVO</t>
  </si>
  <si>
    <t>Vessels Diameter</t>
  </si>
  <si>
    <t>OCT</t>
  </si>
  <si>
    <t>Post Day 0</t>
  </si>
  <si>
    <t>Post Day 4</t>
  </si>
  <si>
    <t>Post Day 28</t>
  </si>
  <si>
    <t>P_Value</t>
  </si>
  <si>
    <t>PAM</t>
  </si>
  <si>
    <t>Fundus</t>
  </si>
  <si>
    <t>Retinal Thickness</t>
  </si>
  <si>
    <t>Vessel 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</si>
</sst>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0"/>
    <numFmt numFmtId="166" formatCode="0.0000"/>
    <numFmt numFmtId="167" formatCode="0.000"/>
  </numFmts>
  <fonts count="12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1" fillId="0" borderId="0" xfId="0" applyFont="1"/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/>
    <xf numFmtId="0" fontId="1" fillId="0" borderId="0" xfId="0" applyFont="1" applyBorder="1"/>
    <xf numFmtId="0" fontId="0" fillId="0" borderId="0" xfId="0" applyFont="1" applyBorder="1"/>
    <xf numFmtId="0" fontId="0" fillId="0" borderId="0" xfId="0" applyFont="1"/>
    <xf numFmtId="2" fontId="1" fillId="0" borderId="1" xfId="0" applyNumberFormat="1" applyFont="1" applyBorder="1"/>
    <xf numFmtId="2" fontId="1" fillId="0" borderId="0" xfId="0" applyNumberFormat="1" applyFont="1" applyBorder="1"/>
    <xf numFmtId="2" fontId="1" fillId="0" borderId="0" xfId="0" applyNumberFormat="1" applyFont="1" applyBorder="1" applyProtection="1">
      <protection locked="0"/>
    </xf>
    <xf numFmtId="2" fontId="0" fillId="0" borderId="0" xfId="0" applyNumberFormat="1"/>
    <xf numFmtId="2" fontId="0" fillId="0" borderId="0" xfId="0" applyNumberFormat="1" applyBorder="1"/>
    <xf numFmtId="2" fontId="0" fillId="0" borderId="1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Border="1"/>
    <xf numFmtId="2" fontId="0" fillId="0" borderId="1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1" fillId="0" borderId="1" xfId="0" applyNumberFormat="1" applyFont="1" applyFill="1" applyBorder="1" applyAlignment="1">
      <alignment horizontal="left"/>
    </xf>
    <xf numFmtId="166" fontId="0" fillId="0" borderId="1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left"/>
    </xf>
    <xf numFmtId="2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ill="1" applyBorder="1"/>
    <xf numFmtId="1" fontId="0" fillId="0" borderId="0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166" fontId="7" fillId="0" borderId="0" xfId="0" applyNumberFormat="1" applyFont="1" applyBorder="1" applyAlignment="1">
      <alignment horizontal="left"/>
    </xf>
    <xf numFmtId="166" fontId="1" fillId="0" borderId="1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167" fontId="0" fillId="0" borderId="0" xfId="0" applyNumberFormat="1" applyBorder="1" applyAlignment="1">
      <alignment horizontal="center"/>
    </xf>
    <xf numFmtId="167" fontId="0" fillId="0" borderId="0" xfId="0" applyNumberFormat="1" applyBorder="1"/>
    <xf numFmtId="167" fontId="0" fillId="0" borderId="1" xfId="0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8" fillId="0" borderId="0" xfId="0" applyFont="1"/>
    <xf numFmtId="166" fontId="0" fillId="0" borderId="1" xfId="0" applyNumberFormat="1" applyBorder="1"/>
    <xf numFmtId="167" fontId="1" fillId="0" borderId="1" xfId="0" applyNumberFormat="1" applyFont="1" applyBorder="1" applyAlignment="1"/>
    <xf numFmtId="167" fontId="1" fillId="0" borderId="0" xfId="0" applyNumberFormat="1" applyFont="1" applyAlignme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0" fillId="0" borderId="0" xfId="0" applyFont="1"/>
    <xf numFmtId="0" fontId="0" fillId="0" borderId="1" xfId="0" applyFont="1" applyBorder="1"/>
    <xf numFmtId="2" fontId="1" fillId="0" borderId="0" xfId="0" applyNumberFormat="1" applyFont="1"/>
    <xf numFmtId="0" fontId="0" fillId="0" borderId="3" xfId="0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G20" sqref="G20"/>
    </sheetView>
  </sheetViews>
  <sheetFormatPr defaultRowHeight="14.25" x14ac:dyDescent="0.2"/>
  <cols>
    <col min="1" max="1" width="25.25" customWidth="1"/>
    <col min="3" max="3" width="11.375" customWidth="1"/>
    <col min="4" max="4" width="14.5" customWidth="1"/>
    <col min="6" max="6" width="13.625" customWidth="1"/>
    <col min="7" max="7" width="9.625" bestFit="1" customWidth="1"/>
    <col min="8" max="8" width="9.625" customWidth="1"/>
    <col min="9" max="9" width="15.375" customWidth="1"/>
  </cols>
  <sheetData>
    <row r="1" spans="1:14" ht="18" x14ac:dyDescent="0.25">
      <c r="A1" s="68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3" spans="1:14" s="1" customFormat="1" ht="15" x14ac:dyDescent="0.25">
      <c r="A3" s="69" t="s">
        <v>11</v>
      </c>
      <c r="B3" s="69"/>
      <c r="C3" s="69"/>
      <c r="D3" s="69"/>
      <c r="E3" s="69"/>
      <c r="F3" s="69"/>
      <c r="G3" s="69"/>
      <c r="H3" s="69"/>
      <c r="I3" s="69"/>
    </row>
    <row r="4" spans="1:14" s="1" customFormat="1" ht="15" x14ac:dyDescent="0.25">
      <c r="A4" s="70" t="s">
        <v>10</v>
      </c>
      <c r="B4" s="71"/>
      <c r="C4" s="71"/>
    </row>
    <row r="5" spans="1:14" s="1" customFormat="1" ht="15" x14ac:dyDescent="0.25">
      <c r="A5" s="4"/>
      <c r="B5" s="27" t="s">
        <v>0</v>
      </c>
      <c r="C5" s="27" t="s">
        <v>1</v>
      </c>
      <c r="D5" s="22"/>
      <c r="E5" s="16"/>
      <c r="F5" s="66" t="s">
        <v>2</v>
      </c>
      <c r="G5" s="66"/>
      <c r="H5" s="66"/>
      <c r="I5" s="66"/>
      <c r="J5" s="15"/>
      <c r="K5" s="15"/>
      <c r="L5" s="15"/>
      <c r="M5" s="15"/>
    </row>
    <row r="6" spans="1:14" s="1" customFormat="1" ht="15" x14ac:dyDescent="0.25">
      <c r="A6" s="24" t="s">
        <v>17</v>
      </c>
      <c r="B6" s="41">
        <v>0.1118</v>
      </c>
      <c r="C6" s="45">
        <v>6.1999999999999998E-3</v>
      </c>
      <c r="E6" s="16"/>
      <c r="F6" s="4" t="s">
        <v>25</v>
      </c>
      <c r="G6" s="4" t="s">
        <v>23</v>
      </c>
      <c r="H6" s="15" t="s">
        <v>37</v>
      </c>
      <c r="I6" s="4" t="s">
        <v>14</v>
      </c>
      <c r="L6" s="15"/>
      <c r="M6" s="15"/>
    </row>
    <row r="7" spans="1:14" s="1" customFormat="1" ht="15" x14ac:dyDescent="0.25">
      <c r="A7" s="24" t="s">
        <v>16</v>
      </c>
      <c r="B7" s="6">
        <v>0.13869999999999999</v>
      </c>
      <c r="C7" s="44">
        <v>2.8999999999999998E-3</v>
      </c>
      <c r="E7" s="16"/>
      <c r="F7" s="7">
        <v>0.11764705882352899</v>
      </c>
      <c r="G7" s="1">
        <v>0.14117647058823499</v>
      </c>
      <c r="H7" s="7">
        <v>0.14509803921568601</v>
      </c>
      <c r="I7" s="7">
        <v>1.9607843137254902E-2</v>
      </c>
      <c r="L7" s="15"/>
      <c r="M7" s="15"/>
    </row>
    <row r="8" spans="1:14" s="1" customFormat="1" ht="15" x14ac:dyDescent="0.25">
      <c r="A8" s="24" t="s">
        <v>28</v>
      </c>
      <c r="B8" s="29">
        <v>1.9599999999999999E-2</v>
      </c>
      <c r="C8" s="42">
        <v>5.0000000000000001E-3</v>
      </c>
      <c r="E8" s="16"/>
      <c r="F8" s="7">
        <v>0.115686274509804</v>
      </c>
      <c r="G8" s="1">
        <v>0.14117647058823499</v>
      </c>
      <c r="H8" s="7">
        <v>0.143137254901961</v>
      </c>
      <c r="I8" s="7">
        <v>2.96078431372549E-2</v>
      </c>
      <c r="L8" s="15"/>
      <c r="M8" s="15"/>
      <c r="N8" s="15"/>
    </row>
    <row r="9" spans="1:14" ht="15" x14ac:dyDescent="0.25">
      <c r="A9" s="24" t="s">
        <v>36</v>
      </c>
      <c r="B9" s="6">
        <v>3.04E-2</v>
      </c>
      <c r="C9" s="44">
        <v>2E-3</v>
      </c>
      <c r="E9" s="16"/>
      <c r="F9" s="7">
        <v>0.10980392156862701</v>
      </c>
      <c r="G9">
        <v>0.13725490196078399</v>
      </c>
      <c r="H9" s="7">
        <v>0.143137254901961</v>
      </c>
      <c r="I9" s="7">
        <v>1.9607843137254902E-2</v>
      </c>
      <c r="L9" s="15"/>
      <c r="M9" s="15"/>
      <c r="N9" s="15"/>
    </row>
    <row r="10" spans="1:14" ht="15" x14ac:dyDescent="0.25">
      <c r="A10" s="40"/>
      <c r="B10" s="25"/>
      <c r="C10" s="25"/>
      <c r="E10" s="16"/>
      <c r="F10" s="7">
        <v>0.103921568627451</v>
      </c>
      <c r="G10">
        <v>0.13529411764705901</v>
      </c>
      <c r="H10" s="7">
        <v>0.14117647058823499</v>
      </c>
      <c r="I10" s="7">
        <v>1.9607843137254902E-2</v>
      </c>
      <c r="L10" s="15"/>
      <c r="M10" s="15"/>
      <c r="N10" s="15"/>
    </row>
    <row r="11" spans="1:14" ht="15" x14ac:dyDescent="0.25">
      <c r="A11" s="28"/>
      <c r="B11" s="28"/>
      <c r="C11" s="28"/>
      <c r="E11" s="8" t="s">
        <v>12</v>
      </c>
      <c r="F11" s="23">
        <f>_xlfn.T.TEST(F7:F10,I7:I10,2,1)</f>
        <v>8.6782909474744535E-5</v>
      </c>
      <c r="G11" s="23">
        <f>_xlfn.T.TEST(G7:G10,I7:I10,2,1)</f>
        <v>1.2504337631675475E-5</v>
      </c>
      <c r="H11" s="23">
        <f>_xlfn.T.TEST(H7:H10,I7:I10,2,1)</f>
        <v>2.2462882388325015E-5</v>
      </c>
      <c r="I11" s="23"/>
      <c r="L11" s="15"/>
      <c r="M11" s="15"/>
      <c r="N11" s="15"/>
    </row>
    <row r="12" spans="1:14" ht="15.75" x14ac:dyDescent="0.25">
      <c r="A12" s="39" t="s">
        <v>8</v>
      </c>
      <c r="B12" s="26" t="s">
        <v>3</v>
      </c>
      <c r="C12" s="26" t="s">
        <v>1</v>
      </c>
      <c r="E12" s="16"/>
      <c r="F12" s="16"/>
      <c r="G12" s="16"/>
      <c r="H12" s="16"/>
      <c r="I12" s="16"/>
      <c r="J12" s="15"/>
      <c r="K12" s="15"/>
      <c r="L12" s="15"/>
      <c r="M12" s="15"/>
      <c r="N12" s="15"/>
    </row>
    <row r="13" spans="1:14" ht="15" x14ac:dyDescent="0.25">
      <c r="A13" s="24" t="s">
        <v>26</v>
      </c>
      <c r="B13" s="46">
        <v>0.2727</v>
      </c>
      <c r="C13" s="46">
        <v>6.2799999999999995E-2</v>
      </c>
      <c r="E13" s="16"/>
      <c r="F13" s="16"/>
      <c r="G13" s="16"/>
      <c r="H13" s="16"/>
      <c r="I13" s="16"/>
      <c r="J13" s="15"/>
      <c r="K13" s="15"/>
      <c r="L13" s="15"/>
      <c r="M13" s="15"/>
      <c r="N13" s="15"/>
    </row>
    <row r="14" spans="1:14" ht="15" x14ac:dyDescent="0.25">
      <c r="A14" s="24" t="s">
        <v>27</v>
      </c>
      <c r="B14" s="46">
        <v>4.5</v>
      </c>
      <c r="C14" s="46">
        <v>1.1909000000000001</v>
      </c>
      <c r="E14" s="16"/>
      <c r="F14" s="16"/>
      <c r="G14" s="16"/>
      <c r="H14" s="16"/>
      <c r="I14" s="16"/>
      <c r="J14" s="15"/>
      <c r="K14" s="15"/>
      <c r="L14" s="15"/>
      <c r="M14" s="15"/>
      <c r="N14" s="15"/>
    </row>
    <row r="15" spans="1:14" ht="15" x14ac:dyDescent="0.25">
      <c r="A15" s="24" t="s">
        <v>29</v>
      </c>
      <c r="B15" s="46">
        <v>6</v>
      </c>
      <c r="C15" s="46">
        <v>1.5281</v>
      </c>
      <c r="D15" s="1"/>
      <c r="E15" s="1"/>
      <c r="F15" s="67"/>
      <c r="G15" s="67"/>
      <c r="H15" s="67"/>
      <c r="I15" s="67"/>
      <c r="J15" s="15"/>
      <c r="K15" s="15"/>
      <c r="L15" s="15"/>
      <c r="M15" s="15"/>
      <c r="N15" s="15"/>
    </row>
    <row r="16" spans="1:14" ht="15" x14ac:dyDescent="0.25">
      <c r="A16" s="24" t="s">
        <v>38</v>
      </c>
      <c r="B16" s="46">
        <v>0.5</v>
      </c>
      <c r="C16" s="46">
        <v>0.2969</v>
      </c>
      <c r="D16" s="1"/>
      <c r="E16" s="1"/>
      <c r="F16" s="16"/>
      <c r="G16" s="16"/>
      <c r="H16" s="16"/>
      <c r="I16" s="16"/>
      <c r="J16" s="15"/>
      <c r="K16" s="15"/>
      <c r="L16" s="15"/>
      <c r="M16" s="15"/>
      <c r="N16" s="15"/>
    </row>
    <row r="17" spans="1:14" ht="15" x14ac:dyDescent="0.25">
      <c r="A17" s="24"/>
      <c r="B17" s="46"/>
      <c r="C17" s="46"/>
      <c r="D17" s="1"/>
      <c r="E17" s="1"/>
      <c r="F17" s="16"/>
      <c r="G17" s="16"/>
      <c r="H17" s="16"/>
      <c r="I17" s="16"/>
      <c r="J17" s="15"/>
      <c r="K17" s="15"/>
      <c r="L17" s="15"/>
      <c r="M17" s="15"/>
      <c r="N17" s="15"/>
    </row>
    <row r="18" spans="1:14" ht="15" x14ac:dyDescent="0.25">
      <c r="A18" s="28"/>
      <c r="B18" s="21"/>
      <c r="C18" s="21"/>
      <c r="D18" s="1"/>
      <c r="E18" s="1"/>
      <c r="F18" s="16"/>
      <c r="G18" s="16"/>
      <c r="H18" s="16"/>
      <c r="I18" s="16"/>
      <c r="J18" s="15"/>
      <c r="K18" s="15"/>
      <c r="L18" s="15"/>
      <c r="M18" s="15"/>
      <c r="N18" s="15"/>
    </row>
    <row r="19" spans="1:14" ht="15" x14ac:dyDescent="0.2">
      <c r="B19" s="21"/>
      <c r="C19" s="21"/>
      <c r="D19" s="1"/>
      <c r="E19" s="57"/>
      <c r="F19" s="58"/>
      <c r="G19" s="58"/>
      <c r="H19" s="58"/>
      <c r="I19" s="1"/>
      <c r="J19" s="15"/>
      <c r="K19" s="15"/>
      <c r="L19" s="15"/>
      <c r="M19" s="15"/>
      <c r="N19" s="15"/>
    </row>
    <row r="20" spans="1:14" ht="15.75" x14ac:dyDescent="0.25">
      <c r="A20" s="28"/>
      <c r="B20" s="15"/>
      <c r="C20" s="15"/>
      <c r="D20" s="1"/>
      <c r="E20" s="59"/>
      <c r="F20" s="59"/>
      <c r="G20" s="59"/>
      <c r="H20" s="59"/>
      <c r="I20" s="1"/>
    </row>
    <row r="21" spans="1:14" ht="15" x14ac:dyDescent="0.25">
      <c r="A21" s="28"/>
      <c r="B21" s="15"/>
      <c r="C21" s="15"/>
      <c r="D21" s="1"/>
      <c r="E21" s="60"/>
      <c r="F21" s="60"/>
      <c r="G21" s="60"/>
      <c r="H21" s="60"/>
      <c r="I21" s="1"/>
    </row>
    <row r="22" spans="1:14" x14ac:dyDescent="0.2">
      <c r="D22" s="1"/>
      <c r="E22" s="32"/>
      <c r="F22" s="32"/>
      <c r="G22" s="32"/>
      <c r="H22" s="32"/>
      <c r="I22" s="1"/>
    </row>
    <row r="23" spans="1:14" x14ac:dyDescent="0.2">
      <c r="D23" s="1"/>
      <c r="E23" s="32"/>
      <c r="F23" s="32"/>
      <c r="G23" s="32"/>
      <c r="H23" s="32"/>
      <c r="I23" s="1"/>
    </row>
    <row r="24" spans="1:14" x14ac:dyDescent="0.2">
      <c r="D24" s="1"/>
      <c r="E24" s="1"/>
      <c r="F24" s="1"/>
      <c r="G24" s="1"/>
      <c r="H24" s="1"/>
      <c r="I24" s="1"/>
    </row>
    <row r="25" spans="1:14" x14ac:dyDescent="0.2">
      <c r="D25" s="1"/>
    </row>
    <row r="26" spans="1:14" x14ac:dyDescent="0.2">
      <c r="D26" s="1"/>
      <c r="E26" s="32"/>
      <c r="F26" s="32"/>
      <c r="G26" s="32"/>
      <c r="H26" s="32"/>
    </row>
    <row r="27" spans="1:14" x14ac:dyDescent="0.2">
      <c r="D27" s="16"/>
      <c r="E27" s="32"/>
      <c r="F27" s="32"/>
      <c r="G27" s="32"/>
      <c r="H27" s="32"/>
    </row>
    <row r="28" spans="1:14" x14ac:dyDescent="0.2">
      <c r="D28" s="16"/>
      <c r="E28" s="32"/>
      <c r="F28" s="32"/>
      <c r="G28" s="32"/>
      <c r="H28" s="32"/>
    </row>
    <row r="29" spans="1:14" x14ac:dyDescent="0.2">
      <c r="D29" s="16"/>
    </row>
    <row r="30" spans="1:14" x14ac:dyDescent="0.2">
      <c r="C30" s="1"/>
      <c r="D30" s="16"/>
    </row>
    <row r="31" spans="1:14" x14ac:dyDescent="0.2">
      <c r="C31" s="1"/>
      <c r="D31" s="1"/>
    </row>
    <row r="32" spans="1:14" x14ac:dyDescent="0.2">
      <c r="C32" s="1"/>
    </row>
    <row r="33" spans="3:3" x14ac:dyDescent="0.2">
      <c r="C33" s="1"/>
    </row>
    <row r="34" spans="3:3" x14ac:dyDescent="0.2">
      <c r="C34" s="16"/>
    </row>
    <row r="35" spans="3:3" x14ac:dyDescent="0.2">
      <c r="C35" s="1"/>
    </row>
  </sheetData>
  <mergeCells count="5">
    <mergeCell ref="F5:I5"/>
    <mergeCell ref="F15:I15"/>
    <mergeCell ref="A1:K1"/>
    <mergeCell ref="A3:I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2" sqref="D1:E1048576"/>
    </sheetView>
  </sheetViews>
  <sheetFormatPr defaultRowHeight="14.25" x14ac:dyDescent="0.2"/>
  <cols>
    <col min="1" max="1" width="30.625" customWidth="1"/>
  </cols>
  <sheetData>
    <row r="1" spans="1:12" ht="18" x14ac:dyDescent="0.25">
      <c r="A1" s="68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3" spans="1:12" ht="15" x14ac:dyDescent="0.25">
      <c r="A3" s="69" t="s">
        <v>11</v>
      </c>
      <c r="B3" s="69"/>
      <c r="C3" s="69"/>
      <c r="D3" s="69"/>
      <c r="E3" s="69"/>
      <c r="F3" s="69"/>
      <c r="G3" s="69"/>
      <c r="H3" s="69"/>
      <c r="I3" s="69"/>
      <c r="J3" s="69"/>
      <c r="K3" s="1"/>
      <c r="L3" s="1"/>
    </row>
    <row r="4" spans="1:12" ht="15" x14ac:dyDescent="0.25">
      <c r="A4" s="70" t="s">
        <v>10</v>
      </c>
      <c r="B4" s="71"/>
      <c r="C4" s="71"/>
      <c r="D4" s="1"/>
      <c r="E4" s="1"/>
      <c r="F4" s="1"/>
      <c r="G4" s="1"/>
      <c r="H4" s="1"/>
      <c r="I4" s="1"/>
      <c r="J4" s="1"/>
      <c r="K4" s="1"/>
      <c r="L4" s="1"/>
    </row>
    <row r="5" spans="1:12" ht="15" x14ac:dyDescent="0.25">
      <c r="A5" s="4"/>
      <c r="B5" s="27" t="s">
        <v>0</v>
      </c>
      <c r="C5" s="27" t="s">
        <v>1</v>
      </c>
      <c r="D5" s="22"/>
      <c r="E5" s="16"/>
      <c r="F5" s="66" t="s">
        <v>2</v>
      </c>
      <c r="G5" s="66"/>
      <c r="H5" s="66"/>
      <c r="I5" s="66"/>
      <c r="J5" s="66"/>
      <c r="K5" s="15"/>
      <c r="L5" s="15"/>
    </row>
    <row r="6" spans="1:12" ht="15" x14ac:dyDescent="0.25">
      <c r="A6" s="24" t="s">
        <v>17</v>
      </c>
      <c r="B6" s="20">
        <v>0.3775</v>
      </c>
      <c r="C6" s="6">
        <v>1.2699999999999999E-2</v>
      </c>
      <c r="D6" s="1"/>
      <c r="E6" s="16"/>
      <c r="F6" s="4" t="s">
        <v>25</v>
      </c>
      <c r="G6" s="4" t="s">
        <v>23</v>
      </c>
      <c r="H6" s="15" t="s">
        <v>18</v>
      </c>
      <c r="I6" s="15" t="s">
        <v>24</v>
      </c>
      <c r="J6" s="4" t="s">
        <v>14</v>
      </c>
      <c r="K6" s="1"/>
      <c r="L6" s="1"/>
    </row>
    <row r="7" spans="1:12" ht="15" x14ac:dyDescent="0.25">
      <c r="A7" s="24" t="s">
        <v>16</v>
      </c>
      <c r="B7" s="41">
        <v>0.59166666666666701</v>
      </c>
      <c r="C7" s="41">
        <v>3.9129807928382519E-2</v>
      </c>
      <c r="D7" s="1"/>
      <c r="E7" s="16"/>
      <c r="F7" s="7">
        <v>0.39215686274509798</v>
      </c>
      <c r="G7" s="7">
        <v>0.64705882352941202</v>
      </c>
      <c r="H7" s="15">
        <v>0.25490196078431399</v>
      </c>
      <c r="I7" s="15">
        <v>0.68627450980392202</v>
      </c>
      <c r="J7" s="7">
        <v>0.18627450980392199</v>
      </c>
      <c r="K7" s="1"/>
      <c r="L7" s="1"/>
    </row>
    <row r="8" spans="1:12" ht="15" x14ac:dyDescent="0.25">
      <c r="A8" s="24" t="s">
        <v>28</v>
      </c>
      <c r="B8" s="6">
        <v>0.1789</v>
      </c>
      <c r="C8" s="6">
        <v>9.7999999999999997E-3</v>
      </c>
      <c r="D8" s="1"/>
      <c r="E8" s="16"/>
      <c r="F8" s="7">
        <v>0.38235294117647101</v>
      </c>
      <c r="G8" s="7">
        <v>0.55882352941176505</v>
      </c>
      <c r="H8" s="15">
        <v>0.21568627450980399</v>
      </c>
      <c r="I8" s="15">
        <v>0.58823529411764697</v>
      </c>
      <c r="J8" s="7">
        <v>0.17647058823529399</v>
      </c>
      <c r="K8" s="1"/>
      <c r="L8" s="1"/>
    </row>
    <row r="9" spans="1:12" ht="15" x14ac:dyDescent="0.25">
      <c r="A9" s="24" t="s">
        <v>18</v>
      </c>
      <c r="B9" s="6">
        <v>0.22550000000000001</v>
      </c>
      <c r="C9" s="6">
        <v>1.9599999999999999E-2</v>
      </c>
      <c r="E9" s="16"/>
      <c r="F9" s="7">
        <v>0.37254901960784298</v>
      </c>
      <c r="G9" s="7">
        <v>0.59019607843137301</v>
      </c>
      <c r="H9" s="15">
        <v>0.21568627450980399</v>
      </c>
      <c r="I9" s="15">
        <v>0.53921568627451</v>
      </c>
      <c r="J9" s="7">
        <v>0.17647058823529399</v>
      </c>
    </row>
    <row r="10" spans="1:12" ht="15" x14ac:dyDescent="0.25">
      <c r="A10" s="40" t="s">
        <v>24</v>
      </c>
      <c r="B10" s="6">
        <v>0.58579999999999999</v>
      </c>
      <c r="C10" s="6">
        <v>7.1800000000000003E-2</v>
      </c>
      <c r="E10" s="16"/>
      <c r="F10" s="7">
        <v>0.36274509803921601</v>
      </c>
      <c r="G10" s="7">
        <v>0.57058823529411795</v>
      </c>
      <c r="H10" s="15">
        <v>0.21568627450980399</v>
      </c>
      <c r="I10" s="15">
        <v>0.52941176470588203</v>
      </c>
      <c r="J10" s="7">
        <v>0.17647058823529399</v>
      </c>
    </row>
    <row r="11" spans="1:12" ht="15" x14ac:dyDescent="0.25">
      <c r="A11" s="28"/>
      <c r="B11" s="28"/>
      <c r="C11" s="28"/>
      <c r="E11" s="8" t="s">
        <v>12</v>
      </c>
      <c r="F11" s="23">
        <f>_xlfn.T.TEST(F7:F10,J7:J10,2,1)</f>
        <v>2.907701180814188E-5</v>
      </c>
      <c r="G11" s="23">
        <f>_xlfn.T.TEST(G7:G10,J7:J10,2,1)</f>
        <v>1.6055963533920985E-4</v>
      </c>
      <c r="H11" s="23">
        <f>_xlfn.T.TEST(H7:H10,J7:J10,2,1)</f>
        <v>7.9598832164214164E-3</v>
      </c>
      <c r="I11" s="23">
        <f>_xlfn.T.TEST(I7:I10,J7:J10,2,1)</f>
        <v>1.2128809429023796E-3</v>
      </c>
      <c r="J11" s="23"/>
    </row>
    <row r="12" spans="1:12" ht="15.75" x14ac:dyDescent="0.25">
      <c r="A12" s="39" t="s">
        <v>8</v>
      </c>
      <c r="B12" s="26" t="s">
        <v>3</v>
      </c>
      <c r="C12" s="26" t="s">
        <v>1</v>
      </c>
      <c r="E12" s="16"/>
      <c r="F12" s="16"/>
      <c r="G12" s="16"/>
      <c r="H12" s="16"/>
      <c r="I12" s="16"/>
      <c r="J12" s="16"/>
      <c r="K12" s="15"/>
      <c r="L12" s="15"/>
    </row>
    <row r="13" spans="1:12" ht="15" x14ac:dyDescent="0.25">
      <c r="A13" s="28" t="s">
        <v>26</v>
      </c>
      <c r="B13" s="30">
        <v>0.55259999999999998</v>
      </c>
      <c r="C13" s="30">
        <v>0.1095</v>
      </c>
      <c r="E13" s="16"/>
      <c r="F13" s="16"/>
      <c r="G13" s="16"/>
      <c r="H13" s="16"/>
      <c r="I13" s="16"/>
      <c r="J13" s="16"/>
      <c r="K13" s="15"/>
      <c r="L13" s="15"/>
    </row>
    <row r="14" spans="1:12" ht="15" x14ac:dyDescent="0.25">
      <c r="A14" s="28" t="s">
        <v>32</v>
      </c>
      <c r="B14" s="30"/>
      <c r="C14" s="30"/>
      <c r="E14" s="16"/>
      <c r="F14" s="16"/>
      <c r="G14" s="16"/>
      <c r="H14" s="16"/>
      <c r="I14" s="16"/>
      <c r="J14" s="16"/>
      <c r="K14" s="15"/>
      <c r="L14" s="15"/>
    </row>
    <row r="15" spans="1:12" ht="15" x14ac:dyDescent="0.25">
      <c r="A15" s="28" t="s">
        <v>33</v>
      </c>
      <c r="B15" s="29"/>
      <c r="C15" s="21"/>
      <c r="D15" s="1"/>
      <c r="E15" s="1"/>
      <c r="F15" s="67"/>
      <c r="G15" s="67"/>
      <c r="H15" s="67"/>
      <c r="I15" s="67"/>
      <c r="J15" s="67"/>
      <c r="K15" s="15"/>
      <c r="L15" s="15"/>
    </row>
    <row r="16" spans="1:12" ht="15" x14ac:dyDescent="0.25">
      <c r="A16" s="28" t="s">
        <v>27</v>
      </c>
      <c r="B16" s="56">
        <v>1.1111</v>
      </c>
      <c r="C16" s="56">
        <v>9.9900000000000003E-2</v>
      </c>
      <c r="D16" s="1"/>
      <c r="E16" s="1"/>
      <c r="F16" s="16"/>
      <c r="G16" s="16"/>
      <c r="H16" s="16"/>
      <c r="I16" s="16"/>
      <c r="J16" s="16"/>
      <c r="K16" s="15"/>
      <c r="L16" s="15"/>
    </row>
    <row r="17" spans="1:12" ht="15" x14ac:dyDescent="0.25">
      <c r="A17" s="28" t="s">
        <v>34</v>
      </c>
      <c r="B17" s="56"/>
      <c r="C17" s="56"/>
      <c r="D17" s="1"/>
      <c r="E17" s="1"/>
      <c r="F17" s="16"/>
      <c r="G17" s="16"/>
      <c r="H17" s="16"/>
      <c r="I17" s="16"/>
      <c r="J17" s="16"/>
      <c r="K17" s="15"/>
      <c r="L17" s="15"/>
    </row>
    <row r="18" spans="1:12" ht="15" x14ac:dyDescent="0.25">
      <c r="A18" s="28" t="s">
        <v>35</v>
      </c>
      <c r="B18" s="56"/>
      <c r="C18" s="56"/>
      <c r="D18" s="1"/>
      <c r="E18" s="1"/>
      <c r="F18" s="16"/>
      <c r="G18" s="16"/>
      <c r="H18" s="16"/>
      <c r="I18" s="16"/>
      <c r="J18" s="16"/>
      <c r="K18" s="15"/>
      <c r="L18" s="15"/>
    </row>
    <row r="19" spans="1:12" ht="15.75" x14ac:dyDescent="0.25">
      <c r="A19" s="28" t="s">
        <v>29</v>
      </c>
      <c r="B19" s="56">
        <v>2.2778</v>
      </c>
      <c r="C19" s="56">
        <v>0.26169999999999999</v>
      </c>
      <c r="D19" s="1"/>
      <c r="E19" s="57"/>
      <c r="F19" s="58"/>
      <c r="G19" s="58"/>
      <c r="H19" s="58"/>
      <c r="I19" s="58"/>
      <c r="J19" s="1"/>
      <c r="K19" s="15"/>
      <c r="L19" s="15"/>
    </row>
    <row r="20" spans="1:12" ht="15.75" x14ac:dyDescent="0.25">
      <c r="A20" s="28" t="s">
        <v>30</v>
      </c>
      <c r="B20" s="15"/>
      <c r="C20" s="15"/>
      <c r="D20" s="1"/>
      <c r="E20" s="59"/>
      <c r="F20" s="59"/>
      <c r="G20" s="59"/>
      <c r="H20" s="59"/>
      <c r="I20" s="59"/>
      <c r="J20" s="1"/>
    </row>
    <row r="21" spans="1:12" ht="15" x14ac:dyDescent="0.25">
      <c r="A21" s="28" t="s">
        <v>31</v>
      </c>
      <c r="B21" s="15"/>
      <c r="C21" s="15"/>
      <c r="D21" s="1"/>
      <c r="E21" s="60"/>
      <c r="F21" s="60"/>
      <c r="G21" s="60"/>
      <c r="H21" s="60"/>
      <c r="I21" s="60"/>
      <c r="J21" s="1"/>
    </row>
    <row r="22" spans="1:12" x14ac:dyDescent="0.2">
      <c r="D22" s="1"/>
      <c r="E22" s="32"/>
      <c r="F22" s="32"/>
      <c r="G22" s="32"/>
      <c r="H22" s="32"/>
      <c r="I22" s="32"/>
      <c r="J22" s="1"/>
    </row>
    <row r="23" spans="1:12" x14ac:dyDescent="0.2">
      <c r="D23" s="1"/>
      <c r="E23" s="32"/>
      <c r="F23" s="32"/>
      <c r="G23" s="32"/>
      <c r="H23" s="32"/>
      <c r="I23" s="32"/>
      <c r="J23" s="1"/>
    </row>
    <row r="24" spans="1:12" x14ac:dyDescent="0.2">
      <c r="D24" s="31"/>
      <c r="E24" s="32"/>
      <c r="F24" s="32"/>
      <c r="G24" s="32"/>
      <c r="H24" s="32"/>
      <c r="I24" s="32"/>
      <c r="J24" s="1"/>
    </row>
    <row r="25" spans="1:12" x14ac:dyDescent="0.2">
      <c r="D25" s="1"/>
      <c r="E25" s="1"/>
      <c r="F25" s="1"/>
      <c r="G25" s="1"/>
      <c r="H25" s="1"/>
      <c r="I25" s="1"/>
      <c r="J25" s="1"/>
    </row>
    <row r="26" spans="1:12" x14ac:dyDescent="0.2">
      <c r="D26" s="1"/>
      <c r="E26" s="32"/>
      <c r="F26" s="32"/>
      <c r="G26" s="32"/>
      <c r="H26" s="32"/>
      <c r="I26" s="32"/>
      <c r="J26" s="1"/>
    </row>
    <row r="27" spans="1:12" x14ac:dyDescent="0.2">
      <c r="D27" s="1"/>
      <c r="E27" s="32"/>
      <c r="F27" s="32"/>
      <c r="G27" s="32"/>
      <c r="H27" s="32"/>
      <c r="I27" s="1"/>
      <c r="J27" s="1"/>
    </row>
    <row r="28" spans="1:12" x14ac:dyDescent="0.2">
      <c r="D28" s="1"/>
      <c r="E28" s="32"/>
      <c r="F28" s="32"/>
      <c r="G28" s="32"/>
      <c r="H28" s="32"/>
      <c r="I28" s="1"/>
      <c r="J28" s="1"/>
    </row>
    <row r="29" spans="1:12" x14ac:dyDescent="0.2">
      <c r="D29" s="1"/>
      <c r="E29" s="1"/>
      <c r="F29" s="1"/>
      <c r="G29" s="1"/>
      <c r="H29" s="1"/>
      <c r="I29" s="1"/>
      <c r="J29" s="1"/>
    </row>
    <row r="30" spans="1:12" x14ac:dyDescent="0.2">
      <c r="D30" s="1"/>
      <c r="E30" s="1"/>
      <c r="F30" s="1"/>
      <c r="G30" s="1"/>
      <c r="H30" s="1"/>
      <c r="I30" s="1"/>
      <c r="J30" s="1"/>
    </row>
  </sheetData>
  <mergeCells count="5">
    <mergeCell ref="A1:L1"/>
    <mergeCell ref="A3:J3"/>
    <mergeCell ref="A4:C4"/>
    <mergeCell ref="F5:J5"/>
    <mergeCell ref="F15:J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5" zoomScaleNormal="85" workbookViewId="0">
      <selection activeCell="Q12" sqref="Q12"/>
    </sheetView>
  </sheetViews>
  <sheetFormatPr defaultRowHeight="14.25" x14ac:dyDescent="0.2"/>
  <cols>
    <col min="1" max="1" width="27.75" customWidth="1"/>
    <col min="2" max="2" width="9.375" bestFit="1" customWidth="1"/>
  </cols>
  <sheetData>
    <row r="1" spans="1:13" x14ac:dyDescent="0.2">
      <c r="A1" t="s">
        <v>39</v>
      </c>
    </row>
    <row r="2" spans="1:13" x14ac:dyDescent="0.2">
      <c r="B2">
        <v>1</v>
      </c>
      <c r="C2">
        <v>2</v>
      </c>
      <c r="D2">
        <v>3</v>
      </c>
      <c r="F2" t="s">
        <v>3</v>
      </c>
      <c r="G2" t="s">
        <v>1</v>
      </c>
      <c r="I2" t="s">
        <v>42</v>
      </c>
    </row>
    <row r="3" spans="1:13" ht="15" x14ac:dyDescent="0.25">
      <c r="A3" s="4"/>
      <c r="B3" s="27"/>
      <c r="C3" s="27"/>
      <c r="D3" s="4"/>
      <c r="E3" s="4"/>
      <c r="F3" s="4"/>
      <c r="G3" s="4"/>
    </row>
    <row r="4" spans="1:13" ht="15" x14ac:dyDescent="0.25">
      <c r="A4" s="24" t="s">
        <v>17</v>
      </c>
      <c r="B4" s="20">
        <v>75</v>
      </c>
      <c r="C4" s="20">
        <v>90</v>
      </c>
      <c r="D4" s="4">
        <v>105</v>
      </c>
      <c r="E4" s="4">
        <v>97.5</v>
      </c>
      <c r="F4" s="7">
        <f>AVERAGE(B4:E4)</f>
        <v>91.875</v>
      </c>
      <c r="G4" s="7">
        <f>STDEV(B4:E4)</f>
        <v>12.808688457449499</v>
      </c>
      <c r="J4" s="47">
        <v>282</v>
      </c>
      <c r="K4" s="47">
        <v>292</v>
      </c>
      <c r="L4" s="47">
        <v>7.5</v>
      </c>
      <c r="M4" s="61">
        <f>SUM(K4-J4)*L4</f>
        <v>75</v>
      </c>
    </row>
    <row r="5" spans="1:13" ht="15" x14ac:dyDescent="0.25">
      <c r="A5" s="24" t="s">
        <v>16</v>
      </c>
      <c r="B5" s="20">
        <v>120</v>
      </c>
      <c r="C5" s="20">
        <v>112.5</v>
      </c>
      <c r="D5" s="4">
        <v>127.5</v>
      </c>
      <c r="E5" s="4">
        <v>127.5</v>
      </c>
      <c r="F5" s="7">
        <f>AVERAGE(B5:E5)</f>
        <v>121.875</v>
      </c>
      <c r="G5" s="7">
        <f>STDEV(B5:E5)</f>
        <v>7.1807033081725358</v>
      </c>
      <c r="J5" s="47">
        <v>281</v>
      </c>
      <c r="K5" s="47">
        <v>293</v>
      </c>
      <c r="L5" s="47">
        <v>7.5</v>
      </c>
      <c r="M5" s="61">
        <f>SUM(K5-J5)*L5</f>
        <v>90</v>
      </c>
    </row>
    <row r="6" spans="1:13" ht="15" x14ac:dyDescent="0.25">
      <c r="J6" s="47">
        <v>279</v>
      </c>
      <c r="K6" s="47">
        <v>293</v>
      </c>
      <c r="L6" s="47">
        <v>7.5</v>
      </c>
      <c r="M6" s="61">
        <f>SUM(K6-J6)*L6</f>
        <v>105</v>
      </c>
    </row>
    <row r="7" spans="1:13" ht="15" x14ac:dyDescent="0.25">
      <c r="A7" s="1"/>
      <c r="B7" s="1"/>
      <c r="C7" s="1"/>
      <c r="D7" s="1"/>
      <c r="E7" s="1"/>
      <c r="F7" s="16"/>
      <c r="G7" s="1"/>
      <c r="J7" s="47">
        <v>280</v>
      </c>
      <c r="K7" s="47">
        <v>293</v>
      </c>
      <c r="L7" s="47">
        <v>7.5</v>
      </c>
      <c r="M7" s="61">
        <f>SUM(K7-J7)*L7</f>
        <v>97.5</v>
      </c>
    </row>
    <row r="8" spans="1:13" ht="15" x14ac:dyDescent="0.25">
      <c r="A8" s="1"/>
      <c r="B8" s="1"/>
      <c r="C8" s="1"/>
      <c r="D8" s="1"/>
      <c r="E8" s="1"/>
      <c r="F8" s="16"/>
      <c r="G8" s="1"/>
      <c r="I8" t="s">
        <v>40</v>
      </c>
      <c r="M8" s="5"/>
    </row>
    <row r="9" spans="1:13" ht="15" x14ac:dyDescent="0.25">
      <c r="A9" s="1"/>
      <c r="B9" s="1"/>
      <c r="C9" s="1"/>
      <c r="D9" s="1"/>
      <c r="E9" s="1"/>
      <c r="F9" s="1"/>
      <c r="G9" s="1"/>
      <c r="J9" s="47">
        <v>255</v>
      </c>
      <c r="K9" s="47">
        <v>272</v>
      </c>
      <c r="L9" s="47">
        <v>7.5</v>
      </c>
      <c r="M9" s="61">
        <f t="shared" ref="M9:M11" si="0">SUM(K9-J9)*L9</f>
        <v>127.5</v>
      </c>
    </row>
    <row r="10" spans="1:13" ht="15" x14ac:dyDescent="0.25">
      <c r="A10" s="1"/>
      <c r="B10" s="1"/>
      <c r="C10" s="1"/>
      <c r="D10" s="1"/>
      <c r="E10" s="1"/>
      <c r="F10" s="1"/>
      <c r="G10" s="1"/>
      <c r="J10" s="47">
        <v>257</v>
      </c>
      <c r="K10" s="47">
        <v>272</v>
      </c>
      <c r="L10" s="47">
        <v>7.5</v>
      </c>
      <c r="M10" s="61">
        <f>SUM(K10-J10)*L10</f>
        <v>112.5</v>
      </c>
    </row>
    <row r="11" spans="1:13" ht="15" x14ac:dyDescent="0.25">
      <c r="A11" s="1"/>
      <c r="B11" s="1"/>
      <c r="C11" s="1"/>
      <c r="D11" s="1"/>
      <c r="E11" s="1"/>
      <c r="F11" s="16"/>
      <c r="G11" s="1"/>
      <c r="J11" s="47">
        <v>256</v>
      </c>
      <c r="K11" s="47">
        <v>272</v>
      </c>
      <c r="L11" s="47">
        <v>7.5</v>
      </c>
      <c r="M11" s="61">
        <f t="shared" si="0"/>
        <v>120</v>
      </c>
    </row>
    <row r="12" spans="1:13" ht="15" x14ac:dyDescent="0.25">
      <c r="J12" s="47">
        <v>254</v>
      </c>
      <c r="K12" s="47">
        <v>271</v>
      </c>
      <c r="L12" s="47">
        <v>7.5</v>
      </c>
      <c r="M12" s="61">
        <f t="shared" ref="M12" si="1">SUM(K12-J12)*L12</f>
        <v>127.5</v>
      </c>
    </row>
    <row r="14" spans="1:13" ht="15" x14ac:dyDescent="0.25">
      <c r="I14" s="8" t="s">
        <v>12</v>
      </c>
      <c r="J14" s="23">
        <f>_xlfn.T.TEST(M9:M12,M4:M7,2,1)</f>
        <v>3.4200180396128536E-2</v>
      </c>
      <c r="K14" s="23"/>
      <c r="L14" s="23"/>
      <c r="M14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="85" zoomScaleNormal="85" workbookViewId="0">
      <selection activeCell="M19" sqref="M19"/>
    </sheetView>
  </sheetViews>
  <sheetFormatPr defaultRowHeight="14.25" x14ac:dyDescent="0.2"/>
  <cols>
    <col min="1" max="1" width="27.5" customWidth="1"/>
    <col min="4" max="4" width="19.875" customWidth="1"/>
    <col min="9" max="9" width="14.5" customWidth="1"/>
  </cols>
  <sheetData>
    <row r="1" spans="1:11" ht="18" x14ac:dyDescent="0.25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3" spans="1:11" ht="15" x14ac:dyDescent="0.25">
      <c r="A3" s="69" t="s">
        <v>11</v>
      </c>
      <c r="B3" s="69"/>
      <c r="C3" s="69"/>
      <c r="D3" s="69"/>
      <c r="E3" s="69"/>
      <c r="F3" s="69"/>
      <c r="G3" s="69"/>
      <c r="H3" s="69"/>
      <c r="I3" s="69"/>
      <c r="J3" s="1"/>
      <c r="K3" s="1"/>
    </row>
    <row r="4" spans="1:11" ht="15" x14ac:dyDescent="0.25">
      <c r="A4" s="70" t="s">
        <v>10</v>
      </c>
      <c r="B4" s="71"/>
      <c r="C4" s="71"/>
      <c r="D4" s="1"/>
      <c r="E4" s="1"/>
      <c r="F4" s="1"/>
      <c r="G4" s="1"/>
      <c r="H4" s="1"/>
      <c r="I4" s="1"/>
      <c r="J4" s="1"/>
      <c r="K4" s="1"/>
    </row>
    <row r="5" spans="1:11" ht="15" x14ac:dyDescent="0.25">
      <c r="A5" s="4"/>
      <c r="B5" s="27" t="s">
        <v>0</v>
      </c>
      <c r="C5" s="27" t="s">
        <v>1</v>
      </c>
      <c r="D5" s="22"/>
      <c r="E5" s="16"/>
      <c r="F5" s="66" t="s">
        <v>2</v>
      </c>
      <c r="G5" s="66"/>
      <c r="H5" s="66"/>
      <c r="I5" s="66"/>
      <c r="J5" s="15"/>
      <c r="K5" s="15"/>
    </row>
    <row r="6" spans="1:11" ht="15" x14ac:dyDescent="0.25">
      <c r="A6" s="24" t="s">
        <v>28</v>
      </c>
      <c r="B6" s="29">
        <v>1.9E-2</v>
      </c>
      <c r="C6" s="42">
        <v>1E-3</v>
      </c>
      <c r="D6" s="1"/>
      <c r="E6" s="16"/>
      <c r="F6" s="4"/>
      <c r="G6" s="4" t="s">
        <v>13</v>
      </c>
      <c r="H6" s="15" t="s">
        <v>37</v>
      </c>
      <c r="I6" s="4" t="s">
        <v>14</v>
      </c>
      <c r="J6" s="1"/>
      <c r="K6" s="1"/>
    </row>
    <row r="7" spans="1:11" ht="15" x14ac:dyDescent="0.25">
      <c r="A7" s="24" t="s">
        <v>36</v>
      </c>
      <c r="B7" s="6">
        <v>0.14419999999999999</v>
      </c>
      <c r="C7" s="44">
        <v>6.7000000000000002E-3</v>
      </c>
      <c r="E7" s="16"/>
      <c r="F7" s="7"/>
      <c r="G7" s="1">
        <v>4.7058823529411702E-2</v>
      </c>
      <c r="H7" s="7">
        <v>0.152941176470588</v>
      </c>
      <c r="I7" s="48">
        <v>1.9607843137254902E-2</v>
      </c>
    </row>
    <row r="8" spans="1:11" ht="15" x14ac:dyDescent="0.25">
      <c r="A8" s="40" t="s">
        <v>13</v>
      </c>
      <c r="B8" s="6">
        <v>4.48E-2</v>
      </c>
      <c r="C8" s="44">
        <v>1.8E-3</v>
      </c>
      <c r="E8" s="16"/>
      <c r="F8" s="7"/>
      <c r="G8" s="1">
        <v>4.5098039215686302E-2</v>
      </c>
      <c r="H8" s="7">
        <v>0.14588235294117699</v>
      </c>
      <c r="I8" s="48">
        <v>1.9607843137254902E-2</v>
      </c>
    </row>
    <row r="9" spans="1:11" ht="15" x14ac:dyDescent="0.25">
      <c r="A9" s="28"/>
      <c r="B9" s="28"/>
      <c r="C9" s="28"/>
      <c r="E9" s="16"/>
      <c r="F9" s="7"/>
      <c r="G9">
        <v>4.4392156862745002E-2</v>
      </c>
      <c r="H9" s="7">
        <v>0.139215686274511</v>
      </c>
      <c r="I9" s="48">
        <v>1.76078431372549E-2</v>
      </c>
    </row>
    <row r="10" spans="1:11" ht="15.75" x14ac:dyDescent="0.25">
      <c r="A10" s="39" t="s">
        <v>8</v>
      </c>
      <c r="B10" s="26" t="s">
        <v>3</v>
      </c>
      <c r="C10" s="26" t="s">
        <v>1</v>
      </c>
      <c r="E10" s="16"/>
      <c r="F10" s="7"/>
      <c r="G10">
        <v>4.2745098039215702E-2</v>
      </c>
      <c r="H10" s="7">
        <v>0.13882352941176601</v>
      </c>
      <c r="I10" s="48">
        <v>1.8607843137254901E-2</v>
      </c>
      <c r="J10" s="15"/>
      <c r="K10" s="15"/>
    </row>
    <row r="11" spans="1:11" ht="15" x14ac:dyDescent="0.25">
      <c r="A11" s="24" t="s">
        <v>38</v>
      </c>
      <c r="B11" s="46">
        <v>6</v>
      </c>
      <c r="C11" s="46">
        <v>0.4637</v>
      </c>
      <c r="E11" s="8" t="s">
        <v>12</v>
      </c>
      <c r="F11" s="23" t="e">
        <f>_xlfn.T.TEST(F7:F10,I7:I10,2,1)</f>
        <v>#DIV/0!</v>
      </c>
      <c r="G11" s="23">
        <f>_xlfn.T.TEST(G7:G10,I7:I10,2,1)</f>
        <v>4.9447051642585949E-5</v>
      </c>
      <c r="H11" s="23">
        <f>_xlfn.T.TEST(H7:H10,I7:I10,2,1)</f>
        <v>2.8897957589954361E-5</v>
      </c>
      <c r="I11" s="23"/>
      <c r="J11" s="15"/>
      <c r="K11" s="15"/>
    </row>
    <row r="12" spans="1:11" ht="15" x14ac:dyDescent="0.25">
      <c r="A12" s="24" t="s">
        <v>45</v>
      </c>
      <c r="B12" s="46">
        <v>1</v>
      </c>
      <c r="C12" s="46">
        <v>0.1225</v>
      </c>
      <c r="E12" s="16"/>
      <c r="F12" s="16"/>
      <c r="G12" s="16"/>
      <c r="H12" s="16"/>
      <c r="I12" s="16"/>
      <c r="J12" s="15"/>
      <c r="K12" s="15"/>
    </row>
    <row r="13" spans="1:11" ht="15" x14ac:dyDescent="0.25">
      <c r="A13" s="24" t="s">
        <v>44</v>
      </c>
      <c r="B13" s="46">
        <v>2.5</v>
      </c>
      <c r="C13" s="46">
        <v>0.2208</v>
      </c>
      <c r="D13" s="1"/>
      <c r="E13" s="1"/>
      <c r="F13" s="67"/>
      <c r="G13" s="67"/>
      <c r="H13" s="67"/>
      <c r="I13" s="67"/>
      <c r="J13" s="15"/>
      <c r="K13" s="15"/>
    </row>
    <row r="14" spans="1:11" ht="15" x14ac:dyDescent="0.25">
      <c r="A14" s="24"/>
      <c r="B14" s="46"/>
      <c r="C14" s="46"/>
      <c r="D14" s="1"/>
      <c r="E14" s="1"/>
      <c r="F14" s="16"/>
      <c r="G14" s="16"/>
      <c r="H14" s="16"/>
      <c r="I14" s="16"/>
      <c r="J14" s="15"/>
      <c r="K14" s="15"/>
    </row>
    <row r="15" spans="1:11" ht="15" x14ac:dyDescent="0.25">
      <c r="A15" s="24"/>
      <c r="B15" s="46"/>
      <c r="C15" s="46"/>
      <c r="D15" s="1"/>
      <c r="E15" s="1"/>
      <c r="F15" s="16"/>
      <c r="G15" s="16"/>
      <c r="H15" s="16"/>
      <c r="I15" s="43">
        <f>AVERAGE(I7:I10)</f>
        <v>1.8857843137254901E-2</v>
      </c>
      <c r="J15" s="15"/>
      <c r="K15" s="15"/>
    </row>
    <row r="16" spans="1:11" ht="15" x14ac:dyDescent="0.25">
      <c r="A16" s="28"/>
      <c r="B16" s="21"/>
      <c r="C16" s="21"/>
      <c r="D16" s="1"/>
      <c r="E16" s="1"/>
      <c r="F16" s="16"/>
      <c r="G16" s="16"/>
      <c r="H16" s="16"/>
      <c r="I16" s="43">
        <f>STDEV(I7:I10)</f>
        <v>9.5742710775633896E-4</v>
      </c>
      <c r="J16" s="15"/>
      <c r="K16" s="15"/>
    </row>
    <row r="17" spans="1:11" ht="15" x14ac:dyDescent="0.2">
      <c r="B17" s="21"/>
      <c r="C17" s="21"/>
      <c r="D17" s="4"/>
      <c r="E17" s="33" t="s">
        <v>21</v>
      </c>
      <c r="F17" s="34" t="s">
        <v>22</v>
      </c>
      <c r="G17" s="34" t="s">
        <v>19</v>
      </c>
      <c r="H17" s="34" t="s">
        <v>20</v>
      </c>
      <c r="J17" s="15"/>
      <c r="K17" s="15"/>
    </row>
    <row r="18" spans="1:11" ht="15.75" x14ac:dyDescent="0.25">
      <c r="A18" s="28"/>
      <c r="B18" s="15"/>
      <c r="C18" s="15"/>
      <c r="D18" s="4" t="s">
        <v>13</v>
      </c>
      <c r="E18" s="35">
        <v>99</v>
      </c>
      <c r="F18" s="35">
        <v>988</v>
      </c>
      <c r="G18" s="35">
        <v>113</v>
      </c>
      <c r="H18" s="35">
        <v>1012</v>
      </c>
    </row>
    <row r="19" spans="1:11" ht="15" x14ac:dyDescent="0.25">
      <c r="A19" s="28"/>
      <c r="B19" s="15"/>
      <c r="C19" s="15"/>
      <c r="D19" s="4" t="s">
        <v>36</v>
      </c>
      <c r="E19" s="36">
        <v>463</v>
      </c>
      <c r="F19" s="36">
        <v>827</v>
      </c>
      <c r="G19" s="36">
        <v>510</v>
      </c>
      <c r="H19" s="36">
        <v>881</v>
      </c>
    </row>
    <row r="20" spans="1:11" x14ac:dyDescent="0.2">
      <c r="D20" s="4" t="s">
        <v>9</v>
      </c>
      <c r="E20" s="37">
        <v>338</v>
      </c>
      <c r="F20" s="37">
        <v>1009</v>
      </c>
      <c r="G20" s="37">
        <v>383</v>
      </c>
      <c r="H20" s="37">
        <v>1045</v>
      </c>
    </row>
    <row r="21" spans="1:11" x14ac:dyDescent="0.2">
      <c r="D21" s="4"/>
      <c r="E21" s="37"/>
      <c r="F21" s="37"/>
      <c r="G21" s="37"/>
      <c r="H21" s="37"/>
    </row>
    <row r="23" spans="1:11" x14ac:dyDescent="0.2">
      <c r="D23" s="4"/>
      <c r="E23" s="32"/>
      <c r="F23" s="32"/>
      <c r="G23" s="32"/>
      <c r="H23" s="32"/>
    </row>
  </sheetData>
  <mergeCells count="5">
    <mergeCell ref="A1:K1"/>
    <mergeCell ref="A3:I3"/>
    <mergeCell ref="A4:C4"/>
    <mergeCell ref="F5:I5"/>
    <mergeCell ref="F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14" sqref="H14"/>
    </sheetView>
  </sheetViews>
  <sheetFormatPr defaultRowHeight="14.25" x14ac:dyDescent="0.2"/>
  <sheetData>
    <row r="1" spans="1:8" ht="18" x14ac:dyDescent="0.25">
      <c r="A1" s="51" t="s">
        <v>46</v>
      </c>
    </row>
    <row r="2" spans="1:8" ht="15" x14ac:dyDescent="0.25">
      <c r="B2" s="5" t="s">
        <v>13</v>
      </c>
      <c r="C2" s="5" t="s">
        <v>36</v>
      </c>
    </row>
    <row r="3" spans="1:8" x14ac:dyDescent="0.2">
      <c r="B3">
        <v>6.4000000000000001E-2</v>
      </c>
      <c r="C3">
        <v>2.5999999999999999E-2</v>
      </c>
    </row>
    <row r="4" spans="1:8" x14ac:dyDescent="0.2">
      <c r="B4">
        <v>4.1000000000000002E-2</v>
      </c>
      <c r="C4">
        <v>3.1E-2</v>
      </c>
    </row>
    <row r="5" spans="1:8" x14ac:dyDescent="0.2">
      <c r="B5">
        <v>0.05</v>
      </c>
      <c r="C5">
        <v>3.5999999999999997E-2</v>
      </c>
    </row>
    <row r="6" spans="1:8" x14ac:dyDescent="0.2">
      <c r="B6">
        <v>7.2999999999999995E-2</v>
      </c>
      <c r="C6">
        <v>2.7E-2</v>
      </c>
    </row>
    <row r="7" spans="1:8" x14ac:dyDescent="0.2">
      <c r="B7">
        <v>6.3E-2</v>
      </c>
      <c r="C7">
        <v>2.5999999999999999E-2</v>
      </c>
    </row>
    <row r="8" spans="1:8" x14ac:dyDescent="0.2">
      <c r="B8">
        <v>6.3E-2</v>
      </c>
      <c r="C8">
        <v>3.3000000000000002E-2</v>
      </c>
    </row>
    <row r="9" spans="1:8" ht="15" x14ac:dyDescent="0.25">
      <c r="A9" t="s">
        <v>3</v>
      </c>
      <c r="B9" s="49">
        <f>AVERAGE(B3:B8)</f>
        <v>5.9000000000000004E-2</v>
      </c>
      <c r="C9" s="49">
        <f>AVERAGE(C3:C8)</f>
        <v>2.9833333333333333E-2</v>
      </c>
      <c r="E9" s="15">
        <f>B9*1000</f>
        <v>59.000000000000007</v>
      </c>
      <c r="F9" s="15">
        <f>C9*1000</f>
        <v>29.833333333333332</v>
      </c>
      <c r="H9">
        <f>E9/F9</f>
        <v>1.9776536312849164</v>
      </c>
    </row>
    <row r="10" spans="1:8" ht="15" x14ac:dyDescent="0.25">
      <c r="A10" t="s">
        <v>1</v>
      </c>
      <c r="B10" s="50">
        <f>STDEV(B3:B8)</f>
        <v>1.1471704319759949E-2</v>
      </c>
      <c r="C10" s="50">
        <f>STDEV(C3:C8)</f>
        <v>4.1673332800085316E-3</v>
      </c>
      <c r="E10" s="15">
        <f>B10*1000</f>
        <v>11.471704319759949</v>
      </c>
      <c r="F10" s="15">
        <f>C10*1000</f>
        <v>4.1673332800085312</v>
      </c>
    </row>
    <row r="12" spans="1:8" ht="15" x14ac:dyDescent="0.25">
      <c r="A12" s="8" t="s">
        <v>12</v>
      </c>
      <c r="B12" s="23">
        <f>_xlfn.T.TEST(B3:B8,C3:C8,2,1)</f>
        <v>4.1047159800533198E-3</v>
      </c>
      <c r="C12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zoomScale="85" zoomScaleNormal="85" workbookViewId="0">
      <selection sqref="A1:S19"/>
    </sheetView>
  </sheetViews>
  <sheetFormatPr defaultRowHeight="14.25" x14ac:dyDescent="0.2"/>
  <cols>
    <col min="2" max="8" width="9.625" bestFit="1" customWidth="1"/>
    <col min="9" max="9" width="9.625" style="1" bestFit="1" customWidth="1"/>
    <col min="10" max="11" width="9" style="1"/>
    <col min="21" max="21" width="9" customWidth="1"/>
    <col min="22" max="28" width="9.625" style="16" bestFit="1" customWidth="1"/>
    <col min="29" max="29" width="9" style="16"/>
    <col min="30" max="30" width="9" style="1"/>
  </cols>
  <sheetData>
    <row r="1" spans="1:35" ht="18.75" x14ac:dyDescent="0.3">
      <c r="A1" s="75" t="s">
        <v>5</v>
      </c>
      <c r="B1" s="75"/>
      <c r="C1" s="75"/>
      <c r="D1" s="75"/>
      <c r="E1" s="75"/>
      <c r="F1" s="75"/>
      <c r="G1" s="75"/>
      <c r="H1" s="75"/>
      <c r="I1" s="75"/>
      <c r="K1" s="76" t="s">
        <v>6</v>
      </c>
      <c r="L1" s="77"/>
      <c r="M1" s="77"/>
      <c r="N1" s="77"/>
      <c r="O1" s="77"/>
      <c r="P1" s="77"/>
      <c r="Q1" s="77"/>
      <c r="R1" s="77"/>
      <c r="S1" s="78"/>
    </row>
    <row r="2" spans="1:35" ht="15.75" x14ac:dyDescent="0.25">
      <c r="A2" s="5" t="s">
        <v>7</v>
      </c>
      <c r="B2" s="5">
        <v>0</v>
      </c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K2" s="5" t="s">
        <v>7</v>
      </c>
      <c r="L2" s="5">
        <v>0</v>
      </c>
      <c r="M2" s="5">
        <v>1</v>
      </c>
      <c r="N2" s="5">
        <v>2</v>
      </c>
      <c r="O2" s="5">
        <v>3</v>
      </c>
      <c r="P2" s="5">
        <v>4</v>
      </c>
      <c r="Q2" s="5">
        <v>5</v>
      </c>
      <c r="R2" s="5">
        <v>6</v>
      </c>
      <c r="S2" s="5">
        <v>7</v>
      </c>
      <c r="U2" s="73" t="s">
        <v>7</v>
      </c>
      <c r="V2" s="72" t="s">
        <v>4</v>
      </c>
      <c r="W2" s="72"/>
      <c r="X2" s="72" t="s">
        <v>47</v>
      </c>
      <c r="Y2" s="72"/>
      <c r="Z2" s="72"/>
      <c r="AA2" s="72"/>
    </row>
    <row r="3" spans="1:35" ht="15" x14ac:dyDescent="0.25">
      <c r="A3" s="5" t="s">
        <v>4</v>
      </c>
      <c r="I3"/>
      <c r="L3" s="1"/>
      <c r="U3" s="74"/>
      <c r="V3" s="2" t="s">
        <v>3</v>
      </c>
      <c r="W3" s="2" t="s">
        <v>1</v>
      </c>
      <c r="X3" s="2" t="s">
        <v>3</v>
      </c>
      <c r="Y3" s="2" t="s">
        <v>1</v>
      </c>
      <c r="Z3" s="2"/>
      <c r="AA3" s="2"/>
    </row>
    <row r="4" spans="1:35" ht="15" x14ac:dyDescent="0.25">
      <c r="B4">
        <v>1.96</v>
      </c>
      <c r="C4">
        <v>1.96</v>
      </c>
      <c r="D4">
        <v>1.96</v>
      </c>
      <c r="E4">
        <v>1.98</v>
      </c>
      <c r="F4">
        <v>2</v>
      </c>
      <c r="G4">
        <v>2.0099999999999998</v>
      </c>
      <c r="H4">
        <v>2.0299999999999998</v>
      </c>
      <c r="I4" s="1">
        <v>2.0499999999999998</v>
      </c>
      <c r="L4" s="10">
        <f t="shared" ref="L4:S4" si="0">SUM(B4-$B$4)</f>
        <v>0</v>
      </c>
      <c r="M4" s="10">
        <f t="shared" si="0"/>
        <v>0</v>
      </c>
      <c r="N4" s="11">
        <f t="shared" si="0"/>
        <v>0</v>
      </c>
      <c r="O4" s="11">
        <f t="shared" si="0"/>
        <v>2.0000000000000018E-2</v>
      </c>
      <c r="P4" s="11">
        <f t="shared" si="0"/>
        <v>4.0000000000000036E-2</v>
      </c>
      <c r="Q4" s="11">
        <f t="shared" si="0"/>
        <v>4.9999999999999822E-2</v>
      </c>
      <c r="R4" s="11">
        <f t="shared" si="0"/>
        <v>6.999999999999984E-2</v>
      </c>
      <c r="S4" s="11">
        <f t="shared" si="0"/>
        <v>8.9999999999999858E-2</v>
      </c>
      <c r="U4" s="2">
        <v>1</v>
      </c>
      <c r="V4" s="12">
        <v>1.3333333333333345E-2</v>
      </c>
      <c r="W4" s="12">
        <v>1.5275252316519333E-2</v>
      </c>
      <c r="X4" s="12">
        <v>-3.9999999999999959E-2</v>
      </c>
      <c r="Y4" s="12">
        <v>9.9999999999999048E-3</v>
      </c>
      <c r="Z4" s="17"/>
      <c r="AA4" s="17"/>
    </row>
    <row r="5" spans="1:35" ht="15" x14ac:dyDescent="0.25">
      <c r="B5">
        <v>2.0099999999999998</v>
      </c>
      <c r="C5">
        <v>2.02</v>
      </c>
      <c r="D5">
        <v>2.0499999999999998</v>
      </c>
      <c r="E5">
        <v>2.06</v>
      </c>
      <c r="F5">
        <v>2.0699999999999998</v>
      </c>
      <c r="G5">
        <v>2.09</v>
      </c>
      <c r="H5">
        <v>2.1</v>
      </c>
      <c r="I5" s="1">
        <v>2.1</v>
      </c>
      <c r="L5" s="10">
        <f t="shared" ref="L5:S5" si="1">SUM(B5-$B$5)</f>
        <v>0</v>
      </c>
      <c r="M5" s="10">
        <f t="shared" si="1"/>
        <v>1.0000000000000231E-2</v>
      </c>
      <c r="N5" s="11">
        <f t="shared" si="1"/>
        <v>4.0000000000000036E-2</v>
      </c>
      <c r="O5" s="11">
        <f t="shared" si="1"/>
        <v>5.0000000000000266E-2</v>
      </c>
      <c r="P5" s="11">
        <f t="shared" si="1"/>
        <v>6.0000000000000053E-2</v>
      </c>
      <c r="Q5" s="11">
        <f t="shared" si="1"/>
        <v>8.0000000000000071E-2</v>
      </c>
      <c r="R5" s="11">
        <f t="shared" si="1"/>
        <v>9.0000000000000302E-2</v>
      </c>
      <c r="S5" s="11">
        <f t="shared" si="1"/>
        <v>9.0000000000000302E-2</v>
      </c>
      <c r="U5" s="2">
        <v>2</v>
      </c>
      <c r="V5" s="12">
        <v>3.6666666666666625E-2</v>
      </c>
      <c r="W5" s="12">
        <v>5.5075705472861128E-2</v>
      </c>
      <c r="X5" s="12">
        <v>-1.9999999999999796E-2</v>
      </c>
      <c r="Y5" s="12">
        <v>9.9999999999998996E-3</v>
      </c>
      <c r="Z5" s="17"/>
      <c r="AA5" s="17"/>
    </row>
    <row r="6" spans="1:35" ht="15" x14ac:dyDescent="0.25">
      <c r="B6">
        <v>2.31</v>
      </c>
      <c r="C6">
        <v>2.34</v>
      </c>
      <c r="D6">
        <v>2.3199999999999998</v>
      </c>
      <c r="E6">
        <v>2.3199999999999998</v>
      </c>
      <c r="F6">
        <v>2.34</v>
      </c>
      <c r="G6">
        <v>2.35</v>
      </c>
      <c r="H6">
        <v>2.35</v>
      </c>
      <c r="I6" s="31">
        <v>2.35</v>
      </c>
      <c r="L6" s="10">
        <f t="shared" ref="L6:S6" si="2">SUM(B6-$B$6)</f>
        <v>0</v>
      </c>
      <c r="M6" s="10">
        <f t="shared" si="2"/>
        <v>2.9999999999999805E-2</v>
      </c>
      <c r="N6" s="11">
        <f t="shared" si="2"/>
        <v>9.9999999999997868E-3</v>
      </c>
      <c r="O6" s="11">
        <f t="shared" si="2"/>
        <v>9.9999999999997868E-3</v>
      </c>
      <c r="P6" s="11">
        <f t="shared" si="2"/>
        <v>2.9999999999999805E-2</v>
      </c>
      <c r="Q6" s="11">
        <f t="shared" si="2"/>
        <v>4.0000000000000036E-2</v>
      </c>
      <c r="R6" s="11">
        <f t="shared" si="2"/>
        <v>4.0000000000000036E-2</v>
      </c>
      <c r="S6" s="11">
        <f t="shared" si="2"/>
        <v>4.0000000000000036E-2</v>
      </c>
      <c r="U6" s="2">
        <v>3</v>
      </c>
      <c r="V6" s="12">
        <v>5.0000000000000121E-2</v>
      </c>
      <c r="W6" s="12">
        <v>7.0000000000000201E-2</v>
      </c>
      <c r="X6" s="12">
        <v>-4.4444444444443993E-3</v>
      </c>
      <c r="Y6" s="12">
        <v>2.6943012562182483E-2</v>
      </c>
      <c r="Z6" s="17"/>
      <c r="AA6" s="17"/>
    </row>
    <row r="7" spans="1:35" ht="15" x14ac:dyDescent="0.25">
      <c r="L7" s="9"/>
      <c r="M7" s="9"/>
      <c r="N7" s="5"/>
      <c r="O7" s="5"/>
      <c r="P7" s="5"/>
      <c r="Q7" s="5"/>
      <c r="R7" s="5"/>
      <c r="S7" s="5"/>
      <c r="U7" s="2">
        <v>4</v>
      </c>
      <c r="V7" s="12">
        <v>8.6666666666666739E-2</v>
      </c>
      <c r="W7" s="12">
        <v>8.9628864398325292E-2</v>
      </c>
      <c r="X7" s="12">
        <v>1.7777777777777892E-2</v>
      </c>
      <c r="Y7" s="12">
        <v>3.0245905752924917E-2</v>
      </c>
      <c r="Z7" s="17"/>
      <c r="AA7" s="17"/>
    </row>
    <row r="8" spans="1:35" ht="15" x14ac:dyDescent="0.25">
      <c r="A8" s="8" t="s">
        <v>3</v>
      </c>
      <c r="B8" s="7">
        <f t="shared" ref="B8:I8" si="3">AVERAGE(B4:B6)</f>
        <v>2.0933333333333333</v>
      </c>
      <c r="C8" s="7">
        <f t="shared" si="3"/>
        <v>2.1066666666666669</v>
      </c>
      <c r="D8" s="7">
        <f t="shared" si="3"/>
        <v>2.11</v>
      </c>
      <c r="E8" s="7">
        <f t="shared" si="3"/>
        <v>2.1199999999999997</v>
      </c>
      <c r="F8" s="7">
        <f t="shared" si="3"/>
        <v>2.1366666666666667</v>
      </c>
      <c r="G8" s="7">
        <f t="shared" si="3"/>
        <v>2.15</v>
      </c>
      <c r="H8" s="7">
        <f t="shared" si="3"/>
        <v>2.16</v>
      </c>
      <c r="I8" s="7">
        <f t="shared" si="3"/>
        <v>2.1666666666666665</v>
      </c>
      <c r="L8" s="12">
        <f>AVERAGE(L4:L6)</f>
        <v>0</v>
      </c>
      <c r="M8" s="12">
        <f t="shared" ref="M8:S8" si="4">AVERAGE(M4:M6)</f>
        <v>1.3333333333333345E-2</v>
      </c>
      <c r="N8" s="12">
        <f t="shared" si="4"/>
        <v>1.6666666666666607E-2</v>
      </c>
      <c r="O8" s="12">
        <f t="shared" si="4"/>
        <v>2.6666666666666689E-2</v>
      </c>
      <c r="P8" s="12">
        <f t="shared" si="4"/>
        <v>4.33333333333333E-2</v>
      </c>
      <c r="Q8" s="12">
        <f t="shared" si="4"/>
        <v>5.6666666666666643E-2</v>
      </c>
      <c r="R8" s="12">
        <f t="shared" si="4"/>
        <v>6.6666666666666721E-2</v>
      </c>
      <c r="S8" s="12">
        <f t="shared" si="4"/>
        <v>7.3333333333333403E-2</v>
      </c>
      <c r="U8" s="2">
        <v>5</v>
      </c>
      <c r="V8" s="12">
        <v>9.6666666666666679E-2</v>
      </c>
      <c r="W8" s="12">
        <v>8.9628864398325153E-2</v>
      </c>
      <c r="X8" s="12">
        <v>4.4444444444444509E-2</v>
      </c>
      <c r="Y8" s="12">
        <v>3.595264374969654E-2</v>
      </c>
      <c r="Z8" s="17"/>
      <c r="AA8" s="17"/>
    </row>
    <row r="9" spans="1:35" ht="15" x14ac:dyDescent="0.25">
      <c r="A9" s="8" t="s">
        <v>1</v>
      </c>
      <c r="B9" s="7">
        <f t="shared" ref="B9:I9" si="5">STDEV(B4:B6)</f>
        <v>0.18929694486000923</v>
      </c>
      <c r="C9" s="7">
        <f t="shared" si="5"/>
        <v>0.20428737928059409</v>
      </c>
      <c r="D9" s="7">
        <f t="shared" si="5"/>
        <v>0.1873499399519519</v>
      </c>
      <c r="E9" s="7">
        <f t="shared" si="5"/>
        <v>0.17776388834631168</v>
      </c>
      <c r="F9" s="7">
        <f t="shared" si="5"/>
        <v>0.17953644012660303</v>
      </c>
      <c r="G9" s="7">
        <f t="shared" si="5"/>
        <v>0.17776388834631193</v>
      </c>
      <c r="H9" s="7">
        <f t="shared" si="5"/>
        <v>0.16822603841260733</v>
      </c>
      <c r="I9" s="7">
        <f t="shared" si="5"/>
        <v>0.160727512683216</v>
      </c>
      <c r="L9" s="12">
        <f>STDEV(L4:L6)</f>
        <v>0</v>
      </c>
      <c r="M9" s="12">
        <f t="shared" ref="M9:S9" si="6">STDEV(M4:M6)</f>
        <v>1.5275252316519333E-2</v>
      </c>
      <c r="N9" s="12">
        <f t="shared" si="6"/>
        <v>2.0816659994661382E-2</v>
      </c>
      <c r="O9" s="12">
        <f t="shared" si="6"/>
        <v>2.0816659994661556E-2</v>
      </c>
      <c r="P9" s="12">
        <f t="shared" si="6"/>
        <v>1.5275252316519591E-2</v>
      </c>
      <c r="Q9" s="12">
        <f t="shared" si="6"/>
        <v>2.0816659994661389E-2</v>
      </c>
      <c r="R9" s="12">
        <f t="shared" si="6"/>
        <v>2.5166114784235947E-2</v>
      </c>
      <c r="S9" s="12">
        <f t="shared" si="6"/>
        <v>2.8867513459481322E-2</v>
      </c>
      <c r="U9" s="2">
        <v>6</v>
      </c>
      <c r="V9" s="12">
        <v>0.12000000000000011</v>
      </c>
      <c r="W9" s="12">
        <v>9.5393920141694816E-2</v>
      </c>
      <c r="X9" s="12">
        <v>0.10222222222222221</v>
      </c>
      <c r="Y9" s="12">
        <v>6.9388866648870826E-2</v>
      </c>
      <c r="Z9" s="17"/>
      <c r="AA9" s="17"/>
    </row>
    <row r="10" spans="1:35" ht="15" x14ac:dyDescent="0.25">
      <c r="L10" s="9"/>
      <c r="M10" s="9"/>
      <c r="N10" s="5"/>
      <c r="O10" s="5"/>
      <c r="P10" s="5"/>
      <c r="Q10" s="5"/>
      <c r="R10" s="5"/>
      <c r="S10" s="5"/>
      <c r="T10" s="1"/>
      <c r="U10" s="3">
        <v>7</v>
      </c>
      <c r="V10" s="12">
        <v>0.1433333333333334</v>
      </c>
      <c r="W10" s="12">
        <v>0.10503967504392485</v>
      </c>
      <c r="X10" s="12">
        <v>0.16444444444444453</v>
      </c>
      <c r="Y10" s="12">
        <v>0.10905316406502191</v>
      </c>
      <c r="Z10" s="17"/>
      <c r="AA10" s="17"/>
      <c r="AB10" s="13"/>
      <c r="AC10" s="13"/>
      <c r="AD10" s="13"/>
    </row>
    <row r="11" spans="1:35" ht="15" x14ac:dyDescent="0.25">
      <c r="L11" s="9"/>
      <c r="M11" s="9"/>
      <c r="N11" s="5"/>
      <c r="O11" s="5"/>
      <c r="P11" s="5"/>
      <c r="Q11" s="5"/>
      <c r="R11" s="5"/>
      <c r="S11" s="5"/>
      <c r="T11" s="1"/>
      <c r="U11" s="13"/>
      <c r="AB11" s="13"/>
      <c r="AC11" s="13"/>
      <c r="AD11" s="13"/>
    </row>
    <row r="12" spans="1:35" ht="15" x14ac:dyDescent="0.25">
      <c r="L12" s="9"/>
      <c r="M12" s="9"/>
      <c r="N12" s="5"/>
      <c r="O12" s="5"/>
      <c r="P12" s="5"/>
      <c r="Q12" s="5"/>
      <c r="R12" s="5"/>
      <c r="S12" s="5"/>
      <c r="T12" s="1"/>
      <c r="U12" s="1"/>
      <c r="V12" s="13"/>
      <c r="W12" s="13"/>
      <c r="X12" s="13"/>
      <c r="Y12" s="13"/>
      <c r="Z12" s="13"/>
      <c r="AA12" s="13"/>
      <c r="AB12" s="13"/>
      <c r="AC12" s="13"/>
      <c r="AD12" s="13"/>
    </row>
    <row r="13" spans="1:35" ht="15" x14ac:dyDescent="0.25">
      <c r="A13" s="5" t="s">
        <v>47</v>
      </c>
      <c r="L13" s="9"/>
      <c r="M13" s="9"/>
      <c r="N13" s="9"/>
      <c r="O13" s="5"/>
      <c r="P13" s="5"/>
      <c r="Q13" s="5"/>
      <c r="R13" s="5"/>
      <c r="S13" s="5"/>
      <c r="T13" s="1"/>
      <c r="U13" s="1"/>
      <c r="V13" s="13"/>
      <c r="W13" s="13"/>
      <c r="X13" s="13"/>
      <c r="Y13" s="13"/>
      <c r="Z13" s="13"/>
      <c r="AA13" s="13"/>
      <c r="AB13" s="13"/>
      <c r="AC13" s="13"/>
      <c r="AD13" s="13"/>
      <c r="AE13" s="15"/>
      <c r="AF13" s="15"/>
      <c r="AG13" s="15"/>
      <c r="AH13" s="15"/>
      <c r="AI13" s="15"/>
    </row>
    <row r="14" spans="1:35" ht="15" x14ac:dyDescent="0.25">
      <c r="L14" s="8"/>
      <c r="M14" s="8"/>
      <c r="N14" s="8"/>
      <c r="O14" s="8"/>
      <c r="P14" s="8"/>
      <c r="Q14" s="8"/>
      <c r="R14" s="8"/>
      <c r="S14" s="8"/>
      <c r="T14" s="1"/>
      <c r="U14" s="14"/>
      <c r="V14" s="18"/>
      <c r="W14" s="13"/>
      <c r="X14" s="19"/>
      <c r="Y14" s="13"/>
      <c r="Z14" s="13"/>
      <c r="AA14" s="13"/>
      <c r="AB14" s="13"/>
      <c r="AC14" s="13"/>
      <c r="AD14" s="13"/>
      <c r="AE14" s="15"/>
      <c r="AF14" s="15"/>
      <c r="AG14" s="15"/>
      <c r="AH14" s="15"/>
      <c r="AI14" s="15"/>
    </row>
    <row r="15" spans="1:35" ht="15" x14ac:dyDescent="0.25">
      <c r="A15">
        <v>1810341</v>
      </c>
      <c r="B15">
        <v>3.12</v>
      </c>
      <c r="C15">
        <v>3.1</v>
      </c>
      <c r="D15">
        <v>3.14</v>
      </c>
      <c r="E15">
        <v>3.14</v>
      </c>
      <c r="F15">
        <v>3.14</v>
      </c>
      <c r="G15">
        <v>3.14</v>
      </c>
      <c r="H15">
        <v>3.14</v>
      </c>
      <c r="I15" s="1">
        <v>3.14</v>
      </c>
      <c r="J15" s="31"/>
      <c r="L15" s="62">
        <f>SUM(B16-$B$16)</f>
        <v>0</v>
      </c>
      <c r="M15" s="62">
        <f>SUM(C15-$B$15)</f>
        <v>-2.0000000000000018E-2</v>
      </c>
      <c r="N15" s="62">
        <f t="shared" ref="N15:S15" si="7">SUM(D15-$B$15)</f>
        <v>2.0000000000000018E-2</v>
      </c>
      <c r="O15" s="62">
        <f t="shared" si="7"/>
        <v>2.0000000000000018E-2</v>
      </c>
      <c r="P15" s="62">
        <f t="shared" si="7"/>
        <v>2.0000000000000018E-2</v>
      </c>
      <c r="Q15" s="62">
        <f t="shared" si="7"/>
        <v>2.0000000000000018E-2</v>
      </c>
      <c r="R15" s="62">
        <f t="shared" si="7"/>
        <v>2.0000000000000018E-2</v>
      </c>
      <c r="S15" s="62">
        <f t="shared" si="7"/>
        <v>2.0000000000000018E-2</v>
      </c>
      <c r="T15" s="1"/>
      <c r="U15" s="1"/>
      <c r="V15" s="13"/>
      <c r="W15" s="13"/>
      <c r="X15" s="13"/>
      <c r="Y15" s="13"/>
      <c r="Z15" s="13"/>
      <c r="AA15" s="13"/>
      <c r="AB15" s="13"/>
      <c r="AC15" s="13"/>
      <c r="AD15" s="13"/>
      <c r="AE15" s="15"/>
      <c r="AF15" s="15"/>
      <c r="AG15" s="15"/>
      <c r="AH15" s="15"/>
      <c r="AI15" s="15"/>
    </row>
    <row r="16" spans="1:35" ht="15" x14ac:dyDescent="0.25">
      <c r="A16">
        <v>1810202</v>
      </c>
      <c r="B16">
        <v>1.83</v>
      </c>
      <c r="C16">
        <v>1.8</v>
      </c>
      <c r="D16">
        <v>1.82</v>
      </c>
      <c r="E16">
        <v>1.85</v>
      </c>
      <c r="F16">
        <v>1.87</v>
      </c>
      <c r="G16">
        <v>1.89</v>
      </c>
      <c r="H16">
        <v>1.89</v>
      </c>
      <c r="I16" s="1">
        <v>1.9</v>
      </c>
      <c r="L16" s="62">
        <f t="shared" ref="L16" si="8">SUM(B17-$B$17)</f>
        <v>0</v>
      </c>
      <c r="M16" s="62">
        <f>SUM(C16-$B$16)</f>
        <v>-3.0000000000000027E-2</v>
      </c>
      <c r="N16" s="62">
        <f t="shared" ref="N16:S16" si="9">SUM(D16-$B$16)</f>
        <v>-1.0000000000000009E-2</v>
      </c>
      <c r="O16" s="62">
        <f t="shared" si="9"/>
        <v>2.0000000000000018E-2</v>
      </c>
      <c r="P16" s="62">
        <f t="shared" si="9"/>
        <v>4.0000000000000036E-2</v>
      </c>
      <c r="Q16" s="62">
        <f t="shared" si="9"/>
        <v>5.9999999999999831E-2</v>
      </c>
      <c r="R16" s="62">
        <f t="shared" si="9"/>
        <v>5.9999999999999831E-2</v>
      </c>
      <c r="S16" s="62">
        <f t="shared" si="9"/>
        <v>6.999999999999984E-2</v>
      </c>
      <c r="T16" s="1"/>
      <c r="U16" s="1"/>
      <c r="V16" s="13"/>
      <c r="W16" s="13"/>
      <c r="X16" s="13"/>
      <c r="Y16" s="13"/>
      <c r="Z16" s="13"/>
      <c r="AA16" s="13"/>
      <c r="AB16" s="13"/>
      <c r="AC16" s="13"/>
      <c r="AD16" s="13"/>
      <c r="AE16" s="15"/>
      <c r="AF16" s="15"/>
      <c r="AG16" s="15"/>
      <c r="AH16" s="15"/>
      <c r="AI16" s="15"/>
    </row>
    <row r="17" spans="1:35" ht="15" x14ac:dyDescent="0.25">
      <c r="A17">
        <v>1810715</v>
      </c>
      <c r="B17">
        <v>2.34</v>
      </c>
      <c r="C17">
        <v>2.2999999999999998</v>
      </c>
      <c r="D17">
        <v>2.31</v>
      </c>
      <c r="E17">
        <v>2.34</v>
      </c>
      <c r="F17">
        <v>2.35</v>
      </c>
      <c r="G17">
        <v>2.34</v>
      </c>
      <c r="H17">
        <v>2.35</v>
      </c>
      <c r="I17" s="1">
        <v>2.35</v>
      </c>
      <c r="L17" s="62">
        <f t="shared" ref="L17" si="10">SUM(B18-$B$18)</f>
        <v>0</v>
      </c>
      <c r="M17" s="62">
        <f>SUM(C17-$B$17)</f>
        <v>-4.0000000000000036E-2</v>
      </c>
      <c r="N17" s="62">
        <f t="shared" ref="N17:S17" si="11">SUM(D17-$B$17)</f>
        <v>-2.9999999999999805E-2</v>
      </c>
      <c r="O17" s="62">
        <f t="shared" si="11"/>
        <v>0</v>
      </c>
      <c r="P17" s="62">
        <f t="shared" si="11"/>
        <v>1.0000000000000231E-2</v>
      </c>
      <c r="Q17" s="62">
        <f t="shared" si="11"/>
        <v>0</v>
      </c>
      <c r="R17" s="62">
        <f t="shared" si="11"/>
        <v>1.0000000000000231E-2</v>
      </c>
      <c r="S17" s="62">
        <f t="shared" si="11"/>
        <v>1.0000000000000231E-2</v>
      </c>
      <c r="T17" s="1"/>
      <c r="U17" s="1"/>
      <c r="X17" s="13"/>
      <c r="Y17" s="13"/>
      <c r="Z17" s="13"/>
      <c r="AA17" s="13"/>
      <c r="AB17" s="13"/>
      <c r="AC17" s="13"/>
      <c r="AD17" s="13"/>
      <c r="AE17" s="15"/>
      <c r="AF17" s="15"/>
      <c r="AG17" s="15"/>
      <c r="AH17" s="15"/>
      <c r="AI17" s="15"/>
    </row>
    <row r="18" spans="1:35" ht="15" x14ac:dyDescent="0.25">
      <c r="A18" s="8" t="s">
        <v>3</v>
      </c>
      <c r="B18" s="7">
        <f t="shared" ref="B18:I18" si="12">AVERAGE(B15:B17)</f>
        <v>2.4300000000000002</v>
      </c>
      <c r="C18" s="7">
        <f t="shared" si="12"/>
        <v>2.4</v>
      </c>
      <c r="D18" s="7">
        <f t="shared" si="12"/>
        <v>2.4233333333333333</v>
      </c>
      <c r="E18" s="7">
        <f t="shared" si="12"/>
        <v>2.4433333333333334</v>
      </c>
      <c r="F18" s="7">
        <f t="shared" si="12"/>
        <v>2.4533333333333331</v>
      </c>
      <c r="G18" s="7">
        <f t="shared" si="12"/>
        <v>2.4566666666666666</v>
      </c>
      <c r="H18" s="7">
        <f t="shared" si="12"/>
        <v>2.4600000000000004</v>
      </c>
      <c r="I18" s="7">
        <f t="shared" si="12"/>
        <v>2.4633333333333334</v>
      </c>
      <c r="L18" s="12">
        <f t="shared" ref="L18:S18" si="13">AVERAGE(L15:L17)</f>
        <v>0</v>
      </c>
      <c r="M18" s="12">
        <f t="shared" si="13"/>
        <v>-3.0000000000000027E-2</v>
      </c>
      <c r="N18" s="12">
        <f t="shared" si="13"/>
        <v>-6.6666666666665986E-3</v>
      </c>
      <c r="O18" s="12">
        <f t="shared" si="13"/>
        <v>1.3333333333333345E-2</v>
      </c>
      <c r="P18" s="12">
        <f t="shared" si="13"/>
        <v>2.3333333333333428E-2</v>
      </c>
      <c r="Q18" s="12">
        <f t="shared" si="13"/>
        <v>2.6666666666666616E-2</v>
      </c>
      <c r="R18" s="12">
        <f t="shared" si="13"/>
        <v>3.0000000000000027E-2</v>
      </c>
      <c r="S18" s="12">
        <f t="shared" si="13"/>
        <v>3.3333333333333361E-2</v>
      </c>
      <c r="U18" s="1"/>
      <c r="V18" s="13"/>
      <c r="W18" s="13"/>
      <c r="X18" s="13"/>
      <c r="Y18" s="13"/>
      <c r="Z18" s="13"/>
      <c r="AA18" s="13"/>
      <c r="AB18" s="13"/>
      <c r="AC18" s="13"/>
      <c r="AD18" s="13"/>
      <c r="AE18" s="15"/>
      <c r="AF18" s="15"/>
      <c r="AG18" s="15"/>
      <c r="AH18" s="15"/>
      <c r="AI18" s="15"/>
    </row>
    <row r="19" spans="1:35" ht="15" x14ac:dyDescent="0.25">
      <c r="A19" s="8" t="s">
        <v>1</v>
      </c>
      <c r="B19" s="7">
        <f t="shared" ref="B19:I19" si="14">STDEV(B15:B17)</f>
        <v>0.64969223483123173</v>
      </c>
      <c r="C19" s="7">
        <f t="shared" si="14"/>
        <v>0.65574385243019984</v>
      </c>
      <c r="D19" s="7">
        <f t="shared" si="14"/>
        <v>0.66725807101400747</v>
      </c>
      <c r="E19" s="7">
        <f t="shared" si="14"/>
        <v>0.65117841897081641</v>
      </c>
      <c r="F19" s="7">
        <f t="shared" si="14"/>
        <v>0.64127477210111372</v>
      </c>
      <c r="G19" s="7">
        <f t="shared" si="14"/>
        <v>0.633113997107419</v>
      </c>
      <c r="H19" s="7">
        <f t="shared" si="14"/>
        <v>0.63221831672294782</v>
      </c>
      <c r="I19" s="7">
        <f t="shared" si="14"/>
        <v>0.62772074470526529</v>
      </c>
      <c r="L19" s="12">
        <f t="shared" ref="L19:S19" si="15">STDEV(L15:L17)</f>
        <v>0</v>
      </c>
      <c r="M19" s="12">
        <f t="shared" si="15"/>
        <v>1.0000000000000002E-2</v>
      </c>
      <c r="N19" s="12">
        <f t="shared" si="15"/>
        <v>2.5166114784235753E-2</v>
      </c>
      <c r="O19" s="12">
        <f t="shared" si="15"/>
        <v>1.1547005383792525E-2</v>
      </c>
      <c r="P19" s="12">
        <f t="shared" si="15"/>
        <v>1.5275252316519381E-2</v>
      </c>
      <c r="Q19" s="12">
        <f t="shared" si="15"/>
        <v>3.0550504633038846E-2</v>
      </c>
      <c r="R19" s="12">
        <f t="shared" si="15"/>
        <v>2.6457513110645724E-2</v>
      </c>
      <c r="S19" s="12">
        <f t="shared" si="15"/>
        <v>3.2145502536643007E-2</v>
      </c>
      <c r="U19" s="1"/>
      <c r="V19" s="13"/>
      <c r="W19" s="13"/>
      <c r="X19" s="13"/>
      <c r="Y19" s="13"/>
      <c r="Z19" s="13"/>
      <c r="AA19" s="13"/>
      <c r="AB19" s="13"/>
      <c r="AC19" s="13"/>
      <c r="AD19" s="13"/>
      <c r="AE19" s="15"/>
      <c r="AF19" s="15"/>
      <c r="AG19" s="15"/>
      <c r="AH19" s="15"/>
      <c r="AI19" s="15"/>
    </row>
    <row r="20" spans="1:35" ht="15" x14ac:dyDescent="0.25">
      <c r="L20" s="9"/>
      <c r="M20" s="9"/>
      <c r="N20" s="5"/>
      <c r="O20" s="5"/>
      <c r="P20" s="5"/>
      <c r="Q20" s="5"/>
      <c r="R20" s="5"/>
      <c r="S20" s="5"/>
      <c r="U20" s="1"/>
      <c r="V20" s="13"/>
      <c r="W20" s="13"/>
      <c r="X20" s="13"/>
      <c r="Y20" s="13"/>
      <c r="Z20" s="13"/>
      <c r="AA20" s="13"/>
      <c r="AB20" s="13"/>
      <c r="AC20" s="13"/>
      <c r="AD20" s="13"/>
      <c r="AE20" s="15"/>
      <c r="AF20" s="15"/>
      <c r="AG20" s="15"/>
      <c r="AH20" s="15"/>
      <c r="AI20" s="15"/>
    </row>
    <row r="21" spans="1:35" ht="15" x14ac:dyDescent="0.25">
      <c r="L21" s="9"/>
      <c r="M21" s="9"/>
      <c r="N21" s="5"/>
      <c r="O21" s="5"/>
      <c r="P21" s="5"/>
      <c r="Q21" s="5"/>
      <c r="R21" s="5"/>
      <c r="S21" s="5"/>
      <c r="U21" s="1"/>
      <c r="V21" s="13"/>
      <c r="W21" s="13"/>
      <c r="X21" s="13"/>
      <c r="Y21" s="13"/>
      <c r="Z21" s="13"/>
      <c r="AA21" s="13"/>
      <c r="AB21" s="13"/>
      <c r="AC21" s="13"/>
      <c r="AD21" s="13"/>
      <c r="AE21" s="15"/>
      <c r="AF21" s="15"/>
      <c r="AG21" s="15"/>
      <c r="AH21" s="15"/>
      <c r="AI21" s="15"/>
    </row>
    <row r="22" spans="1:35" ht="15" x14ac:dyDescent="0.25">
      <c r="A22" s="5"/>
      <c r="L22" s="9"/>
      <c r="M22" s="9"/>
      <c r="N22" s="5"/>
      <c r="O22" s="5"/>
      <c r="P22" s="5"/>
      <c r="Q22" s="5"/>
      <c r="R22" s="5"/>
      <c r="S22" s="5"/>
      <c r="U22" s="1"/>
      <c r="V22" s="13"/>
      <c r="W22" s="13"/>
      <c r="X22" s="13"/>
      <c r="Y22" s="13"/>
      <c r="Z22" s="13"/>
      <c r="AA22" s="13"/>
      <c r="AB22" s="13"/>
      <c r="AC22" s="13"/>
      <c r="AD22" s="13"/>
      <c r="AE22" s="15"/>
      <c r="AF22" s="15"/>
      <c r="AG22" s="15"/>
      <c r="AH22" s="15"/>
      <c r="AI22" s="15"/>
    </row>
    <row r="23" spans="1:35" ht="15" x14ac:dyDescent="0.25">
      <c r="L23" s="9"/>
      <c r="M23" s="9"/>
      <c r="N23" s="9"/>
      <c r="O23" s="9"/>
      <c r="P23" s="9"/>
      <c r="Q23" s="9"/>
      <c r="R23" s="9"/>
      <c r="S23" s="9"/>
      <c r="T23" s="1"/>
      <c r="U23" s="1"/>
      <c r="V23" s="13"/>
      <c r="W23" s="13"/>
      <c r="AD23" s="16"/>
      <c r="AE23" s="15"/>
      <c r="AF23" s="15"/>
      <c r="AG23" s="15"/>
      <c r="AH23" s="15"/>
      <c r="AI23" s="15"/>
    </row>
    <row r="24" spans="1:35" ht="15" x14ac:dyDescent="0.25">
      <c r="L24" s="10"/>
      <c r="M24" s="10"/>
      <c r="N24" s="10"/>
      <c r="O24" s="10"/>
      <c r="P24" s="10"/>
      <c r="Q24" s="10"/>
      <c r="R24" s="10"/>
      <c r="S24" s="10"/>
      <c r="T24" s="1"/>
      <c r="U24" s="1"/>
      <c r="V24" s="13"/>
      <c r="W24" s="13"/>
      <c r="AD24" s="16"/>
      <c r="AE24" s="15"/>
      <c r="AF24" s="15"/>
      <c r="AG24" s="15"/>
      <c r="AH24" s="15"/>
      <c r="AI24" s="15"/>
    </row>
    <row r="25" spans="1:35" x14ac:dyDescent="0.2">
      <c r="A25" s="1"/>
      <c r="B25" s="1"/>
      <c r="C25" s="1"/>
      <c r="D25" s="1"/>
      <c r="E25" s="1"/>
      <c r="F25" s="1"/>
      <c r="G25" s="1"/>
      <c r="H25" s="1"/>
      <c r="L25" s="10"/>
      <c r="M25" s="10"/>
      <c r="N25" s="10"/>
      <c r="O25" s="10"/>
      <c r="P25" s="10"/>
      <c r="Q25" s="10"/>
      <c r="R25" s="10"/>
      <c r="S25" s="10"/>
      <c r="T25" s="1"/>
      <c r="U25" s="1"/>
      <c r="AD25" s="16"/>
      <c r="AE25" s="15"/>
      <c r="AF25" s="15"/>
      <c r="AG25" s="15"/>
      <c r="AH25" s="15"/>
      <c r="AI25" s="15"/>
    </row>
    <row r="26" spans="1:35" x14ac:dyDescent="0.2">
      <c r="A26" s="1"/>
      <c r="B26" s="1"/>
      <c r="C26" s="1"/>
      <c r="D26" s="1"/>
      <c r="E26" s="1"/>
      <c r="F26" s="1"/>
      <c r="G26" s="1"/>
      <c r="H26" s="1"/>
      <c r="L26" s="10"/>
      <c r="M26" s="10"/>
      <c r="N26" s="10"/>
      <c r="O26" s="10"/>
      <c r="P26" s="10"/>
      <c r="Q26" s="10"/>
      <c r="R26" s="10"/>
      <c r="S26" s="10"/>
      <c r="T26" s="1"/>
      <c r="U26" s="1"/>
      <c r="AD26" s="16"/>
      <c r="AE26" s="15"/>
      <c r="AF26" s="15"/>
      <c r="AG26" s="15"/>
      <c r="AH26" s="15"/>
      <c r="AI26" s="15"/>
    </row>
    <row r="27" spans="1:35" ht="15" x14ac:dyDescent="0.25">
      <c r="A27" s="9"/>
      <c r="B27" s="16"/>
      <c r="C27" s="16"/>
      <c r="D27" s="16"/>
      <c r="E27" s="16"/>
      <c r="F27" s="16"/>
      <c r="G27" s="16"/>
      <c r="H27" s="16"/>
      <c r="I27" s="16"/>
      <c r="L27" s="13"/>
      <c r="M27" s="13"/>
      <c r="N27" s="13"/>
      <c r="O27" s="13"/>
      <c r="P27" s="13"/>
      <c r="Q27" s="13"/>
      <c r="R27" s="13"/>
      <c r="S27" s="13"/>
      <c r="T27" s="1"/>
      <c r="U27" s="1"/>
      <c r="AD27" s="16"/>
      <c r="AE27" s="15"/>
      <c r="AF27" s="15"/>
      <c r="AG27" s="15"/>
      <c r="AH27" s="15"/>
      <c r="AI27" s="15"/>
    </row>
    <row r="28" spans="1:35" ht="15" x14ac:dyDescent="0.25">
      <c r="A28" s="9"/>
      <c r="B28" s="16"/>
      <c r="C28" s="16"/>
      <c r="D28" s="16"/>
      <c r="E28" s="16"/>
      <c r="F28" s="16"/>
      <c r="G28" s="16"/>
      <c r="H28" s="16"/>
      <c r="I28" s="16"/>
      <c r="L28" s="13"/>
      <c r="M28" s="13"/>
      <c r="N28" s="13"/>
      <c r="O28" s="13"/>
      <c r="P28" s="13"/>
      <c r="Q28" s="13"/>
      <c r="R28" s="13"/>
      <c r="S28" s="13"/>
      <c r="T28" s="1"/>
      <c r="U28" s="1"/>
      <c r="AD28" s="16"/>
      <c r="AE28" s="15"/>
      <c r="AF28" s="15"/>
      <c r="AG28" s="15"/>
      <c r="AH28" s="15"/>
      <c r="AI28" s="15"/>
    </row>
    <row r="29" spans="1:35" x14ac:dyDescent="0.2">
      <c r="A29" s="1"/>
      <c r="B29" s="1"/>
      <c r="C29" s="1"/>
      <c r="D29" s="1"/>
      <c r="E29" s="1"/>
      <c r="F29" s="1"/>
      <c r="G29" s="1"/>
      <c r="H29" s="1"/>
      <c r="L29" s="1"/>
      <c r="M29" s="1"/>
      <c r="N29" s="1"/>
      <c r="O29" s="1"/>
      <c r="P29" s="1"/>
      <c r="Q29" s="1"/>
      <c r="R29" s="1"/>
      <c r="S29" s="1"/>
      <c r="T29" s="1"/>
      <c r="U29" s="1"/>
      <c r="AD29" s="16"/>
      <c r="AE29" s="15"/>
      <c r="AF29" s="15"/>
      <c r="AG29" s="15"/>
      <c r="AH29" s="15"/>
      <c r="AI29" s="15"/>
    </row>
    <row r="30" spans="1:35" x14ac:dyDescent="0.2">
      <c r="A30" s="1"/>
      <c r="B30" s="1"/>
      <c r="C30" s="1"/>
      <c r="D30" s="1"/>
      <c r="E30" s="1"/>
      <c r="F30" s="1"/>
      <c r="G30" s="1"/>
      <c r="H30" s="1"/>
      <c r="L30" s="1"/>
      <c r="M30" s="1"/>
      <c r="N30" s="1"/>
      <c r="O30" s="1"/>
      <c r="P30" s="1"/>
      <c r="Q30" s="1"/>
      <c r="R30" s="1"/>
      <c r="S30" s="1"/>
      <c r="T30" s="1"/>
      <c r="U30" s="1"/>
      <c r="AD30" s="16"/>
      <c r="AE30" s="15"/>
      <c r="AF30" s="15"/>
      <c r="AG30" s="15"/>
      <c r="AH30" s="15"/>
      <c r="AI30" s="15"/>
    </row>
    <row r="31" spans="1:35" x14ac:dyDescent="0.2">
      <c r="A31" s="1"/>
      <c r="B31" s="1"/>
      <c r="C31" s="1"/>
      <c r="D31" s="1"/>
      <c r="E31" s="1"/>
      <c r="F31" s="1"/>
      <c r="G31" s="1"/>
      <c r="H31" s="1"/>
      <c r="L31" s="1"/>
      <c r="M31" s="1"/>
      <c r="N31" s="1"/>
      <c r="O31" s="1"/>
      <c r="P31" s="1"/>
      <c r="Q31" s="1"/>
      <c r="R31" s="1"/>
      <c r="S31" s="1"/>
      <c r="T31" s="1"/>
      <c r="U31" s="1"/>
      <c r="AD31" s="16"/>
      <c r="AE31" s="15"/>
      <c r="AF31" s="15"/>
      <c r="AG31" s="15"/>
      <c r="AH31" s="15"/>
      <c r="AI31" s="15"/>
    </row>
    <row r="32" spans="1:35" x14ac:dyDescent="0.2">
      <c r="A32" s="1"/>
      <c r="B32" s="1"/>
      <c r="C32" s="1"/>
      <c r="D32" s="1"/>
      <c r="E32" s="1"/>
      <c r="F32" s="1"/>
      <c r="G32" s="1"/>
      <c r="H32" s="1"/>
      <c r="L32" s="1"/>
      <c r="M32" s="1"/>
      <c r="N32" s="1"/>
      <c r="O32" s="1"/>
      <c r="P32" s="1"/>
      <c r="Q32" s="1"/>
      <c r="R32" s="1"/>
      <c r="S32" s="1"/>
      <c r="T32" s="1"/>
      <c r="U32" s="1"/>
      <c r="AD32" s="16"/>
      <c r="AE32" s="15"/>
      <c r="AF32" s="15"/>
      <c r="AG32" s="15"/>
      <c r="AH32" s="15"/>
      <c r="AI32" s="15"/>
    </row>
    <row r="33" spans="20:35" ht="15" x14ac:dyDescent="0.25">
      <c r="T33" s="9"/>
      <c r="U33" s="9"/>
      <c r="V33" s="13"/>
      <c r="W33" s="13"/>
      <c r="X33" s="13"/>
      <c r="Y33" s="13"/>
      <c r="Z33" s="13"/>
      <c r="AA33" s="13"/>
      <c r="AD33" s="16"/>
      <c r="AE33" s="15"/>
      <c r="AF33" s="15"/>
      <c r="AG33" s="15"/>
      <c r="AH33" s="15"/>
      <c r="AI33" s="15"/>
    </row>
    <row r="34" spans="20:35" x14ac:dyDescent="0.2">
      <c r="T34" s="1"/>
      <c r="U34" s="1"/>
      <c r="AD34" s="16"/>
      <c r="AE34" s="15"/>
      <c r="AF34" s="15"/>
      <c r="AG34" s="15"/>
      <c r="AH34" s="15"/>
      <c r="AI34" s="15"/>
    </row>
    <row r="35" spans="20:35" x14ac:dyDescent="0.2">
      <c r="AD35" s="16"/>
      <c r="AE35" s="15"/>
      <c r="AF35" s="15"/>
      <c r="AG35" s="15"/>
      <c r="AH35" s="15"/>
      <c r="AI35" s="15"/>
    </row>
    <row r="36" spans="20:35" x14ac:dyDescent="0.2">
      <c r="AD36" s="16"/>
      <c r="AE36" s="15"/>
      <c r="AF36" s="15"/>
      <c r="AG36" s="15"/>
      <c r="AH36" s="15"/>
      <c r="AI36" s="15"/>
    </row>
    <row r="37" spans="20:35" x14ac:dyDescent="0.2">
      <c r="AD37" s="16"/>
      <c r="AE37" s="15"/>
      <c r="AF37" s="15"/>
      <c r="AG37" s="15"/>
      <c r="AH37" s="15"/>
      <c r="AI37" s="15"/>
    </row>
    <row r="38" spans="20:35" x14ac:dyDescent="0.2">
      <c r="AD38" s="16"/>
      <c r="AE38" s="15"/>
      <c r="AF38" s="15"/>
      <c r="AG38" s="15"/>
      <c r="AH38" s="15"/>
      <c r="AI38" s="15"/>
    </row>
  </sheetData>
  <mergeCells count="6">
    <mergeCell ref="V2:W2"/>
    <mergeCell ref="X2:Y2"/>
    <mergeCell ref="Z2:AA2"/>
    <mergeCell ref="U2:U3"/>
    <mergeCell ref="A1:I1"/>
    <mergeCell ref="K1:S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="85" zoomScaleNormal="85" workbookViewId="0">
      <selection activeCell="J21" sqref="J21"/>
    </sheetView>
  </sheetViews>
  <sheetFormatPr defaultRowHeight="14.25" x14ac:dyDescent="0.2"/>
  <cols>
    <col min="4" max="4" width="10.5" customWidth="1"/>
    <col min="6" max="6" width="10.625" customWidth="1"/>
  </cols>
  <sheetData>
    <row r="1" spans="1:19" ht="18" x14ac:dyDescent="0.25">
      <c r="A1" s="84" t="s">
        <v>48</v>
      </c>
      <c r="B1" s="84"/>
      <c r="C1" s="84"/>
      <c r="D1" s="84"/>
      <c r="E1" s="84"/>
      <c r="F1" s="84"/>
      <c r="G1" s="84"/>
    </row>
    <row r="2" spans="1:19" ht="15.75" x14ac:dyDescent="0.25">
      <c r="A2" s="4"/>
      <c r="B2" s="81" t="s">
        <v>49</v>
      </c>
      <c r="C2" s="82"/>
      <c r="D2" s="82"/>
      <c r="E2" s="82"/>
      <c r="F2" s="82"/>
      <c r="G2" s="82"/>
      <c r="L2" s="1"/>
      <c r="M2" s="1"/>
      <c r="N2" s="1"/>
      <c r="O2" s="1"/>
      <c r="P2" s="1"/>
      <c r="Q2" s="1"/>
      <c r="R2" s="1"/>
      <c r="S2" s="1"/>
    </row>
    <row r="3" spans="1:19" x14ac:dyDescent="0.2">
      <c r="A3" s="4"/>
      <c r="B3" s="79" t="s">
        <v>2</v>
      </c>
      <c r="C3" s="80"/>
      <c r="D3" s="79" t="s">
        <v>51</v>
      </c>
      <c r="E3" s="80"/>
      <c r="F3" s="79" t="s">
        <v>52</v>
      </c>
      <c r="G3" s="80"/>
      <c r="H3" s="79" t="s">
        <v>50</v>
      </c>
      <c r="I3" s="80"/>
      <c r="L3" s="1"/>
      <c r="M3" s="1"/>
      <c r="N3" s="1"/>
      <c r="O3" s="1"/>
      <c r="P3" s="1"/>
      <c r="Q3" s="1"/>
      <c r="R3" s="1"/>
      <c r="S3" s="1"/>
    </row>
    <row r="4" spans="1:19" x14ac:dyDescent="0.2">
      <c r="A4" s="4"/>
      <c r="B4" s="52" t="s">
        <v>40</v>
      </c>
      <c r="C4" s="52" t="s">
        <v>41</v>
      </c>
      <c r="D4" s="52" t="s">
        <v>40</v>
      </c>
      <c r="E4" s="52" t="s">
        <v>41</v>
      </c>
      <c r="F4" s="52" t="s">
        <v>40</v>
      </c>
      <c r="G4" s="52" t="s">
        <v>41</v>
      </c>
      <c r="H4" s="52" t="s">
        <v>40</v>
      </c>
      <c r="I4" s="52" t="s">
        <v>41</v>
      </c>
      <c r="L4" s="1"/>
      <c r="M4" s="1"/>
      <c r="N4" s="1"/>
      <c r="O4" s="1"/>
      <c r="P4" s="1"/>
      <c r="Q4" s="1"/>
      <c r="R4" s="1"/>
      <c r="S4" s="1"/>
    </row>
    <row r="5" spans="1:19" x14ac:dyDescent="0.2">
      <c r="A5" s="4">
        <v>676</v>
      </c>
      <c r="B5" s="4">
        <v>114.83</v>
      </c>
      <c r="C5" s="4">
        <v>63.207999999999998</v>
      </c>
      <c r="D5" s="4">
        <v>100.943</v>
      </c>
      <c r="E5" s="4">
        <v>59.167000000000002</v>
      </c>
      <c r="F5" s="4">
        <v>86.363</v>
      </c>
      <c r="G5" s="4">
        <v>53.256999999999998</v>
      </c>
      <c r="H5" s="4">
        <v>99.956999999999994</v>
      </c>
      <c r="I5" s="4">
        <v>86.42</v>
      </c>
      <c r="L5" s="1"/>
      <c r="M5" s="1"/>
      <c r="N5" s="1"/>
      <c r="O5" s="1"/>
      <c r="P5" s="1"/>
      <c r="Q5" s="1"/>
      <c r="R5" s="1"/>
      <c r="S5" s="1"/>
    </row>
    <row r="6" spans="1:19" x14ac:dyDescent="0.2">
      <c r="A6" s="4">
        <v>678</v>
      </c>
      <c r="B6" s="4">
        <v>115.815</v>
      </c>
      <c r="C6" s="4">
        <v>81.566000000000003</v>
      </c>
      <c r="D6" s="4">
        <v>96.9</v>
      </c>
      <c r="E6" s="4">
        <v>47.332000000000001</v>
      </c>
      <c r="F6" s="4">
        <v>90.587999999999994</v>
      </c>
      <c r="G6" s="4">
        <v>48.018999999999998</v>
      </c>
      <c r="H6" s="4">
        <v>100</v>
      </c>
      <c r="I6" s="4">
        <v>92.995000000000005</v>
      </c>
      <c r="L6" s="1"/>
      <c r="M6" s="1"/>
      <c r="N6" s="1"/>
      <c r="O6" s="1"/>
      <c r="P6" s="1"/>
      <c r="Q6" s="1"/>
      <c r="R6" s="1"/>
      <c r="S6" s="1"/>
    </row>
    <row r="7" spans="1:19" x14ac:dyDescent="0.2">
      <c r="A7" s="4">
        <v>679</v>
      </c>
      <c r="B7" s="4">
        <v>123.679</v>
      </c>
      <c r="C7" s="4">
        <v>79.012</v>
      </c>
      <c r="D7" s="4">
        <v>92.313000000000002</v>
      </c>
      <c r="E7" s="4">
        <v>51.491</v>
      </c>
      <c r="F7" s="4">
        <v>95.122</v>
      </c>
      <c r="G7" s="4">
        <v>44.302999999999997</v>
      </c>
      <c r="H7" s="4">
        <v>107.40900000000001</v>
      </c>
      <c r="I7" s="4">
        <v>64.817999999999998</v>
      </c>
      <c r="L7" s="1"/>
      <c r="M7" s="1"/>
      <c r="N7" s="1"/>
      <c r="O7" s="1"/>
      <c r="P7" s="1"/>
      <c r="Q7" s="1"/>
      <c r="R7" s="1"/>
      <c r="S7" s="1"/>
    </row>
    <row r="8" spans="1:19" x14ac:dyDescent="0.2">
      <c r="A8" s="4">
        <v>680</v>
      </c>
      <c r="B8" s="4">
        <v>119.607</v>
      </c>
      <c r="C8" s="4">
        <v>71.234999999999999</v>
      </c>
      <c r="D8" s="4">
        <v>96.043000000000006</v>
      </c>
      <c r="E8" s="4">
        <v>50.732999999999997</v>
      </c>
      <c r="F8" s="4">
        <v>88.106999999999999</v>
      </c>
      <c r="G8" s="4">
        <v>46.975999999999999</v>
      </c>
      <c r="H8" s="4">
        <v>102.51600000000001</v>
      </c>
      <c r="I8" s="4">
        <v>92.626000000000005</v>
      </c>
      <c r="L8" s="1"/>
      <c r="M8" s="1"/>
      <c r="N8" s="1"/>
      <c r="O8" s="1"/>
      <c r="P8" s="1"/>
      <c r="Q8" s="1"/>
      <c r="R8" s="1"/>
      <c r="S8" s="1"/>
    </row>
    <row r="9" spans="1:19" x14ac:dyDescent="0.2">
      <c r="L9" s="1"/>
      <c r="M9" s="1"/>
      <c r="N9" s="1"/>
      <c r="O9" s="1"/>
      <c r="P9" s="1"/>
      <c r="Q9" s="1"/>
      <c r="R9" s="1"/>
      <c r="S9" s="1"/>
    </row>
    <row r="10" spans="1:19" ht="15" x14ac:dyDescent="0.25">
      <c r="A10" s="8" t="s">
        <v>3</v>
      </c>
      <c r="B10" s="12">
        <f>AVERAGE(B5:B8)</f>
        <v>118.48274999999998</v>
      </c>
      <c r="C10" s="12">
        <f t="shared" ref="C10:I10" si="0">AVERAGE(C5:C8)</f>
        <v>73.755250000000004</v>
      </c>
      <c r="D10" s="12">
        <f t="shared" si="0"/>
        <v>96.549750000000003</v>
      </c>
      <c r="E10" s="12">
        <f t="shared" si="0"/>
        <v>52.180750000000003</v>
      </c>
      <c r="F10" s="12">
        <f t="shared" si="0"/>
        <v>90.044999999999987</v>
      </c>
      <c r="G10" s="12">
        <f t="shared" si="0"/>
        <v>48.138750000000002</v>
      </c>
      <c r="H10" s="4">
        <f t="shared" si="0"/>
        <v>102.4705</v>
      </c>
      <c r="I10" s="4">
        <f t="shared" si="0"/>
        <v>84.214750000000009</v>
      </c>
      <c r="L10" s="1"/>
      <c r="M10" s="1"/>
      <c r="N10" s="1"/>
      <c r="O10" s="1"/>
      <c r="P10" s="1"/>
      <c r="Q10" s="1"/>
      <c r="R10" s="1"/>
      <c r="S10" s="1"/>
    </row>
    <row r="11" spans="1:19" ht="15" x14ac:dyDescent="0.25">
      <c r="A11" s="8" t="s">
        <v>1</v>
      </c>
      <c r="B11" s="12">
        <f>STDEV(B5:B8)</f>
        <v>4.0300713289800072</v>
      </c>
      <c r="C11" s="12">
        <f t="shared" ref="C11:I11" si="1">STDEV(C5:C8)</f>
        <v>8.2913082753366911</v>
      </c>
      <c r="D11" s="12">
        <f t="shared" si="1"/>
        <v>3.5416647098033791</v>
      </c>
      <c r="E11" s="12">
        <f t="shared" si="1"/>
        <v>4.9963253413550515</v>
      </c>
      <c r="F11" s="12">
        <f t="shared" si="1"/>
        <v>3.8027948494057191</v>
      </c>
      <c r="G11" s="12">
        <f t="shared" si="1"/>
        <v>3.753921893611178</v>
      </c>
      <c r="H11" s="4">
        <f t="shared" si="1"/>
        <v>3.5029466167785133</v>
      </c>
      <c r="I11" s="4">
        <f t="shared" si="1"/>
        <v>13.278289984657862</v>
      </c>
      <c r="L11" s="1"/>
      <c r="M11" s="1"/>
      <c r="N11" s="1"/>
      <c r="O11" s="1"/>
      <c r="P11" s="1"/>
      <c r="Q11" s="1"/>
      <c r="R11" s="1"/>
      <c r="S11" s="1"/>
    </row>
    <row r="12" spans="1:19" ht="15" x14ac:dyDescent="0.25">
      <c r="A12" s="4" t="s">
        <v>53</v>
      </c>
      <c r="B12" s="55">
        <f>_xlfn.T.TEST(B5:B8,D5:D8,2,1)</f>
        <v>9.6929593829210188E-3</v>
      </c>
      <c r="C12" s="54">
        <f>_xlfn.T.TEST(C5:C8,E5:E8,2,1)</f>
        <v>4.4773743300797281E-2</v>
      </c>
      <c r="D12" s="55">
        <f>_xlfn.T.TEST(B5:B8,F5:F8,2,1)</f>
        <v>2.0025933001761802E-4</v>
      </c>
      <c r="E12" s="54">
        <f>_xlfn.T.TEST(C5:C8,G5:G8,2,1)</f>
        <v>2.0770820236288942E-2</v>
      </c>
      <c r="F12" s="23">
        <f>_xlfn.T.TEST(D5:D8,F5:F8,2,1)</f>
        <v>0.16706518082933908</v>
      </c>
      <c r="G12" s="23">
        <f>_xlfn.T.TEST(E5:E8,G5:G8,2,1)</f>
        <v>0.10130155809822208</v>
      </c>
      <c r="L12" s="1"/>
      <c r="M12" s="1"/>
      <c r="N12" s="1"/>
      <c r="O12" s="1"/>
      <c r="P12" s="1"/>
      <c r="Q12" s="1"/>
      <c r="R12" s="1"/>
      <c r="S12" s="1"/>
    </row>
    <row r="13" spans="1:19" x14ac:dyDescent="0.2">
      <c r="L13" s="1"/>
      <c r="M13" s="1"/>
      <c r="N13" s="1"/>
      <c r="O13" s="1"/>
      <c r="P13" s="1"/>
      <c r="Q13" s="1"/>
      <c r="R13" s="1"/>
      <c r="S13" s="1"/>
    </row>
    <row r="14" spans="1:19" x14ac:dyDescent="0.2">
      <c r="L14" s="1"/>
      <c r="M14" s="1"/>
      <c r="N14" s="1"/>
      <c r="O14" s="1"/>
      <c r="P14" s="1"/>
      <c r="Q14" s="1"/>
      <c r="R14" s="1"/>
      <c r="S14" s="1"/>
    </row>
    <row r="15" spans="1:19" ht="15.75" x14ac:dyDescent="0.25">
      <c r="A15" s="4"/>
      <c r="B15" s="81" t="s">
        <v>54</v>
      </c>
      <c r="C15" s="82"/>
      <c r="D15" s="82"/>
      <c r="E15" s="82"/>
      <c r="F15" s="82"/>
      <c r="G15" s="82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64"/>
      <c r="B16" s="52" t="s">
        <v>2</v>
      </c>
      <c r="C16" s="52"/>
      <c r="D16" s="52" t="s">
        <v>51</v>
      </c>
      <c r="E16" s="52"/>
      <c r="F16" s="52" t="s">
        <v>52</v>
      </c>
      <c r="G16" s="52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64"/>
      <c r="B17" s="52" t="s">
        <v>40</v>
      </c>
      <c r="C17" s="52" t="s">
        <v>41</v>
      </c>
      <c r="D17" s="52" t="s">
        <v>40</v>
      </c>
      <c r="E17" s="52" t="s">
        <v>41</v>
      </c>
      <c r="F17" s="52" t="s">
        <v>40</v>
      </c>
      <c r="G17" s="52" t="s">
        <v>41</v>
      </c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64">
        <v>1</v>
      </c>
      <c r="B18" s="4">
        <v>119.12</v>
      </c>
      <c r="C18" s="4">
        <v>76.87</v>
      </c>
      <c r="D18" s="4">
        <v>94.652000000000001</v>
      </c>
      <c r="E18" s="4">
        <v>51.936</v>
      </c>
      <c r="F18" s="4">
        <v>94.841999999999999</v>
      </c>
      <c r="G18" s="4">
        <v>52.892000000000003</v>
      </c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64">
        <v>2</v>
      </c>
      <c r="B19" s="4">
        <v>116.32</v>
      </c>
      <c r="C19" s="4">
        <v>79.12</v>
      </c>
      <c r="D19" s="4">
        <v>96.626000000000005</v>
      </c>
      <c r="E19" s="4">
        <v>52.996000000000002</v>
      </c>
      <c r="F19" s="4">
        <v>86.441000000000003</v>
      </c>
      <c r="G19" s="4">
        <v>48.491999999999997</v>
      </c>
      <c r="H19" s="1"/>
      <c r="I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64">
        <v>3</v>
      </c>
      <c r="B20" s="4">
        <v>121.14</v>
      </c>
      <c r="C20" s="4">
        <v>67.52</v>
      </c>
      <c r="D20" s="4">
        <v>91.555000000000007</v>
      </c>
      <c r="E20" s="4">
        <v>48.860999999999997</v>
      </c>
      <c r="F20" s="4">
        <v>95.274000000000001</v>
      </c>
      <c r="G20" s="4">
        <v>42.155000000000001</v>
      </c>
      <c r="H20" s="1"/>
      <c r="I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64">
        <v>4</v>
      </c>
      <c r="B21" s="4">
        <v>120.5</v>
      </c>
      <c r="C21" s="4">
        <v>65.48</v>
      </c>
      <c r="D21" s="4">
        <v>92.183999999999997</v>
      </c>
      <c r="E21" s="4">
        <v>51.703000000000003</v>
      </c>
      <c r="F21" s="4">
        <v>87.233000000000004</v>
      </c>
      <c r="G21" s="4">
        <v>46.527000000000001</v>
      </c>
      <c r="H21" s="1"/>
      <c r="I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B22" s="4"/>
      <c r="C22" s="4"/>
      <c r="D22" s="4"/>
      <c r="E22" s="4"/>
      <c r="F22" s="4"/>
      <c r="G22" s="4"/>
      <c r="H22" s="1"/>
      <c r="I22" s="1"/>
      <c r="L22" s="1"/>
      <c r="M22" s="1"/>
      <c r="N22" s="1"/>
      <c r="O22" s="1"/>
      <c r="P22" s="1"/>
      <c r="Q22" s="1"/>
      <c r="R22" s="1"/>
      <c r="S22" s="1"/>
    </row>
    <row r="23" spans="1:19" ht="15" x14ac:dyDescent="0.25">
      <c r="A23" s="65" t="s">
        <v>3</v>
      </c>
      <c r="B23" s="12">
        <f>AVERAGE(B18:B21)</f>
        <v>119.27</v>
      </c>
      <c r="C23" s="12">
        <f t="shared" ref="C23:G23" si="2">AVERAGE(C18:C21)</f>
        <v>72.247500000000002</v>
      </c>
      <c r="D23" s="12">
        <f t="shared" si="2"/>
        <v>93.754250000000013</v>
      </c>
      <c r="E23" s="12">
        <f t="shared" si="2"/>
        <v>51.374000000000002</v>
      </c>
      <c r="F23" s="12">
        <f t="shared" si="2"/>
        <v>90.947500000000005</v>
      </c>
      <c r="G23" s="12">
        <f t="shared" si="2"/>
        <v>47.516499999999994</v>
      </c>
      <c r="H23" s="1"/>
      <c r="I23" s="1"/>
      <c r="L23" s="1"/>
      <c r="M23" s="1"/>
      <c r="N23" s="1"/>
      <c r="O23" s="1"/>
      <c r="P23" s="1"/>
      <c r="Q23" s="1"/>
      <c r="R23" s="1"/>
      <c r="S23" s="1"/>
    </row>
    <row r="24" spans="1:19" ht="15" x14ac:dyDescent="0.25">
      <c r="A24" s="65" t="s">
        <v>1</v>
      </c>
      <c r="B24" s="12">
        <f>STDEV(B18:B21)</f>
        <v>2.1396884508420095</v>
      </c>
      <c r="C24" s="12">
        <f t="shared" ref="C24:G24" si="3">STDEV(C18:C21)</f>
        <v>6.7514708274074149</v>
      </c>
      <c r="D24" s="12">
        <f t="shared" si="3"/>
        <v>2.3349010507228503</v>
      </c>
      <c r="E24" s="12">
        <f t="shared" si="3"/>
        <v>1.7673084997626591</v>
      </c>
      <c r="F24" s="12">
        <f t="shared" si="3"/>
        <v>4.7606646944868229</v>
      </c>
      <c r="G24" s="12">
        <f t="shared" si="3"/>
        <v>4.4561714883219361</v>
      </c>
      <c r="H24" s="1"/>
      <c r="I24" s="1"/>
      <c r="L24" s="1"/>
      <c r="M24" s="1"/>
      <c r="N24" s="1"/>
      <c r="O24" s="1"/>
      <c r="P24" s="1"/>
      <c r="Q24" s="1"/>
      <c r="R24" s="1"/>
      <c r="S24" s="1"/>
    </row>
    <row r="25" spans="1:19" ht="15" x14ac:dyDescent="0.25">
      <c r="A25" s="64" t="s">
        <v>53</v>
      </c>
      <c r="B25" s="55">
        <f>_xlfn.T.TEST(B18:B21,D18:D21,2,1)</f>
        <v>1.4226325926525131E-3</v>
      </c>
      <c r="C25" s="54">
        <f>_xlfn.T.TEST(C18:C21,E18:E21,2,1)</f>
        <v>5.4017738619133978E-3</v>
      </c>
      <c r="D25" s="55">
        <f>_xlfn.T.TEST(B18:B21,F18:F21,2,1)</f>
        <v>7.927628537023082E-4</v>
      </c>
      <c r="E25" s="54">
        <f>_xlfn.T.TEST(C18:C21,G18:G21,2,1)</f>
        <v>1.9495288690368079E-3</v>
      </c>
      <c r="F25" s="23">
        <f>_xlfn.T.TEST(D18:D21,F18:F21,2,1)</f>
        <v>0.42340860205592717</v>
      </c>
      <c r="G25" s="23">
        <f>_xlfn.T.TEST(E18:E21,G18:G21,2,1)</f>
        <v>0.10395478509688176</v>
      </c>
      <c r="H25" s="1"/>
      <c r="I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B26" s="4"/>
      <c r="C26" s="4"/>
      <c r="D26" s="4"/>
      <c r="E26" s="4"/>
      <c r="F26" s="4"/>
      <c r="G26" s="4"/>
      <c r="H26" s="1"/>
      <c r="I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B27" s="4"/>
      <c r="C27" s="4"/>
      <c r="D27" s="4"/>
      <c r="E27" s="4"/>
      <c r="F27" s="4"/>
      <c r="G27" s="4"/>
      <c r="H27" s="1"/>
      <c r="I27" s="1"/>
      <c r="L27" s="1"/>
      <c r="M27" s="1"/>
      <c r="N27" s="1"/>
      <c r="O27" s="1"/>
      <c r="P27" s="1"/>
      <c r="Q27" s="1"/>
      <c r="R27" s="1"/>
      <c r="S27" s="1"/>
    </row>
    <row r="28" spans="1:19" ht="15.75" x14ac:dyDescent="0.25">
      <c r="A28" s="64"/>
      <c r="B28" s="83" t="s">
        <v>55</v>
      </c>
      <c r="C28" s="83"/>
      <c r="D28" s="83"/>
      <c r="E28" s="83"/>
      <c r="F28" s="83"/>
      <c r="G28" s="83"/>
      <c r="H28" s="1"/>
      <c r="I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64"/>
      <c r="B29" s="52" t="s">
        <v>2</v>
      </c>
      <c r="C29" s="52"/>
      <c r="D29" s="52" t="s">
        <v>51</v>
      </c>
      <c r="E29" s="52"/>
      <c r="F29" s="52" t="s">
        <v>52</v>
      </c>
      <c r="G29" s="52"/>
      <c r="H29" s="1"/>
      <c r="I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64"/>
      <c r="B30" s="52" t="s">
        <v>40</v>
      </c>
      <c r="C30" s="52" t="s">
        <v>41</v>
      </c>
      <c r="D30" s="52" t="s">
        <v>40</v>
      </c>
      <c r="E30" s="52" t="s">
        <v>41</v>
      </c>
      <c r="F30" s="52" t="s">
        <v>40</v>
      </c>
      <c r="G30" s="52" t="s">
        <v>41</v>
      </c>
      <c r="H30" s="1"/>
      <c r="I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64">
        <v>1</v>
      </c>
      <c r="B31" s="53">
        <v>129.32</v>
      </c>
      <c r="C31" s="53">
        <v>78.12</v>
      </c>
      <c r="D31" s="38">
        <v>103.6</v>
      </c>
      <c r="E31" s="38">
        <v>58.14</v>
      </c>
      <c r="F31" s="38">
        <v>97.2</v>
      </c>
      <c r="G31" s="38">
        <v>73.2</v>
      </c>
      <c r="H31" s="1"/>
      <c r="I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64">
        <v>2</v>
      </c>
      <c r="B32" s="53">
        <v>118.8</v>
      </c>
      <c r="C32" s="53">
        <v>77.599999999999994</v>
      </c>
      <c r="D32" s="38">
        <v>102.57</v>
      </c>
      <c r="E32" s="38">
        <v>57.54</v>
      </c>
      <c r="F32" s="38">
        <v>98.94</v>
      </c>
      <c r="G32" s="38">
        <v>57.9</v>
      </c>
      <c r="H32" s="1"/>
      <c r="I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64">
        <v>3</v>
      </c>
      <c r="B33" s="53">
        <v>124.28</v>
      </c>
      <c r="C33" s="53">
        <v>69.7</v>
      </c>
      <c r="D33" s="38">
        <v>99.57</v>
      </c>
      <c r="E33" s="38">
        <v>66.239999999999995</v>
      </c>
      <c r="F33" s="38">
        <v>88.4</v>
      </c>
      <c r="G33" s="38">
        <v>69.599999999999994</v>
      </c>
      <c r="H33" s="1"/>
      <c r="I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64">
        <v>4</v>
      </c>
      <c r="B34" s="38">
        <v>114.25</v>
      </c>
      <c r="C34" s="53">
        <v>89.7</v>
      </c>
      <c r="D34" s="38">
        <v>95.23</v>
      </c>
      <c r="E34" s="38">
        <v>69.319999999999993</v>
      </c>
      <c r="F34" s="38">
        <v>87.57</v>
      </c>
      <c r="G34" s="38">
        <v>59.6</v>
      </c>
      <c r="H34" s="1"/>
      <c r="I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B35" s="4"/>
      <c r="C35" s="4"/>
      <c r="D35" s="4"/>
      <c r="E35" s="4"/>
      <c r="F35" s="4"/>
      <c r="G35" s="4"/>
      <c r="H35" s="1"/>
      <c r="I35" s="1"/>
      <c r="L35" s="1"/>
      <c r="M35" s="1"/>
      <c r="N35" s="1"/>
      <c r="O35" s="1"/>
      <c r="P35" s="1"/>
      <c r="Q35" s="1"/>
      <c r="R35" s="1"/>
      <c r="S35" s="1"/>
    </row>
    <row r="36" spans="1:19" ht="15" x14ac:dyDescent="0.25">
      <c r="A36" s="65" t="s">
        <v>3</v>
      </c>
      <c r="B36" s="12">
        <f>AVERAGE(B31:B34)</f>
        <v>121.66249999999999</v>
      </c>
      <c r="C36" s="12">
        <f t="shared" ref="C36:G36" si="4">AVERAGE(C31:C34)</f>
        <v>78.78</v>
      </c>
      <c r="D36" s="12">
        <f t="shared" si="4"/>
        <v>100.24250000000001</v>
      </c>
      <c r="E36" s="12">
        <f t="shared" si="4"/>
        <v>62.81</v>
      </c>
      <c r="F36" s="12">
        <f t="shared" si="4"/>
        <v>93.027499999999989</v>
      </c>
      <c r="G36" s="12">
        <f t="shared" si="4"/>
        <v>65.075000000000003</v>
      </c>
      <c r="H36" s="1"/>
      <c r="I36" s="1"/>
      <c r="L36" s="1"/>
      <c r="M36" s="1"/>
      <c r="N36" s="1"/>
      <c r="O36" s="1"/>
      <c r="P36" s="1"/>
      <c r="Q36" s="1"/>
      <c r="R36" s="1"/>
      <c r="S36" s="1"/>
    </row>
    <row r="37" spans="1:19" ht="15" x14ac:dyDescent="0.25">
      <c r="A37" s="65" t="s">
        <v>1</v>
      </c>
      <c r="B37" s="12">
        <f>STDEV(B31:B34)</f>
        <v>6.5479685144834532</v>
      </c>
      <c r="C37" s="12">
        <f t="shared" ref="C37:G37" si="5">STDEV(C31:C34)</f>
        <v>8.2365203008713976</v>
      </c>
      <c r="D37" s="12">
        <f t="shared" si="5"/>
        <v>3.7535527614958739</v>
      </c>
      <c r="E37" s="12">
        <f t="shared" si="5"/>
        <v>5.8801020399309367</v>
      </c>
      <c r="F37" s="12">
        <f t="shared" si="5"/>
        <v>5.8755276358808839</v>
      </c>
      <c r="G37" s="12">
        <f t="shared" si="5"/>
        <v>7.4821454142511818</v>
      </c>
      <c r="H37" s="1"/>
      <c r="I37" s="1"/>
      <c r="L37" s="1"/>
      <c r="M37" s="1"/>
      <c r="N37" s="1"/>
      <c r="O37" s="1"/>
      <c r="P37" s="1"/>
      <c r="Q37" s="1"/>
      <c r="R37" s="1"/>
      <c r="S37" s="1"/>
    </row>
    <row r="38" spans="1:19" ht="15" x14ac:dyDescent="0.25">
      <c r="A38" s="64" t="s">
        <v>53</v>
      </c>
      <c r="B38" s="55">
        <f>_xlfn.T.TEST(B31:B34,D31:D34,2,1)</f>
        <v>2.5327998400338403E-3</v>
      </c>
      <c r="C38" s="54">
        <f>_xlfn.T.TEST(C31:C34,E31:E34,2,1)</f>
        <v>3.138349237927042E-2</v>
      </c>
      <c r="D38" s="55">
        <f>_xlfn.T.TEST(B31:B34,F31:F34,2,1)</f>
        <v>3.7624477610685636E-3</v>
      </c>
      <c r="E38" s="54">
        <f>_xlfn.T.TEST(C31:C34,G31:G34,2,1)</f>
        <v>0.14017020483863582</v>
      </c>
      <c r="F38" s="23">
        <f>_xlfn.T.TEST(D31:D34,F31:F34,2,1)</f>
        <v>1.9166853878434423E-2</v>
      </c>
      <c r="G38" s="23">
        <f>_xlfn.T.TEST(E31:E34,G31:G34,2,1)</f>
        <v>0.68706738950414337</v>
      </c>
      <c r="H38" s="1"/>
      <c r="I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H39" s="1"/>
      <c r="I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H40" s="1"/>
      <c r="I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L41" s="1"/>
      <c r="M41" s="1"/>
      <c r="N41" s="1"/>
      <c r="O41" s="1"/>
      <c r="P41" s="1"/>
      <c r="Q41" s="1"/>
      <c r="R41" s="1"/>
      <c r="S41" s="1"/>
    </row>
    <row r="42" spans="1:19" x14ac:dyDescent="0.2">
      <c r="L42" s="1"/>
      <c r="M42" s="1"/>
      <c r="N42" s="1"/>
      <c r="O42" s="1"/>
      <c r="P42" s="1"/>
      <c r="Q42" s="1"/>
      <c r="R42" s="1"/>
      <c r="S42" s="1"/>
    </row>
    <row r="43" spans="1:19" x14ac:dyDescent="0.2">
      <c r="L43" s="1"/>
      <c r="M43" s="1"/>
      <c r="N43" s="1"/>
      <c r="O43" s="1"/>
      <c r="P43" s="1"/>
      <c r="Q43" s="1"/>
      <c r="R43" s="1"/>
      <c r="S43" s="1"/>
    </row>
  </sheetData>
  <mergeCells count="8">
    <mergeCell ref="H3:I3"/>
    <mergeCell ref="B15:G15"/>
    <mergeCell ref="B28:G28"/>
    <mergeCell ref="B2:G2"/>
    <mergeCell ref="A1:G1"/>
    <mergeCell ref="B3:C3"/>
    <mergeCell ref="D3:E3"/>
    <mergeCell ref="F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G16" sqref="G16"/>
    </sheetView>
  </sheetViews>
  <sheetFormatPr defaultRowHeight="14.25" x14ac:dyDescent="0.2"/>
  <sheetData>
    <row r="1" spans="1:6" ht="15" x14ac:dyDescent="0.25">
      <c r="A1" s="85" t="s">
        <v>56</v>
      </c>
      <c r="B1" s="86"/>
      <c r="C1" s="86"/>
    </row>
    <row r="2" spans="1:6" ht="15" x14ac:dyDescent="0.25">
      <c r="A2" s="4"/>
      <c r="B2" s="27" t="s">
        <v>47</v>
      </c>
      <c r="C2" s="27" t="s">
        <v>23</v>
      </c>
    </row>
    <row r="3" spans="1:6" x14ac:dyDescent="0.2">
      <c r="A3" s="4">
        <v>1</v>
      </c>
      <c r="B3" s="52">
        <v>18.806999999999999</v>
      </c>
      <c r="C3" s="52">
        <v>85.34</v>
      </c>
      <c r="D3">
        <v>32.808</v>
      </c>
      <c r="E3">
        <v>76.495000000000005</v>
      </c>
      <c r="F3">
        <v>127.628</v>
      </c>
    </row>
    <row r="4" spans="1:6" x14ac:dyDescent="0.2">
      <c r="A4" s="4">
        <v>2</v>
      </c>
      <c r="B4" s="52">
        <v>25.337</v>
      </c>
      <c r="C4" s="52">
        <v>83.037000000000006</v>
      </c>
      <c r="D4">
        <v>27.957000000000001</v>
      </c>
      <c r="E4">
        <v>68.397999999999996</v>
      </c>
      <c r="F4">
        <v>124.76900000000001</v>
      </c>
    </row>
    <row r="5" spans="1:6" x14ac:dyDescent="0.2">
      <c r="A5" s="4">
        <v>3</v>
      </c>
      <c r="B5" s="52">
        <v>15.952999999999999</v>
      </c>
      <c r="C5" s="52">
        <v>81.995999999999995</v>
      </c>
      <c r="D5">
        <v>29.065999999999999</v>
      </c>
      <c r="E5">
        <v>70.02</v>
      </c>
      <c r="F5">
        <v>126.56699999999999</v>
      </c>
    </row>
    <row r="6" spans="1:6" x14ac:dyDescent="0.2">
      <c r="A6" s="4">
        <v>4</v>
      </c>
      <c r="B6" s="52">
        <v>20.379000000000001</v>
      </c>
      <c r="C6" s="52">
        <v>88.421000000000006</v>
      </c>
      <c r="D6">
        <v>31.623000000000001</v>
      </c>
      <c r="E6">
        <v>75.385000000000005</v>
      </c>
      <c r="F6">
        <v>119.85</v>
      </c>
    </row>
    <row r="7" spans="1:6" ht="15" x14ac:dyDescent="0.25">
      <c r="A7" s="8" t="s">
        <v>3</v>
      </c>
      <c r="B7" s="12">
        <f>AVERAGE(B3:B6)</f>
        <v>20.119</v>
      </c>
      <c r="C7" s="12">
        <f>AVERAGE(C3:C6)</f>
        <v>84.698499999999996</v>
      </c>
      <c r="D7" s="12">
        <f>AVERAGE(D3:D6)</f>
        <v>30.363500000000002</v>
      </c>
      <c r="E7" s="12">
        <f t="shared" ref="E7:F7" si="0">AVERAGE(E3:E6)</f>
        <v>72.5745</v>
      </c>
      <c r="F7" s="12">
        <f t="shared" si="0"/>
        <v>124.70349999999999</v>
      </c>
    </row>
    <row r="8" spans="1:6" ht="15" x14ac:dyDescent="0.25">
      <c r="A8" s="8" t="s">
        <v>1</v>
      </c>
      <c r="B8" s="12">
        <f>STDEV(B3:B6)</f>
        <v>3.9315825482028655</v>
      </c>
      <c r="C8" s="12">
        <f>STDEV(C3:C6)</f>
        <v>2.8479593278931059</v>
      </c>
      <c r="D8" s="12">
        <f>STDEV(D3:D6)</f>
        <v>2.2387994550651471</v>
      </c>
      <c r="E8" s="12">
        <f t="shared" ref="E8:F8" si="1">STDEV(E3:E6)</f>
        <v>3.9681168077565507</v>
      </c>
      <c r="F8" s="12">
        <f t="shared" si="1"/>
        <v>3.4441295465376074</v>
      </c>
    </row>
    <row r="9" spans="1:6" ht="15" x14ac:dyDescent="0.25">
      <c r="A9" s="4" t="s">
        <v>53</v>
      </c>
      <c r="B9" s="55">
        <f>_xlfn.T.TEST(B3:B6,C3:C6,2,1)</f>
        <v>1.0339366722573737E-4</v>
      </c>
      <c r="C9" s="55"/>
    </row>
    <row r="14" spans="1:6" ht="15" x14ac:dyDescent="0.25">
      <c r="B14" s="5"/>
    </row>
    <row r="30" spans="4:4" ht="15" x14ac:dyDescent="0.25">
      <c r="D30" s="5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28" sqref="K28"/>
    </sheetView>
  </sheetViews>
  <sheetFormatPr defaultRowHeight="14.25" x14ac:dyDescent="0.2"/>
  <cols>
    <col min="1" max="1" width="8.75" customWidth="1"/>
  </cols>
  <sheetData>
    <row r="1" spans="1:7" x14ac:dyDescent="0.2">
      <c r="A1" t="s">
        <v>57</v>
      </c>
    </row>
    <row r="4" spans="1:7" x14ac:dyDescent="0.2">
      <c r="B4">
        <v>35</v>
      </c>
      <c r="C4">
        <v>49</v>
      </c>
      <c r="D4">
        <v>90</v>
      </c>
    </row>
    <row r="5" spans="1:7" x14ac:dyDescent="0.2">
      <c r="A5" s="4">
        <v>1</v>
      </c>
      <c r="B5">
        <v>0.44340000000000002</v>
      </c>
      <c r="C5">
        <v>0.43009999999999998</v>
      </c>
      <c r="D5" s="53">
        <v>0.4148</v>
      </c>
    </row>
    <row r="6" spans="1:7" x14ac:dyDescent="0.2">
      <c r="A6" s="4">
        <v>2</v>
      </c>
      <c r="B6">
        <v>0.44900000000000001</v>
      </c>
      <c r="C6">
        <v>0.34060000000000001</v>
      </c>
      <c r="D6" s="53">
        <v>0.43099999999999999</v>
      </c>
    </row>
    <row r="7" spans="1:7" x14ac:dyDescent="0.2">
      <c r="A7" s="4">
        <v>3</v>
      </c>
      <c r="B7" s="53">
        <v>0.43</v>
      </c>
      <c r="C7">
        <v>0.39929999999999999</v>
      </c>
      <c r="D7">
        <v>0.36209999999999998</v>
      </c>
    </row>
    <row r="8" spans="1:7" x14ac:dyDescent="0.2">
      <c r="A8" s="4">
        <v>4</v>
      </c>
      <c r="B8" s="38">
        <v>0.32500000000000001</v>
      </c>
      <c r="C8">
        <v>0.38850000000000001</v>
      </c>
      <c r="D8">
        <v>0.37559999999999999</v>
      </c>
    </row>
    <row r="10" spans="1:7" ht="15" x14ac:dyDescent="0.25">
      <c r="A10" s="8" t="s">
        <v>3</v>
      </c>
      <c r="B10" s="12">
        <f>AVERAGE(B5:B8)</f>
        <v>0.41184999999999999</v>
      </c>
      <c r="C10" s="12">
        <f t="shared" ref="C10:D10" si="0">AVERAGE(C5:C8)</f>
        <v>0.389625</v>
      </c>
      <c r="D10" s="12">
        <f t="shared" si="0"/>
        <v>0.39587499999999998</v>
      </c>
      <c r="E10" s="63">
        <f>B10*100</f>
        <v>41.185000000000002</v>
      </c>
      <c r="F10" s="63">
        <f t="shared" ref="F10:G11" si="1">C10*100</f>
        <v>38.962499999999999</v>
      </c>
      <c r="G10" s="63">
        <f t="shared" si="1"/>
        <v>39.587499999999999</v>
      </c>
    </row>
    <row r="11" spans="1:7" ht="15" x14ac:dyDescent="0.25">
      <c r="A11" s="8" t="s">
        <v>1</v>
      </c>
      <c r="B11" s="12">
        <f>STDEV(B5:B8)</f>
        <v>5.8446186074598963E-2</v>
      </c>
      <c r="C11" s="12">
        <f t="shared" ref="C11:D11" si="2">STDEV(C5:C8)</f>
        <v>3.7132858315333951E-2</v>
      </c>
      <c r="D11" s="12">
        <f t="shared" si="2"/>
        <v>3.2371528127867769E-2</v>
      </c>
      <c r="E11" s="63">
        <f>B11*100</f>
        <v>5.8446186074598963</v>
      </c>
      <c r="F11" s="63">
        <f t="shared" si="1"/>
        <v>3.713285831533395</v>
      </c>
      <c r="G11" s="63">
        <f t="shared" si="1"/>
        <v>3.237152812786777</v>
      </c>
    </row>
    <row r="12" spans="1:7" ht="15" x14ac:dyDescent="0.25">
      <c r="A12" s="4" t="s">
        <v>53</v>
      </c>
      <c r="B12" s="55">
        <f>_xlfn.T.TEST(B5:B8,C5:C8,2,1)</f>
        <v>0.57331476954376104</v>
      </c>
      <c r="C12" s="55">
        <f>_xlfn.T.TEST(B5:B8,D5:D8,2,1)</f>
        <v>0.5631288306463067</v>
      </c>
      <c r="D12" s="55">
        <f>_xlfn.T.TEST(C5:C8,D5:D8,2,1)</f>
        <v>0.84091593420834609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 Amplitudes_Day 28</vt:lpstr>
      <vt:lpstr>PA Amplitudes_Day 4</vt:lpstr>
      <vt:lpstr>Vessels Diameter</vt:lpstr>
      <vt:lpstr>PA Amplitudes_RNV</vt:lpstr>
      <vt:lpstr>Vessel Dimaeters RNV</vt:lpstr>
      <vt:lpstr>Body Weight</vt:lpstr>
      <vt:lpstr>Vessel Diameter_PAM_OCT_Fundus</vt:lpstr>
      <vt:lpstr>Histology</vt:lpstr>
      <vt:lpstr>Vessel Density</vt:lpstr>
    </vt:vector>
  </TitlesOfParts>
  <Company>University of Michigan Health System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Van Phuc</dc:creator>
  <cp:lastModifiedBy>Phuc</cp:lastModifiedBy>
  <dcterms:created xsi:type="dcterms:W3CDTF">2017-09-13T15:36:55Z</dcterms:created>
  <dcterms:modified xsi:type="dcterms:W3CDTF">2014-11-02T02:31:59Z</dcterms:modified>
</cp:coreProperties>
</file>