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12al2\Dropbox\2019_Sp temp &amp; rec_\Submission to Scientific Reports\"/>
    </mc:Choice>
  </mc:AlternateContent>
  <xr:revisionPtr revIDLastSave="0" documentId="13_ncr:1_{9902DD37-C9AB-4F60-8115-52CD6B586FF5}" xr6:coauthVersionLast="41" xr6:coauthVersionMax="41" xr10:uidLastSave="{00000000-0000-0000-0000-000000000000}"/>
  <bookViews>
    <workbookView xWindow="3270" yWindow="2340" windowWidth="18000" windowHeight="9360" activeTab="2" xr2:uid="{00000000-000D-0000-FFFF-FFFF00000000}"/>
  </bookViews>
  <sheets>
    <sheet name="Table S2" sheetId="4" r:id="rId1"/>
    <sheet name="Table S2_stats" sheetId="9" r:id="rId2"/>
    <sheet name="Table S3" sheetId="11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4" l="1"/>
  <c r="H22" i="4"/>
  <c r="H10" i="4"/>
  <c r="H11" i="4"/>
  <c r="H9" i="4"/>
  <c r="H6" i="4"/>
  <c r="H5" i="4"/>
  <c r="H4" i="4"/>
  <c r="H19" i="4"/>
  <c r="H18" i="4"/>
  <c r="H17" i="4"/>
  <c r="H16" i="4"/>
  <c r="H15" i="4"/>
  <c r="H14" i="4"/>
</calcChain>
</file>

<file path=xl/sharedStrings.xml><?xml version="1.0" encoding="utf-8"?>
<sst xmlns="http://schemas.openxmlformats.org/spreadsheetml/2006/main" count="800" uniqueCount="485">
  <si>
    <t>n</t>
  </si>
  <si>
    <t>Frequency of Ade+ [%]</t>
  </si>
  <si>
    <t>Ade+ tested</t>
  </si>
  <si>
    <t>Ura-His+ (P1)</t>
  </si>
  <si>
    <t>Ura+His- (P2)</t>
  </si>
  <si>
    <t>Ura-His- (R1)</t>
  </si>
  <si>
    <t>Ura+His+ (R2)</t>
  </si>
  <si>
    <t>tested</t>
  </si>
  <si>
    <t>Frequency of CO [%]</t>
  </si>
  <si>
    <t>cM</t>
  </si>
  <si>
    <t>% Ade+</t>
  </si>
  <si>
    <t>Strains</t>
  </si>
  <si>
    <r>
      <rPr>
        <b/>
        <i/>
        <sz val="11"/>
        <color theme="1"/>
        <rFont val="Calibri"/>
        <family val="2"/>
        <scheme val="minor"/>
      </rPr>
      <t>ade</t>
    </r>
    <r>
      <rPr>
        <b/>
        <sz val="11"/>
        <color theme="1"/>
        <rFont val="Calibri"/>
        <family val="2"/>
        <scheme val="minor"/>
      </rPr>
      <t xml:space="preserve"> alleles crossed</t>
    </r>
  </si>
  <si>
    <t xml:space="preserve">% CO </t>
  </si>
  <si>
    <t>ALP733xALP731</t>
  </si>
  <si>
    <r>
      <rPr>
        <i/>
        <sz val="11"/>
        <color theme="1"/>
        <rFont val="Calibri"/>
        <family val="2"/>
        <scheme val="minor"/>
      </rPr>
      <t>ade6-3083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ade6-469</t>
    </r>
  </si>
  <si>
    <t>Figure</t>
  </si>
  <si>
    <t>% Spore Viability</t>
  </si>
  <si>
    <t>not determined</t>
  </si>
  <si>
    <t>Intragenic distance [bp]</t>
  </si>
  <si>
    <t>UoA122xUoA497</t>
  </si>
  <si>
    <r>
      <rPr>
        <i/>
        <sz val="11"/>
        <color theme="1"/>
        <rFont val="Calibri"/>
        <family val="2"/>
        <scheme val="minor"/>
      </rPr>
      <t>ade6-3049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ade6-51</t>
    </r>
  </si>
  <si>
    <r>
      <rPr>
        <i/>
        <sz val="11"/>
        <color theme="1"/>
        <rFont val="Calibri"/>
        <family val="2"/>
        <scheme val="minor"/>
      </rPr>
      <t>ade6-3049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ade6-149</t>
    </r>
  </si>
  <si>
    <t>UoA120xUoA463</t>
  </si>
  <si>
    <t>UoA120xALP731</t>
  </si>
  <si>
    <r>
      <rPr>
        <i/>
        <sz val="11"/>
        <color theme="1"/>
        <rFont val="Calibri"/>
        <family val="2"/>
        <scheme val="minor"/>
      </rPr>
      <t>ade6-52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</si>
  <si>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UoA116xUoA123</t>
  </si>
  <si>
    <t>UoA112xUoA123</t>
  </si>
  <si>
    <r>
      <rPr>
        <i/>
        <sz val="11"/>
        <color theme="1"/>
        <rFont val="Calibri"/>
        <family val="2"/>
        <scheme val="minor"/>
      </rPr>
      <t>ade6-704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</si>
  <si>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ALP1541xUoA123</t>
  </si>
  <si>
    <r>
      <rPr>
        <i/>
        <sz val="11"/>
        <color theme="1"/>
        <rFont val="Calibri"/>
        <family val="2"/>
        <scheme val="minor"/>
      </rPr>
      <t>ade6-M375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</si>
  <si>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UoA99xUoA123</t>
  </si>
  <si>
    <r>
      <rPr>
        <i/>
        <sz val="11"/>
        <color theme="1"/>
        <rFont val="Calibri"/>
        <family val="2"/>
        <scheme val="minor"/>
      </rPr>
      <t>ade6-M216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</si>
  <si>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UoA110xUoA100</t>
  </si>
  <si>
    <t>ALP733xUoA115</t>
  </si>
  <si>
    <t>ALP733xUoA119</t>
  </si>
  <si>
    <r>
      <rPr>
        <i/>
        <sz val="11"/>
        <color theme="1"/>
        <rFont val="Calibri"/>
        <family val="2"/>
        <scheme val="minor"/>
      </rPr>
      <t>ade6-3083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ade6-704</t>
    </r>
  </si>
  <si>
    <r>
      <rPr>
        <i/>
        <sz val="11"/>
        <color theme="1"/>
        <rFont val="Calibri"/>
        <family val="2"/>
        <scheme val="minor"/>
      </rPr>
      <t>ade6-3083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ade6-52</t>
    </r>
  </si>
  <si>
    <t>UoA106xUoA100</t>
  </si>
  <si>
    <t>UoA104xUoA115</t>
  </si>
  <si>
    <t>UoA104xUoA119</t>
  </si>
  <si>
    <t>UoA104xALP731</t>
  </si>
  <si>
    <r>
      <rPr>
        <i/>
        <sz val="11"/>
        <color theme="1"/>
        <rFont val="Calibri"/>
        <family val="2"/>
        <scheme val="minor"/>
      </rPr>
      <t>ade6-3074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ade6-704</t>
    </r>
  </si>
  <si>
    <r>
      <rPr>
        <i/>
        <sz val="11"/>
        <color theme="1"/>
        <rFont val="Calibri"/>
        <family val="2"/>
        <scheme val="minor"/>
      </rPr>
      <t>ade6-3074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ade6-52</t>
    </r>
  </si>
  <si>
    <r>
      <rPr>
        <i/>
        <sz val="11"/>
        <color theme="1"/>
        <rFont val="Calibri"/>
        <family val="2"/>
        <scheme val="minor"/>
      </rPr>
      <t>ade6-3074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ade6-469</t>
    </r>
  </si>
  <si>
    <t>FO1285xUoA123</t>
  </si>
  <si>
    <r>
      <rPr>
        <i/>
        <sz val="11"/>
        <color theme="1"/>
        <rFont val="Calibri"/>
        <family val="2"/>
        <scheme val="minor"/>
      </rPr>
      <t>ade6-M26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</si>
  <si>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ALP733xUoA123</t>
  </si>
  <si>
    <t>UoA104xUoA123</t>
  </si>
  <si>
    <r>
      <rPr>
        <i/>
        <sz val="11"/>
        <color theme="1"/>
        <rFont val="Calibri"/>
        <family val="2"/>
        <scheme val="minor"/>
      </rPr>
      <t>ade6-3083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</si>
  <si>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r>
      <rPr>
        <i/>
        <sz val="11"/>
        <color theme="1"/>
        <rFont val="Calibri"/>
        <family val="2"/>
        <scheme val="minor"/>
      </rPr>
      <t>ade6-3074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</si>
  <si>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0.153 (±0.04)</t>
  </si>
  <si>
    <t>13.147 (±3.706)</t>
  </si>
  <si>
    <t>61.54 (±11.4)</t>
  </si>
  <si>
    <t>2.98 (±1.44)</t>
  </si>
  <si>
    <t>51.4 (±4.67)</t>
  </si>
  <si>
    <t>39.82 (±4.47)</t>
  </si>
  <si>
    <t>5.8 (±1.73)</t>
  </si>
  <si>
    <r>
      <rPr>
        <i/>
        <sz val="11"/>
        <rFont val="Calibri"/>
        <family val="2"/>
        <scheme val="minor"/>
      </rPr>
      <t>ade6-3049</t>
    </r>
    <r>
      <rPr>
        <sz val="11"/>
        <rFont val="Calibri"/>
        <family val="2"/>
        <scheme val="minor"/>
      </rPr>
      <t>x</t>
    </r>
    <r>
      <rPr>
        <i/>
        <sz val="11"/>
        <rFont val="Calibri"/>
        <family val="2"/>
        <scheme val="minor"/>
      </rPr>
      <t>ade6-469</t>
    </r>
  </si>
  <si>
    <t>0.0213 (±0.0042)</t>
  </si>
  <si>
    <t>12.554 (±2.482)</t>
  </si>
  <si>
    <t>63.82 (±13.88)</t>
  </si>
  <si>
    <t>3.13 (±0.73)</t>
  </si>
  <si>
    <t>60.72 (±6.18)</t>
  </si>
  <si>
    <t>21.4 (±7.33)</t>
  </si>
  <si>
    <t xml:space="preserve"> 14.75 (±3.54)</t>
  </si>
  <si>
    <t>0.0071 (±0.0011)</t>
  </si>
  <si>
    <t>16.961 (±2.94)</t>
  </si>
  <si>
    <t xml:space="preserve"> 54.49 (±3.88)</t>
  </si>
  <si>
    <t>3.97 (±3.78)</t>
  </si>
  <si>
    <t>26.99 (±6.67)</t>
  </si>
  <si>
    <t xml:space="preserve"> 14.55 (±3.1)</t>
  </si>
  <si>
    <t>65.93 (±2.69)</t>
  </si>
  <si>
    <t>0.122 (±0.024)</t>
  </si>
  <si>
    <t>11.018 (±3.699)</t>
  </si>
  <si>
    <t xml:space="preserve"> 82.8 (±9.213)</t>
  </si>
  <si>
    <t>46.68 (±6.75)</t>
  </si>
  <si>
    <t xml:space="preserve"> 6.4 (±3.08)</t>
  </si>
  <si>
    <t xml:space="preserve"> 37.83 (±5.62)</t>
  </si>
  <si>
    <t xml:space="preserve"> 9.09 (±3.21)</t>
  </si>
  <si>
    <t>0.208 (±0.066)</t>
  </si>
  <si>
    <t>9.892 (±3.343)</t>
  </si>
  <si>
    <t xml:space="preserve"> 42.09 (±4.26)</t>
  </si>
  <si>
    <t>3.87 (±1.34)</t>
  </si>
  <si>
    <t>48.69 (±4.5)</t>
  </si>
  <si>
    <t xml:space="preserve"> 5.36 (±2.43)</t>
  </si>
  <si>
    <t>0.577 (±0.053)</t>
  </si>
  <si>
    <t>9.716 (±4.44)</t>
  </si>
  <si>
    <t xml:space="preserve"> 73.41 (±16.24)</t>
  </si>
  <si>
    <t xml:space="preserve"> 86.78 (±9.76)</t>
  </si>
  <si>
    <t>36.53 (±3.66)</t>
  </si>
  <si>
    <t>5.31 (±2.06)</t>
  </si>
  <si>
    <t>53.86 (±5.07)</t>
  </si>
  <si>
    <t>4.31 (±1.9)</t>
  </si>
  <si>
    <t>1.344 (±0.111)</t>
  </si>
  <si>
    <t>15.773 (±3.666)</t>
  </si>
  <si>
    <t>77.82 (±7.551)</t>
  </si>
  <si>
    <t>32.5 (±4.85)</t>
  </si>
  <si>
    <t>6.19 (±1.33)</t>
  </si>
  <si>
    <t>57.57 (±5.4)</t>
  </si>
  <si>
    <t>3.74 (±1.47)</t>
  </si>
  <si>
    <t>2.067 (±0.37)</t>
  </si>
  <si>
    <t>13.848 (±4.603)</t>
  </si>
  <si>
    <t>78.86 (±15.04)</t>
  </si>
  <si>
    <t>24.95 (±3.25)</t>
  </si>
  <si>
    <t>18.34 (±4.31)</t>
  </si>
  <si>
    <t>52.88 (±3.69)</t>
  </si>
  <si>
    <t>3.83 (±1.56)</t>
  </si>
  <si>
    <t>2.673 (±0.252)</t>
  </si>
  <si>
    <t>17.271 (±4.779)</t>
  </si>
  <si>
    <t>15.1 (±2.56)</t>
  </si>
  <si>
    <t>19.99 (±2.88)</t>
  </si>
  <si>
    <t xml:space="preserve"> 60.35 (±3.59)</t>
  </si>
  <si>
    <t>4.56 (±1.63)</t>
  </si>
  <si>
    <t>2.345 (±0.354)</t>
  </si>
  <si>
    <t>14.744 (±3.256)</t>
  </si>
  <si>
    <t>79.9 (±13.24)</t>
  </si>
  <si>
    <t>73.78 (±18.25)</t>
  </si>
  <si>
    <t>18.53 (±3.27)</t>
  </si>
  <si>
    <t xml:space="preserve"> 20.58 (±2.35)</t>
  </si>
  <si>
    <t>57.23 (±4.38)</t>
  </si>
  <si>
    <t>3.65 (±1.37)</t>
  </si>
  <si>
    <t>0.016 (±0.0021)</t>
  </si>
  <si>
    <t>13.672 (±2.902)</t>
  </si>
  <si>
    <t>91.84 (±8.47)</t>
  </si>
  <si>
    <t>40.66 (±8.66)</t>
  </si>
  <si>
    <t>6.16 (±3.17)</t>
  </si>
  <si>
    <t>50.08 (±10.27)</t>
  </si>
  <si>
    <t>3.1 (±2.61)</t>
  </si>
  <si>
    <t>0.306 (±0.124)</t>
  </si>
  <si>
    <t>13.874 (±3.289)</t>
  </si>
  <si>
    <t>92.58 (±3.58)</t>
  </si>
  <si>
    <t>4.11 (±1.08)</t>
  </si>
  <si>
    <t xml:space="preserve"> 39.72 (±3.95)</t>
  </si>
  <si>
    <t>52.58 (±5.63)</t>
  </si>
  <si>
    <t>3.59 (±0.9)</t>
  </si>
  <si>
    <t>0.755 (±0.101)</t>
  </si>
  <si>
    <t>15.851 (±3.893)</t>
  </si>
  <si>
    <t>3.23 (±0.27)</t>
  </si>
  <si>
    <t>36.17 (±2.52)</t>
  </si>
  <si>
    <t>58.15 (±2.42)</t>
  </si>
  <si>
    <t>2.48 (±0.96)</t>
  </si>
  <si>
    <t>1.2 (±0.241)</t>
  </si>
  <si>
    <t>13.48 (±2.514)</t>
  </si>
  <si>
    <t>66.08 (±11.98)</t>
  </si>
  <si>
    <t>3.22 (±1.16)</t>
  </si>
  <si>
    <t>37.8 (±4.34)</t>
  </si>
  <si>
    <t>56.42 (±4.91)</t>
  </si>
  <si>
    <t>2.56 (±1.41)</t>
  </si>
  <si>
    <t xml:space="preserve"> 0.0258 (±0.0037)</t>
  </si>
  <si>
    <t>13.448 (±4.192)</t>
  </si>
  <si>
    <t>0.368 (±0.143)</t>
  </si>
  <si>
    <t>45.9 (±4.47)</t>
  </si>
  <si>
    <t>7.68 (±3.14)</t>
  </si>
  <si>
    <t>42.08 (±3.88)</t>
  </si>
  <si>
    <t>4.34 (±3.4)</t>
  </si>
  <si>
    <t>15.301 (±4.546)</t>
  </si>
  <si>
    <t>4.47 (±1.11)</t>
  </si>
  <si>
    <t>38.01 (±7.07)</t>
  </si>
  <si>
    <t>53.55 (±8.33)</t>
  </si>
  <si>
    <t>3.97 (±2.4)</t>
  </si>
  <si>
    <t>0.783 (±0.149)</t>
  </si>
  <si>
    <t>13.959 (±3.128)</t>
  </si>
  <si>
    <t>77.38 (±12.94)</t>
  </si>
  <si>
    <t>65.31 (±13.12)</t>
  </si>
  <si>
    <t>88.86 (±12.55)</t>
  </si>
  <si>
    <t>82.69 (±8.69)</t>
  </si>
  <si>
    <t>3.17 (±1.45)</t>
  </si>
  <si>
    <t>37.29 (±1.42)</t>
  </si>
  <si>
    <t>57.85 (±1.52)</t>
  </si>
  <si>
    <t>1.69 (±0.31)</t>
  </si>
  <si>
    <t>1.112 (±0.066)</t>
  </si>
  <si>
    <t>12.066 (±4.121)</t>
  </si>
  <si>
    <t>4.44 (±1.45)</t>
  </si>
  <si>
    <t>33.75 (±3.41)</t>
  </si>
  <si>
    <t>59.19 (±2.49)</t>
  </si>
  <si>
    <t>2.62 (±1.0)</t>
  </si>
  <si>
    <r>
      <rPr>
        <i/>
        <sz val="11"/>
        <color theme="1"/>
        <rFont val="Calibri"/>
        <family val="2"/>
        <scheme val="minor"/>
      </rPr>
      <t>ade6-M375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ade6-469</t>
    </r>
  </si>
  <si>
    <t>ALP1541xUoA119</t>
  </si>
  <si>
    <r>
      <rPr>
        <i/>
        <sz val="11"/>
        <color theme="1"/>
        <rFont val="Calibri"/>
        <family val="2"/>
        <scheme val="minor"/>
      </rPr>
      <t>ade6-M375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ade6-52</t>
    </r>
  </si>
  <si>
    <t>0.0265 (±0.0045)</t>
  </si>
  <si>
    <t>8.903 (±3.225)</t>
  </si>
  <si>
    <t>63.78 (±10.38)</t>
  </si>
  <si>
    <t>5.87 (±2.31)</t>
  </si>
  <si>
    <t>35.21 (±3.81)</t>
  </si>
  <si>
    <t xml:space="preserve"> 56.4 (±3.3)</t>
  </si>
  <si>
    <t>2.52 (±1.06)</t>
  </si>
  <si>
    <t>0.0147 (±0.0044)</t>
  </si>
  <si>
    <t>8.301 (±1.79)</t>
  </si>
  <si>
    <t>61.41 (±19.32)</t>
  </si>
  <si>
    <t>6.04 (±0.92)</t>
  </si>
  <si>
    <t>32.44 (±1.62)</t>
  </si>
  <si>
    <t xml:space="preserve"> 57.55 (±1.74)</t>
  </si>
  <si>
    <t>3.97 (±0.88)</t>
  </si>
  <si>
    <t>Genotype</t>
  </si>
  <si>
    <t>WT</t>
  </si>
  <si>
    <r>
      <t>fml1</t>
    </r>
    <r>
      <rPr>
        <sz val="11"/>
        <color theme="1"/>
        <rFont val="Symbol"/>
        <family val="1"/>
        <charset val="2"/>
      </rPr>
      <t>D</t>
    </r>
  </si>
  <si>
    <r>
      <t>rqh1</t>
    </r>
    <r>
      <rPr>
        <sz val="11"/>
        <color theme="1"/>
        <rFont val="Symbol"/>
        <family val="1"/>
        <charset val="2"/>
      </rPr>
      <t>D</t>
    </r>
  </si>
  <si>
    <t>ALP1716xMCW4718</t>
  </si>
  <si>
    <t>MCW6587xALP780</t>
  </si>
  <si>
    <t>0.127 (±0.039)</t>
  </si>
  <si>
    <t>17.962 (±2.757)</t>
  </si>
  <si>
    <t>6.02 (±1.45)</t>
  </si>
  <si>
    <t>36.34 (±2.95)</t>
  </si>
  <si>
    <t>51.55 (±3.42)</t>
  </si>
  <si>
    <t>6.08 (±1.44)</t>
  </si>
  <si>
    <t>0.055 (±0.007)</t>
  </si>
  <si>
    <t>5.138 (±2.26)</t>
  </si>
  <si>
    <t>30.07 (±5.13)</t>
  </si>
  <si>
    <t>5.72 (±2.25)</t>
  </si>
  <si>
    <t>32.57 (±3.27)</t>
  </si>
  <si>
    <t>54.96 (±4.03)</t>
  </si>
  <si>
    <t>6.75 (±1.8)</t>
  </si>
  <si>
    <t>1.184 (±0.304)</t>
  </si>
  <si>
    <t>0.116 (±0.018)</t>
  </si>
  <si>
    <t>5.61 (±1.96)</t>
  </si>
  <si>
    <t>22.4 (±3.26)</t>
  </si>
  <si>
    <t>70.26 (±2.5)</t>
  </si>
  <si>
    <t>1.72 (±0.67)</t>
  </si>
  <si>
    <t>5.78 (±3.89)</t>
  </si>
  <si>
    <t>31.22 (±6.86)</t>
  </si>
  <si>
    <t>57.82 (±8.19)</t>
  </si>
  <si>
    <t>5.18 (±1.59)</t>
  </si>
  <si>
    <t>13.381 (±2.666)</t>
  </si>
  <si>
    <t>5.472 (±3.235)</t>
  </si>
  <si>
    <t>51.35 (±6.25)</t>
  </si>
  <si>
    <t>ALP1133xMCW4718*</t>
  </si>
  <si>
    <t>ALP781xALP780*</t>
  </si>
  <si>
    <t>*Data from Lorenz et al. (2014) Nucl Acids Res 42: 13723-13735</t>
  </si>
  <si>
    <t>UoA861xUoA100</t>
  </si>
  <si>
    <t>0.00067 (±0.00008)</t>
  </si>
  <si>
    <t>12.18 (±3.93)</t>
  </si>
  <si>
    <t>38.56 (±4.71)</t>
  </si>
  <si>
    <t xml:space="preserve"> 36.34 (±5.64)</t>
  </si>
  <si>
    <t>12.92 (±6.31)</t>
  </si>
  <si>
    <t>7.001 (±2.79)</t>
  </si>
  <si>
    <t>80.43 (±10.21)</t>
  </si>
  <si>
    <t>fold-decrease against longest interval</t>
  </si>
  <si>
    <r>
      <t>mlh1</t>
    </r>
    <r>
      <rPr>
        <sz val="11"/>
        <color theme="1"/>
        <rFont val="Symbol"/>
        <family val="1"/>
        <charset val="2"/>
      </rPr>
      <t>D</t>
    </r>
  </si>
  <si>
    <t>fold-change against WT</t>
  </si>
  <si>
    <r>
      <rPr>
        <i/>
        <sz val="11"/>
        <color theme="1"/>
        <rFont val="Calibri"/>
        <family val="2"/>
        <scheme val="minor"/>
      </rPr>
      <t>ade6-M216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ade6-3074</t>
    </r>
  </si>
  <si>
    <r>
      <rPr>
        <i/>
        <sz val="11"/>
        <color theme="1"/>
        <rFont val="Calibri"/>
        <family val="2"/>
        <scheme val="minor"/>
      </rPr>
      <t>ade6-M216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ade6-M375</t>
    </r>
  </si>
  <si>
    <t>UoA450xUoA447</t>
  </si>
  <si>
    <r>
      <rPr>
        <i/>
        <sz val="11"/>
        <color theme="1"/>
        <rFont val="Calibri"/>
        <family val="2"/>
        <scheme val="minor"/>
      </rPr>
      <t>ade6-M216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ade6-3083</t>
    </r>
  </si>
  <si>
    <t>UoA502xUoA499</t>
  </si>
  <si>
    <t>0.015 (±0.0053)</t>
  </si>
  <si>
    <t>10.7 (±2.43)</t>
  </si>
  <si>
    <t>58.35 (±3.87)</t>
  </si>
  <si>
    <t>5.36 (±1.02)</t>
  </si>
  <si>
    <t>15.39 (±3.975)</t>
  </si>
  <si>
    <t>61.95 (±12.52)</t>
  </si>
  <si>
    <t>0.0048 (±0.0008)</t>
  </si>
  <si>
    <t>35.99 (±3.47)</t>
  </si>
  <si>
    <t>7.04 (±0.66)</t>
  </si>
  <si>
    <t>49.49 (±5.51)</t>
  </si>
  <si>
    <t>7.49 (±2.23)</t>
  </si>
  <si>
    <t>3.773 (±2.386)</t>
  </si>
  <si>
    <t>38.08 (±3.86)</t>
  </si>
  <si>
    <r>
      <t>msh3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/>
    </r>
  </si>
  <si>
    <r>
      <t>msh6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/>
    </r>
  </si>
  <si>
    <t>UoA478xUoA476</t>
  </si>
  <si>
    <t>UoA494xUoA492</t>
  </si>
  <si>
    <t>UoA482xUoA480</t>
  </si>
  <si>
    <t>UoA364xUoA361</t>
  </si>
  <si>
    <t>msh2-30</t>
  </si>
  <si>
    <t>pms1-16</t>
  </si>
  <si>
    <r>
      <t>msh2-30</t>
    </r>
    <r>
      <rPr>
        <sz val="11"/>
        <color theme="1"/>
        <rFont val="Symbol"/>
        <family val="1"/>
        <charset val="2"/>
      </rPr>
      <t xml:space="preserve"> </t>
    </r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Symbol"/>
        <family val="1"/>
        <charset val="2"/>
      </rPr>
      <t xml:space="preserve">D </t>
    </r>
  </si>
  <si>
    <t>UoA828xUoA830</t>
  </si>
  <si>
    <t>0.177 (±0.023)</t>
  </si>
  <si>
    <t>23.79 (±8.41)</t>
  </si>
  <si>
    <t>8.0 (±4.47)</t>
  </si>
  <si>
    <t>19.1 (±4.65)</t>
  </si>
  <si>
    <t>49.11 (±3.54)</t>
  </si>
  <si>
    <t>12.157 (±3.708)</t>
  </si>
  <si>
    <t>0.148 (±0.032)</t>
  </si>
  <si>
    <t>24.96 (±6.68)</t>
  </si>
  <si>
    <t>7.9 (±4.91)</t>
  </si>
  <si>
    <t>10.31 (±4.53)</t>
  </si>
  <si>
    <t>56.83 (±7.64)</t>
  </si>
  <si>
    <t>9.09 (±2.602)</t>
  </si>
  <si>
    <t>77.28 (±21.55)</t>
  </si>
  <si>
    <t>0.149 (±0.021)</t>
  </si>
  <si>
    <t>28.87 (±8.92)</t>
  </si>
  <si>
    <t>7.99 (±2.45)</t>
  </si>
  <si>
    <t>17.2 (±4.69)</t>
  </si>
  <si>
    <t>45.95 (±5.41)</t>
  </si>
  <si>
    <t>13.08 (±2.505)</t>
  </si>
  <si>
    <t>80.04 (±8.84)</t>
  </si>
  <si>
    <t>0.113 (±0.016)</t>
  </si>
  <si>
    <t>26.16 (±5.59)</t>
  </si>
  <si>
    <t>7.98 (±1.32)</t>
  </si>
  <si>
    <t>19.22 (±3.93)</t>
  </si>
  <si>
    <t>46.64 (±2.77)</t>
  </si>
  <si>
    <t>11.483 (±5.266)</t>
  </si>
  <si>
    <t>63.16 (±15.16)</t>
  </si>
  <si>
    <t>0.015 (±0.0006)</t>
  </si>
  <si>
    <t>42.55 (±2.29)</t>
  </si>
  <si>
    <t>10.56 (±3.7)</t>
  </si>
  <si>
    <t>44.14 (±3.77)</t>
  </si>
  <si>
    <t>2.74 (±1.86)</t>
  </si>
  <si>
    <t>12.866 (±3.01)</t>
  </si>
  <si>
    <t>73.28 (±11.6)</t>
  </si>
  <si>
    <t>UoA366xUoA511</t>
  </si>
  <si>
    <t>0.738 (±0.045)</t>
  </si>
  <si>
    <t>6.83 (±1.84)</t>
  </si>
  <si>
    <t>26.67 (±1.74)</t>
  </si>
  <si>
    <t>53.53 (±2.0)</t>
  </si>
  <si>
    <t>12.97 (±1.71)</t>
  </si>
  <si>
    <t>11.284 (±2.359)</t>
  </si>
  <si>
    <t>64.57 (±7.45)</t>
  </si>
  <si>
    <r>
      <rPr>
        <i/>
        <sz val="11"/>
        <color theme="1"/>
        <rFont val="Calibri"/>
        <family val="2"/>
        <scheme val="minor"/>
      </rPr>
      <t>ade6-149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>ade6-3049</t>
    </r>
  </si>
  <si>
    <t>UoA368xUoA512</t>
  </si>
  <si>
    <t>0.493 (±0.05)</t>
  </si>
  <si>
    <t>26.61 (±1.81)</t>
  </si>
  <si>
    <t>9.35 (±3.21)</t>
  </si>
  <si>
    <t>29.1 (±4.97)</t>
  </si>
  <si>
    <t>34.95 (±5.96)</t>
  </si>
  <si>
    <t>12.363 (±2.858)</t>
  </si>
  <si>
    <t>72.33 (±10.22)</t>
  </si>
  <si>
    <t>UoA477xUoA479</t>
  </si>
  <si>
    <t>0.84 (±0.283)</t>
  </si>
  <si>
    <t>5.53 (±2.17)</t>
  </si>
  <si>
    <t>24.08 (±1.57)</t>
  </si>
  <si>
    <t>68.68 (±3.02)</t>
  </si>
  <si>
    <t>1.71 (±1.51)</t>
  </si>
  <si>
    <t>13.572 (±2.727)</t>
  </si>
  <si>
    <t>56.18 (±23.28)</t>
  </si>
  <si>
    <t>1.047 (±0.42)</t>
  </si>
  <si>
    <t>3.89 (±1.0)</t>
  </si>
  <si>
    <t>31.99 (±4.39)</t>
  </si>
  <si>
    <t>61.25 (±3.74)</t>
  </si>
  <si>
    <t>2.87 (±0.75)</t>
  </si>
  <si>
    <t>12.203 (±2.541)</t>
  </si>
  <si>
    <t>66.23 (±11.8)</t>
  </si>
  <si>
    <t>UoA493xUoA495</t>
  </si>
  <si>
    <t>UoA481xUoA483</t>
  </si>
  <si>
    <t>1.166 (±0.168)</t>
  </si>
  <si>
    <t>4.53 (±2.34)</t>
  </si>
  <si>
    <t>24.25 (±2.99)</t>
  </si>
  <si>
    <t>69.32 (±5.13)</t>
  </si>
  <si>
    <t>1.89 (±0.52)</t>
  </si>
  <si>
    <t>12.741 (±3.316)</t>
  </si>
  <si>
    <t>50.79 (±6.48)</t>
  </si>
  <si>
    <t>UoA362xUoA371</t>
  </si>
  <si>
    <t>0.871 (±0.084)</t>
  </si>
  <si>
    <t>5.02 (±1.1)</t>
  </si>
  <si>
    <t>20.99 (±3.1)</t>
  </si>
  <si>
    <t>72.11 (±3.12)</t>
  </si>
  <si>
    <t>1.88 (±0.97)</t>
  </si>
  <si>
    <t>11.502 (±4.853)</t>
  </si>
  <si>
    <t>76.18 (±13.34)</t>
  </si>
  <si>
    <t>UoA406xUoA410</t>
  </si>
  <si>
    <t>0.924 (±0.164)</t>
  </si>
  <si>
    <t>6.5 (±3.2)</t>
  </si>
  <si>
    <t>21.39 (±3.77)</t>
  </si>
  <si>
    <t>69.79 (±7.36)</t>
  </si>
  <si>
    <t>2.32 (±1.85)</t>
  </si>
  <si>
    <t>14.328 (±4.975)</t>
  </si>
  <si>
    <t>55.79 (±10.72)</t>
  </si>
  <si>
    <t>UoA368xUoA361</t>
  </si>
  <si>
    <t>0.83 (±0.10)</t>
  </si>
  <si>
    <t>26.59 (±5.62)</t>
  </si>
  <si>
    <t>9.76 (±7.31)</t>
  </si>
  <si>
    <t>59.3 (±4.93)</t>
  </si>
  <si>
    <t>4.36 (±3.22)</t>
  </si>
  <si>
    <t>10.783 (±2.31)</t>
  </si>
  <si>
    <t>83.42 (±14.89)</t>
  </si>
  <si>
    <t>UoA510xUoA371</t>
  </si>
  <si>
    <t>0.0178 (±0.0023)</t>
  </si>
  <si>
    <t>7.67 (±3.17)</t>
  </si>
  <si>
    <t>30.67 (±5.62)</t>
  </si>
  <si>
    <t>56.06 (±7.24)</t>
  </si>
  <si>
    <t>5.6 (±2.83)</t>
  </si>
  <si>
    <t>7.014 (±2.271)</t>
  </si>
  <si>
    <t>67.62 (±12.98)</t>
  </si>
  <si>
    <t>0.122 (±0.015)</t>
  </si>
  <si>
    <t>26.05 (±1.99)</t>
  </si>
  <si>
    <t>9.72 (±2.14)</t>
  </si>
  <si>
    <t>14.63 (±3.24)</t>
  </si>
  <si>
    <t>49.6 (±4.41)</t>
  </si>
  <si>
    <t>11.417 (±2.703)</t>
  </si>
  <si>
    <t>59.36 (±8.72)</t>
  </si>
  <si>
    <t>UoA827xUoA829</t>
  </si>
  <si>
    <t>1.322 (±0.188)</t>
  </si>
  <si>
    <t>5.95 (±0.73)</t>
  </si>
  <si>
    <t>19.27 (±1.34)</t>
  </si>
  <si>
    <t>69.26 (±1.44)</t>
  </si>
  <si>
    <t>5.52 (±1.47)</t>
  </si>
  <si>
    <t>17.573 (±3.775)</t>
  </si>
  <si>
    <t>55.67 (±9.35)</t>
  </si>
  <si>
    <t>UoA407xUoA405</t>
  </si>
  <si>
    <t>ALP1541xALP731</t>
  </si>
  <si>
    <t xml:space="preserve"> </t>
  </si>
  <si>
    <r>
      <t>fml1</t>
    </r>
    <r>
      <rPr>
        <sz val="11"/>
        <rFont val="Symbol"/>
        <family val="1"/>
        <charset val="2"/>
      </rPr>
      <t>D</t>
    </r>
  </si>
  <si>
    <r>
      <t>rqh1</t>
    </r>
    <r>
      <rPr>
        <sz val="11"/>
        <rFont val="Symbol"/>
        <family val="1"/>
        <charset val="2"/>
      </rPr>
      <t>D</t>
    </r>
  </si>
  <si>
    <t>Average (±Std.Dev.)</t>
  </si>
  <si>
    <t>Av. (±Std.Dev.)</t>
  </si>
  <si>
    <t>&lt;1.7E-09</t>
  </si>
  <si>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 against WT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</si>
  <si>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t>Kruskal-Wallis test</t>
  </si>
  <si>
    <t>Tukey multiple comparisons of means</t>
  </si>
  <si>
    <t xml:space="preserve">    95% family-wise confidence level</t>
  </si>
  <si>
    <t xml:space="preserve">comparison     </t>
  </si>
  <si>
    <t>diff</t>
  </si>
  <si>
    <t>lwr</t>
  </si>
  <si>
    <t>upr</t>
  </si>
  <si>
    <r>
      <t>p</t>
    </r>
    <r>
      <rPr>
        <b/>
        <sz val="10"/>
        <color rgb="FF000000"/>
        <rFont val="Lucida Console"/>
        <family val="3"/>
      </rPr>
      <t xml:space="preserve"> adj</t>
    </r>
  </si>
  <si>
    <r>
      <t>ade6-3083</t>
    </r>
    <r>
      <rPr>
        <sz val="14"/>
        <color rgb="FF000000"/>
        <rFont val="Lucida Console"/>
        <family val="3"/>
      </rPr>
      <t xml:space="preserve">× GC frequency </t>
    </r>
  </si>
  <si>
    <r>
      <t>×</t>
    </r>
    <r>
      <rPr>
        <i/>
        <sz val="10"/>
        <color rgb="FF000000"/>
        <rFont val="Lucida Console"/>
        <family val="3"/>
      </rPr>
      <t xml:space="preserve">-M216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-704</t>
    </r>
  </si>
  <si>
    <r>
      <t>×</t>
    </r>
    <r>
      <rPr>
        <i/>
        <sz val="10"/>
        <color rgb="FF000000"/>
        <rFont val="Lucida Console"/>
        <family val="3"/>
      </rPr>
      <t xml:space="preserve">-M216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-52</t>
    </r>
  </si>
  <si>
    <r>
      <t>×</t>
    </r>
    <r>
      <rPr>
        <i/>
        <sz val="10"/>
        <color rgb="FF000000"/>
        <rFont val="Lucida Console"/>
        <family val="3"/>
      </rPr>
      <t xml:space="preserve">-M216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-469</t>
    </r>
  </si>
  <si>
    <r>
      <t>×</t>
    </r>
    <r>
      <rPr>
        <i/>
        <sz val="10"/>
        <color rgb="FF000000"/>
        <rFont val="Lucida Console"/>
        <family val="3"/>
      </rPr>
      <t xml:space="preserve">-704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-52</t>
    </r>
  </si>
  <si>
    <r>
      <t>×</t>
    </r>
    <r>
      <rPr>
        <i/>
        <sz val="10"/>
        <color rgb="FF000000"/>
        <rFont val="Lucida Console"/>
        <family val="3"/>
      </rPr>
      <t xml:space="preserve">-704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-469</t>
    </r>
  </si>
  <si>
    <r>
      <t>×</t>
    </r>
    <r>
      <rPr>
        <i/>
        <sz val="10"/>
        <color rgb="FF000000"/>
        <rFont val="Lucida Console"/>
        <family val="3"/>
      </rPr>
      <t xml:space="preserve">-52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-469</t>
    </r>
  </si>
  <si>
    <r>
      <t>ade6-3083</t>
    </r>
    <r>
      <rPr>
        <sz val="14"/>
        <color rgb="FF000000"/>
        <rFont val="Lucida Console"/>
        <family val="3"/>
      </rPr>
      <t xml:space="preserve">× CO among GC frequency </t>
    </r>
  </si>
  <si>
    <r>
      <t>ade6-3074</t>
    </r>
    <r>
      <rPr>
        <sz val="14"/>
        <color rgb="FF000000"/>
        <rFont val="Lucida Console"/>
        <family val="3"/>
      </rPr>
      <t xml:space="preserve">× GC frequency </t>
    </r>
  </si>
  <si>
    <r>
      <t>2.1×10</t>
    </r>
    <r>
      <rPr>
        <vertAlign val="superscript"/>
        <sz val="10"/>
        <color rgb="FFFF0000"/>
        <rFont val="Lucida Console"/>
        <family val="3"/>
      </rPr>
      <t>-6</t>
    </r>
  </si>
  <si>
    <r>
      <t>ade6-3074</t>
    </r>
    <r>
      <rPr>
        <sz val="14"/>
        <color rgb="FF000000"/>
        <rFont val="Lucida Console"/>
        <family val="3"/>
      </rPr>
      <t xml:space="preserve">× CO among GC frequency </t>
    </r>
  </si>
  <si>
    <r>
      <t>ade6-3049</t>
    </r>
    <r>
      <rPr>
        <sz val="14"/>
        <color rgb="FF000000"/>
        <rFont val="Lucida Console"/>
        <family val="3"/>
      </rPr>
      <t xml:space="preserve">× GC frequency </t>
    </r>
  </si>
  <si>
    <r>
      <t>×</t>
    </r>
    <r>
      <rPr>
        <i/>
        <sz val="10"/>
        <color rgb="FF000000"/>
        <rFont val="Lucida Console"/>
        <family val="3"/>
      </rPr>
      <t xml:space="preserve">-149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-51</t>
    </r>
  </si>
  <si>
    <r>
      <t>×</t>
    </r>
    <r>
      <rPr>
        <i/>
        <sz val="10"/>
        <color rgb="FF000000"/>
        <rFont val="Lucida Console"/>
        <family val="3"/>
      </rPr>
      <t xml:space="preserve">-149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-469</t>
    </r>
  </si>
  <si>
    <r>
      <t>×-</t>
    </r>
    <r>
      <rPr>
        <i/>
        <sz val="10"/>
        <color rgb="FF000000"/>
        <rFont val="Lucida Console"/>
        <family val="3"/>
      </rPr>
      <t xml:space="preserve">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-52</t>
    </r>
  </si>
  <si>
    <r>
      <t>×</t>
    </r>
    <r>
      <rPr>
        <i/>
        <sz val="10"/>
        <color rgb="FF000000"/>
        <rFont val="Lucida Console"/>
        <family val="3"/>
      </rPr>
      <t xml:space="preserve">-149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-704</t>
    </r>
  </si>
  <si>
    <r>
      <t>×</t>
    </r>
    <r>
      <rPr>
        <i/>
        <sz val="10"/>
        <color rgb="FF000000"/>
        <rFont val="Lucida Console"/>
        <family val="3"/>
      </rPr>
      <t xml:space="preserve">-149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-M375</t>
    </r>
  </si>
  <si>
    <r>
      <t>×</t>
    </r>
    <r>
      <rPr>
        <i/>
        <sz val="10"/>
        <color rgb="FF000000"/>
        <rFont val="Lucida Console"/>
        <family val="3"/>
      </rPr>
      <t xml:space="preserve">-149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</si>
  <si>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×</t>
    </r>
    <r>
      <rPr>
        <i/>
        <sz val="10"/>
        <color rgb="FF000000"/>
        <rFont val="Lucida Console"/>
        <family val="3"/>
      </rPr>
      <t xml:space="preserve">-51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-469</t>
    </r>
  </si>
  <si>
    <r>
      <t>×</t>
    </r>
    <r>
      <rPr>
        <i/>
        <sz val="10"/>
        <color rgb="FF000000"/>
        <rFont val="Lucida Console"/>
        <family val="3"/>
      </rPr>
      <t xml:space="preserve">-51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-52</t>
    </r>
  </si>
  <si>
    <r>
      <t>×</t>
    </r>
    <r>
      <rPr>
        <i/>
        <sz val="10"/>
        <color rgb="FF000000"/>
        <rFont val="Lucida Console"/>
        <family val="3"/>
      </rPr>
      <t xml:space="preserve">-51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-704</t>
    </r>
  </si>
  <si>
    <r>
      <t>×</t>
    </r>
    <r>
      <rPr>
        <i/>
        <sz val="10"/>
        <color rgb="FF000000"/>
        <rFont val="Lucida Console"/>
        <family val="3"/>
      </rPr>
      <t xml:space="preserve">-51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-M375</t>
    </r>
  </si>
  <si>
    <r>
      <t>×</t>
    </r>
    <r>
      <rPr>
        <i/>
        <sz val="10"/>
        <color rgb="FF000000"/>
        <rFont val="Lucida Console"/>
        <family val="3"/>
      </rPr>
      <t xml:space="preserve">-51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</si>
  <si>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×</t>
    </r>
    <r>
      <rPr>
        <i/>
        <sz val="10"/>
        <color rgb="FF000000"/>
        <rFont val="Lucida Console"/>
        <family val="3"/>
      </rPr>
      <t xml:space="preserve">-469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-52</t>
    </r>
  </si>
  <si>
    <r>
      <t>×</t>
    </r>
    <r>
      <rPr>
        <i/>
        <sz val="10"/>
        <color rgb="FF000000"/>
        <rFont val="Lucida Console"/>
        <family val="3"/>
      </rPr>
      <t xml:space="preserve">-469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-704</t>
    </r>
  </si>
  <si>
    <r>
      <t>×</t>
    </r>
    <r>
      <rPr>
        <i/>
        <sz val="10"/>
        <color rgb="FF000000"/>
        <rFont val="Lucida Console"/>
        <family val="3"/>
      </rPr>
      <t xml:space="preserve">-469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-M375</t>
    </r>
  </si>
  <si>
    <r>
      <t>×</t>
    </r>
    <r>
      <rPr>
        <i/>
        <sz val="10"/>
        <color rgb="FF000000"/>
        <rFont val="Lucida Console"/>
        <family val="3"/>
      </rPr>
      <t xml:space="preserve">-469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</si>
  <si>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×</t>
    </r>
    <r>
      <rPr>
        <i/>
        <sz val="10"/>
        <color rgb="FF000000"/>
        <rFont val="Lucida Console"/>
        <family val="3"/>
      </rPr>
      <t xml:space="preserve">-52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-704</t>
    </r>
  </si>
  <si>
    <r>
      <t>×</t>
    </r>
    <r>
      <rPr>
        <i/>
        <sz val="10"/>
        <color rgb="FF000000"/>
        <rFont val="Lucida Console"/>
        <family val="3"/>
      </rPr>
      <t xml:space="preserve">-52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-M375</t>
    </r>
  </si>
  <si>
    <r>
      <t>×</t>
    </r>
    <r>
      <rPr>
        <i/>
        <sz val="10"/>
        <color rgb="FF000000"/>
        <rFont val="Lucida Console"/>
        <family val="3"/>
      </rPr>
      <t xml:space="preserve">-52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</si>
  <si>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×</t>
    </r>
    <r>
      <rPr>
        <i/>
        <sz val="10"/>
        <color rgb="FF000000"/>
        <rFont val="Lucida Console"/>
        <family val="3"/>
      </rPr>
      <t xml:space="preserve">-704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-M375</t>
    </r>
  </si>
  <si>
    <r>
      <t>×</t>
    </r>
    <r>
      <rPr>
        <i/>
        <sz val="10"/>
        <color rgb="FF000000"/>
        <rFont val="Lucida Console"/>
        <family val="3"/>
      </rPr>
      <t xml:space="preserve">-704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</si>
  <si>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×</t>
    </r>
    <r>
      <rPr>
        <i/>
        <sz val="10"/>
        <color rgb="FF000000"/>
        <rFont val="Lucida Console"/>
        <family val="3"/>
      </rPr>
      <t xml:space="preserve">-M375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-M216</t>
    </r>
  </si>
  <si>
    <r>
      <t>ade6-3049</t>
    </r>
    <r>
      <rPr>
        <sz val="14"/>
        <color rgb="FF000000"/>
        <rFont val="Lucida Console"/>
        <family val="3"/>
      </rPr>
      <t xml:space="preserve">× CO among GC frequency </t>
    </r>
  </si>
  <si>
    <r>
      <t>ade6-3049</t>
    </r>
    <r>
      <rPr>
        <sz val="14"/>
        <color rgb="FF000000"/>
        <rFont val="Lucida Console"/>
        <family val="3"/>
      </rPr>
      <t xml:space="preserve">× GC frequency (hotspot×hotspot) </t>
    </r>
  </si>
  <si>
    <r>
      <t>×</t>
    </r>
    <r>
      <rPr>
        <i/>
        <sz val="10"/>
        <color rgb="FF000000"/>
        <rFont val="Lucida Console"/>
        <family val="3"/>
      </rPr>
      <t xml:space="preserve">-M26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-3074</t>
    </r>
  </si>
  <si>
    <r>
      <t>×</t>
    </r>
    <r>
      <rPr>
        <i/>
        <sz val="10"/>
        <color rgb="FF000000"/>
        <rFont val="Lucida Console"/>
        <family val="3"/>
      </rPr>
      <t xml:space="preserve">-M26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-3983</t>
    </r>
  </si>
  <si>
    <r>
      <t>×</t>
    </r>
    <r>
      <rPr>
        <i/>
        <sz val="10"/>
        <color rgb="FF000000"/>
        <rFont val="Lucida Console"/>
        <family val="3"/>
      </rPr>
      <t xml:space="preserve">-3074 </t>
    </r>
    <r>
      <rPr>
        <sz val="10"/>
        <color rgb="FF000000"/>
        <rFont val="Lucida Console"/>
        <family val="3"/>
      </rPr>
      <t>vs ×</t>
    </r>
    <r>
      <rPr>
        <i/>
        <sz val="10"/>
        <color rgb="FF000000"/>
        <rFont val="Lucida Console"/>
        <family val="3"/>
      </rPr>
      <t>-3083</t>
    </r>
  </si>
  <si>
    <r>
      <t>ade6-3049</t>
    </r>
    <r>
      <rPr>
        <sz val="14"/>
        <color rgb="FF000000"/>
        <rFont val="Lucida Console"/>
        <family val="3"/>
      </rPr>
      <t xml:space="preserve">× CO among GC frequency (hotspot×hotspot)  </t>
    </r>
  </si>
  <si>
    <r>
      <t>ade6-M375</t>
    </r>
    <r>
      <rPr>
        <sz val="14"/>
        <color rgb="FF000000"/>
        <rFont val="Lucida Console"/>
        <family val="3"/>
      </rPr>
      <t xml:space="preserve">× GC frequency </t>
    </r>
  </si>
  <si>
    <r>
      <t>6.1×10</t>
    </r>
    <r>
      <rPr>
        <vertAlign val="superscript"/>
        <sz val="10"/>
        <color rgb="FFFF0000"/>
        <rFont val="Lucida Console"/>
        <family val="3"/>
      </rPr>
      <t>-6</t>
    </r>
  </si>
  <si>
    <r>
      <t>5.2×10</t>
    </r>
    <r>
      <rPr>
        <vertAlign val="superscript"/>
        <sz val="10"/>
        <color rgb="FFFF0000"/>
        <rFont val="Lucida Console"/>
        <family val="3"/>
      </rPr>
      <t>-6</t>
    </r>
  </si>
  <si>
    <r>
      <t>ade6-M375</t>
    </r>
    <r>
      <rPr>
        <sz val="14"/>
        <color rgb="FF000000"/>
        <rFont val="Lucida Console"/>
        <family val="3"/>
      </rPr>
      <t xml:space="preserve">× CO among GC frequency </t>
    </r>
  </si>
  <si>
    <r>
      <t xml:space="preserve">chi-squared = 43.293, df = 3,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 xml:space="preserve">-value = </t>
    </r>
    <r>
      <rPr>
        <sz val="10"/>
        <color rgb="FFFF0000"/>
        <rFont val="Lucida Console"/>
        <family val="3"/>
      </rPr>
      <t>2.132×10</t>
    </r>
    <r>
      <rPr>
        <vertAlign val="superscript"/>
        <sz val="10"/>
        <color rgb="FFFF0000"/>
        <rFont val="Lucida Console"/>
        <family val="3"/>
      </rPr>
      <t>-9</t>
    </r>
  </si>
  <si>
    <r>
      <t xml:space="preserve">chi-squared = 12.639, df = 3,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>-value =</t>
    </r>
    <r>
      <rPr>
        <sz val="10"/>
        <color rgb="FFFF0000"/>
        <rFont val="Lucida Console"/>
        <family val="3"/>
      </rPr>
      <t xml:space="preserve"> 0.005487</t>
    </r>
  </si>
  <si>
    <r>
      <t xml:space="preserve">chi-squared = 36.176, df = 3,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>-value =</t>
    </r>
    <r>
      <rPr>
        <sz val="10"/>
        <color rgb="FFFF0000"/>
        <rFont val="Lucida Console"/>
        <family val="3"/>
      </rPr>
      <t xml:space="preserve"> 6.875×10</t>
    </r>
    <r>
      <rPr>
        <vertAlign val="superscript"/>
        <sz val="10"/>
        <color rgb="FFFF0000"/>
        <rFont val="Lucida Console"/>
        <family val="3"/>
      </rPr>
      <t>-8</t>
    </r>
  </si>
  <si>
    <r>
      <t xml:space="preserve">chi-squared = 22.548, df = 3,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 xml:space="preserve">-value = </t>
    </r>
    <r>
      <rPr>
        <sz val="10"/>
        <color rgb="FFFF0000"/>
        <rFont val="Lucida Console"/>
        <family val="3"/>
      </rPr>
      <t>5.016×10</t>
    </r>
    <r>
      <rPr>
        <vertAlign val="superscript"/>
        <sz val="10"/>
        <color rgb="FFFF0000"/>
        <rFont val="Lucida Console"/>
        <family val="3"/>
      </rPr>
      <t>-5</t>
    </r>
  </si>
  <si>
    <r>
      <t xml:space="preserve">chi-squared = 74.191, df = 6,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>-value =</t>
    </r>
    <r>
      <rPr>
        <sz val="10"/>
        <color rgb="FFFF0000"/>
        <rFont val="Lucida Console"/>
        <family val="3"/>
      </rPr>
      <t xml:space="preserve"> 5.631×10</t>
    </r>
    <r>
      <rPr>
        <vertAlign val="superscript"/>
        <sz val="10"/>
        <color rgb="FFFF0000"/>
        <rFont val="Lucida Console"/>
        <family val="3"/>
      </rPr>
      <t>-14</t>
    </r>
  </si>
  <si>
    <r>
      <t xml:space="preserve">chi-squared = 62.153, df = 6,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 xml:space="preserve">-value = </t>
    </r>
    <r>
      <rPr>
        <sz val="10"/>
        <color rgb="FFFF0000"/>
        <rFont val="Lucida Console"/>
        <family val="3"/>
      </rPr>
      <t>1.642×10</t>
    </r>
    <r>
      <rPr>
        <vertAlign val="superscript"/>
        <sz val="10"/>
        <color rgb="FFFF0000"/>
        <rFont val="Lucida Console"/>
        <family val="3"/>
      </rPr>
      <t>-11</t>
    </r>
  </si>
  <si>
    <r>
      <t xml:space="preserve">chi-squared = 11.024, df = 2,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>-value =</t>
    </r>
    <r>
      <rPr>
        <sz val="10"/>
        <color rgb="FFFF0000"/>
        <rFont val="Lucida Console"/>
        <family val="3"/>
      </rPr>
      <t xml:space="preserve"> 0.004037</t>
    </r>
  </si>
  <si>
    <r>
      <t xml:space="preserve">chi-squared = 12.306, df = 2,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 xml:space="preserve">-value = </t>
    </r>
    <r>
      <rPr>
        <sz val="10"/>
        <color rgb="FFFF0000"/>
        <rFont val="Lucida Console"/>
        <family val="3"/>
      </rPr>
      <t>0.002127</t>
    </r>
  </si>
  <si>
    <r>
      <t xml:space="preserve">chi-squared = 20.821, df = 2,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 xml:space="preserve">-value = </t>
    </r>
    <r>
      <rPr>
        <sz val="10"/>
        <color rgb="FFFF0000"/>
        <rFont val="Lucida Console"/>
        <family val="3"/>
      </rPr>
      <t>3.011×10</t>
    </r>
    <r>
      <rPr>
        <vertAlign val="superscript"/>
        <sz val="10"/>
        <color rgb="FFFF0000"/>
        <rFont val="Lucida Console"/>
        <family val="3"/>
      </rPr>
      <t>-5</t>
    </r>
  </si>
  <si>
    <r>
      <t xml:space="preserve">chi-squared = 12.526, df = 2, </t>
    </r>
    <r>
      <rPr>
        <i/>
        <sz val="10"/>
        <color rgb="FF000000"/>
        <rFont val="Lucida Console"/>
        <family val="3"/>
      </rPr>
      <t>p</t>
    </r>
    <r>
      <rPr>
        <sz val="10"/>
        <color rgb="FF000000"/>
        <rFont val="Lucida Console"/>
        <family val="3"/>
      </rPr>
      <t>-value =</t>
    </r>
    <r>
      <rPr>
        <sz val="10"/>
        <color rgb="FFFF0000"/>
        <rFont val="Lucida Console"/>
        <family val="3"/>
      </rPr>
      <t xml:space="preserve"> 0.001906</t>
    </r>
  </si>
  <si>
    <r>
      <rPr>
        <b/>
        <sz val="11"/>
        <color theme="1"/>
        <rFont val="Calibri"/>
        <family val="2"/>
        <scheme val="minor"/>
      </rPr>
      <t>diff</t>
    </r>
    <r>
      <rPr>
        <sz val="11"/>
        <color theme="1"/>
        <rFont val="Calibri"/>
        <family val="2"/>
        <scheme val="minor"/>
      </rPr>
      <t xml:space="preserve"> gives the difference in the observed means; </t>
    </r>
    <r>
      <rPr>
        <b/>
        <sz val="11"/>
        <color theme="1"/>
        <rFont val="Calibri"/>
        <family val="2"/>
        <scheme val="minor"/>
      </rPr>
      <t>lwr</t>
    </r>
    <r>
      <rPr>
        <sz val="11"/>
        <color theme="1"/>
        <rFont val="Calibri"/>
        <family val="2"/>
        <scheme val="minor"/>
      </rPr>
      <t xml:space="preserve"> gives the lower endpoint of the interval,</t>
    </r>
    <r>
      <rPr>
        <b/>
        <sz val="11"/>
        <color theme="1"/>
        <rFont val="Calibri"/>
        <family val="2"/>
        <scheme val="minor"/>
      </rPr>
      <t xml:space="preserve"> upr </t>
    </r>
    <r>
      <rPr>
        <sz val="11"/>
        <color theme="1"/>
        <rFont val="Calibri"/>
        <family val="2"/>
        <scheme val="minor"/>
      </rPr>
      <t xml:space="preserve">the upper endpoint;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adj </t>
    </r>
    <r>
      <rPr>
        <sz val="11"/>
        <color theme="1"/>
        <rFont val="Calibri"/>
        <family val="2"/>
        <scheme val="minor"/>
      </rPr>
      <t>gives the p-values after adjustment for the multiple comparison</t>
    </r>
  </si>
  <si>
    <r>
      <rPr>
        <i/>
        <sz val="11"/>
        <color rgb="FFFF0000"/>
        <rFont val="Calibri"/>
        <family val="2"/>
        <scheme val="minor"/>
      </rPr>
      <t>p</t>
    </r>
    <r>
      <rPr>
        <sz val="11"/>
        <color rgb="FFFF0000"/>
        <rFont val="Calibri"/>
        <family val="2"/>
        <scheme val="minor"/>
      </rPr>
      <t>&lt;0.01 is highlighted in red</t>
    </r>
  </si>
  <si>
    <t xml:space="preserve">https://www.rdocumentation.org/packages/stats/versions/3.5.0/topics/TukeyHSD </t>
  </si>
  <si>
    <r>
      <t>#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from a two-tailed Mann-Whitney U test using a statistical power 1-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=0.8</t>
    </r>
  </si>
  <si>
    <t>S5</t>
  </si>
  <si>
    <t>S2D, S3D, S4F</t>
  </si>
  <si>
    <t>S2C, S3C, S4E</t>
  </si>
  <si>
    <t>S2B, S3B, S4C</t>
  </si>
  <si>
    <t>S2A, S3A, S4B</t>
  </si>
  <si>
    <t>2A, 2B</t>
  </si>
  <si>
    <t>2A, 2B, 2E</t>
  </si>
  <si>
    <t>2C, 2D</t>
  </si>
  <si>
    <t>2C, 2D, 2E</t>
  </si>
  <si>
    <t>25.59 (±3.81)</t>
  </si>
  <si>
    <t>Table S2_stats. Statistical analysis of data in Table S2.</t>
  </si>
  <si>
    <t>2A, 2B, 2C, 2D</t>
  </si>
  <si>
    <t>3A, 3C, 5A, 5C, S4A</t>
  </si>
  <si>
    <t>3A, 3C, S4A</t>
  </si>
  <si>
    <t>3B, 3D, 5B, 5D, S4D</t>
  </si>
  <si>
    <t>3B, 3D, S4D</t>
  </si>
  <si>
    <t>5A, 5C</t>
  </si>
  <si>
    <t>5B, 5D</t>
  </si>
  <si>
    <r>
      <t>Table S3. Rqh1, MutS</t>
    </r>
    <r>
      <rPr>
        <b/>
        <sz val="14"/>
        <rFont val="Symbol"/>
        <family val="1"/>
        <charset val="2"/>
      </rPr>
      <t></t>
    </r>
    <r>
      <rPr>
        <b/>
        <sz val="14"/>
        <rFont val="Calibri"/>
        <family val="2"/>
        <scheme val="minor"/>
      </rPr>
      <t xml:space="preserve"> and MutL</t>
    </r>
    <r>
      <rPr>
        <b/>
        <sz val="14"/>
        <rFont val="Symbol"/>
        <family val="1"/>
        <charset val="2"/>
      </rPr>
      <t></t>
    </r>
    <r>
      <rPr>
        <b/>
        <sz val="14"/>
        <rFont val="Calibri"/>
        <family val="2"/>
        <scheme val="minor"/>
      </rPr>
      <t xml:space="preserve"> are major modulators of the gene conversion (GC) rate. Fml1, Rqh1, MutS</t>
    </r>
    <r>
      <rPr>
        <b/>
        <sz val="14"/>
        <rFont val="Symbol"/>
        <family val="1"/>
        <charset val="2"/>
      </rPr>
      <t></t>
    </r>
    <r>
      <rPr>
        <b/>
        <sz val="14"/>
        <rFont val="Calibri"/>
        <family val="2"/>
        <scheme val="minor"/>
      </rPr>
      <t xml:space="preserve"> and MutL</t>
    </r>
    <r>
      <rPr>
        <b/>
        <sz val="14"/>
        <rFont val="Symbol"/>
        <family val="1"/>
        <charset val="2"/>
      </rPr>
      <t></t>
    </r>
    <r>
      <rPr>
        <b/>
        <sz val="14"/>
        <rFont val="Calibri"/>
        <family val="2"/>
        <scheme val="minor"/>
      </rPr>
      <t xml:space="preserve"> modulate the crossover (CO) frequency among GC events.</t>
    </r>
  </si>
  <si>
    <r>
      <t xml:space="preserve">Table S2. Physical distance between heteroalleles in </t>
    </r>
    <r>
      <rPr>
        <b/>
        <i/>
        <sz val="14"/>
        <rFont val="Calibri"/>
        <family val="2"/>
        <scheme val="minor"/>
      </rPr>
      <t>ade6</t>
    </r>
    <r>
      <rPr>
        <b/>
        <sz val="14"/>
        <rFont val="Calibri"/>
        <family val="2"/>
        <scheme val="minor"/>
      </rPr>
      <t xml:space="preserve"> influences frequency of gene conversion (GC) and associated crossovers (COs)</t>
    </r>
    <r>
      <rPr>
        <sz val="14"/>
        <rFont val="Calibri"/>
        <family val="2"/>
        <scheme val="minor"/>
      </rPr>
      <t>, data underpinning Fig. 2</t>
    </r>
    <r>
      <rPr>
        <b/>
        <sz val="14"/>
        <rFont val="Calibri"/>
        <family val="2"/>
        <scheme val="minor"/>
      </rPr>
      <t>.</t>
    </r>
  </si>
  <si>
    <t>data underpinning Figs. 3, 5, and S2-S5.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</si>
</sst>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E+00"/>
    <numFmt numFmtId="165" formatCode="0.000"/>
    <numFmt numFmtId="166" formatCode="0.00000000"/>
    <numFmt numFmtId="167" formatCode="0.0000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i/>
      <sz val="14"/>
      <color rgb="FF000000"/>
      <name val="Lucida Console"/>
      <family val="3"/>
    </font>
    <font>
      <sz val="14"/>
      <color rgb="FF000000"/>
      <name val="Lucida Console"/>
      <family val="3"/>
    </font>
    <font>
      <u/>
      <sz val="10"/>
      <color rgb="FF000000"/>
      <name val="Lucida Console"/>
      <family val="3"/>
    </font>
    <font>
      <sz val="10"/>
      <color rgb="FF000000"/>
      <name val="Lucida Console"/>
      <family val="3"/>
    </font>
    <font>
      <i/>
      <sz val="10"/>
      <color rgb="FF000000"/>
      <name val="Lucida Console"/>
      <family val="3"/>
    </font>
    <font>
      <b/>
      <sz val="10"/>
      <color rgb="FF000000"/>
      <name val="Lucida Console"/>
      <family val="3"/>
    </font>
    <font>
      <b/>
      <i/>
      <sz val="10"/>
      <color rgb="FF000000"/>
      <name val="Lucida Console"/>
      <family val="3"/>
    </font>
    <font>
      <sz val="10"/>
      <color rgb="FFFF0000"/>
      <name val="Lucida Console"/>
      <family val="3"/>
    </font>
    <font>
      <vertAlign val="superscript"/>
      <sz val="10"/>
      <color rgb="FFFF0000"/>
      <name val="Lucida Console"/>
      <family val="3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Symbol"/>
      <family val="1"/>
      <charset val="2"/>
    </font>
    <font>
      <b/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/>
    <xf numFmtId="0" fontId="7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/>
    <xf numFmtId="1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11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166" fontId="18" fillId="0" borderId="6" xfId="0" applyNumberFormat="1" applyFont="1" applyBorder="1" applyAlignment="1">
      <alignment vertical="center"/>
    </xf>
    <xf numFmtId="167" fontId="18" fillId="0" borderId="6" xfId="0" applyNumberFormat="1" applyFont="1" applyBorder="1" applyAlignment="1">
      <alignment vertical="center"/>
    </xf>
    <xf numFmtId="167" fontId="14" fillId="0" borderId="6" xfId="0" applyNumberFormat="1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167" fontId="18" fillId="0" borderId="6" xfId="0" applyNumberFormat="1" applyFont="1" applyBorder="1" applyAlignment="1">
      <alignment horizontal="right" vertical="center"/>
    </xf>
    <xf numFmtId="0" fontId="4" fillId="0" borderId="0" xfId="0" applyFont="1"/>
    <xf numFmtId="0" fontId="21" fillId="0" borderId="0" xfId="1"/>
    <xf numFmtId="0" fontId="5" fillId="0" borderId="0" xfId="0" applyFont="1" applyAlignment="1">
      <alignment horizontal="left"/>
    </xf>
    <xf numFmtId="0" fontId="7" fillId="0" borderId="2" xfId="0" applyFont="1" applyBorder="1"/>
    <xf numFmtId="0" fontId="5" fillId="0" borderId="0" xfId="0" applyFont="1" applyBorder="1"/>
    <xf numFmtId="0" fontId="23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7" xfId="0" applyFont="1" applyBorder="1"/>
    <xf numFmtId="0" fontId="0" fillId="0" borderId="7" xfId="0" applyBorder="1"/>
    <xf numFmtId="0" fontId="0" fillId="0" borderId="0" xfId="0" applyBorder="1"/>
    <xf numFmtId="0" fontId="23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documentation.org/packages/stats/versions/3.5.0/topics/TukeyHS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workbookViewId="0">
      <selection activeCell="A2" sqref="A2"/>
    </sheetView>
  </sheetViews>
  <sheetFormatPr defaultRowHeight="15" x14ac:dyDescent="0.25"/>
  <cols>
    <col min="1" max="1" width="13.140625" style="7" customWidth="1"/>
    <col min="2" max="2" width="12.28515625" style="2" customWidth="1"/>
    <col min="3" max="3" width="19.28515625" style="2" bestFit="1" customWidth="1"/>
    <col min="4" max="4" width="21.85546875" style="2" bestFit="1" customWidth="1"/>
    <col min="5" max="5" width="22.28515625" style="2" bestFit="1" customWidth="1"/>
    <col min="6" max="6" width="3" style="7" bestFit="1" customWidth="1"/>
    <col min="7" max="7" width="21.42578125" style="2" bestFit="1" customWidth="1"/>
    <col min="8" max="8" width="35.140625" style="2" bestFit="1" customWidth="1"/>
    <col min="9" max="9" width="7.28515625" style="2" customWidth="1"/>
    <col min="10" max="10" width="11.7109375" style="22" bestFit="1" customWidth="1"/>
    <col min="11" max="13" width="14.28515625" style="9" bestFit="1" customWidth="1"/>
    <col min="14" max="14" width="14.28515625" style="25" bestFit="1" customWidth="1"/>
    <col min="15" max="15" width="9.140625" style="7"/>
    <col min="16" max="16" width="9.140625" style="14"/>
    <col min="17" max="17" width="19.28515625" style="11" bestFit="1" customWidth="1"/>
    <col min="18" max="18" width="6" style="12" bestFit="1" customWidth="1"/>
    <col min="19" max="19" width="9.140625" style="13"/>
    <col min="20" max="20" width="3" style="14" bestFit="1" customWidth="1"/>
    <col min="21" max="21" width="16.140625" style="23" bestFit="1" customWidth="1"/>
    <col min="22" max="22" width="9.140625" style="13"/>
  </cols>
  <sheetData>
    <row r="1" spans="1:22" s="78" customFormat="1" ht="18.75" x14ac:dyDescent="0.3">
      <c r="A1" s="72" t="s">
        <v>483</v>
      </c>
      <c r="B1" s="73"/>
      <c r="C1" s="73"/>
      <c r="D1" s="73"/>
      <c r="E1" s="73"/>
      <c r="F1" s="74"/>
      <c r="G1" s="73"/>
      <c r="H1" s="73"/>
      <c r="I1" s="73"/>
      <c r="J1" s="75"/>
      <c r="K1" s="76"/>
      <c r="L1" s="76"/>
      <c r="M1" s="76"/>
      <c r="N1" s="76"/>
      <c r="O1" s="74"/>
      <c r="P1" s="74"/>
      <c r="Q1" s="74"/>
      <c r="R1" s="74"/>
      <c r="S1" s="77"/>
      <c r="T1" s="74"/>
      <c r="U1" s="77"/>
      <c r="V1" s="77"/>
    </row>
    <row r="2" spans="1:22" s="35" customFormat="1" x14ac:dyDescent="0.25">
      <c r="B2" s="1"/>
      <c r="C2" s="1"/>
      <c r="D2" s="1"/>
      <c r="E2" s="1"/>
      <c r="F2" s="16"/>
      <c r="G2" s="1"/>
      <c r="H2" s="1"/>
      <c r="I2" s="1"/>
      <c r="J2" s="17"/>
      <c r="K2" s="18"/>
      <c r="L2" s="18" t="s">
        <v>10</v>
      </c>
      <c r="M2" s="18"/>
      <c r="N2" s="24"/>
      <c r="O2" s="16"/>
      <c r="P2" s="19"/>
      <c r="Q2" s="20" t="s">
        <v>13</v>
      </c>
      <c r="R2" s="21"/>
      <c r="S2" s="34"/>
      <c r="T2" s="19"/>
      <c r="U2" s="70"/>
      <c r="V2" s="34"/>
    </row>
    <row r="3" spans="1:22" s="1" customFormat="1" x14ac:dyDescent="0.25">
      <c r="A3" s="16" t="s">
        <v>16</v>
      </c>
      <c r="B3" s="1" t="s">
        <v>194</v>
      </c>
      <c r="C3" s="1" t="s">
        <v>11</v>
      </c>
      <c r="D3" s="1" t="s">
        <v>12</v>
      </c>
      <c r="E3" s="1" t="s">
        <v>19</v>
      </c>
      <c r="F3" s="16" t="s">
        <v>0</v>
      </c>
      <c r="G3" s="1" t="s">
        <v>1</v>
      </c>
      <c r="H3" s="1" t="s">
        <v>237</v>
      </c>
      <c r="J3" s="17" t="s">
        <v>2</v>
      </c>
      <c r="K3" s="18" t="s">
        <v>3</v>
      </c>
      <c r="L3" s="18" t="s">
        <v>4</v>
      </c>
      <c r="M3" s="18" t="s">
        <v>5</v>
      </c>
      <c r="N3" s="24" t="s">
        <v>6</v>
      </c>
      <c r="O3" s="16"/>
      <c r="P3" s="19" t="s">
        <v>7</v>
      </c>
      <c r="Q3" s="20" t="s">
        <v>8</v>
      </c>
      <c r="R3" s="21" t="s">
        <v>9</v>
      </c>
      <c r="S3" s="16"/>
      <c r="T3" s="19" t="s">
        <v>0</v>
      </c>
      <c r="U3" s="21" t="s">
        <v>17</v>
      </c>
      <c r="V3" s="16"/>
    </row>
    <row r="4" spans="1:22" x14ac:dyDescent="0.25">
      <c r="A4" s="7" t="s">
        <v>469</v>
      </c>
      <c r="B4" s="2" t="s">
        <v>195</v>
      </c>
      <c r="C4" s="2" t="s">
        <v>33</v>
      </c>
      <c r="D4" s="2" t="s">
        <v>243</v>
      </c>
      <c r="E4" s="2">
        <v>84</v>
      </c>
      <c r="F4" s="7">
        <v>12</v>
      </c>
      <c r="G4" s="15" t="s">
        <v>122</v>
      </c>
      <c r="H4" s="31">
        <f>1.2/0.016</f>
        <v>75</v>
      </c>
      <c r="I4" s="5"/>
      <c r="J4" s="8">
        <v>934</v>
      </c>
      <c r="K4" s="9" t="s">
        <v>125</v>
      </c>
      <c r="L4" s="9" t="s">
        <v>126</v>
      </c>
      <c r="M4" s="9" t="s">
        <v>127</v>
      </c>
      <c r="N4" s="25" t="s">
        <v>128</v>
      </c>
      <c r="P4" s="10">
        <v>2859</v>
      </c>
      <c r="Q4" s="15" t="s">
        <v>123</v>
      </c>
      <c r="R4" s="12">
        <v>15.88</v>
      </c>
      <c r="T4" s="14">
        <v>5</v>
      </c>
      <c r="U4" s="12" t="s">
        <v>124</v>
      </c>
    </row>
    <row r="5" spans="1:22" x14ac:dyDescent="0.25">
      <c r="A5" s="7" t="s">
        <v>469</v>
      </c>
      <c r="B5" s="2" t="s">
        <v>195</v>
      </c>
      <c r="C5" s="2" t="s">
        <v>34</v>
      </c>
      <c r="D5" s="2" t="s">
        <v>36</v>
      </c>
      <c r="E5" s="2">
        <v>497</v>
      </c>
      <c r="F5" s="7">
        <v>12</v>
      </c>
      <c r="G5" s="15" t="s">
        <v>129</v>
      </c>
      <c r="H5" s="31">
        <f>1.2/0.306</f>
        <v>3.9215686274509802</v>
      </c>
      <c r="I5" s="5"/>
      <c r="J5" s="8">
        <v>3998</v>
      </c>
      <c r="K5" s="9" t="s">
        <v>132</v>
      </c>
      <c r="L5" s="9" t="s">
        <v>133</v>
      </c>
      <c r="M5" s="9" t="s">
        <v>134</v>
      </c>
      <c r="N5" s="25" t="s">
        <v>135</v>
      </c>
      <c r="P5" s="10">
        <v>3408</v>
      </c>
      <c r="Q5" s="15" t="s">
        <v>130</v>
      </c>
      <c r="R5" s="12">
        <v>15.69</v>
      </c>
      <c r="T5" s="14">
        <v>4</v>
      </c>
      <c r="U5" s="12" t="s">
        <v>131</v>
      </c>
    </row>
    <row r="6" spans="1:22" x14ac:dyDescent="0.25">
      <c r="A6" s="7" t="s">
        <v>469</v>
      </c>
      <c r="B6" s="2" t="s">
        <v>195</v>
      </c>
      <c r="C6" s="2" t="s">
        <v>35</v>
      </c>
      <c r="D6" s="2" t="s">
        <v>37</v>
      </c>
      <c r="E6" s="2">
        <v>648</v>
      </c>
      <c r="F6" s="7">
        <v>5</v>
      </c>
      <c r="G6" s="15" t="s">
        <v>136</v>
      </c>
      <c r="H6" s="31">
        <f>1.2/0.755</f>
        <v>1.5894039735099337</v>
      </c>
      <c r="I6" s="5"/>
      <c r="J6" s="8">
        <v>1245</v>
      </c>
      <c r="K6" s="9" t="s">
        <v>138</v>
      </c>
      <c r="L6" s="9" t="s">
        <v>139</v>
      </c>
      <c r="M6" s="9" t="s">
        <v>140</v>
      </c>
      <c r="N6" s="25" t="s">
        <v>141</v>
      </c>
      <c r="P6" s="10">
        <v>991</v>
      </c>
      <c r="Q6" s="15" t="s">
        <v>137</v>
      </c>
      <c r="R6" s="12">
        <v>18.760000000000002</v>
      </c>
      <c r="T6" s="14">
        <v>5</v>
      </c>
      <c r="U6" s="12" t="s">
        <v>164</v>
      </c>
    </row>
    <row r="7" spans="1:22" x14ac:dyDescent="0.25">
      <c r="A7" s="7" t="s">
        <v>470</v>
      </c>
      <c r="B7" s="2" t="s">
        <v>195</v>
      </c>
      <c r="C7" s="2" t="s">
        <v>14</v>
      </c>
      <c r="D7" s="2" t="s">
        <v>15</v>
      </c>
      <c r="E7" s="6">
        <v>1320</v>
      </c>
      <c r="F7" s="7">
        <v>20</v>
      </c>
      <c r="G7" s="15" t="s">
        <v>142</v>
      </c>
      <c r="H7" s="15"/>
      <c r="I7" s="5"/>
      <c r="J7" s="8">
        <v>3278</v>
      </c>
      <c r="K7" s="9" t="s">
        <v>145</v>
      </c>
      <c r="L7" s="9" t="s">
        <v>146</v>
      </c>
      <c r="M7" s="9" t="s">
        <v>147</v>
      </c>
      <c r="N7" s="25" t="s">
        <v>148</v>
      </c>
      <c r="P7" s="10">
        <v>2969</v>
      </c>
      <c r="Q7" s="15" t="s">
        <v>143</v>
      </c>
      <c r="R7" s="12">
        <v>16.3</v>
      </c>
      <c r="T7" s="14">
        <v>20</v>
      </c>
      <c r="U7" s="12" t="s">
        <v>144</v>
      </c>
    </row>
    <row r="8" spans="1:22" s="1" customFormat="1" x14ac:dyDescent="0.25">
      <c r="A8" s="16"/>
      <c r="F8" s="16"/>
      <c r="J8" s="17"/>
      <c r="K8" s="18"/>
      <c r="L8" s="18"/>
      <c r="M8" s="18"/>
      <c r="N8" s="24"/>
      <c r="O8" s="16"/>
      <c r="P8" s="19"/>
      <c r="Q8" s="20"/>
      <c r="R8" s="21"/>
      <c r="S8" s="16"/>
      <c r="T8" s="19"/>
      <c r="U8" s="21"/>
      <c r="V8" s="16"/>
    </row>
    <row r="9" spans="1:22" x14ac:dyDescent="0.25">
      <c r="A9" s="7" t="s">
        <v>469</v>
      </c>
      <c r="B9" s="2" t="s">
        <v>195</v>
      </c>
      <c r="C9" s="2" t="s">
        <v>38</v>
      </c>
      <c r="D9" s="2" t="s">
        <v>240</v>
      </c>
      <c r="E9" s="2">
        <v>90</v>
      </c>
      <c r="F9" s="7">
        <v>12</v>
      </c>
      <c r="G9" s="15" t="s">
        <v>149</v>
      </c>
      <c r="H9" s="31">
        <f>1.112/0.0258</f>
        <v>43.100775193798455</v>
      </c>
      <c r="I9" s="5"/>
      <c r="J9" s="8">
        <v>1327</v>
      </c>
      <c r="K9" s="9" t="s">
        <v>152</v>
      </c>
      <c r="L9" s="9" t="s">
        <v>153</v>
      </c>
      <c r="M9" s="9" t="s">
        <v>154</v>
      </c>
      <c r="N9" s="25" t="s">
        <v>155</v>
      </c>
      <c r="P9" s="10">
        <v>2891</v>
      </c>
      <c r="Q9" s="15" t="s">
        <v>150</v>
      </c>
      <c r="R9" s="12">
        <v>15.77</v>
      </c>
      <c r="T9" s="14">
        <v>7</v>
      </c>
      <c r="U9" s="12" t="s">
        <v>165</v>
      </c>
    </row>
    <row r="10" spans="1:22" x14ac:dyDescent="0.25">
      <c r="A10" s="7" t="s">
        <v>469</v>
      </c>
      <c r="B10" s="2" t="s">
        <v>195</v>
      </c>
      <c r="C10" s="2" t="s">
        <v>39</v>
      </c>
      <c r="D10" s="2" t="s">
        <v>42</v>
      </c>
      <c r="E10" s="2">
        <v>503</v>
      </c>
      <c r="F10" s="7">
        <v>12</v>
      </c>
      <c r="G10" s="15" t="s">
        <v>151</v>
      </c>
      <c r="H10" s="31">
        <f>1.112/0.368</f>
        <v>3.0217391304347831</v>
      </c>
      <c r="I10" s="5"/>
      <c r="J10" s="8">
        <v>4416</v>
      </c>
      <c r="K10" s="9" t="s">
        <v>157</v>
      </c>
      <c r="L10" s="9" t="s">
        <v>158</v>
      </c>
      <c r="M10" s="9" t="s">
        <v>159</v>
      </c>
      <c r="N10" s="25" t="s">
        <v>160</v>
      </c>
      <c r="P10" s="10">
        <v>3215</v>
      </c>
      <c r="Q10" s="15" t="s">
        <v>156</v>
      </c>
      <c r="R10" s="12">
        <v>17.559999999999999</v>
      </c>
      <c r="T10" s="14">
        <v>5</v>
      </c>
      <c r="U10" s="12" t="s">
        <v>166</v>
      </c>
    </row>
    <row r="11" spans="1:22" x14ac:dyDescent="0.25">
      <c r="A11" s="7" t="s">
        <v>469</v>
      </c>
      <c r="B11" s="2" t="s">
        <v>195</v>
      </c>
      <c r="C11" s="2" t="s">
        <v>40</v>
      </c>
      <c r="D11" s="2" t="s">
        <v>43</v>
      </c>
      <c r="E11" s="2">
        <v>654</v>
      </c>
      <c r="F11" s="7">
        <v>6</v>
      </c>
      <c r="G11" s="15" t="s">
        <v>161</v>
      </c>
      <c r="H11" s="31">
        <f>1.112/0.783</f>
        <v>1.4201787994891444</v>
      </c>
      <c r="I11" s="5"/>
      <c r="J11" s="8">
        <v>1638</v>
      </c>
      <c r="K11" s="9" t="s">
        <v>167</v>
      </c>
      <c r="L11" s="9" t="s">
        <v>168</v>
      </c>
      <c r="M11" s="9" t="s">
        <v>169</v>
      </c>
      <c r="N11" s="25" t="s">
        <v>170</v>
      </c>
      <c r="P11" s="10">
        <v>1338</v>
      </c>
      <c r="Q11" s="15" t="s">
        <v>162</v>
      </c>
      <c r="R11" s="12">
        <v>15.88</v>
      </c>
      <c r="T11" s="14">
        <v>6</v>
      </c>
      <c r="U11" s="12" t="s">
        <v>163</v>
      </c>
    </row>
    <row r="12" spans="1:22" x14ac:dyDescent="0.25">
      <c r="A12" s="7" t="s">
        <v>469</v>
      </c>
      <c r="B12" s="2" t="s">
        <v>195</v>
      </c>
      <c r="C12" s="2" t="s">
        <v>41</v>
      </c>
      <c r="D12" s="2" t="s">
        <v>44</v>
      </c>
      <c r="E12" s="6">
        <v>1326</v>
      </c>
      <c r="F12" s="7">
        <v>10</v>
      </c>
      <c r="G12" s="15" t="s">
        <v>171</v>
      </c>
      <c r="H12" s="15"/>
      <c r="I12" s="5"/>
      <c r="J12" s="8">
        <v>3022</v>
      </c>
      <c r="K12" s="9" t="s">
        <v>173</v>
      </c>
      <c r="L12" s="9" t="s">
        <v>174</v>
      </c>
      <c r="M12" s="9" t="s">
        <v>175</v>
      </c>
      <c r="N12" s="25" t="s">
        <v>176</v>
      </c>
      <c r="P12" s="10">
        <v>2164</v>
      </c>
      <c r="Q12" s="15" t="s">
        <v>172</v>
      </c>
      <c r="R12" s="12">
        <v>14.29</v>
      </c>
      <c r="U12" s="12" t="s">
        <v>18</v>
      </c>
    </row>
    <row r="13" spans="1:22" s="1" customFormat="1" x14ac:dyDescent="0.25">
      <c r="A13" s="16"/>
      <c r="F13" s="16"/>
      <c r="J13" s="17"/>
      <c r="K13" s="18"/>
      <c r="L13" s="18"/>
      <c r="M13" s="18"/>
      <c r="N13" s="24"/>
      <c r="O13" s="16"/>
      <c r="P13" s="19"/>
      <c r="Q13" s="20"/>
      <c r="R13" s="21"/>
      <c r="S13" s="16"/>
      <c r="T13" s="19"/>
      <c r="U13" s="21"/>
      <c r="V13" s="16"/>
    </row>
    <row r="14" spans="1:22" x14ac:dyDescent="0.25">
      <c r="A14" s="7" t="s">
        <v>469</v>
      </c>
      <c r="B14" s="2" t="s">
        <v>195</v>
      </c>
      <c r="C14" s="2" t="s">
        <v>20</v>
      </c>
      <c r="D14" s="2" t="s">
        <v>22</v>
      </c>
      <c r="E14" s="2">
        <v>33</v>
      </c>
      <c r="F14" s="7">
        <v>6</v>
      </c>
      <c r="G14" s="15" t="s">
        <v>66</v>
      </c>
      <c r="H14" s="31">
        <f>1.344/0.0071</f>
        <v>189.29577464788733</v>
      </c>
      <c r="I14" s="5"/>
      <c r="J14" s="8">
        <v>808</v>
      </c>
      <c r="K14" s="9" t="s">
        <v>68</v>
      </c>
      <c r="L14" s="9" t="s">
        <v>69</v>
      </c>
      <c r="M14" s="9" t="s">
        <v>70</v>
      </c>
      <c r="N14" s="25" t="s">
        <v>71</v>
      </c>
      <c r="P14" s="10">
        <v>1078</v>
      </c>
      <c r="Q14" s="15" t="s">
        <v>67</v>
      </c>
      <c r="R14" s="12">
        <v>20.74</v>
      </c>
      <c r="T14" s="14">
        <v>6</v>
      </c>
      <c r="U14" s="12" t="s">
        <v>72</v>
      </c>
    </row>
    <row r="15" spans="1:22" x14ac:dyDescent="0.25">
      <c r="A15" s="7" t="s">
        <v>469</v>
      </c>
      <c r="B15" s="2" t="s">
        <v>195</v>
      </c>
      <c r="C15" s="2" t="s">
        <v>23</v>
      </c>
      <c r="D15" s="2" t="s">
        <v>21</v>
      </c>
      <c r="E15" s="2">
        <v>53</v>
      </c>
      <c r="F15" s="7">
        <v>6</v>
      </c>
      <c r="G15" s="7" t="s">
        <v>59</v>
      </c>
      <c r="H15" s="31">
        <f>1.344/0.0213</f>
        <v>63.098591549295783</v>
      </c>
      <c r="I15" s="5"/>
      <c r="J15" s="8">
        <v>1165</v>
      </c>
      <c r="K15" s="9" t="s">
        <v>62</v>
      </c>
      <c r="L15" s="9" t="s">
        <v>63</v>
      </c>
      <c r="M15" s="9" t="s">
        <v>64</v>
      </c>
      <c r="N15" s="25" t="s">
        <v>65</v>
      </c>
      <c r="P15" s="10">
        <v>1151</v>
      </c>
      <c r="Q15" s="11" t="s">
        <v>60</v>
      </c>
      <c r="R15" s="12">
        <v>13.94</v>
      </c>
      <c r="T15" s="14">
        <v>6</v>
      </c>
      <c r="U15" s="12" t="s">
        <v>61</v>
      </c>
    </row>
    <row r="16" spans="1:22" s="13" customFormat="1" x14ac:dyDescent="0.25">
      <c r="A16" s="7" t="s">
        <v>469</v>
      </c>
      <c r="B16" s="2" t="s">
        <v>195</v>
      </c>
      <c r="C16" s="7" t="s">
        <v>24</v>
      </c>
      <c r="D16" s="7" t="s">
        <v>58</v>
      </c>
      <c r="E16" s="7">
        <v>254</v>
      </c>
      <c r="F16" s="7">
        <v>31</v>
      </c>
      <c r="G16" s="7" t="s">
        <v>51</v>
      </c>
      <c r="H16" s="31">
        <f>1.344/0.153</f>
        <v>8.7843137254901968</v>
      </c>
      <c r="I16" s="7"/>
      <c r="J16" s="8">
        <v>7084</v>
      </c>
      <c r="K16" s="9" t="s">
        <v>54</v>
      </c>
      <c r="L16" s="9" t="s">
        <v>55</v>
      </c>
      <c r="M16" s="9" t="s">
        <v>56</v>
      </c>
      <c r="N16" s="25" t="s">
        <v>57</v>
      </c>
      <c r="O16" s="7"/>
      <c r="P16" s="10">
        <v>5905</v>
      </c>
      <c r="Q16" s="11" t="s">
        <v>52</v>
      </c>
      <c r="R16" s="12">
        <v>15.32</v>
      </c>
      <c r="T16" s="14">
        <v>28</v>
      </c>
      <c r="U16" s="12" t="s">
        <v>53</v>
      </c>
    </row>
    <row r="17" spans="1:22" x14ac:dyDescent="0.25">
      <c r="A17" s="7" t="s">
        <v>469</v>
      </c>
      <c r="B17" s="2" t="s">
        <v>195</v>
      </c>
      <c r="C17" s="2" t="s">
        <v>26</v>
      </c>
      <c r="D17" s="2" t="s">
        <v>25</v>
      </c>
      <c r="E17" s="2">
        <v>418</v>
      </c>
      <c r="F17" s="7">
        <v>12</v>
      </c>
      <c r="G17" s="15" t="s">
        <v>73</v>
      </c>
      <c r="H17" s="31">
        <f>1.344/0.122</f>
        <v>11.016393442622952</v>
      </c>
      <c r="I17" s="5"/>
      <c r="J17" s="8">
        <v>985</v>
      </c>
      <c r="K17" s="9" t="s">
        <v>76</v>
      </c>
      <c r="L17" s="9" t="s">
        <v>77</v>
      </c>
      <c r="M17" s="9" t="s">
        <v>78</v>
      </c>
      <c r="N17" s="25" t="s">
        <v>79</v>
      </c>
      <c r="P17" s="10">
        <v>3217</v>
      </c>
      <c r="Q17" s="15" t="s">
        <v>74</v>
      </c>
      <c r="R17" s="12">
        <v>11.48</v>
      </c>
      <c r="T17" s="14">
        <v>6</v>
      </c>
      <c r="U17" s="12" t="s">
        <v>75</v>
      </c>
    </row>
    <row r="18" spans="1:22" x14ac:dyDescent="0.25">
      <c r="A18" s="7" t="s">
        <v>469</v>
      </c>
      <c r="B18" s="2" t="s">
        <v>195</v>
      </c>
      <c r="C18" s="2" t="s">
        <v>27</v>
      </c>
      <c r="D18" s="2" t="s">
        <v>28</v>
      </c>
      <c r="E18" s="2">
        <v>569</v>
      </c>
      <c r="F18" s="7">
        <v>12</v>
      </c>
      <c r="G18" s="15" t="s">
        <v>80</v>
      </c>
      <c r="H18" s="31">
        <f>1.344/0.208</f>
        <v>6.4615384615384626</v>
      </c>
      <c r="I18" s="5"/>
      <c r="J18" s="8">
        <v>2735</v>
      </c>
      <c r="K18" s="9" t="s">
        <v>82</v>
      </c>
      <c r="L18" s="9" t="s">
        <v>83</v>
      </c>
      <c r="M18" s="9" t="s">
        <v>84</v>
      </c>
      <c r="N18" s="25" t="s">
        <v>85</v>
      </c>
      <c r="P18" s="10">
        <v>3289</v>
      </c>
      <c r="Q18" s="15" t="s">
        <v>81</v>
      </c>
      <c r="R18" s="12">
        <v>10.82</v>
      </c>
      <c r="T18" s="14">
        <v>5</v>
      </c>
      <c r="U18" s="12" t="s">
        <v>89</v>
      </c>
    </row>
    <row r="19" spans="1:22" x14ac:dyDescent="0.25">
      <c r="A19" s="7" t="s">
        <v>470</v>
      </c>
      <c r="B19" s="2" t="s">
        <v>195</v>
      </c>
      <c r="C19" s="2" t="s">
        <v>29</v>
      </c>
      <c r="D19" s="2" t="s">
        <v>30</v>
      </c>
      <c r="E19" s="6">
        <v>1081</v>
      </c>
      <c r="F19" s="7">
        <v>12</v>
      </c>
      <c r="G19" s="15" t="s">
        <v>86</v>
      </c>
      <c r="H19" s="31">
        <f>1.344/1.081</f>
        <v>1.2432932469935247</v>
      </c>
      <c r="I19" s="5"/>
      <c r="J19" s="8">
        <v>2089</v>
      </c>
      <c r="K19" s="9" t="s">
        <v>90</v>
      </c>
      <c r="L19" s="9" t="s">
        <v>91</v>
      </c>
      <c r="M19" s="9" t="s">
        <v>92</v>
      </c>
      <c r="N19" s="25" t="s">
        <v>93</v>
      </c>
      <c r="P19" s="10">
        <v>2365</v>
      </c>
      <c r="Q19" s="15" t="s">
        <v>87</v>
      </c>
      <c r="R19" s="12">
        <v>10.8</v>
      </c>
      <c r="T19" s="14">
        <v>9</v>
      </c>
      <c r="U19" s="12" t="s">
        <v>88</v>
      </c>
    </row>
    <row r="20" spans="1:22" x14ac:dyDescent="0.25">
      <c r="A20" s="7" t="s">
        <v>475</v>
      </c>
      <c r="B20" s="2" t="s">
        <v>195</v>
      </c>
      <c r="C20" s="2" t="s">
        <v>31</v>
      </c>
      <c r="D20" s="2" t="s">
        <v>32</v>
      </c>
      <c r="E20" s="6">
        <v>1168</v>
      </c>
      <c r="F20" s="7">
        <v>12</v>
      </c>
      <c r="G20" s="15" t="s">
        <v>94</v>
      </c>
      <c r="H20" s="15"/>
      <c r="I20" s="5"/>
      <c r="J20" s="8">
        <v>2558</v>
      </c>
      <c r="K20" s="9" t="s">
        <v>97</v>
      </c>
      <c r="L20" s="9" t="s">
        <v>98</v>
      </c>
      <c r="M20" s="9" t="s">
        <v>99</v>
      </c>
      <c r="N20" s="25" t="s">
        <v>100</v>
      </c>
      <c r="P20" s="10">
        <v>2754</v>
      </c>
      <c r="Q20" s="15" t="s">
        <v>95</v>
      </c>
      <c r="R20" s="12">
        <v>19.04</v>
      </c>
      <c r="T20" s="14">
        <v>12</v>
      </c>
      <c r="U20" s="12" t="s">
        <v>96</v>
      </c>
    </row>
    <row r="21" spans="1:22" x14ac:dyDescent="0.25">
      <c r="D21" s="3"/>
      <c r="G21" s="15"/>
      <c r="H21" s="15"/>
      <c r="I21" s="5"/>
      <c r="J21" s="8"/>
      <c r="P21" s="10"/>
      <c r="Q21" s="15"/>
      <c r="U21" s="12"/>
    </row>
    <row r="22" spans="1:22" x14ac:dyDescent="0.25">
      <c r="A22" s="7" t="s">
        <v>469</v>
      </c>
      <c r="B22" s="2" t="s">
        <v>195</v>
      </c>
      <c r="C22" s="2" t="s">
        <v>229</v>
      </c>
      <c r="D22" s="2" t="s">
        <v>241</v>
      </c>
      <c r="E22" s="2">
        <v>99</v>
      </c>
      <c r="F22" s="7">
        <v>6</v>
      </c>
      <c r="G22" s="7" t="s">
        <v>230</v>
      </c>
      <c r="H22" s="31">
        <f>0.0265/0.00067</f>
        <v>39.552238805970148</v>
      </c>
      <c r="I22" s="5"/>
      <c r="J22" s="8">
        <v>472</v>
      </c>
      <c r="K22" s="9" t="s">
        <v>231</v>
      </c>
      <c r="L22" s="9" t="s">
        <v>232</v>
      </c>
      <c r="M22" s="9" t="s">
        <v>233</v>
      </c>
      <c r="N22" s="25" t="s">
        <v>234</v>
      </c>
      <c r="P22" s="10">
        <v>1324</v>
      </c>
      <c r="Q22" s="15" t="s">
        <v>235</v>
      </c>
      <c r="R22" s="12">
        <v>7.66</v>
      </c>
      <c r="T22" s="14">
        <v>4</v>
      </c>
      <c r="U22" s="12" t="s">
        <v>236</v>
      </c>
    </row>
    <row r="23" spans="1:22" x14ac:dyDescent="0.25">
      <c r="A23" s="7" t="s">
        <v>469</v>
      </c>
      <c r="B23" s="2" t="s">
        <v>195</v>
      </c>
      <c r="C23" s="2" t="s">
        <v>178</v>
      </c>
      <c r="D23" s="2" t="s">
        <v>179</v>
      </c>
      <c r="E23" s="2">
        <v>663</v>
      </c>
      <c r="F23" s="7">
        <v>6</v>
      </c>
      <c r="G23" s="15" t="s">
        <v>187</v>
      </c>
      <c r="H23" s="31">
        <f>0.0265/0.0147</f>
        <v>1.8027210884353742</v>
      </c>
      <c r="I23" s="5"/>
      <c r="J23" s="8">
        <v>1605</v>
      </c>
      <c r="K23" s="9" t="s">
        <v>190</v>
      </c>
      <c r="L23" s="9" t="s">
        <v>191</v>
      </c>
      <c r="M23" s="9" t="s">
        <v>192</v>
      </c>
      <c r="N23" s="25" t="s">
        <v>193</v>
      </c>
      <c r="P23" s="10">
        <v>1269</v>
      </c>
      <c r="Q23" s="15" t="s">
        <v>188</v>
      </c>
      <c r="R23" s="12">
        <v>9.52</v>
      </c>
      <c r="T23" s="14">
        <v>6</v>
      </c>
      <c r="U23" s="12" t="s">
        <v>189</v>
      </c>
    </row>
    <row r="24" spans="1:22" x14ac:dyDescent="0.25">
      <c r="A24" s="7" t="s">
        <v>470</v>
      </c>
      <c r="B24" s="2" t="s">
        <v>195</v>
      </c>
      <c r="C24" s="2" t="s">
        <v>391</v>
      </c>
      <c r="D24" s="2" t="s">
        <v>177</v>
      </c>
      <c r="E24" s="6">
        <v>1335</v>
      </c>
      <c r="F24" s="7">
        <v>16</v>
      </c>
      <c r="G24" s="15" t="s">
        <v>180</v>
      </c>
      <c r="H24" s="36"/>
      <c r="I24" s="5"/>
      <c r="J24" s="8">
        <v>2908</v>
      </c>
      <c r="K24" s="9" t="s">
        <v>183</v>
      </c>
      <c r="L24" s="9" t="s">
        <v>184</v>
      </c>
      <c r="M24" s="9" t="s">
        <v>185</v>
      </c>
      <c r="N24" s="25" t="s">
        <v>186</v>
      </c>
      <c r="P24" s="10">
        <v>3083</v>
      </c>
      <c r="Q24" s="15" t="s">
        <v>181</v>
      </c>
      <c r="R24" s="12">
        <v>9.6300000000000008</v>
      </c>
      <c r="T24" s="14">
        <v>10</v>
      </c>
      <c r="U24" s="12" t="s">
        <v>182</v>
      </c>
    </row>
    <row r="25" spans="1:22" x14ac:dyDescent="0.25">
      <c r="D25" s="3"/>
      <c r="G25" s="15"/>
      <c r="H25" s="15"/>
      <c r="I25" s="5"/>
      <c r="J25" s="8"/>
      <c r="P25" s="10"/>
      <c r="Q25" s="15"/>
      <c r="U25" s="12"/>
    </row>
    <row r="26" spans="1:22" x14ac:dyDescent="0.25">
      <c r="A26" s="7" t="s">
        <v>471</v>
      </c>
      <c r="B26" s="2" t="s">
        <v>195</v>
      </c>
      <c r="C26" s="2" t="s">
        <v>45</v>
      </c>
      <c r="D26" s="2" t="s">
        <v>46</v>
      </c>
      <c r="E26" s="6">
        <v>1078</v>
      </c>
      <c r="F26" s="7">
        <v>12</v>
      </c>
      <c r="G26" s="15" t="s">
        <v>101</v>
      </c>
      <c r="I26" s="5"/>
      <c r="J26" s="8">
        <v>2126</v>
      </c>
      <c r="K26" s="9" t="s">
        <v>104</v>
      </c>
      <c r="L26" s="9" t="s">
        <v>105</v>
      </c>
      <c r="M26" s="9" t="s">
        <v>106</v>
      </c>
      <c r="N26" s="25" t="s">
        <v>107</v>
      </c>
      <c r="P26" s="10">
        <v>2429</v>
      </c>
      <c r="Q26" s="15" t="s">
        <v>102</v>
      </c>
      <c r="R26" s="12">
        <v>16.77</v>
      </c>
      <c r="T26" s="14">
        <v>11</v>
      </c>
      <c r="U26" s="12" t="s">
        <v>103</v>
      </c>
    </row>
    <row r="27" spans="1:22" x14ac:dyDescent="0.25">
      <c r="A27" s="7" t="s">
        <v>471</v>
      </c>
      <c r="B27" s="2" t="s">
        <v>195</v>
      </c>
      <c r="C27" s="2" t="s">
        <v>48</v>
      </c>
      <c r="D27" s="2" t="s">
        <v>50</v>
      </c>
      <c r="E27" s="6">
        <v>1072</v>
      </c>
      <c r="F27" s="7">
        <v>9</v>
      </c>
      <c r="G27" s="15" t="s">
        <v>108</v>
      </c>
      <c r="I27" s="5"/>
      <c r="J27" s="8">
        <v>2320</v>
      </c>
      <c r="K27" s="9" t="s">
        <v>110</v>
      </c>
      <c r="L27" s="9" t="s">
        <v>111</v>
      </c>
      <c r="M27" s="9" t="s">
        <v>112</v>
      </c>
      <c r="N27" s="25" t="s">
        <v>113</v>
      </c>
      <c r="P27" s="10">
        <v>1992</v>
      </c>
      <c r="Q27" s="15" t="s">
        <v>109</v>
      </c>
      <c r="R27" s="12">
        <v>21.88</v>
      </c>
      <c r="T27" s="14">
        <v>8</v>
      </c>
      <c r="U27" s="12" t="s">
        <v>117</v>
      </c>
    </row>
    <row r="28" spans="1:22" x14ac:dyDescent="0.25">
      <c r="A28" s="7" t="s">
        <v>472</v>
      </c>
      <c r="B28" s="2" t="s">
        <v>195</v>
      </c>
      <c r="C28" s="2" t="s">
        <v>47</v>
      </c>
      <c r="D28" s="2" t="s">
        <v>49</v>
      </c>
      <c r="E28" s="6">
        <v>1066</v>
      </c>
      <c r="F28" s="7">
        <v>9</v>
      </c>
      <c r="G28" s="15" t="s">
        <v>114</v>
      </c>
      <c r="I28" s="5"/>
      <c r="J28" s="8">
        <v>2339</v>
      </c>
      <c r="K28" s="9" t="s">
        <v>118</v>
      </c>
      <c r="L28" s="9" t="s">
        <v>119</v>
      </c>
      <c r="M28" s="9" t="s">
        <v>120</v>
      </c>
      <c r="N28" s="25" t="s">
        <v>121</v>
      </c>
      <c r="P28" s="10">
        <v>2217</v>
      </c>
      <c r="Q28" s="15" t="s">
        <v>115</v>
      </c>
      <c r="R28" s="12">
        <v>17.93</v>
      </c>
      <c r="T28" s="14">
        <v>7</v>
      </c>
      <c r="U28" s="12" t="s">
        <v>116</v>
      </c>
    </row>
    <row r="29" spans="1:22" s="35" customFormat="1" x14ac:dyDescent="0.25">
      <c r="A29" s="16"/>
      <c r="B29" s="1"/>
      <c r="C29" s="1" t="s">
        <v>392</v>
      </c>
      <c r="D29" s="1"/>
      <c r="E29" s="1"/>
      <c r="F29" s="16"/>
      <c r="G29" s="33" t="s">
        <v>395</v>
      </c>
      <c r="H29" s="33"/>
      <c r="I29" s="1"/>
      <c r="J29" s="17"/>
      <c r="K29" s="18" t="s">
        <v>396</v>
      </c>
      <c r="L29" s="18" t="s">
        <v>396</v>
      </c>
      <c r="M29" s="18" t="s">
        <v>396</v>
      </c>
      <c r="N29" s="24" t="s">
        <v>396</v>
      </c>
      <c r="O29" s="16"/>
      <c r="P29" s="19"/>
      <c r="Q29" s="33" t="s">
        <v>395</v>
      </c>
      <c r="R29" s="21"/>
      <c r="S29" s="34"/>
      <c r="T29" s="19"/>
      <c r="U29" s="21" t="s">
        <v>396</v>
      </c>
      <c r="V29" s="34"/>
    </row>
    <row r="30" spans="1:22" x14ac:dyDescent="0.25">
      <c r="G30" s="15"/>
      <c r="H30" s="15"/>
      <c r="I30" s="5"/>
      <c r="J30" s="8"/>
      <c r="P30" s="10"/>
      <c r="Q30" s="15"/>
      <c r="U30" s="12"/>
    </row>
    <row r="32" spans="1:22" x14ac:dyDescent="0.25">
      <c r="A32" s="69"/>
    </row>
    <row r="41" spans="2:2" x14ac:dyDescent="0.25">
      <c r="B4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0"/>
  <sheetViews>
    <sheetView topLeftCell="A34" workbookViewId="0">
      <selection activeCell="I36" sqref="I36"/>
    </sheetView>
  </sheetViews>
  <sheetFormatPr defaultRowHeight="15" x14ac:dyDescent="0.25"/>
  <cols>
    <col min="1" max="1" width="20.7109375" customWidth="1"/>
    <col min="2" max="2" width="13.7109375" bestFit="1" customWidth="1"/>
    <col min="3" max="3" width="14.85546875" bestFit="1" customWidth="1"/>
    <col min="4" max="4" width="12.42578125" bestFit="1" customWidth="1"/>
    <col min="5" max="5" width="13.7109375" bestFit="1" customWidth="1"/>
  </cols>
  <sheetData>
    <row r="1" spans="1:5" x14ac:dyDescent="0.25">
      <c r="A1" t="s">
        <v>460</v>
      </c>
    </row>
    <row r="2" spans="1:5" x14ac:dyDescent="0.25">
      <c r="A2" s="68" t="s">
        <v>462</v>
      </c>
    </row>
    <row r="3" spans="1:5" x14ac:dyDescent="0.25">
      <c r="A3" s="67" t="s">
        <v>461</v>
      </c>
    </row>
    <row r="5" spans="1:5" ht="18" x14ac:dyDescent="0.25">
      <c r="A5" s="51" t="s">
        <v>407</v>
      </c>
    </row>
    <row r="6" spans="1:5" x14ac:dyDescent="0.25">
      <c r="A6" s="52" t="s">
        <v>399</v>
      </c>
    </row>
    <row r="7" spans="1:5" x14ac:dyDescent="0.25">
      <c r="A7" s="53" t="s">
        <v>450</v>
      </c>
    </row>
    <row r="8" spans="1:5" x14ac:dyDescent="0.25">
      <c r="A8" s="53"/>
    </row>
    <row r="9" spans="1:5" x14ac:dyDescent="0.25">
      <c r="A9" s="52" t="s">
        <v>400</v>
      </c>
    </row>
    <row r="10" spans="1:5" ht="15.75" thickBot="1" x14ac:dyDescent="0.3">
      <c r="A10" s="53" t="s">
        <v>401</v>
      </c>
    </row>
    <row r="11" spans="1:5" ht="15.75" thickBot="1" x14ac:dyDescent="0.3">
      <c r="A11" s="54" t="s">
        <v>402</v>
      </c>
      <c r="B11" s="55" t="s">
        <v>403</v>
      </c>
      <c r="C11" s="55" t="s">
        <v>404</v>
      </c>
      <c r="D11" s="55" t="s">
        <v>405</v>
      </c>
      <c r="E11" s="56" t="s">
        <v>406</v>
      </c>
    </row>
    <row r="12" spans="1:5" ht="15.75" thickBot="1" x14ac:dyDescent="0.3">
      <c r="A12" s="57" t="s">
        <v>408</v>
      </c>
      <c r="B12" s="58">
        <v>0.28968159999999998</v>
      </c>
      <c r="C12" s="58">
        <v>0.1206016</v>
      </c>
      <c r="D12" s="58">
        <v>0.45876159999999999</v>
      </c>
      <c r="E12" s="63">
        <v>2.1560000000000001E-4</v>
      </c>
    </row>
    <row r="13" spans="1:5" ht="15.75" thickBot="1" x14ac:dyDescent="0.3">
      <c r="A13" s="57" t="s">
        <v>409</v>
      </c>
      <c r="B13" s="58">
        <v>0.73922109999999996</v>
      </c>
      <c r="C13" s="58">
        <v>0.51876770000000005</v>
      </c>
      <c r="D13" s="58">
        <v>0.95967440000000004</v>
      </c>
      <c r="E13" s="63">
        <v>0</v>
      </c>
    </row>
    <row r="14" spans="1:5" ht="15.75" thickBot="1" x14ac:dyDescent="0.3">
      <c r="A14" s="57" t="s">
        <v>410</v>
      </c>
      <c r="B14" s="58">
        <v>1.1836797999999999</v>
      </c>
      <c r="C14" s="58">
        <v>1.0324500000000001</v>
      </c>
      <c r="D14" s="58">
        <v>1.3349095</v>
      </c>
      <c r="E14" s="63">
        <v>0</v>
      </c>
    </row>
    <row r="15" spans="1:5" ht="15.75" thickBot="1" x14ac:dyDescent="0.3">
      <c r="A15" s="57" t="s">
        <v>411</v>
      </c>
      <c r="B15" s="58">
        <v>0.44953939999999998</v>
      </c>
      <c r="C15" s="58">
        <v>0.22908609999999999</v>
      </c>
      <c r="D15" s="58">
        <v>0.66999280000000005</v>
      </c>
      <c r="E15" s="63">
        <v>1.22E-5</v>
      </c>
    </row>
    <row r="16" spans="1:5" ht="15.75" thickBot="1" x14ac:dyDescent="0.3">
      <c r="A16" s="57" t="s">
        <v>412</v>
      </c>
      <c r="B16" s="58">
        <v>0.89399810000000002</v>
      </c>
      <c r="C16" s="58">
        <v>0.7427684</v>
      </c>
      <c r="D16" s="58">
        <v>1.0452279</v>
      </c>
      <c r="E16" s="63">
        <v>0</v>
      </c>
    </row>
    <row r="17" spans="1:5" ht="15.75" thickBot="1" x14ac:dyDescent="0.3">
      <c r="A17" s="57" t="s">
        <v>413</v>
      </c>
      <c r="B17" s="58">
        <v>0.44445869999999998</v>
      </c>
      <c r="C17" s="58">
        <v>0.2373789</v>
      </c>
      <c r="D17" s="58">
        <v>0.65153859999999997</v>
      </c>
      <c r="E17" s="63">
        <v>4.6999999999999999E-6</v>
      </c>
    </row>
    <row r="18" spans="1:5" ht="18" x14ac:dyDescent="0.25">
      <c r="A18" s="51"/>
    </row>
    <row r="19" spans="1:5" ht="18" x14ac:dyDescent="0.25">
      <c r="A19" s="51" t="s">
        <v>414</v>
      </c>
    </row>
    <row r="20" spans="1:5" x14ac:dyDescent="0.25">
      <c r="A20" s="52" t="s">
        <v>399</v>
      </c>
    </row>
    <row r="21" spans="1:5" x14ac:dyDescent="0.25">
      <c r="A21" s="53" t="s">
        <v>451</v>
      </c>
    </row>
    <row r="22" spans="1:5" x14ac:dyDescent="0.25">
      <c r="A22" s="53"/>
    </row>
    <row r="23" spans="1:5" x14ac:dyDescent="0.25">
      <c r="A23" s="52" t="s">
        <v>400</v>
      </c>
    </row>
    <row r="24" spans="1:5" ht="15.75" thickBot="1" x14ac:dyDescent="0.3">
      <c r="A24" s="53" t="s">
        <v>401</v>
      </c>
    </row>
    <row r="25" spans="1:5" ht="15.75" thickBot="1" x14ac:dyDescent="0.3">
      <c r="A25" s="54" t="s">
        <v>402</v>
      </c>
      <c r="B25" s="55" t="s">
        <v>403</v>
      </c>
      <c r="C25" s="55" t="s">
        <v>404</v>
      </c>
      <c r="D25" s="55" t="s">
        <v>405</v>
      </c>
      <c r="E25" s="56" t="s">
        <v>406</v>
      </c>
    </row>
    <row r="26" spans="1:5" ht="15.75" thickBot="1" x14ac:dyDescent="0.3">
      <c r="A26" s="57" t="s">
        <v>408</v>
      </c>
      <c r="B26" s="58">
        <v>2.9875569999999998</v>
      </c>
      <c r="C26" s="58">
        <v>-3.150903</v>
      </c>
      <c r="D26" s="58">
        <v>9.1260180000000002</v>
      </c>
      <c r="E26" s="58">
        <v>0.56875949999999997</v>
      </c>
    </row>
    <row r="27" spans="1:5" ht="15.75" thickBot="1" x14ac:dyDescent="0.3">
      <c r="A27" s="57" t="s">
        <v>409</v>
      </c>
      <c r="B27" s="58">
        <v>7.4157780000000004</v>
      </c>
      <c r="C27" s="58">
        <v>-0.58779519999999996</v>
      </c>
      <c r="D27" s="58">
        <v>15.419351000000001</v>
      </c>
      <c r="E27" s="58">
        <v>7.8289499999999998E-2</v>
      </c>
    </row>
    <row r="28" spans="1:5" ht="15.75" thickBot="1" x14ac:dyDescent="0.3">
      <c r="A28" s="57" t="s">
        <v>410</v>
      </c>
      <c r="B28" s="58">
        <v>5.8025539999999998</v>
      </c>
      <c r="C28" s="58">
        <v>0.31214769999999997</v>
      </c>
      <c r="D28" s="58">
        <v>11.292959</v>
      </c>
      <c r="E28" s="58">
        <v>3.4680099999999998E-2</v>
      </c>
    </row>
    <row r="29" spans="1:5" ht="15.75" thickBot="1" x14ac:dyDescent="0.3">
      <c r="A29" s="57" t="s">
        <v>411</v>
      </c>
      <c r="B29" s="58">
        <v>4.4282209999999997</v>
      </c>
      <c r="C29" s="58">
        <v>-3.5753525000000002</v>
      </c>
      <c r="D29" s="58">
        <v>12.431794</v>
      </c>
      <c r="E29" s="58">
        <v>0.46014919999999998</v>
      </c>
    </row>
    <row r="30" spans="1:5" ht="15.75" thickBot="1" x14ac:dyDescent="0.3">
      <c r="A30" s="57" t="s">
        <v>412</v>
      </c>
      <c r="B30" s="58">
        <v>2.8149959999999998</v>
      </c>
      <c r="C30" s="58">
        <v>-2.6754096000000001</v>
      </c>
      <c r="D30" s="58">
        <v>8.3054020000000008</v>
      </c>
      <c r="E30" s="58">
        <v>0.52572580000000002</v>
      </c>
    </row>
    <row r="31" spans="1:5" ht="15.75" thickBot="1" x14ac:dyDescent="0.3">
      <c r="A31" s="57" t="s">
        <v>413</v>
      </c>
      <c r="B31" s="58">
        <v>-1.613224</v>
      </c>
      <c r="C31" s="58">
        <v>-9.1312721999999997</v>
      </c>
      <c r="D31" s="58">
        <v>5.9048230000000004</v>
      </c>
      <c r="E31" s="58">
        <v>0.93978919999999999</v>
      </c>
    </row>
    <row r="32" spans="1:5" ht="18" x14ac:dyDescent="0.25">
      <c r="A32" s="51"/>
    </row>
    <row r="34" spans="1:5" s="78" customFormat="1" ht="18.75" x14ac:dyDescent="0.3">
      <c r="A34" s="72" t="s">
        <v>474</v>
      </c>
    </row>
    <row r="35" spans="1:5" ht="18" x14ac:dyDescent="0.25">
      <c r="A35" s="51" t="s">
        <v>415</v>
      </c>
    </row>
    <row r="36" spans="1:5" x14ac:dyDescent="0.25">
      <c r="A36" s="52" t="s">
        <v>399</v>
      </c>
    </row>
    <row r="37" spans="1:5" x14ac:dyDescent="0.25">
      <c r="A37" s="53" t="s">
        <v>452</v>
      </c>
    </row>
    <row r="38" spans="1:5" x14ac:dyDescent="0.25">
      <c r="A38" s="53"/>
    </row>
    <row r="39" spans="1:5" x14ac:dyDescent="0.25">
      <c r="A39" s="52" t="s">
        <v>400</v>
      </c>
    </row>
    <row r="40" spans="1:5" ht="15.75" thickBot="1" x14ac:dyDescent="0.3">
      <c r="A40" s="53" t="s">
        <v>401</v>
      </c>
    </row>
    <row r="41" spans="1:5" ht="15.75" thickBot="1" x14ac:dyDescent="0.3">
      <c r="A41" s="54" t="s">
        <v>402</v>
      </c>
      <c r="B41" s="55" t="s">
        <v>403</v>
      </c>
      <c r="C41" s="55" t="s">
        <v>404</v>
      </c>
      <c r="D41" s="55" t="s">
        <v>405</v>
      </c>
      <c r="E41" s="56" t="s">
        <v>406</v>
      </c>
    </row>
    <row r="42" spans="1:5" ht="15.75" thickBot="1" x14ac:dyDescent="0.3">
      <c r="A42" s="57" t="s">
        <v>408</v>
      </c>
      <c r="B42" s="58">
        <v>0.34185959999999999</v>
      </c>
      <c r="C42" s="58">
        <v>0.22938839999999999</v>
      </c>
      <c r="D42" s="58">
        <v>0.45433079999999998</v>
      </c>
      <c r="E42" s="62">
        <v>0</v>
      </c>
    </row>
    <row r="43" spans="1:5" ht="15.75" thickBot="1" x14ac:dyDescent="0.3">
      <c r="A43" s="57" t="s">
        <v>409</v>
      </c>
      <c r="B43" s="58">
        <v>0.75745720000000005</v>
      </c>
      <c r="C43" s="58">
        <v>0.6197087</v>
      </c>
      <c r="D43" s="58">
        <v>0.89520580000000005</v>
      </c>
      <c r="E43" s="62">
        <v>0</v>
      </c>
    </row>
    <row r="44" spans="1:5" ht="15.75" thickBot="1" x14ac:dyDescent="0.3">
      <c r="A44" s="57" t="s">
        <v>410</v>
      </c>
      <c r="B44" s="58">
        <v>1.0858692999999999</v>
      </c>
      <c r="C44" s="58">
        <v>0.96790849999999995</v>
      </c>
      <c r="D44" s="58">
        <v>1.2038301</v>
      </c>
      <c r="E44" s="62">
        <v>0</v>
      </c>
    </row>
    <row r="45" spans="1:5" ht="15.75" thickBot="1" x14ac:dyDescent="0.3">
      <c r="A45" s="57" t="s">
        <v>411</v>
      </c>
      <c r="B45" s="58">
        <v>0.41559760000000001</v>
      </c>
      <c r="C45" s="58">
        <v>0.27784910000000002</v>
      </c>
      <c r="D45" s="58">
        <v>0.55334609999999995</v>
      </c>
      <c r="E45" s="62">
        <v>0</v>
      </c>
    </row>
    <row r="46" spans="1:5" ht="15.75" thickBot="1" x14ac:dyDescent="0.3">
      <c r="A46" s="57" t="s">
        <v>412</v>
      </c>
      <c r="B46" s="58">
        <v>0.7440097</v>
      </c>
      <c r="C46" s="58">
        <v>0.62604890000000002</v>
      </c>
      <c r="D46" s="58">
        <v>0.86197049999999997</v>
      </c>
      <c r="E46" s="62">
        <v>0</v>
      </c>
    </row>
    <row r="47" spans="1:5" ht="15.75" thickBot="1" x14ac:dyDescent="0.3">
      <c r="A47" s="57" t="s">
        <v>413</v>
      </c>
      <c r="B47" s="58">
        <v>0.32841209999999998</v>
      </c>
      <c r="C47" s="58">
        <v>0.18614600000000001</v>
      </c>
      <c r="D47" s="58">
        <v>0.47067819999999999</v>
      </c>
      <c r="E47" s="65" t="s">
        <v>416</v>
      </c>
    </row>
    <row r="48" spans="1:5" ht="18" x14ac:dyDescent="0.25">
      <c r="A48" s="51"/>
    </row>
    <row r="49" spans="1:5" ht="18" x14ac:dyDescent="0.25">
      <c r="A49" s="51" t="s">
        <v>417</v>
      </c>
    </row>
    <row r="50" spans="1:5" x14ac:dyDescent="0.25">
      <c r="A50" s="52" t="s">
        <v>399</v>
      </c>
    </row>
    <row r="51" spans="1:5" x14ac:dyDescent="0.25">
      <c r="A51" s="53" t="s">
        <v>453</v>
      </c>
    </row>
    <row r="52" spans="1:5" x14ac:dyDescent="0.25">
      <c r="A52" s="53"/>
    </row>
    <row r="53" spans="1:5" x14ac:dyDescent="0.25">
      <c r="A53" s="52" t="s">
        <v>400</v>
      </c>
    </row>
    <row r="54" spans="1:5" ht="15.75" thickBot="1" x14ac:dyDescent="0.3">
      <c r="A54" s="53" t="s">
        <v>401</v>
      </c>
    </row>
    <row r="55" spans="1:5" ht="15.75" thickBot="1" x14ac:dyDescent="0.3">
      <c r="A55" s="54" t="s">
        <v>402</v>
      </c>
      <c r="B55" s="55" t="s">
        <v>403</v>
      </c>
      <c r="C55" s="55" t="s">
        <v>404</v>
      </c>
      <c r="D55" s="55" t="s">
        <v>405</v>
      </c>
      <c r="E55" s="56" t="s">
        <v>406</v>
      </c>
    </row>
    <row r="56" spans="1:5" ht="15.75" thickBot="1" x14ac:dyDescent="0.3">
      <c r="A56" s="57" t="s">
        <v>408</v>
      </c>
      <c r="B56" s="58">
        <v>11.1004</v>
      </c>
      <c r="C56" s="58">
        <v>5.5666719999999996</v>
      </c>
      <c r="D56" s="58">
        <v>16.634129000000001</v>
      </c>
      <c r="E56" s="59">
        <v>2.5199999999999999E-5</v>
      </c>
    </row>
    <row r="57" spans="1:5" ht="15.75" thickBot="1" x14ac:dyDescent="0.3">
      <c r="A57" s="57" t="s">
        <v>409</v>
      </c>
      <c r="B57" s="58">
        <v>13.121095</v>
      </c>
      <c r="C57" s="58">
        <v>6.3436899999999996</v>
      </c>
      <c r="D57" s="58">
        <v>19.898499999999999</v>
      </c>
      <c r="E57" s="59">
        <v>4.4700000000000002E-5</v>
      </c>
    </row>
    <row r="58" spans="1:5" ht="15.75" thickBot="1" x14ac:dyDescent="0.3">
      <c r="A58" s="57" t="s">
        <v>410</v>
      </c>
      <c r="B58" s="58">
        <v>15.393948999999999</v>
      </c>
      <c r="C58" s="58">
        <v>9.5901259999999997</v>
      </c>
      <c r="D58" s="58">
        <v>21.197772000000001</v>
      </c>
      <c r="E58" s="59">
        <v>9.9999999999999995E-8</v>
      </c>
    </row>
    <row r="59" spans="1:5" ht="15.75" thickBot="1" x14ac:dyDescent="0.3">
      <c r="A59" s="57" t="s">
        <v>411</v>
      </c>
      <c r="B59" s="58">
        <v>2.0206949999999999</v>
      </c>
      <c r="C59" s="58">
        <v>-4.7567110000000001</v>
      </c>
      <c r="D59" s="58">
        <v>8.7980999999999998</v>
      </c>
      <c r="E59" s="58">
        <v>0.85256750000000003</v>
      </c>
    </row>
    <row r="60" spans="1:5" ht="15.75" thickBot="1" x14ac:dyDescent="0.3">
      <c r="A60" s="57" t="s">
        <v>412</v>
      </c>
      <c r="B60" s="58">
        <v>4.2935489999999996</v>
      </c>
      <c r="C60" s="58">
        <v>-1.510275</v>
      </c>
      <c r="D60" s="58">
        <v>10.097372</v>
      </c>
      <c r="E60" s="58">
        <v>0.2097166</v>
      </c>
    </row>
    <row r="61" spans="1:5" ht="15.75" thickBot="1" x14ac:dyDescent="0.3">
      <c r="A61" s="57" t="s">
        <v>413</v>
      </c>
      <c r="B61" s="58">
        <v>2.2728540000000002</v>
      </c>
      <c r="C61" s="58">
        <v>-4.72682</v>
      </c>
      <c r="D61" s="58">
        <v>9.2725279999999994</v>
      </c>
      <c r="E61" s="58">
        <v>0.81794129999999998</v>
      </c>
    </row>
    <row r="62" spans="1:5" ht="18" x14ac:dyDescent="0.25">
      <c r="A62" s="51"/>
    </row>
    <row r="64" spans="1:5" ht="18" x14ac:dyDescent="0.25">
      <c r="A64" s="51"/>
    </row>
    <row r="65" spans="1:5" ht="18" x14ac:dyDescent="0.25">
      <c r="A65" s="51" t="s">
        <v>418</v>
      </c>
    </row>
    <row r="66" spans="1:5" x14ac:dyDescent="0.25">
      <c r="A66" s="52" t="s">
        <v>399</v>
      </c>
    </row>
    <row r="67" spans="1:5" x14ac:dyDescent="0.25">
      <c r="A67" s="53" t="s">
        <v>454</v>
      </c>
    </row>
    <row r="68" spans="1:5" x14ac:dyDescent="0.25">
      <c r="A68" s="53"/>
    </row>
    <row r="69" spans="1:5" x14ac:dyDescent="0.25">
      <c r="A69" s="52" t="s">
        <v>400</v>
      </c>
    </row>
    <row r="70" spans="1:5" ht="15.75" thickBot="1" x14ac:dyDescent="0.3">
      <c r="A70" s="53" t="s">
        <v>401</v>
      </c>
    </row>
    <row r="71" spans="1:5" ht="15.75" thickBot="1" x14ac:dyDescent="0.3">
      <c r="A71" s="54" t="s">
        <v>402</v>
      </c>
      <c r="B71" s="55" t="s">
        <v>403</v>
      </c>
      <c r="C71" s="55" t="s">
        <v>404</v>
      </c>
      <c r="D71" s="55" t="s">
        <v>405</v>
      </c>
      <c r="E71" s="56" t="s">
        <v>406</v>
      </c>
    </row>
    <row r="72" spans="1:5" ht="15.75" thickBot="1" x14ac:dyDescent="0.3">
      <c r="A72" s="57" t="s">
        <v>419</v>
      </c>
      <c r="B72" s="58">
        <v>1.4194719999999999E-2</v>
      </c>
      <c r="C72" s="58">
        <v>-8.4578981999999997E-2</v>
      </c>
      <c r="D72" s="58">
        <v>0.11296842</v>
      </c>
      <c r="E72" s="64">
        <v>0.99946120000000005</v>
      </c>
    </row>
    <row r="73" spans="1:5" ht="15.75" thickBot="1" x14ac:dyDescent="0.3">
      <c r="A73" s="57" t="s">
        <v>420</v>
      </c>
      <c r="B73" s="58">
        <v>0.14609762000000001</v>
      </c>
      <c r="C73" s="58">
        <v>6.9793787999999995E-2</v>
      </c>
      <c r="D73" s="58">
        <v>0.22240145</v>
      </c>
      <c r="E73" s="63">
        <v>2.5000000000000002E-6</v>
      </c>
    </row>
    <row r="74" spans="1:5" ht="15.75" thickBot="1" x14ac:dyDescent="0.3">
      <c r="A74" s="57" t="s">
        <v>421</v>
      </c>
      <c r="B74" s="58">
        <v>0.11494151</v>
      </c>
      <c r="C74" s="58">
        <v>2.9400978000000001E-2</v>
      </c>
      <c r="D74" s="58">
        <v>0.20048204999999999</v>
      </c>
      <c r="E74" s="63">
        <v>2.0471999999999999E-3</v>
      </c>
    </row>
    <row r="75" spans="1:5" ht="15.75" thickBot="1" x14ac:dyDescent="0.3">
      <c r="A75" s="57" t="s">
        <v>422</v>
      </c>
      <c r="B75" s="58">
        <v>0.2004379</v>
      </c>
      <c r="C75" s="58">
        <v>0.114897363</v>
      </c>
      <c r="D75" s="58">
        <v>0.28597843000000001</v>
      </c>
      <c r="E75" s="63">
        <v>0</v>
      </c>
    </row>
    <row r="76" spans="1:5" ht="15.75" thickBot="1" x14ac:dyDescent="0.3">
      <c r="A76" s="57" t="s">
        <v>423</v>
      </c>
      <c r="B76" s="58">
        <v>0.5698223</v>
      </c>
      <c r="C76" s="58">
        <v>0.484281768</v>
      </c>
      <c r="D76" s="58">
        <v>0.65536284</v>
      </c>
      <c r="E76" s="63">
        <v>0</v>
      </c>
    </row>
    <row r="77" spans="1:5" ht="15.75" thickBot="1" x14ac:dyDescent="0.3">
      <c r="A77" s="57" t="s">
        <v>424</v>
      </c>
      <c r="B77" s="58">
        <v>1.33735918</v>
      </c>
      <c r="C77" s="58">
        <v>1.2518186410000001</v>
      </c>
      <c r="D77" s="58">
        <v>1.42289971</v>
      </c>
      <c r="E77" s="63">
        <v>0</v>
      </c>
    </row>
    <row r="78" spans="1:5" ht="15.75" thickBot="1" x14ac:dyDescent="0.3">
      <c r="A78" s="57" t="s">
        <v>425</v>
      </c>
      <c r="B78" s="58">
        <v>0.13190289999999999</v>
      </c>
      <c r="C78" s="58">
        <v>5.5599069000000001E-2</v>
      </c>
      <c r="D78" s="58">
        <v>0.20820673000000001</v>
      </c>
      <c r="E78" s="63">
        <v>2.55E-5</v>
      </c>
    </row>
    <row r="79" spans="1:5" ht="15.75" thickBot="1" x14ac:dyDescent="0.3">
      <c r="A79" s="57" t="s">
        <v>426</v>
      </c>
      <c r="B79" s="58">
        <v>0.10074679</v>
      </c>
      <c r="C79" s="58">
        <v>1.5206259E-2</v>
      </c>
      <c r="D79" s="58">
        <v>0.18628733</v>
      </c>
      <c r="E79" s="64">
        <v>1.06321E-2</v>
      </c>
    </row>
    <row r="80" spans="1:5" ht="15.75" thickBot="1" x14ac:dyDescent="0.3">
      <c r="A80" s="57" t="s">
        <v>427</v>
      </c>
      <c r="B80" s="58">
        <v>0.18624318000000001</v>
      </c>
      <c r="C80" s="58">
        <v>0.10070264399999999</v>
      </c>
      <c r="D80" s="58">
        <v>0.27178371000000001</v>
      </c>
      <c r="E80" s="63">
        <v>9.9999999999999995E-8</v>
      </c>
    </row>
    <row r="81" spans="1:5" ht="15.75" thickBot="1" x14ac:dyDescent="0.3">
      <c r="A81" s="57" t="s">
        <v>428</v>
      </c>
      <c r="B81" s="58">
        <v>0.55562758000000001</v>
      </c>
      <c r="C81" s="58">
        <v>0.47008705000000001</v>
      </c>
      <c r="D81" s="58">
        <v>0.64116812000000001</v>
      </c>
      <c r="E81" s="63">
        <v>0</v>
      </c>
    </row>
    <row r="82" spans="1:5" ht="15.75" thickBot="1" x14ac:dyDescent="0.3">
      <c r="A82" s="57" t="s">
        <v>429</v>
      </c>
      <c r="B82" s="58">
        <v>1.3231644600000001</v>
      </c>
      <c r="C82" s="58">
        <v>1.237623922</v>
      </c>
      <c r="D82" s="58">
        <v>1.4087049899999999</v>
      </c>
      <c r="E82" s="63">
        <v>0</v>
      </c>
    </row>
    <row r="83" spans="1:5" ht="15.75" thickBot="1" x14ac:dyDescent="0.3">
      <c r="A83" s="57" t="s">
        <v>430</v>
      </c>
      <c r="B83" s="58">
        <v>-3.1156110000000001E-2</v>
      </c>
      <c r="C83" s="58">
        <v>-8.9321505999999995E-2</v>
      </c>
      <c r="D83" s="58">
        <v>2.7009289999999998E-2</v>
      </c>
      <c r="E83" s="64">
        <v>0.67110369999999997</v>
      </c>
    </row>
    <row r="84" spans="1:5" ht="15.75" thickBot="1" x14ac:dyDescent="0.3">
      <c r="A84" s="57" t="s">
        <v>431</v>
      </c>
      <c r="B84" s="58">
        <v>5.4340279999999998E-2</v>
      </c>
      <c r="C84" s="58">
        <v>-3.8251209999999999E-3</v>
      </c>
      <c r="D84" s="58">
        <v>0.11250568</v>
      </c>
      <c r="E84" s="64">
        <v>8.2929799999999998E-2</v>
      </c>
    </row>
    <row r="85" spans="1:5" ht="15.75" thickBot="1" x14ac:dyDescent="0.3">
      <c r="A85" s="57" t="s">
        <v>432</v>
      </c>
      <c r="B85" s="58">
        <v>0.42372468000000002</v>
      </c>
      <c r="C85" s="58">
        <v>0.36555928500000001</v>
      </c>
      <c r="D85" s="58">
        <v>0.48189008</v>
      </c>
      <c r="E85" s="63">
        <v>0</v>
      </c>
    </row>
    <row r="86" spans="1:5" ht="15.75" thickBot="1" x14ac:dyDescent="0.3">
      <c r="A86" s="57" t="s">
        <v>433</v>
      </c>
      <c r="B86" s="58">
        <v>1.1912615600000001</v>
      </c>
      <c r="C86" s="58">
        <v>1.133096157</v>
      </c>
      <c r="D86" s="58">
        <v>1.2494269600000001</v>
      </c>
      <c r="E86" s="63">
        <v>0</v>
      </c>
    </row>
    <row r="87" spans="1:5" ht="15.75" thickBot="1" x14ac:dyDescent="0.3">
      <c r="A87" s="57" t="s">
        <v>434</v>
      </c>
      <c r="B87" s="58">
        <v>8.5496390000000005E-2</v>
      </c>
      <c r="C87" s="58">
        <v>1.5652831999999998E-2</v>
      </c>
      <c r="D87" s="58">
        <v>0.15533994000000001</v>
      </c>
      <c r="E87" s="63">
        <v>6.8323999999999998E-3</v>
      </c>
    </row>
    <row r="88" spans="1:5" ht="15.75" thickBot="1" x14ac:dyDescent="0.3">
      <c r="A88" s="57" t="s">
        <v>435</v>
      </c>
      <c r="B88" s="58">
        <v>0.45488078999999998</v>
      </c>
      <c r="C88" s="58">
        <v>0.38503723699999998</v>
      </c>
      <c r="D88" s="58">
        <v>0.52472434000000001</v>
      </c>
      <c r="E88" s="63">
        <v>0</v>
      </c>
    </row>
    <row r="89" spans="1:5" ht="15.75" thickBot="1" x14ac:dyDescent="0.3">
      <c r="A89" s="57" t="s">
        <v>436</v>
      </c>
      <c r="B89" s="58">
        <v>1.2224176600000001</v>
      </c>
      <c r="C89" s="58">
        <v>1.15257411</v>
      </c>
      <c r="D89" s="58">
        <v>1.2922612200000001</v>
      </c>
      <c r="E89" s="63">
        <v>0</v>
      </c>
    </row>
    <row r="90" spans="1:5" ht="15.75" thickBot="1" x14ac:dyDescent="0.3">
      <c r="A90" s="57" t="s">
        <v>437</v>
      </c>
      <c r="B90" s="58">
        <v>0.36938441</v>
      </c>
      <c r="C90" s="58">
        <v>0.29954085200000002</v>
      </c>
      <c r="D90" s="58">
        <v>0.43922795999999997</v>
      </c>
      <c r="E90" s="63">
        <v>0</v>
      </c>
    </row>
    <row r="91" spans="1:5" ht="15.75" thickBot="1" x14ac:dyDescent="0.3">
      <c r="A91" s="57" t="s">
        <v>438</v>
      </c>
      <c r="B91" s="58">
        <v>1.1369212799999999</v>
      </c>
      <c r="C91" s="58">
        <v>1.0670777250000001</v>
      </c>
      <c r="D91" s="58">
        <v>1.20676483</v>
      </c>
      <c r="E91" s="63">
        <v>0</v>
      </c>
    </row>
    <row r="92" spans="1:5" ht="15.75" thickBot="1" x14ac:dyDescent="0.3">
      <c r="A92" s="57" t="s">
        <v>439</v>
      </c>
      <c r="B92" s="58">
        <v>0.76753687000000004</v>
      </c>
      <c r="C92" s="58">
        <v>0.69769331899999998</v>
      </c>
      <c r="D92" s="58">
        <v>0.83738042999999995</v>
      </c>
      <c r="E92" s="63">
        <v>0</v>
      </c>
    </row>
    <row r="93" spans="1:5" x14ac:dyDescent="0.25">
      <c r="A93" s="53"/>
    </row>
    <row r="94" spans="1:5" ht="18" x14ac:dyDescent="0.25">
      <c r="A94" s="51" t="s">
        <v>440</v>
      </c>
    </row>
    <row r="95" spans="1:5" x14ac:dyDescent="0.25">
      <c r="A95" s="52" t="s">
        <v>399</v>
      </c>
    </row>
    <row r="96" spans="1:5" x14ac:dyDescent="0.25">
      <c r="A96" s="53" t="s">
        <v>455</v>
      </c>
    </row>
    <row r="97" spans="1:5" x14ac:dyDescent="0.25">
      <c r="A97" s="53"/>
    </row>
    <row r="98" spans="1:5" x14ac:dyDescent="0.25">
      <c r="A98" s="52" t="s">
        <v>400</v>
      </c>
    </row>
    <row r="99" spans="1:5" ht="15.75" thickBot="1" x14ac:dyDescent="0.3">
      <c r="A99" s="53" t="s">
        <v>401</v>
      </c>
    </row>
    <row r="100" spans="1:5" ht="15.75" thickBot="1" x14ac:dyDescent="0.3">
      <c r="A100" s="54" t="s">
        <v>402</v>
      </c>
      <c r="B100" s="55" t="s">
        <v>403</v>
      </c>
      <c r="C100" s="55" t="s">
        <v>404</v>
      </c>
      <c r="D100" s="55" t="s">
        <v>405</v>
      </c>
      <c r="E100" s="56" t="s">
        <v>406</v>
      </c>
    </row>
    <row r="101" spans="1:5" ht="15.75" thickBot="1" x14ac:dyDescent="0.3">
      <c r="A101" s="57" t="s">
        <v>419</v>
      </c>
      <c r="B101" s="58">
        <v>-5.3859640000000004</v>
      </c>
      <c r="C101" s="58">
        <v>-14.295905599999999</v>
      </c>
      <c r="D101" s="58">
        <v>3.5239769999999999</v>
      </c>
      <c r="E101" s="58">
        <v>0.53453229999999996</v>
      </c>
    </row>
    <row r="102" spans="1:5" ht="15.75" thickBot="1" x14ac:dyDescent="0.3">
      <c r="A102" s="57" t="s">
        <v>420</v>
      </c>
      <c r="B102" s="58">
        <v>4.0855870000000003</v>
      </c>
      <c r="C102" s="58">
        <v>-2.7974464000000001</v>
      </c>
      <c r="D102" s="58">
        <v>10.96862</v>
      </c>
      <c r="E102" s="58">
        <v>0.55635400000000002</v>
      </c>
    </row>
    <row r="103" spans="1:5" ht="15.75" thickBot="1" x14ac:dyDescent="0.3">
      <c r="A103" s="57" t="s">
        <v>421</v>
      </c>
      <c r="B103" s="58">
        <v>5.3863649999999996</v>
      </c>
      <c r="C103" s="58">
        <v>-2.3298703000000001</v>
      </c>
      <c r="D103" s="58">
        <v>13.102601</v>
      </c>
      <c r="E103" s="58">
        <v>0.3571994</v>
      </c>
    </row>
    <row r="104" spans="1:5" ht="15.75" thickBot="1" x14ac:dyDescent="0.3">
      <c r="A104" s="57" t="s">
        <v>422</v>
      </c>
      <c r="B104" s="58">
        <v>12.508888000000001</v>
      </c>
      <c r="C104" s="58">
        <v>4.7926529000000002</v>
      </c>
      <c r="D104" s="58">
        <v>20.225124000000001</v>
      </c>
      <c r="E104" s="59">
        <v>9.2800000000000006E-5</v>
      </c>
    </row>
    <row r="105" spans="1:5" ht="15.75" thickBot="1" x14ac:dyDescent="0.3">
      <c r="A105" s="57" t="s">
        <v>423</v>
      </c>
      <c r="B105" s="58">
        <v>16.629200999999998</v>
      </c>
      <c r="C105" s="58">
        <v>8.9129655999999997</v>
      </c>
      <c r="D105" s="58">
        <v>24.345435999999999</v>
      </c>
      <c r="E105" s="63">
        <v>9.9999999999999995E-8</v>
      </c>
    </row>
    <row r="106" spans="1:5" ht="15.75" thickBot="1" x14ac:dyDescent="0.3">
      <c r="A106" s="57" t="s">
        <v>424</v>
      </c>
      <c r="B106" s="58">
        <v>19.768915</v>
      </c>
      <c r="C106" s="58">
        <v>12.052679700000001</v>
      </c>
      <c r="D106" s="58">
        <v>27.485150999999998</v>
      </c>
      <c r="E106" s="63">
        <v>0</v>
      </c>
    </row>
    <row r="107" spans="1:5" ht="15.75" thickBot="1" x14ac:dyDescent="0.3">
      <c r="A107" s="57" t="s">
        <v>425</v>
      </c>
      <c r="B107" s="58">
        <v>9.4715509999999998</v>
      </c>
      <c r="C107" s="58">
        <v>2.5885180000000001</v>
      </c>
      <c r="D107" s="58">
        <v>16.354583999999999</v>
      </c>
      <c r="E107" s="63">
        <v>1.4559E-3</v>
      </c>
    </row>
    <row r="108" spans="1:5" ht="15.75" thickBot="1" x14ac:dyDescent="0.3">
      <c r="A108" s="57" t="s">
        <v>426</v>
      </c>
      <c r="B108" s="58">
        <v>10.77233</v>
      </c>
      <c r="C108" s="58">
        <v>3.0560942</v>
      </c>
      <c r="D108" s="58">
        <v>18.488565000000001</v>
      </c>
      <c r="E108" s="63">
        <v>1.1762000000000001E-3</v>
      </c>
    </row>
    <row r="109" spans="1:5" ht="15.75" thickBot="1" x14ac:dyDescent="0.3">
      <c r="A109" s="57" t="s">
        <v>427</v>
      </c>
      <c r="B109" s="58">
        <v>17.894853000000001</v>
      </c>
      <c r="C109" s="58">
        <v>10.178617300000001</v>
      </c>
      <c r="D109" s="58">
        <v>25.611087999999999</v>
      </c>
      <c r="E109" s="63">
        <v>0</v>
      </c>
    </row>
    <row r="110" spans="1:5" ht="15.75" thickBot="1" x14ac:dyDescent="0.3">
      <c r="A110" s="57" t="s">
        <v>428</v>
      </c>
      <c r="B110" s="58">
        <v>22.015165</v>
      </c>
      <c r="C110" s="58">
        <v>14.2989301</v>
      </c>
      <c r="D110" s="58">
        <v>29.731401000000002</v>
      </c>
      <c r="E110" s="63">
        <v>0</v>
      </c>
    </row>
    <row r="111" spans="1:5" ht="15.75" thickBot="1" x14ac:dyDescent="0.3">
      <c r="A111" s="57" t="s">
        <v>429</v>
      </c>
      <c r="B111" s="58">
        <v>25.154879999999999</v>
      </c>
      <c r="C111" s="58">
        <v>17.438644199999999</v>
      </c>
      <c r="D111" s="58">
        <v>32.871115000000003</v>
      </c>
      <c r="E111" s="63">
        <v>0</v>
      </c>
    </row>
    <row r="112" spans="1:5" ht="15.75" thickBot="1" x14ac:dyDescent="0.3">
      <c r="A112" s="57" t="s">
        <v>430</v>
      </c>
      <c r="B112" s="58">
        <v>1.3007789999999999</v>
      </c>
      <c r="C112" s="58">
        <v>-3.9460663</v>
      </c>
      <c r="D112" s="58">
        <v>6.5476229999999997</v>
      </c>
      <c r="E112" s="64">
        <v>0.98891969999999996</v>
      </c>
    </row>
    <row r="113" spans="1:5" ht="15.75" thickBot="1" x14ac:dyDescent="0.3">
      <c r="A113" s="57" t="s">
        <v>431</v>
      </c>
      <c r="B113" s="58">
        <v>8.4233019999999996</v>
      </c>
      <c r="C113" s="58">
        <v>3.1764568</v>
      </c>
      <c r="D113" s="58">
        <v>13.670147</v>
      </c>
      <c r="E113" s="63">
        <v>1.116E-4</v>
      </c>
    </row>
    <row r="114" spans="1:5" ht="15.75" thickBot="1" x14ac:dyDescent="0.3">
      <c r="A114" s="57" t="s">
        <v>432</v>
      </c>
      <c r="B114" s="58">
        <v>12.543614</v>
      </c>
      <c r="C114" s="58">
        <v>7.2967696000000002</v>
      </c>
      <c r="D114" s="58">
        <v>17.790458999999998</v>
      </c>
      <c r="E114" s="63">
        <v>0</v>
      </c>
    </row>
    <row r="115" spans="1:5" ht="15.75" thickBot="1" x14ac:dyDescent="0.3">
      <c r="A115" s="57" t="s">
        <v>433</v>
      </c>
      <c r="B115" s="58">
        <v>15.683329000000001</v>
      </c>
      <c r="C115" s="58">
        <v>10.4364837</v>
      </c>
      <c r="D115" s="58">
        <v>20.930173</v>
      </c>
      <c r="E115" s="63">
        <v>0</v>
      </c>
    </row>
    <row r="116" spans="1:5" ht="15.75" thickBot="1" x14ac:dyDescent="0.3">
      <c r="A116" s="57" t="s">
        <v>434</v>
      </c>
      <c r="B116" s="58">
        <v>7.1225230000000002</v>
      </c>
      <c r="C116" s="58">
        <v>0.82224330000000001</v>
      </c>
      <c r="D116" s="58">
        <v>13.422803</v>
      </c>
      <c r="E116" s="64">
        <v>1.6431500000000002E-2</v>
      </c>
    </row>
    <row r="117" spans="1:5" ht="15.75" thickBot="1" x14ac:dyDescent="0.3">
      <c r="A117" s="57" t="s">
        <v>435</v>
      </c>
      <c r="B117" s="58">
        <v>11.242836</v>
      </c>
      <c r="C117" s="58">
        <v>4.9425561</v>
      </c>
      <c r="D117" s="58">
        <v>17.543116000000001</v>
      </c>
      <c r="E117" s="63">
        <v>1.2799999999999999E-5</v>
      </c>
    </row>
    <row r="118" spans="1:5" ht="15.75" thickBot="1" x14ac:dyDescent="0.3">
      <c r="A118" s="57" t="s">
        <v>436</v>
      </c>
      <c r="B118" s="58">
        <v>14.38255</v>
      </c>
      <c r="C118" s="58">
        <v>8.0822702</v>
      </c>
      <c r="D118" s="58">
        <v>20.682829999999999</v>
      </c>
      <c r="E118" s="63">
        <v>0</v>
      </c>
    </row>
    <row r="119" spans="1:5" ht="15.75" thickBot="1" x14ac:dyDescent="0.3">
      <c r="A119" s="57" t="s">
        <v>437</v>
      </c>
      <c r="B119" s="58">
        <v>4.1203130000000003</v>
      </c>
      <c r="C119" s="58">
        <v>-2.1799670999999998</v>
      </c>
      <c r="D119" s="58">
        <v>10.420593</v>
      </c>
      <c r="E119" s="58">
        <v>0.4376603</v>
      </c>
    </row>
    <row r="120" spans="1:5" ht="15.75" thickBot="1" x14ac:dyDescent="0.3">
      <c r="A120" s="57" t="s">
        <v>438</v>
      </c>
      <c r="B120" s="58">
        <v>7.260027</v>
      </c>
      <c r="C120" s="58">
        <v>0.95974700000000002</v>
      </c>
      <c r="D120" s="58">
        <v>13.560307</v>
      </c>
      <c r="E120" s="58">
        <v>1.3465899999999999E-2</v>
      </c>
    </row>
    <row r="121" spans="1:5" ht="15.75" thickBot="1" x14ac:dyDescent="0.3">
      <c r="A121" s="57" t="s">
        <v>439</v>
      </c>
      <c r="B121" s="58">
        <v>3.1397140000000001</v>
      </c>
      <c r="C121" s="58">
        <v>-3.1605656999999998</v>
      </c>
      <c r="D121" s="58">
        <v>9.4399940000000004</v>
      </c>
      <c r="E121" s="58">
        <v>0.74079729999999999</v>
      </c>
    </row>
    <row r="122" spans="1:5" x14ac:dyDescent="0.25">
      <c r="A122" s="60"/>
      <c r="B122" s="61"/>
      <c r="C122" s="61"/>
      <c r="D122" s="61"/>
      <c r="E122" s="61"/>
    </row>
    <row r="123" spans="1:5" x14ac:dyDescent="0.25">
      <c r="A123" s="60"/>
      <c r="B123" s="61"/>
      <c r="C123" s="61"/>
      <c r="D123" s="61"/>
      <c r="E123" s="61"/>
    </row>
    <row r="124" spans="1:5" x14ac:dyDescent="0.25">
      <c r="A124" s="60"/>
      <c r="B124" s="61"/>
      <c r="C124" s="61"/>
      <c r="D124" s="61"/>
      <c r="E124" s="61"/>
    </row>
    <row r="125" spans="1:5" ht="18" x14ac:dyDescent="0.25">
      <c r="A125" s="51" t="s">
        <v>441</v>
      </c>
    </row>
    <row r="126" spans="1:5" x14ac:dyDescent="0.25">
      <c r="A126" s="52" t="s">
        <v>399</v>
      </c>
    </row>
    <row r="127" spans="1:5" x14ac:dyDescent="0.25">
      <c r="A127" s="53" t="s">
        <v>456</v>
      </c>
    </row>
    <row r="128" spans="1:5" x14ac:dyDescent="0.25">
      <c r="A128" s="53"/>
    </row>
    <row r="129" spans="1:5" x14ac:dyDescent="0.25">
      <c r="A129" s="52" t="s">
        <v>400</v>
      </c>
    </row>
    <row r="130" spans="1:5" ht="15.75" thickBot="1" x14ac:dyDescent="0.3">
      <c r="A130" s="53" t="s">
        <v>401</v>
      </c>
    </row>
    <row r="131" spans="1:5" ht="15.75" thickBot="1" x14ac:dyDescent="0.3">
      <c r="A131" s="54" t="s">
        <v>402</v>
      </c>
      <c r="B131" s="55" t="s">
        <v>403</v>
      </c>
      <c r="C131" s="55" t="s">
        <v>404</v>
      </c>
      <c r="D131" s="55" t="s">
        <v>405</v>
      </c>
      <c r="E131" s="56" t="s">
        <v>406</v>
      </c>
    </row>
    <row r="132" spans="1:5" ht="15.75" thickBot="1" x14ac:dyDescent="0.3">
      <c r="A132" s="57" t="s">
        <v>442</v>
      </c>
      <c r="B132" s="58">
        <v>0.6063115</v>
      </c>
      <c r="C132" s="58">
        <v>0.24094477</v>
      </c>
      <c r="D132" s="58">
        <v>0.97167826999999996</v>
      </c>
      <c r="E132" s="59">
        <v>9.2429999999999997E-4</v>
      </c>
    </row>
    <row r="133" spans="1:5" ht="15.75" thickBot="1" x14ac:dyDescent="0.3">
      <c r="A133" s="57" t="s">
        <v>443</v>
      </c>
      <c r="B133" s="58">
        <v>0.27866560000000001</v>
      </c>
      <c r="C133" s="58">
        <v>-8.6701130000000001E-2</v>
      </c>
      <c r="D133" s="58">
        <v>0.64403235999999997</v>
      </c>
      <c r="E133" s="58">
        <v>0.16063479999999999</v>
      </c>
    </row>
    <row r="134" spans="1:5" ht="15.75" thickBot="1" x14ac:dyDescent="0.3">
      <c r="A134" s="57" t="s">
        <v>444</v>
      </c>
      <c r="B134" s="58">
        <v>-0.32764589999999999</v>
      </c>
      <c r="C134" s="58">
        <v>-0.71823939000000003</v>
      </c>
      <c r="D134" s="58">
        <v>6.2947569999999994E-2</v>
      </c>
      <c r="E134" s="58">
        <v>0.113027</v>
      </c>
    </row>
    <row r="135" spans="1:5" ht="18" x14ac:dyDescent="0.25">
      <c r="A135" s="51"/>
    </row>
    <row r="136" spans="1:5" ht="18" x14ac:dyDescent="0.25">
      <c r="A136" s="51" t="s">
        <v>445</v>
      </c>
    </row>
    <row r="137" spans="1:5" x14ac:dyDescent="0.25">
      <c r="A137" s="52" t="s">
        <v>399</v>
      </c>
    </row>
    <row r="138" spans="1:5" x14ac:dyDescent="0.25">
      <c r="A138" s="53" t="s">
        <v>457</v>
      </c>
    </row>
    <row r="139" spans="1:5" x14ac:dyDescent="0.25">
      <c r="A139" s="53"/>
    </row>
    <row r="140" spans="1:5" x14ac:dyDescent="0.25">
      <c r="A140" s="52" t="s">
        <v>400</v>
      </c>
    </row>
    <row r="141" spans="1:5" ht="15.75" thickBot="1" x14ac:dyDescent="0.3">
      <c r="A141" s="53" t="s">
        <v>401</v>
      </c>
    </row>
    <row r="142" spans="1:5" ht="15.75" thickBot="1" x14ac:dyDescent="0.3">
      <c r="A142" s="54" t="s">
        <v>402</v>
      </c>
      <c r="B142" s="55" t="s">
        <v>403</v>
      </c>
      <c r="C142" s="55" t="s">
        <v>404</v>
      </c>
      <c r="D142" s="55" t="s">
        <v>405</v>
      </c>
      <c r="E142" s="56" t="s">
        <v>406</v>
      </c>
    </row>
    <row r="143" spans="1:5" ht="15.75" thickBot="1" x14ac:dyDescent="0.3">
      <c r="A143" s="57" t="s">
        <v>442</v>
      </c>
      <c r="B143" s="58">
        <v>8.2099309999999992</v>
      </c>
      <c r="C143" s="58">
        <v>3.9449169099999999</v>
      </c>
      <c r="D143" s="58">
        <v>12.4749447</v>
      </c>
      <c r="E143" s="59">
        <v>1.6139999999999999E-4</v>
      </c>
    </row>
    <row r="144" spans="1:5" ht="15.75" thickBot="1" x14ac:dyDescent="0.3">
      <c r="A144" s="57" t="s">
        <v>443</v>
      </c>
      <c r="B144" s="58">
        <v>4.1789300000000003</v>
      </c>
      <c r="C144" s="58">
        <v>-8.6083939999999998E-2</v>
      </c>
      <c r="D144" s="58">
        <v>8.4439437999999996</v>
      </c>
      <c r="E144" s="58">
        <v>5.5645199999999999E-2</v>
      </c>
    </row>
    <row r="145" spans="1:5" ht="15.75" thickBot="1" x14ac:dyDescent="0.3">
      <c r="A145" s="57" t="s">
        <v>444</v>
      </c>
      <c r="B145" s="58">
        <v>-4.0310009999999998</v>
      </c>
      <c r="C145" s="58">
        <v>-8.5904924699999992</v>
      </c>
      <c r="D145" s="58">
        <v>0.52849080000000004</v>
      </c>
      <c r="E145" s="58">
        <v>9.0733499999999995E-2</v>
      </c>
    </row>
    <row r="146" spans="1:5" ht="18" x14ac:dyDescent="0.25">
      <c r="A146" s="51"/>
    </row>
    <row r="147" spans="1:5" ht="18" x14ac:dyDescent="0.25">
      <c r="A147" s="51"/>
    </row>
    <row r="148" spans="1:5" ht="18" x14ac:dyDescent="0.25">
      <c r="A148" s="51"/>
    </row>
    <row r="149" spans="1:5" ht="18" x14ac:dyDescent="0.25">
      <c r="A149" s="51" t="s">
        <v>446</v>
      </c>
    </row>
    <row r="150" spans="1:5" x14ac:dyDescent="0.25">
      <c r="A150" s="52" t="s">
        <v>399</v>
      </c>
    </row>
    <row r="151" spans="1:5" x14ac:dyDescent="0.25">
      <c r="A151" s="53" t="s">
        <v>458</v>
      </c>
    </row>
    <row r="152" spans="1:5" x14ac:dyDescent="0.25">
      <c r="A152" s="53"/>
    </row>
    <row r="153" spans="1:5" x14ac:dyDescent="0.25">
      <c r="A153" s="52" t="s">
        <v>400</v>
      </c>
    </row>
    <row r="154" spans="1:5" ht="15.75" thickBot="1" x14ac:dyDescent="0.3">
      <c r="A154" s="53" t="s">
        <v>401</v>
      </c>
    </row>
    <row r="155" spans="1:5" ht="15.75" thickBot="1" x14ac:dyDescent="0.3">
      <c r="A155" s="54" t="s">
        <v>402</v>
      </c>
      <c r="B155" s="55" t="s">
        <v>403</v>
      </c>
      <c r="C155" s="55" t="s">
        <v>404</v>
      </c>
      <c r="D155" s="55" t="s">
        <v>405</v>
      </c>
      <c r="E155" s="56" t="s">
        <v>406</v>
      </c>
    </row>
    <row r="156" spans="1:5" ht="15.75" thickBot="1" x14ac:dyDescent="0.3">
      <c r="A156" s="57" t="s">
        <v>409</v>
      </c>
      <c r="B156" s="58">
        <v>1.404774E-2</v>
      </c>
      <c r="C156" s="58">
        <v>8.3359850000000006E-3</v>
      </c>
      <c r="D156" s="58">
        <v>1.9759499999999999E-2</v>
      </c>
      <c r="E156" s="65" t="s">
        <v>447</v>
      </c>
    </row>
    <row r="157" spans="1:5" ht="15.75" thickBot="1" x14ac:dyDescent="0.3">
      <c r="A157" s="57" t="s">
        <v>410</v>
      </c>
      <c r="B157" s="58">
        <v>2.5814219999999999E-2</v>
      </c>
      <c r="C157" s="58">
        <v>2.1078281000000001E-2</v>
      </c>
      <c r="D157" s="58">
        <v>3.055016E-2</v>
      </c>
      <c r="E157" s="66">
        <v>0</v>
      </c>
    </row>
    <row r="158" spans="1:5" ht="15.75" thickBot="1" x14ac:dyDescent="0.3">
      <c r="A158" s="57" t="s">
        <v>413</v>
      </c>
      <c r="B158" s="58">
        <v>1.1766479999999999E-2</v>
      </c>
      <c r="C158" s="58">
        <v>7.0305360000000004E-3</v>
      </c>
      <c r="D158" s="58">
        <v>1.650242E-2</v>
      </c>
      <c r="E158" s="65" t="s">
        <v>448</v>
      </c>
    </row>
    <row r="159" spans="1:5" ht="18" x14ac:dyDescent="0.25">
      <c r="A159" s="51"/>
    </row>
    <row r="160" spans="1:5" ht="18" x14ac:dyDescent="0.25">
      <c r="A160" s="51" t="s">
        <v>449</v>
      </c>
    </row>
    <row r="161" spans="1:5" x14ac:dyDescent="0.25">
      <c r="A161" s="52" t="s">
        <v>399</v>
      </c>
    </row>
    <row r="162" spans="1:5" x14ac:dyDescent="0.25">
      <c r="A162" s="53" t="s">
        <v>459</v>
      </c>
    </row>
    <row r="163" spans="1:5" x14ac:dyDescent="0.25">
      <c r="A163" s="53"/>
    </row>
    <row r="164" spans="1:5" x14ac:dyDescent="0.25">
      <c r="A164" s="52" t="s">
        <v>400</v>
      </c>
    </row>
    <row r="165" spans="1:5" ht="15.75" thickBot="1" x14ac:dyDescent="0.3">
      <c r="A165" s="53" t="s">
        <v>401</v>
      </c>
    </row>
    <row r="166" spans="1:5" ht="15.75" thickBot="1" x14ac:dyDescent="0.3">
      <c r="A166" s="54" t="s">
        <v>402</v>
      </c>
      <c r="B166" s="55" t="s">
        <v>403</v>
      </c>
      <c r="C166" s="55" t="s">
        <v>404</v>
      </c>
      <c r="D166" s="55" t="s">
        <v>405</v>
      </c>
      <c r="E166" s="56" t="s">
        <v>406</v>
      </c>
    </row>
    <row r="167" spans="1:5" ht="15.75" thickBot="1" x14ac:dyDescent="0.3">
      <c r="A167" s="57" t="s">
        <v>409</v>
      </c>
      <c r="B167" s="58">
        <v>12.260089000000001</v>
      </c>
      <c r="C167" s="58">
        <v>6.663106</v>
      </c>
      <c r="D167" s="58">
        <v>17.857071999999999</v>
      </c>
      <c r="E167" s="59">
        <v>3.3300000000000003E-5</v>
      </c>
    </row>
    <row r="168" spans="1:5" ht="15.75" thickBot="1" x14ac:dyDescent="0.3">
      <c r="A168" s="57" t="s">
        <v>410</v>
      </c>
      <c r="B168" s="58">
        <v>9.6625409999999992</v>
      </c>
      <c r="C168" s="58">
        <v>5.0217679999999998</v>
      </c>
      <c r="D168" s="58">
        <v>14.303314</v>
      </c>
      <c r="E168" s="59">
        <v>6.6500000000000004E-5</v>
      </c>
    </row>
    <row r="169" spans="1:5" ht="15.75" thickBot="1" x14ac:dyDescent="0.3">
      <c r="A169" s="57" t="s">
        <v>413</v>
      </c>
      <c r="B169" s="58">
        <v>-2.5975480000000002</v>
      </c>
      <c r="C169" s="58">
        <v>-7.238321</v>
      </c>
      <c r="D169" s="58">
        <v>2.0432250000000001</v>
      </c>
      <c r="E169" s="58">
        <v>0.3590718</v>
      </c>
    </row>
    <row r="170" spans="1:5" ht="18" x14ac:dyDescent="0.25">
      <c r="A170" s="51"/>
    </row>
  </sheetData>
  <hyperlinks>
    <hyperlink ref="A2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8"/>
  <sheetViews>
    <sheetView tabSelected="1" workbookViewId="0">
      <selection activeCell="B8" sqref="B8"/>
    </sheetView>
  </sheetViews>
  <sheetFormatPr defaultRowHeight="15" x14ac:dyDescent="0.25"/>
  <cols>
    <col min="1" max="1" width="18.85546875" style="2" customWidth="1"/>
    <col min="2" max="2" width="15.5703125" style="2" bestFit="1" customWidth="1"/>
    <col min="3" max="3" width="19.28515625" style="2" bestFit="1" customWidth="1"/>
    <col min="4" max="4" width="21.85546875" style="2" bestFit="1" customWidth="1"/>
    <col min="5" max="5" width="22.28515625" style="2" bestFit="1" customWidth="1"/>
    <col min="6" max="6" width="3" style="7" bestFit="1" customWidth="1"/>
    <col min="7" max="7" width="21.42578125" style="2" bestFit="1" customWidth="1"/>
    <col min="8" max="8" width="22.140625" style="2" bestFit="1" customWidth="1"/>
    <col min="9" max="9" width="22.140625" style="2" customWidth="1"/>
    <col min="10" max="10" width="7.28515625" style="2" customWidth="1"/>
    <col min="11" max="11" width="11.7109375" style="22" bestFit="1" customWidth="1"/>
    <col min="12" max="15" width="14.28515625" style="9" bestFit="1" customWidth="1"/>
    <col min="16" max="16" width="19.140625" style="46" bestFit="1" customWidth="1"/>
    <col min="17" max="17" width="7.28515625" style="7" customWidth="1"/>
    <col min="18" max="18" width="9.140625" style="14"/>
    <col min="19" max="19" width="19.28515625" style="11" bestFit="1" customWidth="1"/>
    <col min="20" max="20" width="6" style="11" bestFit="1" customWidth="1"/>
    <col min="21" max="21" width="19.140625" style="12" bestFit="1" customWidth="1"/>
    <col min="22" max="22" width="9.140625" style="13"/>
    <col min="23" max="23" width="3" style="14" bestFit="1" customWidth="1"/>
    <col min="24" max="24" width="16.140625" style="23" bestFit="1" customWidth="1"/>
    <col min="25" max="25" width="9.140625" style="13"/>
  </cols>
  <sheetData>
    <row r="1" spans="1:25" s="79" customFormat="1" ht="18.75" x14ac:dyDescent="0.3">
      <c r="A1" s="80" t="s">
        <v>482</v>
      </c>
      <c r="B1" s="29"/>
      <c r="C1" s="29"/>
      <c r="D1" s="29"/>
      <c r="E1" s="29"/>
      <c r="F1" s="11"/>
      <c r="G1" s="29"/>
      <c r="H1" s="29"/>
      <c r="I1" s="29"/>
      <c r="J1" s="29"/>
      <c r="K1" s="15"/>
      <c r="L1" s="9"/>
      <c r="M1" s="9"/>
      <c r="N1" s="9"/>
      <c r="O1" s="9"/>
      <c r="P1" s="15"/>
      <c r="Q1" s="11"/>
      <c r="R1" s="11"/>
      <c r="S1" s="11"/>
      <c r="T1" s="11"/>
      <c r="U1" s="11"/>
      <c r="V1" s="71"/>
      <c r="W1" s="11"/>
      <c r="X1" s="71"/>
      <c r="Y1" s="71"/>
    </row>
    <row r="2" spans="1:25" s="78" customFormat="1" ht="18.75" x14ac:dyDescent="0.3">
      <c r="A2" s="81" t="s">
        <v>484</v>
      </c>
      <c r="B2" s="73"/>
      <c r="C2" s="73"/>
      <c r="D2" s="73"/>
      <c r="E2" s="73"/>
      <c r="F2" s="74"/>
      <c r="G2" s="73"/>
      <c r="H2" s="73"/>
      <c r="I2" s="73"/>
      <c r="J2" s="73"/>
      <c r="K2" s="75"/>
      <c r="L2" s="76"/>
      <c r="M2" s="76"/>
      <c r="N2" s="76"/>
      <c r="O2" s="76"/>
      <c r="P2" s="75"/>
      <c r="Q2" s="74"/>
      <c r="R2" s="74"/>
      <c r="S2" s="74"/>
      <c r="T2" s="74"/>
      <c r="U2" s="74"/>
      <c r="V2" s="77"/>
      <c r="W2" s="74"/>
      <c r="X2" s="77"/>
      <c r="Y2" s="77"/>
    </row>
    <row r="3" spans="1:25" x14ac:dyDescent="0.25">
      <c r="M3" s="18" t="s">
        <v>10</v>
      </c>
      <c r="S3" s="20" t="s">
        <v>13</v>
      </c>
      <c r="T3" s="20"/>
      <c r="U3" s="21"/>
    </row>
    <row r="4" spans="1:25" s="1" customFormat="1" ht="17.25" x14ac:dyDescent="0.25">
      <c r="A4" s="1" t="s">
        <v>16</v>
      </c>
      <c r="B4" s="1" t="s">
        <v>194</v>
      </c>
      <c r="C4" s="1" t="s">
        <v>11</v>
      </c>
      <c r="D4" s="1" t="s">
        <v>12</v>
      </c>
      <c r="E4" s="1" t="s">
        <v>19</v>
      </c>
      <c r="F4" s="16" t="s">
        <v>0</v>
      </c>
      <c r="G4" s="1" t="s">
        <v>1</v>
      </c>
      <c r="H4" s="1" t="s">
        <v>239</v>
      </c>
      <c r="I4" s="1" t="s">
        <v>398</v>
      </c>
      <c r="K4" s="17" t="s">
        <v>2</v>
      </c>
      <c r="L4" s="18" t="s">
        <v>3</v>
      </c>
      <c r="M4" s="18" t="s">
        <v>4</v>
      </c>
      <c r="N4" s="18" t="s">
        <v>5</v>
      </c>
      <c r="O4" s="18" t="s">
        <v>6</v>
      </c>
      <c r="P4" s="41" t="s">
        <v>398</v>
      </c>
      <c r="Q4" s="16"/>
      <c r="R4" s="19" t="s">
        <v>7</v>
      </c>
      <c r="S4" s="20" t="s">
        <v>8</v>
      </c>
      <c r="T4" s="20" t="s">
        <v>9</v>
      </c>
      <c r="U4" s="41" t="s">
        <v>398</v>
      </c>
      <c r="V4" s="16"/>
      <c r="W4" s="19" t="s">
        <v>0</v>
      </c>
      <c r="X4" s="21" t="s">
        <v>17</v>
      </c>
      <c r="Y4" s="16"/>
    </row>
    <row r="5" spans="1:25" x14ac:dyDescent="0.25">
      <c r="A5" s="2" t="s">
        <v>476</v>
      </c>
      <c r="B5" s="2" t="s">
        <v>195</v>
      </c>
      <c r="C5" s="2" t="s">
        <v>33</v>
      </c>
      <c r="D5" s="2" t="s">
        <v>243</v>
      </c>
      <c r="E5" s="2">
        <v>84</v>
      </c>
      <c r="F5" s="7">
        <v>12</v>
      </c>
      <c r="G5" s="15" t="s">
        <v>122</v>
      </c>
      <c r="H5" s="31"/>
      <c r="I5" s="31"/>
      <c r="J5" s="5"/>
      <c r="K5" s="8">
        <v>934</v>
      </c>
      <c r="L5" s="9" t="s">
        <v>125</v>
      </c>
      <c r="M5" s="9" t="s">
        <v>126</v>
      </c>
      <c r="N5" s="9" t="s">
        <v>127</v>
      </c>
      <c r="O5" s="9" t="s">
        <v>128</v>
      </c>
      <c r="R5" s="10">
        <v>2859</v>
      </c>
      <c r="S5" s="15" t="s">
        <v>123</v>
      </c>
      <c r="T5" s="11">
        <v>15.88</v>
      </c>
      <c r="W5" s="14">
        <v>5</v>
      </c>
      <c r="X5" s="12" t="s">
        <v>124</v>
      </c>
    </row>
    <row r="6" spans="1:25" x14ac:dyDescent="0.25">
      <c r="A6" s="2" t="s">
        <v>477</v>
      </c>
      <c r="B6" s="3" t="s">
        <v>264</v>
      </c>
      <c r="C6" s="2" t="s">
        <v>260</v>
      </c>
      <c r="D6" s="2" t="s">
        <v>243</v>
      </c>
      <c r="E6" s="2">
        <v>84</v>
      </c>
      <c r="F6" s="7">
        <v>6</v>
      </c>
      <c r="G6" s="15" t="s">
        <v>281</v>
      </c>
      <c r="H6" s="31">
        <v>9.31</v>
      </c>
      <c r="I6" s="37">
        <v>1.3421880000000001E-9</v>
      </c>
      <c r="J6" s="5"/>
      <c r="K6" s="8">
        <v>1664</v>
      </c>
      <c r="L6" s="9" t="s">
        <v>282</v>
      </c>
      <c r="M6" s="9" t="s">
        <v>283</v>
      </c>
      <c r="N6" s="9" t="s">
        <v>284</v>
      </c>
      <c r="O6" s="9" t="s">
        <v>285</v>
      </c>
      <c r="P6" s="47">
        <v>0.21914420000000001</v>
      </c>
      <c r="R6" s="10">
        <v>1230</v>
      </c>
      <c r="S6" s="15" t="s">
        <v>286</v>
      </c>
      <c r="T6" s="11">
        <v>15.18</v>
      </c>
      <c r="U6" s="43">
        <v>0.78331499999999998</v>
      </c>
      <c r="W6" s="14">
        <v>5</v>
      </c>
      <c r="X6" s="12" t="s">
        <v>287</v>
      </c>
    </row>
    <row r="7" spans="1:25" x14ac:dyDescent="0.25">
      <c r="A7" s="2" t="s">
        <v>477</v>
      </c>
      <c r="B7" s="3" t="s">
        <v>258</v>
      </c>
      <c r="C7" s="2" t="s">
        <v>261</v>
      </c>
      <c r="D7" s="2" t="s">
        <v>243</v>
      </c>
      <c r="E7" s="2">
        <v>84</v>
      </c>
      <c r="F7" s="7">
        <v>6</v>
      </c>
      <c r="G7" s="15" t="s">
        <v>295</v>
      </c>
      <c r="H7" s="15">
        <v>0.94</v>
      </c>
      <c r="I7" s="38">
        <v>0.6133596</v>
      </c>
      <c r="J7" s="5"/>
      <c r="K7" s="8">
        <v>1135</v>
      </c>
      <c r="L7" s="9" t="s">
        <v>296</v>
      </c>
      <c r="M7" s="9" t="s">
        <v>297</v>
      </c>
      <c r="N7" s="9" t="s">
        <v>298</v>
      </c>
      <c r="O7" s="9" t="s">
        <v>299</v>
      </c>
      <c r="P7" s="47">
        <v>0.43886969999999997</v>
      </c>
      <c r="R7" s="10">
        <v>1212</v>
      </c>
      <c r="S7" s="15" t="s">
        <v>300</v>
      </c>
      <c r="T7" s="11">
        <v>14.66</v>
      </c>
      <c r="U7" s="43">
        <v>0.77347679999999996</v>
      </c>
      <c r="W7" s="14">
        <v>6</v>
      </c>
      <c r="X7" s="12" t="s">
        <v>301</v>
      </c>
    </row>
    <row r="8" spans="1:25" x14ac:dyDescent="0.25">
      <c r="A8" s="2" t="s">
        <v>477</v>
      </c>
      <c r="B8" s="3" t="s">
        <v>259</v>
      </c>
      <c r="C8" s="2" t="s">
        <v>262</v>
      </c>
      <c r="D8" s="2" t="s">
        <v>243</v>
      </c>
      <c r="E8" s="2">
        <v>84</v>
      </c>
      <c r="F8" s="7">
        <v>6</v>
      </c>
      <c r="G8" s="15" t="s">
        <v>288</v>
      </c>
      <c r="H8" s="31">
        <v>7.06</v>
      </c>
      <c r="I8" s="37">
        <v>2.4784430000000001E-9</v>
      </c>
      <c r="J8" s="5"/>
      <c r="K8" s="8">
        <v>1104</v>
      </c>
      <c r="L8" s="9" t="s">
        <v>289</v>
      </c>
      <c r="M8" s="9" t="s">
        <v>290</v>
      </c>
      <c r="N8" s="9" t="s">
        <v>291</v>
      </c>
      <c r="O8" s="9" t="s">
        <v>292</v>
      </c>
      <c r="P8" s="47">
        <v>3.9715399999999998E-2</v>
      </c>
      <c r="R8" s="10">
        <v>914</v>
      </c>
      <c r="S8" s="15" t="s">
        <v>293</v>
      </c>
      <c r="T8" s="11">
        <v>12.91</v>
      </c>
      <c r="U8" s="43">
        <v>0.69190019999999997</v>
      </c>
      <c r="W8" s="14">
        <v>6</v>
      </c>
      <c r="X8" s="12" t="s">
        <v>294</v>
      </c>
    </row>
    <row r="9" spans="1:25" x14ac:dyDescent="0.25">
      <c r="A9" s="2" t="s">
        <v>477</v>
      </c>
      <c r="B9" s="3" t="s">
        <v>238</v>
      </c>
      <c r="C9" s="2" t="s">
        <v>263</v>
      </c>
      <c r="D9" s="2" t="s">
        <v>243</v>
      </c>
      <c r="E9" s="2">
        <v>84</v>
      </c>
      <c r="F9" s="7">
        <v>8</v>
      </c>
      <c r="G9" s="15" t="s">
        <v>268</v>
      </c>
      <c r="H9" s="31">
        <v>11.06</v>
      </c>
      <c r="I9" s="37">
        <v>1.47643E-11</v>
      </c>
      <c r="J9" s="5"/>
      <c r="K9" s="8">
        <v>1981</v>
      </c>
      <c r="L9" s="9" t="s">
        <v>269</v>
      </c>
      <c r="M9" s="9" t="s">
        <v>270</v>
      </c>
      <c r="N9" s="9" t="s">
        <v>271</v>
      </c>
      <c r="O9" s="9" t="s">
        <v>272</v>
      </c>
      <c r="P9" s="48">
        <v>4.2657340000000002E-3</v>
      </c>
      <c r="R9" s="10">
        <v>2079</v>
      </c>
      <c r="S9" s="15" t="s">
        <v>273</v>
      </c>
      <c r="T9" s="11">
        <v>14.01</v>
      </c>
      <c r="U9" s="43">
        <v>0.69968710000000001</v>
      </c>
      <c r="X9" s="12" t="s">
        <v>18</v>
      </c>
    </row>
    <row r="10" spans="1:25" x14ac:dyDescent="0.25">
      <c r="A10" s="2" t="s">
        <v>477</v>
      </c>
      <c r="B10" s="3" t="s">
        <v>265</v>
      </c>
      <c r="C10" s="2" t="s">
        <v>390</v>
      </c>
      <c r="D10" s="2" t="s">
        <v>243</v>
      </c>
      <c r="E10" s="2">
        <v>84</v>
      </c>
      <c r="F10" s="7">
        <v>5</v>
      </c>
      <c r="G10" s="15" t="s">
        <v>274</v>
      </c>
      <c r="H10" s="31">
        <v>9.25</v>
      </c>
      <c r="I10" s="37">
        <v>1.080038E-6</v>
      </c>
      <c r="J10" s="5"/>
      <c r="K10" s="8">
        <v>368</v>
      </c>
      <c r="L10" s="9" t="s">
        <v>275</v>
      </c>
      <c r="M10" s="9" t="s">
        <v>276</v>
      </c>
      <c r="N10" s="9" t="s">
        <v>277</v>
      </c>
      <c r="O10" s="9" t="s">
        <v>278</v>
      </c>
      <c r="P10" s="47">
        <v>8.42971E-2</v>
      </c>
      <c r="R10" s="10">
        <v>941</v>
      </c>
      <c r="S10" s="15" t="s">
        <v>279</v>
      </c>
      <c r="T10" s="11">
        <v>10.09</v>
      </c>
      <c r="U10" s="43">
        <v>6.3081399999999996E-2</v>
      </c>
      <c r="W10" s="14">
        <v>4</v>
      </c>
      <c r="X10" s="12" t="s">
        <v>280</v>
      </c>
    </row>
    <row r="11" spans="1:25" x14ac:dyDescent="0.25">
      <c r="A11" s="2" t="s">
        <v>477</v>
      </c>
      <c r="B11" s="3" t="s">
        <v>266</v>
      </c>
      <c r="C11" s="2" t="s">
        <v>267</v>
      </c>
      <c r="D11" s="2" t="s">
        <v>243</v>
      </c>
      <c r="E11" s="2">
        <v>84</v>
      </c>
      <c r="F11" s="7">
        <v>6</v>
      </c>
      <c r="G11" s="15" t="s">
        <v>375</v>
      </c>
      <c r="H11" s="31">
        <v>7.63</v>
      </c>
      <c r="I11" s="37">
        <v>3.4157330000000001E-10</v>
      </c>
      <c r="J11" s="5"/>
      <c r="K11" s="8">
        <v>1222</v>
      </c>
      <c r="L11" s="9" t="s">
        <v>376</v>
      </c>
      <c r="M11" s="9" t="s">
        <v>377</v>
      </c>
      <c r="N11" s="9" t="s">
        <v>378</v>
      </c>
      <c r="O11" s="9" t="s">
        <v>379</v>
      </c>
      <c r="P11" s="47">
        <v>3.93593E-2</v>
      </c>
      <c r="R11" s="10">
        <v>1060</v>
      </c>
      <c r="S11" s="15" t="s">
        <v>380</v>
      </c>
      <c r="T11" s="11">
        <v>12.71</v>
      </c>
      <c r="U11" s="43">
        <v>0.4890835</v>
      </c>
      <c r="W11" s="14">
        <v>6</v>
      </c>
      <c r="X11" s="12" t="s">
        <v>381</v>
      </c>
    </row>
    <row r="12" spans="1:25" s="13" customFormat="1" x14ac:dyDescent="0.25">
      <c r="A12" s="2"/>
      <c r="B12" s="3"/>
      <c r="C12" s="2"/>
      <c r="D12" s="7"/>
      <c r="E12" s="7"/>
      <c r="F12" s="7"/>
      <c r="G12" s="15"/>
      <c r="H12" s="15"/>
      <c r="I12" s="37"/>
      <c r="J12" s="5"/>
      <c r="K12" s="8"/>
      <c r="L12" s="9"/>
      <c r="M12" s="9"/>
      <c r="N12" s="9"/>
      <c r="O12" s="9"/>
      <c r="P12" s="46"/>
      <c r="Q12" s="7"/>
      <c r="R12" s="10"/>
      <c r="S12" s="15"/>
      <c r="T12" s="11"/>
      <c r="U12" s="12"/>
      <c r="W12" s="14"/>
      <c r="X12" s="12"/>
    </row>
    <row r="13" spans="1:25" x14ac:dyDescent="0.25">
      <c r="A13" s="2" t="s">
        <v>478</v>
      </c>
      <c r="B13" s="2" t="s">
        <v>195</v>
      </c>
      <c r="C13" s="2" t="s">
        <v>14</v>
      </c>
      <c r="D13" s="2" t="s">
        <v>15</v>
      </c>
      <c r="E13" s="6">
        <v>1320</v>
      </c>
      <c r="F13" s="7">
        <v>20</v>
      </c>
      <c r="G13" s="15" t="s">
        <v>142</v>
      </c>
      <c r="H13" s="15"/>
      <c r="I13" s="37"/>
      <c r="J13" s="5"/>
      <c r="K13" s="8">
        <v>3278</v>
      </c>
      <c r="L13" s="9" t="s">
        <v>145</v>
      </c>
      <c r="M13" s="9" t="s">
        <v>146</v>
      </c>
      <c r="N13" s="9" t="s">
        <v>147</v>
      </c>
      <c r="O13" s="9" t="s">
        <v>148</v>
      </c>
      <c r="R13" s="10">
        <v>2969</v>
      </c>
      <c r="S13" s="15" t="s">
        <v>143</v>
      </c>
      <c r="T13" s="11">
        <v>16.3</v>
      </c>
      <c r="W13" s="14">
        <v>20</v>
      </c>
      <c r="X13" s="12" t="s">
        <v>144</v>
      </c>
    </row>
    <row r="14" spans="1:25" x14ac:dyDescent="0.25">
      <c r="A14" s="2" t="s">
        <v>479</v>
      </c>
      <c r="B14" s="3" t="s">
        <v>264</v>
      </c>
      <c r="C14" s="2" t="s">
        <v>319</v>
      </c>
      <c r="D14" s="2" t="s">
        <v>15</v>
      </c>
      <c r="E14" s="6">
        <v>1320</v>
      </c>
      <c r="F14" s="7">
        <v>6</v>
      </c>
      <c r="G14" s="15" t="s">
        <v>320</v>
      </c>
      <c r="H14" s="15">
        <v>0.7</v>
      </c>
      <c r="I14" s="38">
        <v>7.4235700000000002E-2</v>
      </c>
      <c r="J14" s="5"/>
      <c r="K14" s="8">
        <v>801</v>
      </c>
      <c r="L14" s="9" t="s">
        <v>321</v>
      </c>
      <c r="M14" s="9" t="s">
        <v>322</v>
      </c>
      <c r="N14" s="9" t="s">
        <v>323</v>
      </c>
      <c r="O14" s="9" t="s">
        <v>324</v>
      </c>
      <c r="P14" s="48">
        <v>3.1809269999999998E-5</v>
      </c>
      <c r="R14" s="10">
        <v>987</v>
      </c>
      <c r="S14" s="15" t="s">
        <v>325</v>
      </c>
      <c r="T14" s="11">
        <v>15.98</v>
      </c>
      <c r="U14" s="43">
        <v>0.79952000000000001</v>
      </c>
      <c r="W14" s="14">
        <v>6</v>
      </c>
      <c r="X14" s="12" t="s">
        <v>326</v>
      </c>
    </row>
    <row r="15" spans="1:25" x14ac:dyDescent="0.25">
      <c r="A15" s="2" t="s">
        <v>479</v>
      </c>
      <c r="B15" s="3" t="s">
        <v>258</v>
      </c>
      <c r="C15" s="2" t="s">
        <v>334</v>
      </c>
      <c r="D15" s="2" t="s">
        <v>15</v>
      </c>
      <c r="E15" s="6">
        <v>1320</v>
      </c>
      <c r="F15" s="7">
        <v>6</v>
      </c>
      <c r="G15" s="15" t="s">
        <v>327</v>
      </c>
      <c r="H15" s="15">
        <v>0.87</v>
      </c>
      <c r="I15" s="38">
        <v>0.70796150000000002</v>
      </c>
      <c r="J15" s="5"/>
      <c r="K15" s="8">
        <v>1154</v>
      </c>
      <c r="L15" s="9" t="s">
        <v>328</v>
      </c>
      <c r="M15" s="9" t="s">
        <v>329</v>
      </c>
      <c r="N15" s="9" t="s">
        <v>330</v>
      </c>
      <c r="O15" s="9" t="s">
        <v>331</v>
      </c>
      <c r="P15" s="47">
        <v>0.12719320000000001</v>
      </c>
      <c r="R15" s="10">
        <v>1212</v>
      </c>
      <c r="S15" s="15" t="s">
        <v>332</v>
      </c>
      <c r="T15" s="11">
        <v>14.43</v>
      </c>
      <c r="U15" s="43">
        <v>0.67732110000000001</v>
      </c>
      <c r="W15" s="14">
        <v>5</v>
      </c>
      <c r="X15" s="12" t="s">
        <v>333</v>
      </c>
    </row>
    <row r="16" spans="1:25" x14ac:dyDescent="0.25">
      <c r="A16" s="2" t="s">
        <v>479</v>
      </c>
      <c r="B16" s="3" t="s">
        <v>259</v>
      </c>
      <c r="C16" s="2" t="s">
        <v>335</v>
      </c>
      <c r="D16" s="2" t="s">
        <v>15</v>
      </c>
      <c r="E16" s="6">
        <v>1320</v>
      </c>
      <c r="F16" s="7">
        <v>6</v>
      </c>
      <c r="G16" s="15" t="s">
        <v>336</v>
      </c>
      <c r="H16" s="15">
        <v>0.97</v>
      </c>
      <c r="I16" s="38">
        <v>0.78931200000000001</v>
      </c>
      <c r="J16" s="5"/>
      <c r="K16" s="8">
        <v>874</v>
      </c>
      <c r="L16" s="9" t="s">
        <v>337</v>
      </c>
      <c r="M16" s="9" t="s">
        <v>338</v>
      </c>
      <c r="N16" s="9" t="s">
        <v>339</v>
      </c>
      <c r="O16" s="9" t="s">
        <v>340</v>
      </c>
      <c r="P16" s="48">
        <v>3.1736230000000001E-4</v>
      </c>
      <c r="R16" s="10">
        <v>782</v>
      </c>
      <c r="S16" s="15" t="s">
        <v>341</v>
      </c>
      <c r="T16" s="11">
        <v>14.43</v>
      </c>
      <c r="U16" s="43">
        <v>0.77402689999999996</v>
      </c>
      <c r="W16" s="14">
        <v>6</v>
      </c>
      <c r="X16" s="12" t="s">
        <v>342</v>
      </c>
    </row>
    <row r="17" spans="1:24" x14ac:dyDescent="0.25">
      <c r="A17" s="2" t="s">
        <v>479</v>
      </c>
      <c r="B17" s="3" t="s">
        <v>238</v>
      </c>
      <c r="C17" s="2" t="s">
        <v>343</v>
      </c>
      <c r="D17" s="2" t="s">
        <v>15</v>
      </c>
      <c r="E17" s="6">
        <v>1320</v>
      </c>
      <c r="F17" s="7">
        <v>11</v>
      </c>
      <c r="G17" s="15" t="s">
        <v>344</v>
      </c>
      <c r="H17" s="15">
        <v>0.73</v>
      </c>
      <c r="I17" s="37">
        <v>1.3635710000000001E-3</v>
      </c>
      <c r="J17" s="5"/>
      <c r="K17" s="8">
        <v>2195</v>
      </c>
      <c r="L17" s="9" t="s">
        <v>345</v>
      </c>
      <c r="M17" s="9" t="s">
        <v>346</v>
      </c>
      <c r="N17" s="9" t="s">
        <v>347</v>
      </c>
      <c r="O17" s="9" t="s">
        <v>348</v>
      </c>
      <c r="P17" s="48">
        <v>4.5068999999999998E-9</v>
      </c>
      <c r="R17" s="10">
        <v>2127</v>
      </c>
      <c r="S17" s="15" t="s">
        <v>349</v>
      </c>
      <c r="T17" s="11">
        <v>13.28</v>
      </c>
      <c r="U17" s="43">
        <v>0.55384540000000004</v>
      </c>
      <c r="W17" s="14">
        <v>8</v>
      </c>
      <c r="X17" s="12" t="s">
        <v>350</v>
      </c>
    </row>
    <row r="18" spans="1:24" x14ac:dyDescent="0.25">
      <c r="A18" s="2" t="s">
        <v>479</v>
      </c>
      <c r="B18" s="3" t="s">
        <v>265</v>
      </c>
      <c r="C18" s="2" t="s">
        <v>351</v>
      </c>
      <c r="D18" s="2" t="s">
        <v>15</v>
      </c>
      <c r="E18" s="6">
        <v>1320</v>
      </c>
      <c r="F18" s="7">
        <v>6</v>
      </c>
      <c r="G18" s="15" t="s">
        <v>352</v>
      </c>
      <c r="H18" s="15">
        <v>0.77</v>
      </c>
      <c r="I18" s="38">
        <v>8.3186700000000002E-2</v>
      </c>
      <c r="J18" s="5"/>
      <c r="K18" s="8">
        <v>950</v>
      </c>
      <c r="L18" s="9" t="s">
        <v>353</v>
      </c>
      <c r="M18" s="9" t="s">
        <v>354</v>
      </c>
      <c r="N18" s="9" t="s">
        <v>355</v>
      </c>
      <c r="O18" s="9" t="s">
        <v>356</v>
      </c>
      <c r="P18" s="48">
        <v>6.585184E-4</v>
      </c>
      <c r="R18" s="10">
        <v>991</v>
      </c>
      <c r="S18" s="15" t="s">
        <v>357</v>
      </c>
      <c r="T18" s="11">
        <v>17.739999999999998</v>
      </c>
      <c r="U18" s="43">
        <v>0.78121529999999995</v>
      </c>
      <c r="W18" s="14">
        <v>5</v>
      </c>
      <c r="X18" s="12" t="s">
        <v>358</v>
      </c>
    </row>
    <row r="19" spans="1:24" x14ac:dyDescent="0.25">
      <c r="A19" s="2" t="s">
        <v>479</v>
      </c>
      <c r="B19" s="3" t="s">
        <v>266</v>
      </c>
      <c r="C19" s="2" t="s">
        <v>382</v>
      </c>
      <c r="D19" s="2" t="s">
        <v>15</v>
      </c>
      <c r="E19" s="6">
        <v>1320</v>
      </c>
      <c r="F19" s="7">
        <v>6</v>
      </c>
      <c r="G19" s="15" t="s">
        <v>383</v>
      </c>
      <c r="H19" s="15">
        <v>1.1000000000000001</v>
      </c>
      <c r="I19" s="38">
        <v>0.6400981</v>
      </c>
      <c r="J19" s="5"/>
      <c r="K19" s="8">
        <v>1432</v>
      </c>
      <c r="L19" s="9" t="s">
        <v>384</v>
      </c>
      <c r="M19" s="9" t="s">
        <v>385</v>
      </c>
      <c r="N19" s="9" t="s">
        <v>386</v>
      </c>
      <c r="O19" s="9" t="s">
        <v>387</v>
      </c>
      <c r="P19" s="48">
        <v>3.8233279999999999E-8</v>
      </c>
      <c r="R19" s="10">
        <v>1297</v>
      </c>
      <c r="S19" s="15" t="s">
        <v>388</v>
      </c>
      <c r="T19" s="11">
        <v>21.07</v>
      </c>
      <c r="U19" s="43">
        <v>0.10448350000000001</v>
      </c>
      <c r="W19" s="14">
        <v>6</v>
      </c>
      <c r="X19" s="12" t="s">
        <v>389</v>
      </c>
    </row>
    <row r="21" spans="1:24" s="13" customFormat="1" x14ac:dyDescent="0.25">
      <c r="A21" s="2" t="s">
        <v>480</v>
      </c>
      <c r="B21" s="3" t="s">
        <v>196</v>
      </c>
      <c r="C21" s="2" t="s">
        <v>242</v>
      </c>
      <c r="D21" s="2" t="s">
        <v>243</v>
      </c>
      <c r="E21" s="2">
        <v>84</v>
      </c>
      <c r="F21" s="7">
        <v>9</v>
      </c>
      <c r="G21" s="15" t="s">
        <v>245</v>
      </c>
      <c r="H21" s="15">
        <v>0.94</v>
      </c>
      <c r="I21" s="38">
        <v>0.77164750000000004</v>
      </c>
      <c r="J21" s="5"/>
      <c r="K21" s="8">
        <v>1385</v>
      </c>
      <c r="L21" s="9" t="s">
        <v>473</v>
      </c>
      <c r="M21" s="9" t="s">
        <v>246</v>
      </c>
      <c r="N21" s="9" t="s">
        <v>247</v>
      </c>
      <c r="O21" s="9" t="s">
        <v>248</v>
      </c>
      <c r="P21" s="47">
        <v>3.3748399999999998E-2</v>
      </c>
      <c r="Q21" s="7"/>
      <c r="R21" s="10">
        <v>1569</v>
      </c>
      <c r="S21" s="15" t="s">
        <v>249</v>
      </c>
      <c r="T21" s="11">
        <v>18.350000000000001</v>
      </c>
      <c r="U21" s="43">
        <v>0.66816560000000003</v>
      </c>
      <c r="W21" s="14">
        <v>9</v>
      </c>
      <c r="X21" s="12" t="s">
        <v>250</v>
      </c>
    </row>
    <row r="22" spans="1:24" s="13" customFormat="1" x14ac:dyDescent="0.25">
      <c r="A22" s="2" t="s">
        <v>480</v>
      </c>
      <c r="B22" s="3" t="s">
        <v>197</v>
      </c>
      <c r="C22" s="2" t="s">
        <v>244</v>
      </c>
      <c r="D22" s="2" t="s">
        <v>243</v>
      </c>
      <c r="E22" s="2">
        <v>84</v>
      </c>
      <c r="F22" s="7">
        <v>6</v>
      </c>
      <c r="G22" s="15" t="s">
        <v>251</v>
      </c>
      <c r="H22" s="31">
        <v>0.3</v>
      </c>
      <c r="I22" s="37">
        <v>2.739592E-8</v>
      </c>
      <c r="J22" s="5"/>
      <c r="K22" s="8">
        <v>595</v>
      </c>
      <c r="L22" s="9" t="s">
        <v>252</v>
      </c>
      <c r="M22" s="9" t="s">
        <v>253</v>
      </c>
      <c r="N22" s="9" t="s">
        <v>254</v>
      </c>
      <c r="O22" s="9" t="s">
        <v>255</v>
      </c>
      <c r="P22" s="47">
        <v>0.67174670000000003</v>
      </c>
      <c r="Q22" s="7"/>
      <c r="R22" s="10">
        <v>1143</v>
      </c>
      <c r="S22" s="15" t="s">
        <v>256</v>
      </c>
      <c r="T22" s="11">
        <v>3.91</v>
      </c>
      <c r="U22" s="42">
        <v>5.359959E-5</v>
      </c>
      <c r="W22" s="14">
        <v>6</v>
      </c>
      <c r="X22" s="12" t="s">
        <v>257</v>
      </c>
    </row>
    <row r="23" spans="1:24" s="13" customFormat="1" x14ac:dyDescent="0.25">
      <c r="A23" s="2" t="s">
        <v>481</v>
      </c>
      <c r="B23" s="3" t="s">
        <v>196</v>
      </c>
      <c r="C23" s="2" t="s">
        <v>226</v>
      </c>
      <c r="D23" s="2" t="s">
        <v>15</v>
      </c>
      <c r="E23" s="6">
        <v>1320</v>
      </c>
      <c r="F23" s="7">
        <v>15</v>
      </c>
      <c r="G23" s="2" t="s">
        <v>213</v>
      </c>
      <c r="H23" s="2">
        <v>0.99</v>
      </c>
      <c r="I23" s="40">
        <v>0.79752299999999998</v>
      </c>
      <c r="J23" s="2"/>
      <c r="K23" s="26">
        <v>2533</v>
      </c>
      <c r="L23" s="27" t="s">
        <v>215</v>
      </c>
      <c r="M23" s="27" t="s">
        <v>216</v>
      </c>
      <c r="N23" s="27" t="s">
        <v>217</v>
      </c>
      <c r="O23" s="27" t="s">
        <v>218</v>
      </c>
      <c r="P23" s="50">
        <v>2.1811219999999998E-9</v>
      </c>
      <c r="Q23" s="7"/>
      <c r="R23" s="28">
        <v>2597</v>
      </c>
      <c r="S23" s="29" t="s">
        <v>223</v>
      </c>
      <c r="T23" s="29">
        <v>15.76</v>
      </c>
      <c r="U23" s="43">
        <v>0.79894050000000005</v>
      </c>
      <c r="V23" s="23"/>
      <c r="W23" s="29">
        <v>3</v>
      </c>
      <c r="X23" s="30" t="s">
        <v>225</v>
      </c>
    </row>
    <row r="24" spans="1:24" s="13" customFormat="1" x14ac:dyDescent="0.25">
      <c r="A24" s="2" t="s">
        <v>481</v>
      </c>
      <c r="B24" s="3" t="s">
        <v>197</v>
      </c>
      <c r="C24" s="2" t="s">
        <v>227</v>
      </c>
      <c r="D24" s="2" t="s">
        <v>15</v>
      </c>
      <c r="E24" s="6">
        <v>1320</v>
      </c>
      <c r="F24" s="7">
        <v>10</v>
      </c>
      <c r="G24" s="2" t="s">
        <v>214</v>
      </c>
      <c r="H24" s="2">
        <v>9.7000000000000003E-2</v>
      </c>
      <c r="I24" s="39">
        <v>1.0526019999999999E-12</v>
      </c>
      <c r="J24" s="2"/>
      <c r="K24" s="26">
        <v>1063</v>
      </c>
      <c r="L24" s="27" t="s">
        <v>219</v>
      </c>
      <c r="M24" s="27" t="s">
        <v>220</v>
      </c>
      <c r="N24" s="27" t="s">
        <v>221</v>
      </c>
      <c r="O24" s="27" t="s">
        <v>222</v>
      </c>
      <c r="P24" s="49">
        <v>0.33505570000000001</v>
      </c>
      <c r="Q24" s="7"/>
      <c r="R24" s="28">
        <v>2904</v>
      </c>
      <c r="S24" s="29" t="s">
        <v>224</v>
      </c>
      <c r="T24" s="29">
        <v>4.6900000000000004</v>
      </c>
      <c r="U24" s="44">
        <v>8.9920559999999995E-6</v>
      </c>
      <c r="W24" s="14"/>
      <c r="X24" s="12" t="s">
        <v>18</v>
      </c>
    </row>
    <row r="25" spans="1:24" s="13" customFormat="1" x14ac:dyDescent="0.25">
      <c r="A25" s="2"/>
      <c r="B25" s="3"/>
      <c r="C25" s="2"/>
      <c r="D25" s="2"/>
      <c r="E25" s="6"/>
      <c r="F25" s="7"/>
      <c r="G25" s="2"/>
      <c r="H25" s="2"/>
      <c r="I25" s="39"/>
      <c r="J25" s="2"/>
      <c r="K25" s="26"/>
      <c r="L25" s="27"/>
      <c r="M25" s="27"/>
      <c r="N25" s="27"/>
      <c r="O25" s="27"/>
      <c r="P25" s="49"/>
      <c r="Q25" s="7"/>
      <c r="R25" s="28"/>
      <c r="S25" s="29"/>
      <c r="T25" s="29"/>
      <c r="U25" s="44"/>
      <c r="W25" s="14"/>
      <c r="X25" s="12"/>
    </row>
    <row r="26" spans="1:24" x14ac:dyDescent="0.25">
      <c r="A26" s="2" t="s">
        <v>468</v>
      </c>
      <c r="B26" s="2" t="s">
        <v>195</v>
      </c>
      <c r="C26" s="2" t="s">
        <v>20</v>
      </c>
      <c r="D26" s="2" t="s">
        <v>310</v>
      </c>
      <c r="E26" s="2">
        <v>33</v>
      </c>
      <c r="F26" s="7">
        <v>6</v>
      </c>
      <c r="G26" s="15" t="s">
        <v>66</v>
      </c>
      <c r="H26" s="31"/>
      <c r="I26" s="37"/>
      <c r="J26" s="5"/>
      <c r="K26" s="8">
        <v>808</v>
      </c>
      <c r="L26" s="9" t="s">
        <v>68</v>
      </c>
      <c r="M26" s="9" t="s">
        <v>69</v>
      </c>
      <c r="N26" s="9" t="s">
        <v>70</v>
      </c>
      <c r="O26" s="9" t="s">
        <v>71</v>
      </c>
      <c r="R26" s="10">
        <v>1078</v>
      </c>
      <c r="S26" s="15" t="s">
        <v>67</v>
      </c>
      <c r="T26" s="11">
        <v>20.74</v>
      </c>
      <c r="W26" s="14">
        <v>6</v>
      </c>
      <c r="X26" s="12" t="s">
        <v>72</v>
      </c>
    </row>
    <row r="27" spans="1:24" s="13" customFormat="1" x14ac:dyDescent="0.25">
      <c r="A27" s="2" t="s">
        <v>468</v>
      </c>
      <c r="B27" s="3" t="s">
        <v>238</v>
      </c>
      <c r="C27" s="2" t="s">
        <v>311</v>
      </c>
      <c r="D27" s="2" t="s">
        <v>310</v>
      </c>
      <c r="E27" s="2">
        <v>33</v>
      </c>
      <c r="F27" s="7">
        <v>6</v>
      </c>
      <c r="G27" s="15" t="s">
        <v>312</v>
      </c>
      <c r="H27" s="15">
        <v>69.44</v>
      </c>
      <c r="I27" s="37">
        <v>3.8511369999999999E-8</v>
      </c>
      <c r="J27" s="5"/>
      <c r="K27" s="8">
        <v>481</v>
      </c>
      <c r="L27" s="9" t="s">
        <v>313</v>
      </c>
      <c r="M27" s="9" t="s">
        <v>314</v>
      </c>
      <c r="N27" s="9" t="s">
        <v>315</v>
      </c>
      <c r="O27" s="9" t="s">
        <v>316</v>
      </c>
      <c r="P27" s="48">
        <v>7.5343400000000001E-5</v>
      </c>
      <c r="Q27" s="7"/>
      <c r="R27" s="10">
        <v>1302</v>
      </c>
      <c r="S27" s="15" t="s">
        <v>317</v>
      </c>
      <c r="T27" s="11">
        <v>14.1</v>
      </c>
      <c r="U27" s="12">
        <v>0.12684970000000001</v>
      </c>
      <c r="W27" s="14">
        <v>6</v>
      </c>
      <c r="X27" s="12" t="s">
        <v>318</v>
      </c>
    </row>
    <row r="28" spans="1:24" s="13" customFormat="1" x14ac:dyDescent="0.25">
      <c r="A28" s="2"/>
      <c r="B28" s="3"/>
      <c r="C28" s="2"/>
      <c r="D28" s="7"/>
      <c r="E28" s="7"/>
      <c r="F28" s="7"/>
      <c r="G28" s="15"/>
      <c r="H28" s="15"/>
      <c r="I28" s="37"/>
      <c r="J28" s="5"/>
      <c r="K28" s="8"/>
      <c r="L28" s="9"/>
      <c r="M28" s="9"/>
      <c r="N28" s="9"/>
      <c r="O28" s="9"/>
      <c r="P28" s="46"/>
      <c r="Q28" s="7"/>
      <c r="R28" s="10"/>
      <c r="S28" s="15"/>
      <c r="T28" s="11"/>
      <c r="U28" s="12"/>
      <c r="W28" s="14"/>
      <c r="X28" s="12"/>
    </row>
    <row r="29" spans="1:24" x14ac:dyDescent="0.25">
      <c r="A29" s="2" t="s">
        <v>467</v>
      </c>
      <c r="B29" s="2" t="s">
        <v>195</v>
      </c>
      <c r="C29" s="2" t="s">
        <v>23</v>
      </c>
      <c r="D29" s="2" t="s">
        <v>21</v>
      </c>
      <c r="E29" s="2">
        <v>53</v>
      </c>
      <c r="F29" s="7">
        <v>6</v>
      </c>
      <c r="G29" s="7" t="s">
        <v>59</v>
      </c>
      <c r="I29" s="39"/>
      <c r="J29" s="5"/>
      <c r="K29" s="8">
        <v>1165</v>
      </c>
      <c r="L29" s="9" t="s">
        <v>62</v>
      </c>
      <c r="M29" s="9" t="s">
        <v>63</v>
      </c>
      <c r="N29" s="9" t="s">
        <v>64</v>
      </c>
      <c r="O29" s="9" t="s">
        <v>65</v>
      </c>
      <c r="R29" s="10">
        <v>1151</v>
      </c>
      <c r="S29" s="11" t="s">
        <v>60</v>
      </c>
      <c r="T29" s="11">
        <v>13.94</v>
      </c>
      <c r="W29" s="14">
        <v>6</v>
      </c>
      <c r="X29" s="12" t="s">
        <v>61</v>
      </c>
    </row>
    <row r="30" spans="1:24" s="13" customFormat="1" x14ac:dyDescent="0.25">
      <c r="A30" s="2" t="s">
        <v>467</v>
      </c>
      <c r="B30" s="3" t="s">
        <v>238</v>
      </c>
      <c r="C30" s="2" t="s">
        <v>302</v>
      </c>
      <c r="D30" s="2" t="s">
        <v>21</v>
      </c>
      <c r="E30" s="7">
        <v>53</v>
      </c>
      <c r="F30" s="7">
        <v>6</v>
      </c>
      <c r="G30" s="15" t="s">
        <v>303</v>
      </c>
      <c r="H30" s="31">
        <v>34.65</v>
      </c>
      <c r="I30" s="37" t="s">
        <v>397</v>
      </c>
      <c r="J30" s="5"/>
      <c r="K30" s="8">
        <v>1530</v>
      </c>
      <c r="L30" s="9" t="s">
        <v>304</v>
      </c>
      <c r="M30" s="9" t="s">
        <v>305</v>
      </c>
      <c r="N30" s="9" t="s">
        <v>306</v>
      </c>
      <c r="O30" s="9" t="s">
        <v>307</v>
      </c>
      <c r="P30" s="48">
        <v>1.1064629999999999E-5</v>
      </c>
      <c r="Q30" s="7"/>
      <c r="R30" s="10">
        <v>1176</v>
      </c>
      <c r="S30" s="15" t="s">
        <v>308</v>
      </c>
      <c r="T30" s="11">
        <v>13.04</v>
      </c>
      <c r="U30" s="43">
        <v>0.71935870000000002</v>
      </c>
      <c r="W30" s="14">
        <v>6</v>
      </c>
      <c r="X30" s="12" t="s">
        <v>309</v>
      </c>
    </row>
    <row r="31" spans="1:24" s="13" customFormat="1" x14ac:dyDescent="0.25">
      <c r="A31" s="2"/>
      <c r="B31" s="3"/>
      <c r="C31" s="2"/>
      <c r="D31" s="2"/>
      <c r="E31" s="6"/>
      <c r="F31" s="7"/>
      <c r="G31" s="2"/>
      <c r="H31" s="2"/>
      <c r="I31" s="39"/>
      <c r="J31" s="2"/>
      <c r="K31" s="26"/>
      <c r="L31" s="27"/>
      <c r="M31" s="27"/>
      <c r="N31" s="27"/>
      <c r="O31" s="27"/>
      <c r="P31" s="49"/>
      <c r="Q31" s="7"/>
      <c r="R31" s="28"/>
      <c r="S31" s="29"/>
      <c r="T31" s="29"/>
      <c r="U31" s="44"/>
      <c r="W31" s="14"/>
      <c r="X31" s="12"/>
    </row>
    <row r="32" spans="1:24" x14ac:dyDescent="0.25">
      <c r="A32" s="2" t="s">
        <v>466</v>
      </c>
      <c r="B32" s="2" t="s">
        <v>195</v>
      </c>
      <c r="C32" s="2" t="s">
        <v>391</v>
      </c>
      <c r="D32" s="2" t="s">
        <v>177</v>
      </c>
      <c r="E32" s="6">
        <v>1335</v>
      </c>
      <c r="F32" s="7">
        <v>16</v>
      </c>
      <c r="G32" s="15" t="s">
        <v>180</v>
      </c>
      <c r="H32" s="31"/>
      <c r="I32" s="31"/>
      <c r="J32" s="5"/>
      <c r="K32" s="8">
        <v>2908</v>
      </c>
      <c r="L32" s="9" t="s">
        <v>183</v>
      </c>
      <c r="M32" s="9" t="s">
        <v>184</v>
      </c>
      <c r="N32" s="9" t="s">
        <v>185</v>
      </c>
      <c r="O32" s="9" t="s">
        <v>186</v>
      </c>
      <c r="P32" s="47"/>
      <c r="R32" s="10">
        <v>3083</v>
      </c>
      <c r="S32" s="15" t="s">
        <v>181</v>
      </c>
      <c r="T32" s="11">
        <v>9.6300000000000008</v>
      </c>
      <c r="U32" s="43"/>
      <c r="W32" s="14">
        <v>10</v>
      </c>
      <c r="X32" s="12" t="s">
        <v>182</v>
      </c>
    </row>
    <row r="33" spans="1:25" x14ac:dyDescent="0.25">
      <c r="A33" s="2" t="s">
        <v>466</v>
      </c>
      <c r="B33" s="3" t="s">
        <v>238</v>
      </c>
      <c r="C33" s="2" t="s">
        <v>367</v>
      </c>
      <c r="D33" s="2" t="s">
        <v>177</v>
      </c>
      <c r="E33" s="6">
        <v>1335</v>
      </c>
      <c r="F33" s="7">
        <v>6</v>
      </c>
      <c r="G33" s="15" t="s">
        <v>368</v>
      </c>
      <c r="H33" s="2">
        <v>0.67</v>
      </c>
      <c r="I33" s="39">
        <v>1.4834780000000001E-3</v>
      </c>
      <c r="K33" s="22">
        <v>699</v>
      </c>
      <c r="L33" s="9" t="s">
        <v>369</v>
      </c>
      <c r="M33" s="9" t="s">
        <v>370</v>
      </c>
      <c r="N33" s="9" t="s">
        <v>371</v>
      </c>
      <c r="O33" s="9" t="s">
        <v>372</v>
      </c>
      <c r="P33" s="47">
        <v>0.67909980000000003</v>
      </c>
      <c r="R33" s="10">
        <v>1143</v>
      </c>
      <c r="S33" s="15" t="s">
        <v>373</v>
      </c>
      <c r="T33" s="11">
        <v>7.74</v>
      </c>
      <c r="U33" s="43">
        <v>0.56852069999999999</v>
      </c>
      <c r="W33" s="14">
        <v>6</v>
      </c>
      <c r="X33" s="12" t="s">
        <v>374</v>
      </c>
    </row>
    <row r="34" spans="1:25" x14ac:dyDescent="0.25">
      <c r="P34" s="47"/>
    </row>
    <row r="35" spans="1:25" x14ac:dyDescent="0.25">
      <c r="A35" s="2" t="s">
        <v>465</v>
      </c>
      <c r="B35" s="2" t="s">
        <v>195</v>
      </c>
      <c r="C35" s="2" t="s">
        <v>31</v>
      </c>
      <c r="D35" s="2" t="s">
        <v>32</v>
      </c>
      <c r="E35" s="6">
        <v>1168</v>
      </c>
      <c r="F35" s="7">
        <v>12</v>
      </c>
      <c r="G35" s="15" t="s">
        <v>94</v>
      </c>
      <c r="H35" s="15"/>
      <c r="I35" s="15"/>
      <c r="J35" s="5"/>
      <c r="K35" s="8">
        <v>2558</v>
      </c>
      <c r="L35" s="9" t="s">
        <v>97</v>
      </c>
      <c r="M35" s="9" t="s">
        <v>98</v>
      </c>
      <c r="N35" s="9" t="s">
        <v>99</v>
      </c>
      <c r="O35" s="9" t="s">
        <v>100</v>
      </c>
      <c r="P35" s="47"/>
      <c r="R35" s="10">
        <v>2754</v>
      </c>
      <c r="S35" s="15" t="s">
        <v>95</v>
      </c>
      <c r="T35" s="11">
        <v>19.04</v>
      </c>
      <c r="W35" s="14">
        <v>12</v>
      </c>
      <c r="X35" s="12" t="s">
        <v>96</v>
      </c>
    </row>
    <row r="36" spans="1:25" s="13" customFormat="1" x14ac:dyDescent="0.25">
      <c r="A36" s="2" t="s">
        <v>465</v>
      </c>
      <c r="B36" s="3" t="s">
        <v>238</v>
      </c>
      <c r="C36" s="2" t="s">
        <v>359</v>
      </c>
      <c r="D36" s="2" t="s">
        <v>32</v>
      </c>
      <c r="E36" s="6">
        <v>1168</v>
      </c>
      <c r="F36" s="7">
        <v>12</v>
      </c>
      <c r="G36" s="15" t="s">
        <v>360</v>
      </c>
      <c r="H36" s="15">
        <v>0.62</v>
      </c>
      <c r="I36" s="37">
        <v>1.0619400000000001E-8</v>
      </c>
      <c r="J36" s="5"/>
      <c r="K36" s="8">
        <v>951</v>
      </c>
      <c r="L36" s="9" t="s">
        <v>361</v>
      </c>
      <c r="M36" s="9" t="s">
        <v>362</v>
      </c>
      <c r="N36" s="9" t="s">
        <v>363</v>
      </c>
      <c r="O36" s="9" t="s">
        <v>364</v>
      </c>
      <c r="P36" s="47">
        <v>0.53422840000000005</v>
      </c>
      <c r="Q36" s="7"/>
      <c r="R36" s="10">
        <v>2648</v>
      </c>
      <c r="S36" s="15" t="s">
        <v>365</v>
      </c>
      <c r="T36" s="11">
        <v>12.17</v>
      </c>
      <c r="U36" s="43">
        <v>1.1024900000000001E-2</v>
      </c>
      <c r="W36" s="14">
        <v>6</v>
      </c>
      <c r="X36" s="12" t="s">
        <v>366</v>
      </c>
    </row>
    <row r="37" spans="1:25" x14ac:dyDescent="0.25">
      <c r="P37" s="47"/>
      <c r="U37" s="43"/>
    </row>
    <row r="38" spans="1:25" s="13" customFormat="1" x14ac:dyDescent="0.25">
      <c r="A38" s="7" t="s">
        <v>464</v>
      </c>
      <c r="B38" s="7" t="s">
        <v>195</v>
      </c>
      <c r="C38" s="7" t="s">
        <v>24</v>
      </c>
      <c r="D38" s="7" t="s">
        <v>58</v>
      </c>
      <c r="E38" s="7">
        <v>254</v>
      </c>
      <c r="F38" s="7">
        <v>31</v>
      </c>
      <c r="G38" s="7" t="s">
        <v>51</v>
      </c>
      <c r="H38" s="31"/>
      <c r="I38" s="31"/>
      <c r="J38" s="7"/>
      <c r="K38" s="8">
        <v>7084</v>
      </c>
      <c r="L38" s="9" t="s">
        <v>54</v>
      </c>
      <c r="M38" s="9" t="s">
        <v>55</v>
      </c>
      <c r="N38" s="9" t="s">
        <v>56</v>
      </c>
      <c r="O38" s="9" t="s">
        <v>57</v>
      </c>
      <c r="P38" s="46"/>
      <c r="Q38" s="7"/>
      <c r="R38" s="10">
        <v>5905</v>
      </c>
      <c r="S38" s="11" t="s">
        <v>52</v>
      </c>
      <c r="T38" s="11">
        <v>15.32</v>
      </c>
      <c r="U38" s="12"/>
      <c r="W38" s="14">
        <v>28</v>
      </c>
      <c r="X38" s="12" t="s">
        <v>53</v>
      </c>
    </row>
    <row r="39" spans="1:25" s="13" customFormat="1" x14ac:dyDescent="0.25">
      <c r="A39" s="7" t="s">
        <v>464</v>
      </c>
      <c r="B39" s="32" t="s">
        <v>393</v>
      </c>
      <c r="C39" s="7" t="s">
        <v>198</v>
      </c>
      <c r="D39" s="7" t="s">
        <v>58</v>
      </c>
      <c r="E39" s="7">
        <v>254</v>
      </c>
      <c r="F39" s="7">
        <v>11</v>
      </c>
      <c r="G39" s="15" t="s">
        <v>200</v>
      </c>
      <c r="H39" s="15">
        <v>0.93</v>
      </c>
      <c r="I39" s="38">
        <v>0.36502370000000001</v>
      </c>
      <c r="J39" s="7"/>
      <c r="K39" s="8">
        <v>3285</v>
      </c>
      <c r="L39" s="9" t="s">
        <v>202</v>
      </c>
      <c r="M39" s="9" t="s">
        <v>203</v>
      </c>
      <c r="N39" s="9" t="s">
        <v>204</v>
      </c>
      <c r="O39" s="9" t="s">
        <v>205</v>
      </c>
      <c r="P39" s="48">
        <v>1.888953E-7</v>
      </c>
      <c r="Q39" s="7"/>
      <c r="R39" s="10">
        <v>3353</v>
      </c>
      <c r="S39" s="15" t="s">
        <v>201</v>
      </c>
      <c r="T39" s="11">
        <v>22.48</v>
      </c>
      <c r="U39" s="44">
        <v>4.6160899999999998E-3</v>
      </c>
      <c r="W39" s="14"/>
      <c r="X39" s="12" t="s">
        <v>18</v>
      </c>
    </row>
    <row r="40" spans="1:25" s="13" customFormat="1" x14ac:dyDescent="0.25">
      <c r="A40" s="7" t="s">
        <v>464</v>
      </c>
      <c r="B40" s="32" t="s">
        <v>394</v>
      </c>
      <c r="C40" s="7" t="s">
        <v>199</v>
      </c>
      <c r="D40" s="7" t="s">
        <v>58</v>
      </c>
      <c r="E40" s="7">
        <v>254</v>
      </c>
      <c r="F40" s="7">
        <v>10</v>
      </c>
      <c r="G40" s="15" t="s">
        <v>206</v>
      </c>
      <c r="H40" s="15">
        <v>0.36</v>
      </c>
      <c r="I40" s="37">
        <v>8.0190820000000002E-9</v>
      </c>
      <c r="J40" s="7"/>
      <c r="K40" s="8">
        <v>1872</v>
      </c>
      <c r="L40" s="9" t="s">
        <v>209</v>
      </c>
      <c r="M40" s="9" t="s">
        <v>210</v>
      </c>
      <c r="N40" s="9" t="s">
        <v>211</v>
      </c>
      <c r="O40" s="9" t="s">
        <v>212</v>
      </c>
      <c r="P40" s="48">
        <v>3.7167729999999999E-9</v>
      </c>
      <c r="Q40" s="7"/>
      <c r="R40" s="10">
        <v>2155</v>
      </c>
      <c r="S40" s="15" t="s">
        <v>207</v>
      </c>
      <c r="T40" s="11">
        <v>5.28</v>
      </c>
      <c r="U40" s="44">
        <v>2.3124710000000001E-6</v>
      </c>
      <c r="W40" s="14">
        <v>10</v>
      </c>
      <c r="X40" s="12" t="s">
        <v>208</v>
      </c>
    </row>
    <row r="41" spans="1:25" s="35" customFormat="1" x14ac:dyDescent="0.25">
      <c r="A41" s="1"/>
      <c r="B41" s="1"/>
      <c r="C41" s="1" t="s">
        <v>392</v>
      </c>
      <c r="D41" s="1"/>
      <c r="E41" s="1"/>
      <c r="F41" s="16"/>
      <c r="G41" s="33" t="s">
        <v>395</v>
      </c>
      <c r="H41" s="33"/>
      <c r="I41" s="33"/>
      <c r="J41" s="1"/>
      <c r="K41" s="17"/>
      <c r="L41" s="18" t="s">
        <v>396</v>
      </c>
      <c r="M41" s="18" t="s">
        <v>396</v>
      </c>
      <c r="N41" s="18" t="s">
        <v>396</v>
      </c>
      <c r="O41" s="18" t="s">
        <v>396</v>
      </c>
      <c r="P41" s="45"/>
      <c r="Q41" s="16"/>
      <c r="R41" s="19"/>
      <c r="S41" s="33" t="s">
        <v>395</v>
      </c>
      <c r="T41" s="33"/>
      <c r="U41" s="21"/>
      <c r="V41" s="34"/>
      <c r="W41" s="19"/>
      <c r="X41" s="21" t="s">
        <v>396</v>
      </c>
      <c r="Y41" s="34"/>
    </row>
    <row r="43" spans="1:25" s="13" customFormat="1" x14ac:dyDescent="0.25">
      <c r="A43" s="4" t="s">
        <v>228</v>
      </c>
      <c r="B43" s="2"/>
      <c r="C43" s="2"/>
      <c r="D43" s="2"/>
      <c r="E43" s="2"/>
      <c r="F43" s="7"/>
      <c r="G43" s="2"/>
      <c r="H43" s="2"/>
      <c r="I43" s="2"/>
      <c r="J43" s="2"/>
      <c r="K43" s="22"/>
      <c r="L43" s="9"/>
      <c r="M43" s="9"/>
      <c r="N43" s="9"/>
      <c r="O43" s="9"/>
      <c r="P43" s="46"/>
      <c r="Q43" s="7"/>
      <c r="R43" s="14"/>
      <c r="S43" s="11"/>
      <c r="T43" s="11"/>
      <c r="U43" s="12"/>
      <c r="W43" s="14"/>
      <c r="X43" s="23"/>
    </row>
    <row r="45" spans="1:25" s="13" customFormat="1" x14ac:dyDescent="0.25">
      <c r="A45" s="4" t="s">
        <v>463</v>
      </c>
      <c r="B45" s="2"/>
      <c r="C45" s="2"/>
      <c r="D45" s="2"/>
      <c r="E45" s="2"/>
      <c r="F45" s="7"/>
      <c r="G45" s="2"/>
      <c r="H45" s="2"/>
      <c r="I45" s="2"/>
      <c r="J45" s="2"/>
      <c r="K45" s="22"/>
      <c r="L45" s="9"/>
      <c r="M45" s="9"/>
      <c r="N45" s="9"/>
      <c r="O45" s="9"/>
      <c r="P45" s="46"/>
      <c r="Q45" s="7"/>
      <c r="R45" s="14"/>
      <c r="S45" s="11"/>
      <c r="T45" s="11"/>
      <c r="U45" s="12"/>
      <c r="W45" s="14"/>
      <c r="X45" s="23"/>
    </row>
    <row r="48" spans="1:25" s="2" customFormat="1" x14ac:dyDescent="0.25">
      <c r="B48" s="4"/>
      <c r="F48" s="7"/>
      <c r="K48" s="22"/>
      <c r="L48" s="9"/>
      <c r="M48" s="9"/>
      <c r="N48" s="9"/>
      <c r="O48" s="9"/>
      <c r="P48" s="46"/>
      <c r="Q48" s="7"/>
      <c r="R48" s="14"/>
      <c r="S48" s="11"/>
      <c r="T48" s="11"/>
      <c r="U48" s="12"/>
      <c r="V48" s="13"/>
      <c r="W48" s="14"/>
      <c r="X48" s="23"/>
      <c r="Y4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</vt:lpstr>
      <vt:lpstr>Table S2_stats</vt:lpstr>
      <vt:lpstr>Table S3</vt:lpstr>
    </vt:vector>
  </TitlesOfParts>
  <Company>University of Aberdeen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LORENZ</dc:creator>
  <cp:lastModifiedBy>A Lorenz</cp:lastModifiedBy>
  <dcterms:created xsi:type="dcterms:W3CDTF">2013-08-23T10:33:03Z</dcterms:created>
  <dcterms:modified xsi:type="dcterms:W3CDTF">2019-10-15T12:44:58Z</dcterms:modified>
</cp:coreProperties>
</file>