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lfunjunior/Documents/Chalfun/UFLA/Artigos para submissão/Revista Scientific Reports/Thales_Vitis_2019/"/>
    </mc:Choice>
  </mc:AlternateContent>
  <xr:revisionPtr revIDLastSave="0" documentId="13_ncr:1_{2EED5778-D367-624A-8D6A-6CC2E4A512A8}" xr6:coauthVersionLast="36" xr6:coauthVersionMax="36" xr10:uidLastSave="{00000000-0000-0000-0000-000000000000}"/>
  <bookViews>
    <workbookView xWindow="380" yWindow="460" windowWidth="28040" windowHeight="17040" xr2:uid="{00000000-000D-0000-FFFF-FFFF00000000}"/>
  </bookViews>
  <sheets>
    <sheet name="matrix.counts.matrix.G1_vs_G3.e" sheetId="1" r:id="rId1"/>
  </sheets>
  <definedNames>
    <definedName name="_xlnm._FilterDatabase" localSheetId="0" hidden="1">matrix.counts.matrix.G1_vs_G3.e!$A$1:$AG$1</definedName>
  </definedNames>
  <calcPr calcId="181029"/>
</workbook>
</file>

<file path=xl/calcChain.xml><?xml version="1.0" encoding="utf-8"?>
<calcChain xmlns="http://schemas.openxmlformats.org/spreadsheetml/2006/main">
  <c r="AJ17" i="1" l="1"/>
  <c r="AK17" i="1" s="1"/>
  <c r="AH17" i="1"/>
  <c r="AI17" i="1" s="1"/>
  <c r="AF17" i="1"/>
  <c r="AG17" i="1" s="1"/>
  <c r="AD17" i="1"/>
  <c r="AE17" i="1" s="1"/>
  <c r="AJ16" i="1"/>
  <c r="AK16" i="1" s="1"/>
  <c r="AH16" i="1"/>
  <c r="AI16" i="1" s="1"/>
  <c r="AF16" i="1"/>
  <c r="AG16" i="1" s="1"/>
  <c r="AD16" i="1"/>
  <c r="AE16" i="1" s="1"/>
  <c r="AJ15" i="1"/>
  <c r="AK15" i="1" s="1"/>
  <c r="AH15" i="1"/>
  <c r="AI15" i="1" s="1"/>
  <c r="AF15" i="1"/>
  <c r="AG15" i="1" s="1"/>
  <c r="AD15" i="1"/>
  <c r="AE15" i="1" s="1"/>
  <c r="AJ14" i="1"/>
  <c r="AK14" i="1" s="1"/>
  <c r="AH14" i="1"/>
  <c r="AI14" i="1" s="1"/>
  <c r="AF14" i="1"/>
  <c r="AG14" i="1" s="1"/>
  <c r="AD14" i="1"/>
  <c r="AE14" i="1" s="1"/>
  <c r="AJ13" i="1"/>
  <c r="AK13" i="1" s="1"/>
  <c r="AH13" i="1"/>
  <c r="AI13" i="1" s="1"/>
  <c r="AF13" i="1"/>
  <c r="AG13" i="1" s="1"/>
  <c r="AD13" i="1"/>
  <c r="AE13" i="1" s="1"/>
  <c r="AJ12" i="1"/>
  <c r="AK12" i="1" s="1"/>
  <c r="AH12" i="1"/>
  <c r="AI12" i="1" s="1"/>
  <c r="AF12" i="1"/>
  <c r="AG12" i="1" s="1"/>
  <c r="AD12" i="1"/>
  <c r="AE12" i="1" s="1"/>
  <c r="AJ11" i="1"/>
  <c r="AK11" i="1" s="1"/>
  <c r="AH11" i="1"/>
  <c r="AI11" i="1" s="1"/>
  <c r="AF11" i="1"/>
  <c r="AG11" i="1" s="1"/>
  <c r="AD11" i="1"/>
  <c r="AE11" i="1" s="1"/>
  <c r="AJ10" i="1"/>
  <c r="AK10" i="1" s="1"/>
  <c r="AH10" i="1"/>
  <c r="AI10" i="1" s="1"/>
  <c r="AF10" i="1"/>
  <c r="AG10" i="1" s="1"/>
  <c r="AD10" i="1"/>
  <c r="AE10" i="1" s="1"/>
  <c r="AJ9" i="1"/>
  <c r="AK9" i="1" s="1"/>
  <c r="AH9" i="1"/>
  <c r="AI9" i="1" s="1"/>
  <c r="AF9" i="1"/>
  <c r="AG9" i="1" s="1"/>
  <c r="AD9" i="1"/>
  <c r="AE9" i="1" s="1"/>
  <c r="AJ8" i="1"/>
  <c r="AK8" i="1" s="1"/>
  <c r="AH8" i="1"/>
  <c r="AI8" i="1" s="1"/>
  <c r="AF8" i="1"/>
  <c r="AG8" i="1" s="1"/>
  <c r="AD8" i="1"/>
  <c r="AE8" i="1" s="1"/>
  <c r="AJ7" i="1"/>
  <c r="AK7" i="1" s="1"/>
  <c r="AH7" i="1"/>
  <c r="AI7" i="1" s="1"/>
  <c r="AF7" i="1"/>
  <c r="AG7" i="1" s="1"/>
  <c r="AD7" i="1"/>
  <c r="AE7" i="1" s="1"/>
  <c r="AJ6" i="1"/>
  <c r="AK6" i="1" s="1"/>
  <c r="AH6" i="1"/>
  <c r="AI6" i="1" s="1"/>
  <c r="AF6" i="1"/>
  <c r="AG6" i="1" s="1"/>
  <c r="AD6" i="1"/>
  <c r="AE6" i="1" s="1"/>
  <c r="AJ5" i="1"/>
  <c r="AK5" i="1" s="1"/>
  <c r="AH5" i="1"/>
  <c r="AI5" i="1" s="1"/>
  <c r="AF5" i="1"/>
  <c r="AG5" i="1" s="1"/>
  <c r="AD5" i="1"/>
  <c r="AE5" i="1" s="1"/>
  <c r="AJ4" i="1"/>
  <c r="AK4" i="1" s="1"/>
  <c r="AH4" i="1"/>
  <c r="AI4" i="1" s="1"/>
  <c r="AF4" i="1"/>
  <c r="AG4" i="1" s="1"/>
  <c r="AD4" i="1"/>
  <c r="AE4" i="1" s="1"/>
  <c r="AJ3" i="1"/>
  <c r="AK3" i="1" s="1"/>
  <c r="AH3" i="1"/>
  <c r="AI3" i="1" s="1"/>
  <c r="AF3" i="1"/>
  <c r="AG3" i="1" s="1"/>
  <c r="AD3" i="1"/>
  <c r="AE3" i="1" s="1"/>
  <c r="AJ2" i="1"/>
  <c r="AK2" i="1" s="1"/>
  <c r="AH2" i="1"/>
  <c r="AI2" i="1" s="1"/>
  <c r="AF2" i="1"/>
  <c r="AG2" i="1" s="1"/>
  <c r="AD2" i="1"/>
  <c r="AE2" i="1" s="1"/>
</calcChain>
</file>

<file path=xl/sharedStrings.xml><?xml version="1.0" encoding="utf-8"?>
<sst xmlns="http://schemas.openxmlformats.org/spreadsheetml/2006/main" count="140" uniqueCount="97">
  <si>
    <t>sampleA</t>
  </si>
  <si>
    <t>sampleB</t>
  </si>
  <si>
    <t>logFC</t>
  </si>
  <si>
    <t>logCPM</t>
  </si>
  <si>
    <t>PValue</t>
  </si>
  <si>
    <t>FDR</t>
  </si>
  <si>
    <t>TRINITY_DN2100_c0_g1</t>
  </si>
  <si>
    <t>TRINITY_DN16933_c0_g1</t>
  </si>
  <si>
    <t>TRINITY_DN61581_c0_g3</t>
  </si>
  <si>
    <t>TRINITY_DN33929_c1_g1</t>
  </si>
  <si>
    <t>TRINITY_DN24453_c0_g1</t>
  </si>
  <si>
    <t>TRINITY_DN32983_c0_g1</t>
  </si>
  <si>
    <t>TRINITY_DN9340_c0_g3</t>
  </si>
  <si>
    <t>TRINITY_DN36935_c4_g7</t>
  </si>
  <si>
    <t>TRINITY_DN4411_c0_g2</t>
  </si>
  <si>
    <t>TRINITY_DN34954_c0_g2</t>
  </si>
  <si>
    <t>TRINITY_DN1907_c0_g1</t>
  </si>
  <si>
    <t>TRINITY_DN19507_c0_g2</t>
  </si>
  <si>
    <t>TRINITY_DN22522_c0_g3</t>
  </si>
  <si>
    <t>TRINITY_DN12016_c0_g2</t>
  </si>
  <si>
    <t>TRINITY_DN22259_c0_g1</t>
  </si>
  <si>
    <t>TRINITY_DN36167_c0_g1</t>
  </si>
  <si>
    <t>transcriptional elongation regulator MINIYO</t>
  </si>
  <si>
    <t>gi|731382735|ref|XP_010646386.1|PREDICTED: transcriptional elongation regulator MINIYO isoform X2 [Vitis vinifera]</t>
  </si>
  <si>
    <t>XP_010646386</t>
  </si>
  <si>
    <t>probable LRR receptor-like serine threonine- kinase At3g47570</t>
  </si>
  <si>
    <t>gi|731408511|ref|XP_010656878.1|PREDICTED: probable LRR receptor-like serine/threonine-protein kinase At3g47570 [Vitis vinifera]</t>
  </si>
  <si>
    <t>XP_010656878</t>
  </si>
  <si>
    <t>Phospholipase A2 family isoform 1</t>
  </si>
  <si>
    <t>gi|225436652|ref|XP_002280404.1|PREDICTED: uncharacterized protein LOC100267192 [Vitis vinifera]gi|296083861|emb|CBI24249.3|unnamed protein product, partial [Vitis vinifera]</t>
  </si>
  <si>
    <t>XP_002280404, CBI24249</t>
  </si>
  <si>
    <t>TRINITY_DN33929_c1_g1 No TRANSDECODER pass</t>
  </si>
  <si>
    <t>TRINITY_DN24453_c0_g1 No TRANSDECODER pass</t>
  </si>
  <si>
    <t>intracellular transport USO1</t>
  </si>
  <si>
    <t>gi|731379358|ref|XP_010660910.1|PREDICTED: myosin-9 isoform X2 [Vitis vinifera]</t>
  </si>
  <si>
    <t>XP_010660910</t>
  </si>
  <si>
    <t>solute carrier family 25 member 44-like</t>
  </si>
  <si>
    <t>gi|731401945|ref|XP_010654484.1|PREDICTED: solute carrier family 25 member 44-like [Vitis vinifera]</t>
  </si>
  <si>
    <t>XP_010654484</t>
  </si>
  <si>
    <t>methyl- -binding domain-containing 9 isoform X2</t>
  </si>
  <si>
    <t>gi|1104513422|ref|XP_019075884.1|PREDICTED: methyl-CpG-binding domain-containing protein 9 isoform X2 [Vitis vinifera]</t>
  </si>
  <si>
    <t>XP_019075884</t>
  </si>
  <si>
    <t>hypothetical protein VITISV_027732</t>
  </si>
  <si>
    <t>gi|147842551|emb|CAN69675.1|hypothetical protein VITISV_027732 [Vitis vinifera]</t>
  </si>
  <si>
    <t>CAN69675</t>
  </si>
  <si>
    <t>TRINITY_DN34954_c0_g2 No TRANSDECODER pass</t>
  </si>
  <si>
    <t>ATP-binding Cassette (ABC) Superfamily</t>
  </si>
  <si>
    <t>gi|566025485|gb|ETI48396.1|hypothetical protein F443_07570 [Phytophthora parasitica P1569]</t>
  </si>
  <si>
    <t>ETI48396</t>
  </si>
  <si>
    <t>probable apyrase 7</t>
  </si>
  <si>
    <t>gi|147804659|emb|CAN73342.1|hypothetical protein VITISV_042406 [Vitis vinifera]</t>
  </si>
  <si>
    <t>CAN73342</t>
  </si>
  <si>
    <t>EARLY FLOWERING 3</t>
  </si>
  <si>
    <t>gi|147799470|emb|CAN70608.1|hypothetical protein VITISV_040198 [Vitis vinifera]</t>
  </si>
  <si>
    <t>CAN70608</t>
  </si>
  <si>
    <t>isocitrate dehydrogenase [NAD] regulatory subunit mitochondrial isoform X2</t>
  </si>
  <si>
    <t>gi|1105487601|ref|XP_019075137.1|PREDICTED: isocitrate dehydrogenase [NAD] regulatory subunit 1, mitochondrial [Vitis vinifera]</t>
  </si>
  <si>
    <t>XP_019075137</t>
  </si>
  <si>
    <t>replicase</t>
  </si>
  <si>
    <t>gi|923717447|gb|ALB35654.1|replication-associated polyprotein [Grapevine rupestris stem pitting-associated virus]</t>
  </si>
  <si>
    <t>ALB35654</t>
  </si>
  <si>
    <t>4-coumarate-- ligase-like 9</t>
  </si>
  <si>
    <t>gi|225425844|ref|XP_002265545.1|PREDICTED: 4-coumarate--CoA ligase-like 9 [Vitis vinifera]gi|297738374|emb|CBI27575.3|unnamed protein product, partial [Vitis vinifera]</t>
  </si>
  <si>
    <t>XP_002265545, CBI27575</t>
  </si>
  <si>
    <t>ID_de_novo_assembly</t>
  </si>
  <si>
    <t>Query name</t>
  </si>
  <si>
    <t>Sequence desc.</t>
  </si>
  <si>
    <t>Sequence length</t>
  </si>
  <si>
    <t>Hit desc.</t>
  </si>
  <si>
    <t>Hit ACC</t>
  </si>
  <si>
    <t>E-Value</t>
  </si>
  <si>
    <t>Similarity</t>
  </si>
  <si>
    <t>Bit-Score</t>
  </si>
  <si>
    <t>Alignment length</t>
  </si>
  <si>
    <t>Positives</t>
  </si>
  <si>
    <t>mycotymovirus</t>
  </si>
  <si>
    <t>Pyrenochaeta sp. DS3sAY3a</t>
  </si>
  <si>
    <t>NN1_1</t>
  </si>
  <si>
    <t>NN1_2</t>
  </si>
  <si>
    <t>NN1_3</t>
  </si>
  <si>
    <t>NE1_1</t>
  </si>
  <si>
    <t>NE1_2</t>
  </si>
  <si>
    <t>NE1_3</t>
  </si>
  <si>
    <t>NN2_1</t>
  </si>
  <si>
    <t>NN2_2</t>
  </si>
  <si>
    <t>NN2_3</t>
  </si>
  <si>
    <t>NE2_1</t>
  </si>
  <si>
    <t>NE2_2</t>
  </si>
  <si>
    <t>NE2_3</t>
  </si>
  <si>
    <t>NN1</t>
  </si>
  <si>
    <t>NN2</t>
  </si>
  <si>
    <t>Alternaria</t>
  </si>
  <si>
    <t>similarity_alternaria</t>
  </si>
  <si>
    <t>similarity_mycotymovirus</t>
  </si>
  <si>
    <t>Similarity_pyrenochaeta</t>
  </si>
  <si>
    <t>Vitis vinifera</t>
  </si>
  <si>
    <t>Similarity_Vitis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</si>
</sst>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rgb="FF0A0101"/>
      <name val="Helvetica Neu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8" fillId="0" borderId="10" xfId="0" applyFont="1" applyBorder="1"/>
    <xf numFmtId="49" fontId="0" fillId="0" borderId="10" xfId="0" applyNumberFormat="1" applyBorder="1"/>
    <xf numFmtId="11" fontId="0" fillId="0" borderId="10" xfId="0" applyNumberFormat="1" applyBorder="1"/>
    <xf numFmtId="0" fontId="19" fillId="0" borderId="10" xfId="0" applyFon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7"/>
  <sheetViews>
    <sheetView tabSelected="1" topLeftCell="L1" workbookViewId="0">
      <selection activeCell="L1" sqref="A1:AK17"/>
    </sheetView>
  </sheetViews>
  <sheetFormatPr baseColWidth="10" defaultRowHeight="16" x14ac:dyDescent="0.2"/>
  <cols>
    <col min="1" max="1" width="22.33203125" bestFit="1" customWidth="1"/>
    <col min="20" max="20" width="44" bestFit="1" customWidth="1"/>
    <col min="21" max="21" width="65.33203125" bestFit="1" customWidth="1"/>
  </cols>
  <sheetData>
    <row r="1" spans="1:37" x14ac:dyDescent="0.2">
      <c r="A1" s="1" t="s">
        <v>64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77</v>
      </c>
      <c r="I1" s="1" t="s">
        <v>78</v>
      </c>
      <c r="J1" s="2" t="s">
        <v>79</v>
      </c>
      <c r="K1" s="1" t="s">
        <v>80</v>
      </c>
      <c r="L1" s="1" t="s">
        <v>81</v>
      </c>
      <c r="M1" s="2" t="s">
        <v>82</v>
      </c>
      <c r="N1" s="2" t="s">
        <v>83</v>
      </c>
      <c r="O1" s="2" t="s">
        <v>84</v>
      </c>
      <c r="P1" s="2" t="s">
        <v>85</v>
      </c>
      <c r="Q1" s="1" t="s">
        <v>86</v>
      </c>
      <c r="R1" s="1" t="s">
        <v>87</v>
      </c>
      <c r="S1" s="1" t="s">
        <v>88</v>
      </c>
      <c r="T1" s="1" t="s">
        <v>65</v>
      </c>
      <c r="U1" s="3" t="s">
        <v>66</v>
      </c>
      <c r="V1" s="1" t="s">
        <v>67</v>
      </c>
      <c r="W1" s="1" t="s">
        <v>68</v>
      </c>
      <c r="X1" s="1" t="s">
        <v>69</v>
      </c>
      <c r="Y1" s="1" t="s">
        <v>70</v>
      </c>
      <c r="Z1" s="1" t="s">
        <v>71</v>
      </c>
      <c r="AA1" s="1" t="s">
        <v>72</v>
      </c>
      <c r="AB1" s="1" t="s">
        <v>73</v>
      </c>
      <c r="AC1" s="1" t="s">
        <v>74</v>
      </c>
      <c r="AD1" s="1" t="s">
        <v>91</v>
      </c>
      <c r="AE1" s="1" t="s">
        <v>92</v>
      </c>
      <c r="AF1" s="1" t="s">
        <v>75</v>
      </c>
      <c r="AG1" s="1" t="s">
        <v>93</v>
      </c>
      <c r="AH1" s="1" t="s">
        <v>76</v>
      </c>
      <c r="AI1" s="1" t="s">
        <v>94</v>
      </c>
      <c r="AJ1" s="1" t="s">
        <v>95</v>
      </c>
      <c r="AK1" s="1" t="s">
        <v>96</v>
      </c>
    </row>
    <row r="2" spans="1:37" ht="20" x14ac:dyDescent="0.2">
      <c r="A2" s="1" t="s">
        <v>12</v>
      </c>
      <c r="B2" s="1" t="s">
        <v>89</v>
      </c>
      <c r="C2" s="1" t="s">
        <v>90</v>
      </c>
      <c r="D2" s="1">
        <v>10.8727039909607</v>
      </c>
      <c r="E2" s="1">
        <v>3.2768112908443099</v>
      </c>
      <c r="F2" s="4">
        <v>1.1915026150752E-8</v>
      </c>
      <c r="G2" s="4">
        <v>3.9556879708514102E-5</v>
      </c>
      <c r="H2" s="1">
        <v>0</v>
      </c>
      <c r="I2" s="1">
        <v>0</v>
      </c>
      <c r="J2" s="1">
        <v>0</v>
      </c>
      <c r="K2" s="1">
        <v>27.263999999999999</v>
      </c>
      <c r="L2" s="1">
        <v>4.2999999999999997E-2</v>
      </c>
      <c r="M2" s="1">
        <v>6.2439999999999998</v>
      </c>
      <c r="N2" s="1">
        <v>25.332999999999998</v>
      </c>
      <c r="O2" s="1">
        <v>11.144</v>
      </c>
      <c r="P2" s="1">
        <v>0</v>
      </c>
      <c r="Q2" s="1">
        <v>16.655000000000001</v>
      </c>
      <c r="R2" s="1">
        <v>15.847</v>
      </c>
      <c r="S2" s="1">
        <v>0</v>
      </c>
      <c r="T2" s="1" t="s">
        <v>12</v>
      </c>
      <c r="U2" s="1" t="s">
        <v>36</v>
      </c>
      <c r="V2" s="1">
        <v>353</v>
      </c>
      <c r="W2" s="1" t="s">
        <v>37</v>
      </c>
      <c r="X2" s="1" t="s">
        <v>38</v>
      </c>
      <c r="Y2" s="1">
        <v>0</v>
      </c>
      <c r="Z2" s="1">
        <v>98.324022350000007</v>
      </c>
      <c r="AA2" s="1">
        <v>712.99</v>
      </c>
      <c r="AB2" s="1">
        <v>358</v>
      </c>
      <c r="AC2" s="1">
        <v>352</v>
      </c>
      <c r="AD2" s="5">
        <f>IF(ISNUMBER(SEARCH("alternaria alternata",W2)) =TRUE, 1,0)</f>
        <v>0</v>
      </c>
      <c r="AE2" s="1" t="str">
        <f>IF(AD2 = 1,Z2,"")</f>
        <v/>
      </c>
      <c r="AF2" s="5">
        <f t="shared" ref="AF2" si="0">IF(ISNUMBER(SEARCH("mycotymovirus",W2)) =TRUE, 1,0)</f>
        <v>0</v>
      </c>
      <c r="AG2" s="1" t="str">
        <f t="shared" ref="AG2" si="1">IF(AF2 = 1,Z2,"")</f>
        <v/>
      </c>
      <c r="AH2" s="5">
        <f t="shared" ref="AH2" si="2">IF(ISNUMBER(SEARCH("Pyrenochaeta sp. DS3sAY3a",W2)) =TRUE, 1,0)</f>
        <v>0</v>
      </c>
      <c r="AI2" s="1" t="str">
        <f t="shared" ref="AI2" si="3">IF(AH2 = 1,Z2,"")</f>
        <v/>
      </c>
      <c r="AJ2" s="5">
        <f t="shared" ref="AJ2" si="4">IF(ISNUMBER(SEARCH("Vitis vinifera",W2)) =TRUE, 1,0)</f>
        <v>1</v>
      </c>
      <c r="AK2" s="1">
        <f t="shared" ref="AK2" si="5">IF(AJ2 = 1,Z2,"")</f>
        <v>98.324022350000007</v>
      </c>
    </row>
    <row r="3" spans="1:37" ht="20" x14ac:dyDescent="0.2">
      <c r="A3" s="1" t="s">
        <v>11</v>
      </c>
      <c r="B3" s="1" t="s">
        <v>89</v>
      </c>
      <c r="C3" s="1" t="s">
        <v>90</v>
      </c>
      <c r="D3" s="1">
        <v>9.8630438901014106</v>
      </c>
      <c r="E3" s="1">
        <v>2.32750556418002</v>
      </c>
      <c r="F3" s="4">
        <v>9.8066405393074996E-9</v>
      </c>
      <c r="G3" s="4">
        <v>3.9556879708514102E-5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1.6890000000000001</v>
      </c>
      <c r="N3" s="1">
        <v>0</v>
      </c>
      <c r="O3" s="1">
        <v>3.956</v>
      </c>
      <c r="P3" s="1">
        <v>3.6869999999999998</v>
      </c>
      <c r="Q3" s="1">
        <v>0</v>
      </c>
      <c r="R3" s="1">
        <v>0</v>
      </c>
      <c r="S3" s="1">
        <v>1.117</v>
      </c>
      <c r="T3" s="1" t="s">
        <v>11</v>
      </c>
      <c r="U3" s="1" t="s">
        <v>33</v>
      </c>
      <c r="V3" s="1">
        <v>916</v>
      </c>
      <c r="W3" s="1" t="s">
        <v>34</v>
      </c>
      <c r="X3" s="1" t="s">
        <v>35</v>
      </c>
      <c r="Y3" s="1">
        <v>0</v>
      </c>
      <c r="Z3" s="1">
        <v>99.781659390000002</v>
      </c>
      <c r="AA3" s="1">
        <v>1821.59</v>
      </c>
      <c r="AB3" s="1">
        <v>916</v>
      </c>
      <c r="AC3" s="1">
        <v>914</v>
      </c>
      <c r="AD3" s="5">
        <f t="shared" ref="AD3:AD17" si="6">IF(ISNUMBER(SEARCH("alternaria alternata",W3)) =TRUE, 1,0)</f>
        <v>0</v>
      </c>
      <c r="AE3" s="1" t="str">
        <f t="shared" ref="AE3:AE17" si="7">IF(AD3 = 1,Z3,"")</f>
        <v/>
      </c>
      <c r="AF3" s="5">
        <f t="shared" ref="AF3:AF17" si="8">IF(ISNUMBER(SEARCH("mycotymovirus",W3)) =TRUE, 1,0)</f>
        <v>0</v>
      </c>
      <c r="AG3" s="1" t="str">
        <f t="shared" ref="AG3:AG17" si="9">IF(AF3 = 1,Z3,"")</f>
        <v/>
      </c>
      <c r="AH3" s="5">
        <f t="shared" ref="AH3:AH17" si="10">IF(ISNUMBER(SEARCH("Pyrenochaeta sp. DS3sAY3a",W3)) =TRUE, 1,0)</f>
        <v>0</v>
      </c>
      <c r="AI3" s="1" t="str">
        <f t="shared" ref="AI3:AI17" si="11">IF(AH3 = 1,Z3,"")</f>
        <v/>
      </c>
      <c r="AJ3" s="5">
        <f t="shared" ref="AJ3:AJ17" si="12">IF(ISNUMBER(SEARCH("Vitis vinifera",W3)) =TRUE, 1,0)</f>
        <v>1</v>
      </c>
      <c r="AK3" s="1">
        <f t="shared" ref="AK3:AK17" si="13">IF(AJ3 = 1,Z3,"")</f>
        <v>99.781659390000002</v>
      </c>
    </row>
    <row r="4" spans="1:37" ht="20" x14ac:dyDescent="0.2">
      <c r="A4" s="1" t="s">
        <v>20</v>
      </c>
      <c r="B4" s="1" t="s">
        <v>89</v>
      </c>
      <c r="C4" s="1" t="s">
        <v>90</v>
      </c>
      <c r="D4" s="1">
        <v>9.65945123856077</v>
      </c>
      <c r="E4" s="1">
        <v>2.1216138187370599</v>
      </c>
      <c r="F4" s="4">
        <v>5.0318927622442695E-7</v>
      </c>
      <c r="G4" s="1">
        <v>6.6088879539316202E-4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29.466000000000001</v>
      </c>
      <c r="P4" s="1">
        <v>2.61</v>
      </c>
      <c r="Q4" s="1">
        <v>0</v>
      </c>
      <c r="R4" s="1">
        <v>0</v>
      </c>
      <c r="S4" s="1">
        <v>0</v>
      </c>
      <c r="T4" s="1" t="s">
        <v>20</v>
      </c>
      <c r="U4" s="1" t="s">
        <v>58</v>
      </c>
      <c r="V4" s="1">
        <v>298</v>
      </c>
      <c r="W4" s="1" t="s">
        <v>59</v>
      </c>
      <c r="X4" s="1" t="s">
        <v>60</v>
      </c>
      <c r="Y4" s="1">
        <v>0</v>
      </c>
      <c r="Z4" s="1">
        <v>99.328859059999999</v>
      </c>
      <c r="AA4" s="1">
        <v>603.20799999999997</v>
      </c>
      <c r="AB4" s="1">
        <v>298</v>
      </c>
      <c r="AC4" s="1">
        <v>296</v>
      </c>
      <c r="AD4" s="5">
        <f t="shared" si="6"/>
        <v>0</v>
      </c>
      <c r="AE4" s="1" t="str">
        <f t="shared" si="7"/>
        <v/>
      </c>
      <c r="AF4" s="5">
        <f t="shared" si="8"/>
        <v>0</v>
      </c>
      <c r="AG4" s="1" t="str">
        <f t="shared" si="9"/>
        <v/>
      </c>
      <c r="AH4" s="5">
        <f t="shared" si="10"/>
        <v>0</v>
      </c>
      <c r="AI4" s="1" t="str">
        <f t="shared" si="11"/>
        <v/>
      </c>
      <c r="AJ4" s="5">
        <f t="shared" si="12"/>
        <v>0</v>
      </c>
      <c r="AK4" s="1" t="str">
        <f t="shared" si="13"/>
        <v/>
      </c>
    </row>
    <row r="5" spans="1:37" ht="20" x14ac:dyDescent="0.2">
      <c r="A5" s="1" t="s">
        <v>6</v>
      </c>
      <c r="B5" s="1" t="s">
        <v>89</v>
      </c>
      <c r="C5" s="1" t="s">
        <v>90</v>
      </c>
      <c r="D5" s="1">
        <v>9.2493139158804105</v>
      </c>
      <c r="E5" s="1">
        <v>1.73028794369651</v>
      </c>
      <c r="F5" s="4">
        <v>9.5258687960666104E-22</v>
      </c>
      <c r="G5" s="4">
        <v>2.5022552153507799E-17</v>
      </c>
      <c r="H5" s="1">
        <v>0</v>
      </c>
      <c r="I5" s="1">
        <v>0</v>
      </c>
      <c r="J5" s="1">
        <v>0</v>
      </c>
      <c r="K5" s="1">
        <v>0</v>
      </c>
      <c r="L5" s="1">
        <v>0.83899999999999997</v>
      </c>
      <c r="M5" s="1">
        <v>0</v>
      </c>
      <c r="N5" s="1">
        <v>0.629</v>
      </c>
      <c r="O5" s="1">
        <v>1.8140000000000001</v>
      </c>
      <c r="P5" s="1">
        <v>1.2589999999999999</v>
      </c>
      <c r="Q5" s="1">
        <v>0</v>
      </c>
      <c r="R5" s="1">
        <v>0</v>
      </c>
      <c r="S5" s="1">
        <v>0</v>
      </c>
      <c r="T5" s="1" t="s">
        <v>6</v>
      </c>
      <c r="U5" s="1" t="s">
        <v>22</v>
      </c>
      <c r="V5" s="1">
        <v>999</v>
      </c>
      <c r="W5" s="1" t="s">
        <v>23</v>
      </c>
      <c r="X5" s="1" t="s">
        <v>24</v>
      </c>
      <c r="Y5" s="1">
        <v>0</v>
      </c>
      <c r="Z5" s="1">
        <v>100</v>
      </c>
      <c r="AA5" s="1">
        <v>2060.8000000000002</v>
      </c>
      <c r="AB5" s="1">
        <v>995</v>
      </c>
      <c r="AC5" s="1">
        <v>995</v>
      </c>
      <c r="AD5" s="5">
        <f t="shared" si="6"/>
        <v>0</v>
      </c>
      <c r="AE5" s="1" t="str">
        <f t="shared" si="7"/>
        <v/>
      </c>
      <c r="AF5" s="5">
        <f t="shared" si="8"/>
        <v>0</v>
      </c>
      <c r="AG5" s="1" t="str">
        <f t="shared" si="9"/>
        <v/>
      </c>
      <c r="AH5" s="5">
        <f t="shared" si="10"/>
        <v>0</v>
      </c>
      <c r="AI5" s="1" t="str">
        <f t="shared" si="11"/>
        <v/>
      </c>
      <c r="AJ5" s="5">
        <f t="shared" si="12"/>
        <v>1</v>
      </c>
      <c r="AK5" s="1">
        <f t="shared" si="13"/>
        <v>100</v>
      </c>
    </row>
    <row r="6" spans="1:37" ht="20" x14ac:dyDescent="0.2">
      <c r="A6" s="1" t="s">
        <v>17</v>
      </c>
      <c r="B6" s="1" t="s">
        <v>89</v>
      </c>
      <c r="C6" s="1" t="s">
        <v>90</v>
      </c>
      <c r="D6" s="1">
        <v>9.0722649344117201</v>
      </c>
      <c r="E6" s="1">
        <v>1.52379025135404</v>
      </c>
      <c r="F6" s="4">
        <v>2.1219941554897E-7</v>
      </c>
      <c r="G6" s="1">
        <v>3.6844596895402499E-4</v>
      </c>
      <c r="H6" s="1">
        <v>0</v>
      </c>
      <c r="I6" s="1">
        <v>0</v>
      </c>
      <c r="J6" s="1">
        <v>0</v>
      </c>
      <c r="K6" s="1">
        <v>5.65</v>
      </c>
      <c r="L6" s="1">
        <v>0</v>
      </c>
      <c r="M6" s="1">
        <v>2.9169999999999998</v>
      </c>
      <c r="N6" s="1">
        <v>3.4620000000000002</v>
      </c>
      <c r="O6" s="1">
        <v>1.712</v>
      </c>
      <c r="P6" s="1">
        <v>0</v>
      </c>
      <c r="Q6" s="1">
        <v>3.54</v>
      </c>
      <c r="R6" s="1">
        <v>3.57</v>
      </c>
      <c r="S6" s="1">
        <v>2.2010000000000001</v>
      </c>
      <c r="T6" s="1" t="s">
        <v>17</v>
      </c>
      <c r="U6" s="1" t="s">
        <v>49</v>
      </c>
      <c r="V6" s="1">
        <v>770</v>
      </c>
      <c r="W6" s="1" t="s">
        <v>50</v>
      </c>
      <c r="X6" s="1" t="s">
        <v>51</v>
      </c>
      <c r="Y6" s="1">
        <v>0</v>
      </c>
      <c r="Z6" s="1">
        <v>99.87012987</v>
      </c>
      <c r="AA6" s="1">
        <v>1582.77</v>
      </c>
      <c r="AB6" s="1">
        <v>770</v>
      </c>
      <c r="AC6" s="1">
        <v>769</v>
      </c>
      <c r="AD6" s="5">
        <f t="shared" si="6"/>
        <v>0</v>
      </c>
      <c r="AE6" s="1" t="str">
        <f t="shared" si="7"/>
        <v/>
      </c>
      <c r="AF6" s="5">
        <f t="shared" si="8"/>
        <v>0</v>
      </c>
      <c r="AG6" s="1" t="str">
        <f t="shared" si="9"/>
        <v/>
      </c>
      <c r="AH6" s="5">
        <f t="shared" si="10"/>
        <v>0</v>
      </c>
      <c r="AI6" s="1" t="str">
        <f t="shared" si="11"/>
        <v/>
      </c>
      <c r="AJ6" s="5">
        <f t="shared" si="12"/>
        <v>1</v>
      </c>
      <c r="AK6" s="1">
        <f t="shared" si="13"/>
        <v>99.87012987</v>
      </c>
    </row>
    <row r="7" spans="1:37" ht="20" x14ac:dyDescent="0.2">
      <c r="A7" s="1" t="s">
        <v>7</v>
      </c>
      <c r="B7" s="1" t="s">
        <v>89</v>
      </c>
      <c r="C7" s="1" t="s">
        <v>90</v>
      </c>
      <c r="D7" s="1">
        <v>8.5009631389209694</v>
      </c>
      <c r="E7" s="1">
        <v>1.02842639664194</v>
      </c>
      <c r="F7" s="4">
        <v>9.9352947335390401E-20</v>
      </c>
      <c r="G7" s="4">
        <v>1.3049016103030201E-15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1.17</v>
      </c>
      <c r="O7" s="1">
        <v>1.704</v>
      </c>
      <c r="P7" s="1">
        <v>1.4830000000000001</v>
      </c>
      <c r="Q7" s="1">
        <v>2.0430000000000001</v>
      </c>
      <c r="R7" s="1">
        <v>0.70699999999999996</v>
      </c>
      <c r="S7" s="1">
        <v>0.13500000000000001</v>
      </c>
      <c r="T7" s="1" t="s">
        <v>7</v>
      </c>
      <c r="U7" s="1" t="s">
        <v>25</v>
      </c>
      <c r="V7" s="1">
        <v>904</v>
      </c>
      <c r="W7" s="1" t="s">
        <v>26</v>
      </c>
      <c r="X7" s="1" t="s">
        <v>27</v>
      </c>
      <c r="Y7" s="1">
        <v>0</v>
      </c>
      <c r="Z7" s="1">
        <v>99.664804470000007</v>
      </c>
      <c r="AA7" s="1">
        <v>1786.54</v>
      </c>
      <c r="AB7" s="1">
        <v>895</v>
      </c>
      <c r="AC7" s="1">
        <v>892</v>
      </c>
      <c r="AD7" s="5">
        <f t="shared" si="6"/>
        <v>0</v>
      </c>
      <c r="AE7" s="1" t="str">
        <f t="shared" si="7"/>
        <v/>
      </c>
      <c r="AF7" s="5">
        <f t="shared" si="8"/>
        <v>0</v>
      </c>
      <c r="AG7" s="1" t="str">
        <f t="shared" si="9"/>
        <v/>
      </c>
      <c r="AH7" s="5">
        <f t="shared" si="10"/>
        <v>0</v>
      </c>
      <c r="AI7" s="1" t="str">
        <f t="shared" si="11"/>
        <v/>
      </c>
      <c r="AJ7" s="5">
        <f t="shared" si="12"/>
        <v>1</v>
      </c>
      <c r="AK7" s="1">
        <f t="shared" si="13"/>
        <v>99.664804470000007</v>
      </c>
    </row>
    <row r="8" spans="1:37" ht="20" x14ac:dyDescent="0.2">
      <c r="A8" s="1" t="s">
        <v>18</v>
      </c>
      <c r="B8" s="1" t="s">
        <v>89</v>
      </c>
      <c r="C8" s="1" t="s">
        <v>90</v>
      </c>
      <c r="D8" s="1">
        <v>8.3529752187974609</v>
      </c>
      <c r="E8" s="1">
        <v>0.926353674107947</v>
      </c>
      <c r="F8" s="4">
        <v>4.24736709201873E-7</v>
      </c>
      <c r="G8" s="1">
        <v>5.99540998836528E-4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0.307</v>
      </c>
      <c r="N8" s="1">
        <v>0</v>
      </c>
      <c r="O8" s="1">
        <v>3.1720000000000002</v>
      </c>
      <c r="P8" s="1">
        <v>5.1289999999999996</v>
      </c>
      <c r="Q8" s="1">
        <v>7.9550000000000001</v>
      </c>
      <c r="R8" s="1">
        <v>13.14</v>
      </c>
      <c r="S8" s="1">
        <v>8.3369999999999997</v>
      </c>
      <c r="T8" s="1" t="s">
        <v>18</v>
      </c>
      <c r="U8" s="1" t="s">
        <v>52</v>
      </c>
      <c r="V8" s="1">
        <v>359</v>
      </c>
      <c r="W8" s="1" t="s">
        <v>53</v>
      </c>
      <c r="X8" s="1" t="s">
        <v>54</v>
      </c>
      <c r="Y8" s="1">
        <v>0</v>
      </c>
      <c r="Z8" s="1">
        <v>100</v>
      </c>
      <c r="AA8" s="1">
        <v>721.07899999999995</v>
      </c>
      <c r="AB8" s="1">
        <v>345</v>
      </c>
      <c r="AC8" s="1">
        <v>345</v>
      </c>
      <c r="AD8" s="5">
        <f t="shared" si="6"/>
        <v>0</v>
      </c>
      <c r="AE8" s="1" t="str">
        <f t="shared" si="7"/>
        <v/>
      </c>
      <c r="AF8" s="5">
        <f t="shared" si="8"/>
        <v>0</v>
      </c>
      <c r="AG8" s="1" t="str">
        <f t="shared" si="9"/>
        <v/>
      </c>
      <c r="AH8" s="5">
        <f t="shared" si="10"/>
        <v>0</v>
      </c>
      <c r="AI8" s="1" t="str">
        <f t="shared" si="11"/>
        <v/>
      </c>
      <c r="AJ8" s="5">
        <f t="shared" si="12"/>
        <v>1</v>
      </c>
      <c r="AK8" s="1">
        <f t="shared" si="13"/>
        <v>100</v>
      </c>
    </row>
    <row r="9" spans="1:37" ht="20" x14ac:dyDescent="0.2">
      <c r="A9" s="1" t="s">
        <v>9</v>
      </c>
      <c r="B9" s="1" t="s">
        <v>89</v>
      </c>
      <c r="C9" s="1" t="s">
        <v>90</v>
      </c>
      <c r="D9" s="1">
        <v>7.1839189583685696</v>
      </c>
      <c r="E9" s="1">
        <v>-0.12253819653570699</v>
      </c>
      <c r="F9" s="4">
        <v>1.1757607375192699E-9</v>
      </c>
      <c r="G9" s="4">
        <v>7.7212207632890406E-6</v>
      </c>
      <c r="H9" s="1">
        <v>0</v>
      </c>
      <c r="I9" s="1">
        <v>0</v>
      </c>
      <c r="J9" s="1">
        <v>2.8000000000000001E-2</v>
      </c>
      <c r="K9" s="1">
        <v>0.505</v>
      </c>
      <c r="L9" s="1">
        <v>0</v>
      </c>
      <c r="M9" s="1">
        <v>0</v>
      </c>
      <c r="N9" s="1">
        <v>1.296</v>
      </c>
      <c r="O9" s="1">
        <v>1.1890000000000001</v>
      </c>
      <c r="P9" s="1">
        <v>1.7150000000000001</v>
      </c>
      <c r="Q9" s="1">
        <v>1.1080000000000001</v>
      </c>
      <c r="R9" s="1">
        <v>0</v>
      </c>
      <c r="S9" s="1">
        <v>0</v>
      </c>
      <c r="T9" s="1" t="s">
        <v>31</v>
      </c>
      <c r="U9" s="1"/>
      <c r="V9" s="1"/>
      <c r="W9" s="1"/>
      <c r="X9" s="1"/>
      <c r="Y9" s="1"/>
      <c r="Z9" s="1"/>
      <c r="AA9" s="1"/>
      <c r="AB9" s="1"/>
      <c r="AC9" s="1"/>
      <c r="AD9" s="5">
        <f t="shared" si="6"/>
        <v>0</v>
      </c>
      <c r="AE9" s="1" t="str">
        <f t="shared" si="7"/>
        <v/>
      </c>
      <c r="AF9" s="5">
        <f t="shared" si="8"/>
        <v>0</v>
      </c>
      <c r="AG9" s="1" t="str">
        <f t="shared" si="9"/>
        <v/>
      </c>
      <c r="AH9" s="5">
        <f t="shared" si="10"/>
        <v>0</v>
      </c>
      <c r="AI9" s="1" t="str">
        <f t="shared" si="11"/>
        <v/>
      </c>
      <c r="AJ9" s="5">
        <f t="shared" si="12"/>
        <v>0</v>
      </c>
      <c r="AK9" s="1" t="str">
        <f t="shared" si="13"/>
        <v/>
      </c>
    </row>
    <row r="10" spans="1:37" ht="20" x14ac:dyDescent="0.2">
      <c r="A10" s="1" t="s">
        <v>19</v>
      </c>
      <c r="B10" s="1" t="s">
        <v>89</v>
      </c>
      <c r="C10" s="1" t="s">
        <v>90</v>
      </c>
      <c r="D10" s="1">
        <v>6.6039594005548397</v>
      </c>
      <c r="E10" s="1">
        <v>-0.58791473004570005</v>
      </c>
      <c r="F10" s="4">
        <v>4.3365612067511902E-7</v>
      </c>
      <c r="G10" s="1">
        <v>5.99540998836528E-4</v>
      </c>
      <c r="H10" s="1">
        <v>0</v>
      </c>
      <c r="I10" s="1">
        <v>0</v>
      </c>
      <c r="J10" s="1">
        <v>0</v>
      </c>
      <c r="K10" s="1">
        <v>3.0569999999999999</v>
      </c>
      <c r="L10" s="1">
        <v>1.6919999999999999</v>
      </c>
      <c r="M10" s="1">
        <v>0</v>
      </c>
      <c r="N10" s="1">
        <v>1.595</v>
      </c>
      <c r="O10" s="1">
        <v>0.86</v>
      </c>
      <c r="P10" s="1">
        <v>1.4910000000000001</v>
      </c>
      <c r="Q10" s="1">
        <v>0</v>
      </c>
      <c r="R10" s="1">
        <v>1.2929999999999999</v>
      </c>
      <c r="S10" s="1">
        <v>0</v>
      </c>
      <c r="T10" s="1" t="s">
        <v>19</v>
      </c>
      <c r="U10" s="1" t="s">
        <v>55</v>
      </c>
      <c r="V10" s="1">
        <v>216</v>
      </c>
      <c r="W10" s="1" t="s">
        <v>56</v>
      </c>
      <c r="X10" s="1" t="s">
        <v>57</v>
      </c>
      <c r="Y10" s="4">
        <v>5.39E-153</v>
      </c>
      <c r="Z10" s="1">
        <v>98.181818179999993</v>
      </c>
      <c r="AA10" s="1">
        <v>442.58</v>
      </c>
      <c r="AB10" s="1">
        <v>220</v>
      </c>
      <c r="AC10" s="1">
        <v>216</v>
      </c>
      <c r="AD10" s="5">
        <f t="shared" si="6"/>
        <v>0</v>
      </c>
      <c r="AE10" s="1" t="str">
        <f t="shared" si="7"/>
        <v/>
      </c>
      <c r="AF10" s="5">
        <f t="shared" si="8"/>
        <v>0</v>
      </c>
      <c r="AG10" s="1" t="str">
        <f t="shared" si="9"/>
        <v/>
      </c>
      <c r="AH10" s="5">
        <f t="shared" si="10"/>
        <v>0</v>
      </c>
      <c r="AI10" s="1" t="str">
        <f t="shared" si="11"/>
        <v/>
      </c>
      <c r="AJ10" s="5">
        <f t="shared" si="12"/>
        <v>1</v>
      </c>
      <c r="AK10" s="1">
        <f t="shared" si="13"/>
        <v>98.181818179999993</v>
      </c>
    </row>
    <row r="11" spans="1:37" ht="20" x14ac:dyDescent="0.2">
      <c r="A11" s="1" t="s">
        <v>10</v>
      </c>
      <c r="B11" s="1" t="s">
        <v>89</v>
      </c>
      <c r="C11" s="1" t="s">
        <v>90</v>
      </c>
      <c r="D11" s="1">
        <v>5.5766247596812599</v>
      </c>
      <c r="E11" s="1">
        <v>1.6692929593950001</v>
      </c>
      <c r="F11" s="4">
        <v>5.4368615100960999E-9</v>
      </c>
      <c r="G11" s="4">
        <v>2.85630956294409E-5</v>
      </c>
      <c r="H11" s="1">
        <v>0</v>
      </c>
      <c r="I11" s="1">
        <v>0.58599999999999997</v>
      </c>
      <c r="J11" s="1">
        <v>0</v>
      </c>
      <c r="K11" s="1">
        <v>0.71799999999999997</v>
      </c>
      <c r="L11" s="1">
        <v>1.919</v>
      </c>
      <c r="M11" s="1">
        <v>3.8260000000000001</v>
      </c>
      <c r="N11" s="1">
        <v>20.981999999999999</v>
      </c>
      <c r="O11" s="1">
        <v>3.9820000000000002</v>
      </c>
      <c r="P11" s="1">
        <v>3.5880000000000001</v>
      </c>
      <c r="Q11" s="1">
        <v>6.1890000000000001</v>
      </c>
      <c r="R11" s="1">
        <v>7.3120000000000003</v>
      </c>
      <c r="S11" s="1">
        <v>5.1040000000000001</v>
      </c>
      <c r="T11" s="1" t="s">
        <v>32</v>
      </c>
      <c r="U11" s="1"/>
      <c r="V11" s="1"/>
      <c r="W11" s="1"/>
      <c r="X11" s="1"/>
      <c r="Y11" s="1"/>
      <c r="Z11" s="1"/>
      <c r="AA11" s="1"/>
      <c r="AB11" s="1"/>
      <c r="AC11" s="1"/>
      <c r="AD11" s="5">
        <f t="shared" si="6"/>
        <v>0</v>
      </c>
      <c r="AE11" s="1" t="str">
        <f t="shared" si="7"/>
        <v/>
      </c>
      <c r="AF11" s="5">
        <f t="shared" si="8"/>
        <v>0</v>
      </c>
      <c r="AG11" s="1" t="str">
        <f t="shared" si="9"/>
        <v/>
      </c>
      <c r="AH11" s="5">
        <f t="shared" si="10"/>
        <v>0</v>
      </c>
      <c r="AI11" s="1" t="str">
        <f t="shared" si="11"/>
        <v/>
      </c>
      <c r="AJ11" s="5">
        <f t="shared" si="12"/>
        <v>0</v>
      </c>
      <c r="AK11" s="1" t="str">
        <f t="shared" si="13"/>
        <v/>
      </c>
    </row>
    <row r="12" spans="1:37" ht="20" x14ac:dyDescent="0.2">
      <c r="A12" s="1" t="s">
        <v>16</v>
      </c>
      <c r="B12" s="1" t="s">
        <v>89</v>
      </c>
      <c r="C12" s="1" t="s">
        <v>90</v>
      </c>
      <c r="D12" s="1">
        <v>4.6565217741124902</v>
      </c>
      <c r="E12" s="1">
        <v>5.3128712820835103E-2</v>
      </c>
      <c r="F12" s="4">
        <v>1.8034289795576801E-7</v>
      </c>
      <c r="G12" s="1">
        <v>3.3837480310729303E-4</v>
      </c>
      <c r="H12" s="1">
        <v>0</v>
      </c>
      <c r="I12" s="1">
        <v>0.13</v>
      </c>
      <c r="J12" s="1">
        <v>0</v>
      </c>
      <c r="K12" s="1">
        <v>0</v>
      </c>
      <c r="L12" s="1">
        <v>0</v>
      </c>
      <c r="M12" s="1">
        <v>0</v>
      </c>
      <c r="N12" s="1">
        <v>1.6919999999999999</v>
      </c>
      <c r="O12" s="1">
        <v>1.4339999999999999</v>
      </c>
      <c r="P12" s="1">
        <v>0.67900000000000005</v>
      </c>
      <c r="Q12" s="1">
        <v>0</v>
      </c>
      <c r="R12" s="1">
        <v>6.9000000000000006E-2</v>
      </c>
      <c r="S12" s="1">
        <v>0</v>
      </c>
      <c r="T12" s="1" t="s">
        <v>16</v>
      </c>
      <c r="U12" s="1" t="s">
        <v>46</v>
      </c>
      <c r="V12" s="1">
        <v>461</v>
      </c>
      <c r="W12" s="1" t="s">
        <v>47</v>
      </c>
      <c r="X12" s="1" t="s">
        <v>48</v>
      </c>
      <c r="Y12" s="1">
        <v>0</v>
      </c>
      <c r="Z12" s="1">
        <v>95.434782609999999</v>
      </c>
      <c r="AA12" s="1">
        <v>880.16700000000003</v>
      </c>
      <c r="AB12" s="1">
        <v>460</v>
      </c>
      <c r="AC12" s="1">
        <v>439</v>
      </c>
      <c r="AD12" s="5">
        <f t="shared" si="6"/>
        <v>0</v>
      </c>
      <c r="AE12" s="1" t="str">
        <f t="shared" si="7"/>
        <v/>
      </c>
      <c r="AF12" s="5">
        <f t="shared" si="8"/>
        <v>0</v>
      </c>
      <c r="AG12" s="1" t="str">
        <f t="shared" si="9"/>
        <v/>
      </c>
      <c r="AH12" s="5">
        <f t="shared" si="10"/>
        <v>0</v>
      </c>
      <c r="AI12" s="1" t="str">
        <f t="shared" si="11"/>
        <v/>
      </c>
      <c r="AJ12" s="5">
        <f t="shared" si="12"/>
        <v>0</v>
      </c>
      <c r="AK12" s="1" t="str">
        <f t="shared" si="13"/>
        <v/>
      </c>
    </row>
    <row r="13" spans="1:37" ht="20" x14ac:dyDescent="0.2">
      <c r="A13" s="1" t="s">
        <v>21</v>
      </c>
      <c r="B13" s="1" t="s">
        <v>89</v>
      </c>
      <c r="C13" s="1" t="s">
        <v>90</v>
      </c>
      <c r="D13" s="1">
        <v>-2.55215084204209</v>
      </c>
      <c r="E13" s="1">
        <v>4.5860237965783099</v>
      </c>
      <c r="F13" s="4">
        <v>5.5905229329834504E-7</v>
      </c>
      <c r="G13" s="1">
        <v>6.9929455430290202E-4</v>
      </c>
      <c r="H13" s="1">
        <v>4.5940000000000003</v>
      </c>
      <c r="I13" s="1">
        <v>43.506999999999998</v>
      </c>
      <c r="J13" s="1">
        <v>24.222999999999999</v>
      </c>
      <c r="K13" s="1">
        <v>3.7749999999999999</v>
      </c>
      <c r="L13" s="1">
        <v>3.355</v>
      </c>
      <c r="M13" s="1">
        <v>2.956</v>
      </c>
      <c r="N13" s="1">
        <v>3.0939999999999999</v>
      </c>
      <c r="O13" s="1">
        <v>3.0960000000000001</v>
      </c>
      <c r="P13" s="1">
        <v>4.8390000000000004</v>
      </c>
      <c r="Q13" s="1">
        <v>4.38</v>
      </c>
      <c r="R13" s="1">
        <v>3.544</v>
      </c>
      <c r="S13" s="1">
        <v>3.859</v>
      </c>
      <c r="T13" s="1" t="s">
        <v>21</v>
      </c>
      <c r="U13" s="1" t="s">
        <v>61</v>
      </c>
      <c r="V13" s="1">
        <v>481</v>
      </c>
      <c r="W13" s="1" t="s">
        <v>62</v>
      </c>
      <c r="X13" s="1" t="s">
        <v>63</v>
      </c>
      <c r="Y13" s="1">
        <v>0</v>
      </c>
      <c r="Z13" s="1">
        <v>100</v>
      </c>
      <c r="AA13" s="1">
        <v>950.65800000000002</v>
      </c>
      <c r="AB13" s="1">
        <v>463</v>
      </c>
      <c r="AC13" s="1">
        <v>463</v>
      </c>
      <c r="AD13" s="5">
        <f t="shared" si="6"/>
        <v>0</v>
      </c>
      <c r="AE13" s="1" t="str">
        <f t="shared" si="7"/>
        <v/>
      </c>
      <c r="AF13" s="5">
        <f t="shared" si="8"/>
        <v>0</v>
      </c>
      <c r="AG13" s="1" t="str">
        <f t="shared" si="9"/>
        <v/>
      </c>
      <c r="AH13" s="5">
        <f t="shared" si="10"/>
        <v>0</v>
      </c>
      <c r="AI13" s="1" t="str">
        <f t="shared" si="11"/>
        <v/>
      </c>
      <c r="AJ13" s="5">
        <f t="shared" si="12"/>
        <v>1</v>
      </c>
      <c r="AK13" s="1">
        <f t="shared" si="13"/>
        <v>100</v>
      </c>
    </row>
    <row r="14" spans="1:37" ht="20" x14ac:dyDescent="0.2">
      <c r="A14" s="1" t="s">
        <v>15</v>
      </c>
      <c r="B14" s="1" t="s">
        <v>89</v>
      </c>
      <c r="C14" s="1" t="s">
        <v>90</v>
      </c>
      <c r="D14" s="1">
        <v>-6.7534529929758298</v>
      </c>
      <c r="E14" s="1">
        <v>-0.51484488867767497</v>
      </c>
      <c r="F14" s="4">
        <v>6.1365543076714905E-8</v>
      </c>
      <c r="G14" s="1">
        <v>1.46540916867195E-4</v>
      </c>
      <c r="H14" s="1">
        <v>1.1459999999999999</v>
      </c>
      <c r="I14" s="1">
        <v>0.98799999999999999</v>
      </c>
      <c r="J14" s="1">
        <v>1.1950000000000001</v>
      </c>
      <c r="K14" s="1">
        <v>1.329</v>
      </c>
      <c r="L14" s="1">
        <v>2.2029999999999998</v>
      </c>
      <c r="M14" s="1">
        <v>0.192</v>
      </c>
      <c r="N14" s="1">
        <v>0</v>
      </c>
      <c r="O14" s="1">
        <v>0</v>
      </c>
      <c r="P14" s="1">
        <v>0</v>
      </c>
      <c r="Q14" s="1">
        <v>2.242</v>
      </c>
      <c r="R14" s="1">
        <v>3.5259999999999998</v>
      </c>
      <c r="S14" s="1">
        <v>2.302</v>
      </c>
      <c r="T14" s="1" t="s">
        <v>45</v>
      </c>
      <c r="U14" s="1"/>
      <c r="V14" s="1"/>
      <c r="W14" s="1"/>
      <c r="X14" s="1"/>
      <c r="Y14" s="1"/>
      <c r="Z14" s="1"/>
      <c r="AA14" s="1"/>
      <c r="AB14" s="1"/>
      <c r="AC14" s="1"/>
      <c r="AD14" s="5">
        <f t="shared" si="6"/>
        <v>0</v>
      </c>
      <c r="AE14" s="1" t="str">
        <f t="shared" si="7"/>
        <v/>
      </c>
      <c r="AF14" s="5">
        <f t="shared" si="8"/>
        <v>0</v>
      </c>
      <c r="AG14" s="1" t="str">
        <f t="shared" si="9"/>
        <v/>
      </c>
      <c r="AH14" s="5">
        <f t="shared" si="10"/>
        <v>0</v>
      </c>
      <c r="AI14" s="1" t="str">
        <f t="shared" si="11"/>
        <v/>
      </c>
      <c r="AJ14" s="5">
        <f t="shared" si="12"/>
        <v>0</v>
      </c>
      <c r="AK14" s="1" t="str">
        <f t="shared" si="13"/>
        <v/>
      </c>
    </row>
    <row r="15" spans="1:37" ht="20" x14ac:dyDescent="0.2">
      <c r="A15" s="1" t="s">
        <v>14</v>
      </c>
      <c r="B15" s="1" t="s">
        <v>89</v>
      </c>
      <c r="C15" s="1" t="s">
        <v>90</v>
      </c>
      <c r="D15" s="1">
        <v>-6.8336542307567996</v>
      </c>
      <c r="E15" s="1">
        <v>-0.45632927378094801</v>
      </c>
      <c r="F15" s="4">
        <v>4.7114411267359699E-8</v>
      </c>
      <c r="G15" s="1">
        <v>1.2376013551710101E-4</v>
      </c>
      <c r="H15" s="1">
        <v>1.339</v>
      </c>
      <c r="I15" s="1">
        <v>1.5529999999999999</v>
      </c>
      <c r="J15" s="1">
        <v>0.95399999999999996</v>
      </c>
      <c r="K15" s="1">
        <v>0</v>
      </c>
      <c r="L15" s="1">
        <v>1.4E-2</v>
      </c>
      <c r="M15" s="1">
        <v>1.4970000000000001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0.84599999999999997</v>
      </c>
      <c r="T15" s="1" t="s">
        <v>14</v>
      </c>
      <c r="U15" s="1" t="s">
        <v>42</v>
      </c>
      <c r="V15" s="1">
        <v>126</v>
      </c>
      <c r="W15" s="1" t="s">
        <v>43</v>
      </c>
      <c r="X15" s="1" t="s">
        <v>44</v>
      </c>
      <c r="Y15" s="4">
        <v>1.7500000000000001E-86</v>
      </c>
      <c r="Z15" s="1">
        <v>100</v>
      </c>
      <c r="AA15" s="1">
        <v>266.92899999999997</v>
      </c>
      <c r="AB15" s="1">
        <v>126</v>
      </c>
      <c r="AC15" s="1">
        <v>126</v>
      </c>
      <c r="AD15" s="5">
        <f t="shared" si="6"/>
        <v>0</v>
      </c>
      <c r="AE15" s="1" t="str">
        <f t="shared" si="7"/>
        <v/>
      </c>
      <c r="AF15" s="5">
        <f t="shared" si="8"/>
        <v>0</v>
      </c>
      <c r="AG15" s="1" t="str">
        <f t="shared" si="9"/>
        <v/>
      </c>
      <c r="AH15" s="5">
        <f t="shared" si="10"/>
        <v>0</v>
      </c>
      <c r="AI15" s="1" t="str">
        <f t="shared" si="11"/>
        <v/>
      </c>
      <c r="AJ15" s="5">
        <f t="shared" si="12"/>
        <v>1</v>
      </c>
      <c r="AK15" s="1">
        <f t="shared" si="13"/>
        <v>100</v>
      </c>
    </row>
    <row r="16" spans="1:37" ht="20" x14ac:dyDescent="0.2">
      <c r="A16" s="1" t="s">
        <v>13</v>
      </c>
      <c r="B16" s="1" t="s">
        <v>89</v>
      </c>
      <c r="C16" s="1" t="s">
        <v>90</v>
      </c>
      <c r="D16" s="1">
        <v>-7.2006376659752496</v>
      </c>
      <c r="E16" s="1">
        <v>-0.159768141861272</v>
      </c>
      <c r="F16" s="4">
        <v>1.2047169090456499E-8</v>
      </c>
      <c r="G16" s="4">
        <v>3.9556879708514102E-5</v>
      </c>
      <c r="H16" s="1">
        <v>1.194</v>
      </c>
      <c r="I16" s="1">
        <v>2.226</v>
      </c>
      <c r="J16" s="1">
        <v>3.0939999999999999</v>
      </c>
      <c r="K16" s="1">
        <v>2.2330000000000001</v>
      </c>
      <c r="L16" s="1">
        <v>3.0139999999999998</v>
      </c>
      <c r="M16" s="1">
        <v>4.3630000000000004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 t="s">
        <v>13</v>
      </c>
      <c r="U16" s="1" t="s">
        <v>39</v>
      </c>
      <c r="V16" s="1">
        <v>177</v>
      </c>
      <c r="W16" s="1" t="s">
        <v>40</v>
      </c>
      <c r="X16" s="1" t="s">
        <v>41</v>
      </c>
      <c r="Y16" s="4">
        <v>4.55E-115</v>
      </c>
      <c r="Z16" s="1">
        <v>100</v>
      </c>
      <c r="AA16" s="1">
        <v>371.31799999999998</v>
      </c>
      <c r="AB16" s="1">
        <v>177</v>
      </c>
      <c r="AC16" s="1">
        <v>177</v>
      </c>
      <c r="AD16" s="5">
        <f t="shared" si="6"/>
        <v>0</v>
      </c>
      <c r="AE16" s="1" t="str">
        <f t="shared" si="7"/>
        <v/>
      </c>
      <c r="AF16" s="5">
        <f t="shared" si="8"/>
        <v>0</v>
      </c>
      <c r="AG16" s="1" t="str">
        <f t="shared" si="9"/>
        <v/>
      </c>
      <c r="AH16" s="5">
        <f t="shared" si="10"/>
        <v>0</v>
      </c>
      <c r="AI16" s="1" t="str">
        <f t="shared" si="11"/>
        <v/>
      </c>
      <c r="AJ16" s="5">
        <f t="shared" si="12"/>
        <v>1</v>
      </c>
      <c r="AK16" s="1">
        <f t="shared" si="13"/>
        <v>100</v>
      </c>
    </row>
    <row r="17" spans="1:37" ht="20" x14ac:dyDescent="0.2">
      <c r="A17" s="1" t="s">
        <v>8</v>
      </c>
      <c r="B17" s="1" t="s">
        <v>89</v>
      </c>
      <c r="C17" s="1" t="s">
        <v>90</v>
      </c>
      <c r="D17" s="1">
        <v>-8.5162611048668193</v>
      </c>
      <c r="E17" s="1">
        <v>0.99645765441578804</v>
      </c>
      <c r="F17" s="4">
        <v>3.6731469152943799E-16</v>
      </c>
      <c r="G17" s="4">
        <v>3.2162074390317602E-12</v>
      </c>
      <c r="H17" s="1">
        <v>1.82</v>
      </c>
      <c r="I17" s="1">
        <v>4.8440000000000003</v>
      </c>
      <c r="J17" s="1">
        <v>3.7789999999999999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 t="s">
        <v>8</v>
      </c>
      <c r="U17" s="1" t="s">
        <v>28</v>
      </c>
      <c r="V17" s="1">
        <v>240</v>
      </c>
      <c r="W17" s="1" t="s">
        <v>29</v>
      </c>
      <c r="X17" s="1" t="s">
        <v>30</v>
      </c>
      <c r="Y17" s="4">
        <v>1.3699999999999999E-176</v>
      </c>
      <c r="Z17" s="1">
        <v>100</v>
      </c>
      <c r="AA17" s="1">
        <v>498.43400000000003</v>
      </c>
      <c r="AB17" s="1">
        <v>240</v>
      </c>
      <c r="AC17" s="1">
        <v>240</v>
      </c>
      <c r="AD17" s="5">
        <f t="shared" si="6"/>
        <v>0</v>
      </c>
      <c r="AE17" s="1" t="str">
        <f t="shared" si="7"/>
        <v/>
      </c>
      <c r="AF17" s="5">
        <f t="shared" si="8"/>
        <v>0</v>
      </c>
      <c r="AG17" s="1" t="str">
        <f t="shared" si="9"/>
        <v/>
      </c>
      <c r="AH17" s="5">
        <f t="shared" si="10"/>
        <v>0</v>
      </c>
      <c r="AI17" s="1" t="str">
        <f t="shared" si="11"/>
        <v/>
      </c>
      <c r="AJ17" s="5">
        <f t="shared" si="12"/>
        <v>1</v>
      </c>
      <c r="AK17" s="1">
        <f t="shared" si="13"/>
        <v>100</v>
      </c>
    </row>
  </sheetData>
  <autoFilter ref="A1:AG1" xr:uid="{00000000-0009-0000-0000-000000000000}">
    <sortState ref="A2:AG17">
      <sortCondition descending="1" ref="D1:D17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matrix.counts.matrix.G1_vs_G3.e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Chalfun-Junior</cp:lastModifiedBy>
  <dcterms:modified xsi:type="dcterms:W3CDTF">2019-10-21T15:46:43Z</dcterms:modified>
</cp:coreProperties>
</file>